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re\Dropbox\Mississippi Water and Pollution Control Operators' Association\Barefield\2024-2025 Asset Management Curriculum\2024-2025 Curricula\11 - Rate Setting\"/>
    </mc:Choice>
  </mc:AlternateContent>
  <xr:revisionPtr revIDLastSave="0" documentId="13_ncr:1_{8E512F4C-2C04-4AFB-B895-16486D5D21C0}" xr6:coauthVersionLast="47" xr6:coauthVersionMax="47" xr10:uidLastSave="{00000000-0000-0000-0000-000000000000}"/>
  <bookViews>
    <workbookView xWindow="5655" yWindow="3225" windowWidth="33210" windowHeight="24945" xr2:uid="{6EDA72E4-C400-4A8B-AE56-42B5191EBBD9}"/>
  </bookViews>
  <sheets>
    <sheet name="Instructions" sheetId="3" r:id="rId1"/>
    <sheet name="Water Only" sheetId="1" r:id="rId2"/>
    <sheet name="Water and Wastewater" sheetId="2" r:id="rId3"/>
  </sheets>
  <definedNames>
    <definedName name="_xlnm.Print_Area" localSheetId="2">'Water and Wastewater'!$A$1:$G$40,'Water and Wastewater'!$A$43:$E$73</definedName>
    <definedName name="_xlnm.Print_Area" localSheetId="1">'Water Only'!$A$1:$G$29,'Water Only'!$A$32:$E$62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E73" i="2"/>
  <c r="E37" i="2" s="1"/>
  <c r="B16" i="2"/>
  <c r="B32" i="2" s="1"/>
  <c r="B15" i="2"/>
  <c r="B31" i="2" s="1"/>
  <c r="B14" i="2"/>
  <c r="B30" i="2" s="1"/>
  <c r="B13" i="2"/>
  <c r="B29" i="2" s="1"/>
  <c r="B12" i="2"/>
  <c r="B28" i="2" s="1"/>
  <c r="F7" i="2"/>
  <c r="F6" i="2"/>
  <c r="F5" i="2"/>
  <c r="F4" i="2"/>
  <c r="F3" i="2"/>
  <c r="C28" i="2" s="1"/>
  <c r="E62" i="1"/>
  <c r="E26" i="1" s="1"/>
  <c r="F29" i="2" l="1"/>
  <c r="G29" i="2" s="1"/>
  <c r="C32" i="2"/>
  <c r="F31" i="2"/>
  <c r="G31" i="2" s="1"/>
  <c r="D32" i="2"/>
  <c r="C31" i="2"/>
  <c r="D31" i="2" s="1"/>
  <c r="F28" i="2"/>
  <c r="G28" i="2" s="1"/>
  <c r="F30" i="2"/>
  <c r="G30" i="2" s="1"/>
  <c r="F32" i="2"/>
  <c r="G32" i="2" s="1"/>
  <c r="D28" i="2"/>
  <c r="C29" i="2"/>
  <c r="D29" i="2" s="1"/>
  <c r="C30" i="2"/>
  <c r="D30" i="2" s="1"/>
  <c r="B24" i="2"/>
  <c r="B20" i="2"/>
  <c r="B21" i="2"/>
  <c r="B22" i="2"/>
  <c r="B23" i="2"/>
  <c r="D34" i="2" l="1"/>
  <c r="G34" i="2"/>
  <c r="E36" i="2" l="1"/>
  <c r="E39" i="2" l="1"/>
  <c r="E40" i="2" s="1"/>
  <c r="E38" i="2"/>
  <c r="B16" i="1" l="1"/>
  <c r="B23" i="1" s="1"/>
  <c r="B15" i="1"/>
  <c r="B22" i="1" s="1"/>
  <c r="B14" i="1"/>
  <c r="B21" i="1" s="1"/>
  <c r="B13" i="1"/>
  <c r="B20" i="1" s="1"/>
  <c r="B12" i="1"/>
  <c r="B19" i="1" s="1"/>
  <c r="F8" i="1"/>
  <c r="C23" i="1" s="1"/>
  <c r="D23" i="1" s="1"/>
  <c r="F7" i="1"/>
  <c r="C22" i="1" s="1"/>
  <c r="D22" i="1" s="1"/>
  <c r="F6" i="1"/>
  <c r="C21" i="1" s="1"/>
  <c r="D21" i="1" s="1"/>
  <c r="F5" i="1"/>
  <c r="C20" i="1" s="1"/>
  <c r="D20" i="1" s="1"/>
  <c r="F4" i="1"/>
  <c r="C19" i="1" s="1"/>
  <c r="D19" i="1" s="1"/>
  <c r="E25" i="1" l="1"/>
  <c r="E28" i="1" s="1"/>
</calcChain>
</file>

<file path=xl/sharedStrings.xml><?xml version="1.0" encoding="utf-8"?>
<sst xmlns="http://schemas.openxmlformats.org/spreadsheetml/2006/main" count="157" uniqueCount="70">
  <si>
    <t>gallons</t>
  </si>
  <si>
    <t>Residential</t>
  </si>
  <si>
    <t>Commercial</t>
  </si>
  <si>
    <t>Industrial</t>
  </si>
  <si>
    <t>Other 1</t>
  </si>
  <si>
    <t>Other 2</t>
  </si>
  <si>
    <t>Water Sold</t>
  </si>
  <si>
    <t>Average Monthly Usage per Customer</t>
  </si>
  <si>
    <t>Customer Type</t>
  </si>
  <si>
    <t>Rates</t>
  </si>
  <si>
    <t>Base Minimum Rate</t>
  </si>
  <si>
    <t>Base Minimum Gallons</t>
  </si>
  <si>
    <t>Flow Rate</t>
  </si>
  <si>
    <t>Gallons per Block</t>
  </si>
  <si>
    <t>Revenue</t>
  </si>
  <si>
    <t>Total Revenue</t>
  </si>
  <si>
    <t>Number of Billed Customers</t>
  </si>
  <si>
    <t>Total Annual Revenue</t>
  </si>
  <si>
    <t>Average Monthly Bill</t>
  </si>
  <si>
    <t>Budget</t>
  </si>
  <si>
    <t>Budget Category</t>
  </si>
  <si>
    <t>Amount</t>
  </si>
  <si>
    <t>Administrative Expenses</t>
  </si>
  <si>
    <t>Bank Service Charge Contract Services</t>
  </si>
  <si>
    <t>Accounting Fees</t>
  </si>
  <si>
    <t>Billing Services</t>
  </si>
  <si>
    <t>Engineering Services</t>
  </si>
  <si>
    <t>Legal Fees</t>
  </si>
  <si>
    <t>Depreciation Expense</t>
  </si>
  <si>
    <t>Membership Dues</t>
  </si>
  <si>
    <t>Insurance</t>
  </si>
  <si>
    <t>USDA Loan</t>
  </si>
  <si>
    <t>Miscellaneous Expense</t>
  </si>
  <si>
    <t>Office Expense</t>
  </si>
  <si>
    <t>Distribution Supplies</t>
  </si>
  <si>
    <t>Production Supplies</t>
  </si>
  <si>
    <t>Distribution R&amp;M</t>
  </si>
  <si>
    <t>Production R&amp;M</t>
  </si>
  <si>
    <t>Taxes</t>
  </si>
  <si>
    <t>Electric Utilities</t>
  </si>
  <si>
    <t>Water Quality Testing Expense</t>
  </si>
  <si>
    <t>Savings</t>
  </si>
  <si>
    <t>Other 3</t>
  </si>
  <si>
    <t>Other 4</t>
  </si>
  <si>
    <t>Other 5</t>
  </si>
  <si>
    <t>Total Budget</t>
  </si>
  <si>
    <t>Total Annual Budget</t>
  </si>
  <si>
    <t>Revenues as Percentage of Expenses</t>
  </si>
  <si>
    <t>Percent Revenues Exceeding Expenses</t>
  </si>
  <si>
    <t>Meter Reading Services</t>
  </si>
  <si>
    <t>Operator Services</t>
  </si>
  <si>
    <t>Water Rates</t>
  </si>
  <si>
    <t>Yes</t>
  </si>
  <si>
    <t>No</t>
  </si>
  <si>
    <t>Wastewater Rates</t>
  </si>
  <si>
    <t>Water</t>
  </si>
  <si>
    <t>Wastewater</t>
  </si>
  <si>
    <t>Wastewater R&amp;M</t>
  </si>
  <si>
    <t>Wastewater Charges?</t>
  </si>
  <si>
    <t>System Name</t>
  </si>
  <si>
    <t>Instructions</t>
  </si>
  <si>
    <t xml:space="preserve">These templates are protected to prevent the user from inadvertently changing any formulas.  </t>
  </si>
  <si>
    <t>Revenues Exceed Expenses</t>
  </si>
  <si>
    <t>NOTE:  If some residential customers have wastewater charges and some don't, then these customers will have to be divided into two different customer categories</t>
  </si>
  <si>
    <r>
      <t xml:space="preserve">There are two templates contained in this workbook.  If the system sells only water, use the </t>
    </r>
    <r>
      <rPr>
        <b/>
        <sz val="11"/>
        <color theme="1"/>
        <rFont val="Calibri"/>
        <family val="2"/>
      </rPr>
      <t>Water Only</t>
    </r>
    <r>
      <rPr>
        <sz val="11"/>
        <color theme="1"/>
        <rFont val="Calibri"/>
        <family val="2"/>
      </rPr>
      <t xml:space="preserve"> template.  If the system has both water and wastewater, use the </t>
    </r>
    <r>
      <rPr>
        <b/>
        <sz val="11"/>
        <color theme="1"/>
        <rFont val="Calibri"/>
        <family val="2"/>
      </rPr>
      <t>Water and Wastewater</t>
    </r>
    <r>
      <rPr>
        <sz val="11"/>
        <color theme="1"/>
        <rFont val="Calibri"/>
        <family val="2"/>
      </rPr>
      <t xml:space="preserve"> template.</t>
    </r>
  </si>
  <si>
    <r>
      <t xml:space="preserve">Any value in </t>
    </r>
    <r>
      <rPr>
        <b/>
        <i/>
        <sz val="11"/>
        <color theme="1"/>
        <rFont val="Calibri"/>
        <family val="2"/>
      </rPr>
      <t>bold italics</t>
    </r>
    <r>
      <rPr>
        <sz val="11"/>
        <color theme="1"/>
        <rFont val="Calibri"/>
        <family val="2"/>
      </rPr>
      <t xml:space="preserve"> may be changed.  If using the </t>
    </r>
    <r>
      <rPr>
        <b/>
        <sz val="11"/>
        <color theme="1"/>
        <rFont val="Calibri"/>
        <family val="2"/>
      </rPr>
      <t>Water and Wastewater</t>
    </r>
    <r>
      <rPr>
        <sz val="11"/>
        <color theme="1"/>
        <rFont val="Calibri"/>
        <family val="2"/>
      </rPr>
      <t xml:space="preserve"> template, the vlues for whether or not the customer category is charged wastewater fees is limited to either "</t>
    </r>
    <r>
      <rPr>
        <b/>
        <sz val="11"/>
        <color theme="1"/>
        <rFont val="Calibri"/>
        <family val="2"/>
      </rPr>
      <t>Yes</t>
    </r>
    <r>
      <rPr>
        <sz val="11"/>
        <color theme="1"/>
        <rFont val="Calibri"/>
        <family val="2"/>
      </rPr>
      <t>" or "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>".  Use the drop-down arrow for each spreadsheet cell to choose the correct option.</t>
    </r>
  </si>
  <si>
    <t>These templates will only work with flat rate or uniform block rate structures.  For any other needs, call Alan Barefield at (662) 312-0874 or by email at abarefield@gmail.com.</t>
  </si>
  <si>
    <r>
      <t xml:space="preserve">The templates are formatted to print on two pages each with a scaling of 100%.  The first page will contain the system name, customer categories, water sales, rate information, and revenue/expense summaries.  The second page will contain the budget.  To print the template, click </t>
    </r>
    <r>
      <rPr>
        <b/>
        <sz val="11"/>
        <color theme="1"/>
        <rFont val="Calibri"/>
        <family val="2"/>
      </rPr>
      <t>Page Layout</t>
    </r>
    <r>
      <rPr>
        <sz val="11"/>
        <color theme="1"/>
        <rFont val="Calibri"/>
        <family val="2"/>
      </rPr>
      <t xml:space="preserve"> in the menu ribbon and then click </t>
    </r>
    <r>
      <rPr>
        <b/>
        <sz val="11"/>
        <color theme="1"/>
        <rFont val="Calibri"/>
        <family val="2"/>
      </rPr>
      <t>Print</t>
    </r>
    <r>
      <rPr>
        <sz val="11"/>
        <color theme="1"/>
        <rFont val="Calibri"/>
        <family val="2"/>
      </rPr>
      <t>.</t>
    </r>
  </si>
  <si>
    <r>
      <t xml:space="preserve">While the pages in this template are protected to prevent the user from inadvertently changing a formula, they are not password protected.  If the user wishes to change a formula, simply access the template to be used and then choose </t>
    </r>
    <r>
      <rPr>
        <b/>
        <sz val="11"/>
        <color theme="1"/>
        <rFont val="Calibri"/>
        <family val="2"/>
      </rPr>
      <t>Review</t>
    </r>
    <r>
      <rPr>
        <sz val="11"/>
        <color theme="1"/>
        <rFont val="Calibri"/>
        <family val="2"/>
      </rPr>
      <t xml:space="preserve"> from the menu ribbon and then choose </t>
    </r>
    <r>
      <rPr>
        <b/>
        <sz val="11"/>
        <color theme="1"/>
        <rFont val="Calibri"/>
        <family val="2"/>
      </rPr>
      <t>Unprotect Sheet</t>
    </r>
    <r>
      <rPr>
        <sz val="11"/>
        <color theme="1"/>
        <rFont val="Calibri"/>
        <family val="2"/>
      </rPr>
      <t xml:space="preserve">.  After the formula adjustment is made, the user is advised to "reprotect" the sheet by choosing </t>
    </r>
    <r>
      <rPr>
        <b/>
        <sz val="11"/>
        <color theme="1"/>
        <rFont val="Calibri"/>
        <family val="2"/>
      </rPr>
      <t>Protect Sheet</t>
    </r>
    <r>
      <rPr>
        <sz val="11"/>
        <color theme="1"/>
        <rFont val="Calibri"/>
        <family val="2"/>
      </rPr>
      <t xml:space="preserve"> from the </t>
    </r>
    <r>
      <rPr>
        <b/>
        <sz val="11"/>
        <color theme="1"/>
        <rFont val="Calibri"/>
        <family val="2"/>
      </rPr>
      <t>Review</t>
    </r>
    <r>
      <rPr>
        <sz val="11"/>
        <color theme="1"/>
        <rFont val="Calibri"/>
        <family val="2"/>
      </rPr>
      <t xml:space="preserve"> menu and then clicking </t>
    </r>
    <r>
      <rPr>
        <b/>
        <sz val="11"/>
        <color theme="1"/>
        <rFont val="Calibri"/>
        <family val="2"/>
      </rPr>
      <t>Okay</t>
    </r>
    <r>
      <rPr>
        <sz val="11"/>
        <color theme="1"/>
        <rFont val="Calibri"/>
        <family val="2"/>
      </rPr>
      <t xml:space="preserve"> when the </t>
    </r>
    <r>
      <rPr>
        <b/>
        <sz val="11"/>
        <color theme="1"/>
        <rFont val="Calibri"/>
        <family val="2"/>
      </rPr>
      <t>Protect Sheet</t>
    </r>
    <r>
      <rPr>
        <sz val="11"/>
        <color theme="1"/>
        <rFont val="Calibri"/>
        <family val="2"/>
      </rPr>
      <t xml:space="preserve"> popup window appears (do not change any options on this popup window).</t>
    </r>
  </si>
  <si>
    <t>This instruction sheet is not protected so that the user may make any notes that s/he deems necessary.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</si>
</sst>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#,##0.0%;[Red]\(#,##0.0%\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rgb="FF000000"/>
      <name val="Calibri"/>
      <family val="2"/>
    </font>
    <font>
      <sz val="8"/>
      <name val="Aptos Narrow"/>
      <family val="2"/>
      <scheme val="minor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164" fontId="5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8" fontId="2" fillId="0" borderId="0" xfId="0" applyNumberFormat="1" applyFont="1" applyAlignment="1">
      <alignment horizontal="right"/>
    </xf>
    <xf numFmtId="8" fontId="9" fillId="0" borderId="0" xfId="0" applyNumberFormat="1" applyFont="1" applyAlignment="1">
      <alignment horizontal="right"/>
    </xf>
    <xf numFmtId="8" fontId="7" fillId="0" borderId="0" xfId="0" applyNumberFormat="1" applyFont="1"/>
    <xf numFmtId="10" fontId="7" fillId="0" borderId="0" xfId="1" applyNumberFormat="1" applyFont="1"/>
    <xf numFmtId="0" fontId="6" fillId="0" borderId="0" xfId="0" applyFont="1" applyAlignment="1">
      <alignment horizontal="center"/>
    </xf>
    <xf numFmtId="164" fontId="5" fillId="0" borderId="1" xfId="0" applyNumberFormat="1" applyFont="1" applyBorder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165" fontId="7" fillId="0" borderId="0" xfId="1" applyNumberFormat="1" applyFont="1"/>
    <xf numFmtId="0" fontId="3" fillId="0" borderId="0" xfId="0" applyFont="1" applyAlignment="1">
      <alignment wrapText="1"/>
    </xf>
    <xf numFmtId="2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/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36CB-1F82-403C-8675-F812D91CE947}">
  <dimension ref="A1:A17"/>
  <sheetViews>
    <sheetView showGridLines="0" tabSelected="1" zoomScale="120" zoomScaleNormal="120" workbookViewId="0">
      <selection activeCell="I17" sqref="I17"/>
    </sheetView>
  </sheetViews>
  <sheetFormatPr defaultRowHeight="15" x14ac:dyDescent="0.25"/>
  <cols>
    <col min="1" max="1" width="80.7109375" style="1" customWidth="1"/>
    <col min="2" max="16384" width="9.140625" style="1"/>
  </cols>
  <sheetData>
    <row r="1" spans="1:1" ht="18.75" x14ac:dyDescent="0.3">
      <c r="A1" s="8" t="s">
        <v>60</v>
      </c>
    </row>
    <row r="3" spans="1:1" ht="30" x14ac:dyDescent="0.25">
      <c r="A3" s="20" t="s">
        <v>66</v>
      </c>
    </row>
    <row r="5" spans="1:1" x14ac:dyDescent="0.25">
      <c r="A5" s="1" t="s">
        <v>61</v>
      </c>
    </row>
    <row r="7" spans="1:1" ht="45" x14ac:dyDescent="0.25">
      <c r="A7" s="22" t="s">
        <v>64</v>
      </c>
    </row>
    <row r="8" spans="1:1" x14ac:dyDescent="0.25">
      <c r="A8" s="22"/>
    </row>
    <row r="9" spans="1:1" ht="30" x14ac:dyDescent="0.25">
      <c r="A9" s="22" t="s">
        <v>63</v>
      </c>
    </row>
    <row r="11" spans="1:1" ht="60" x14ac:dyDescent="0.25">
      <c r="A11" s="19" t="s">
        <v>65</v>
      </c>
    </row>
    <row r="13" spans="1:1" ht="75" x14ac:dyDescent="0.25">
      <c r="A13" s="22" t="s">
        <v>67</v>
      </c>
    </row>
    <row r="15" spans="1:1" ht="105" x14ac:dyDescent="0.25">
      <c r="A15" s="22" t="s">
        <v>68</v>
      </c>
    </row>
    <row r="17" spans="1:1" ht="30" x14ac:dyDescent="0.25">
      <c r="A17" s="22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62ED-3AC6-4278-BAE4-7BB47A144D80}">
  <dimension ref="A1:G62"/>
  <sheetViews>
    <sheetView workbookViewId="0">
      <selection activeCell="E29" sqref="E29"/>
    </sheetView>
  </sheetViews>
  <sheetFormatPr defaultRowHeight="15.75" x14ac:dyDescent="0.25"/>
  <cols>
    <col min="1" max="1" width="2.7109375" style="2" customWidth="1"/>
    <col min="2" max="2" width="13.28515625" style="2" customWidth="1"/>
    <col min="3" max="7" width="15.7109375" style="2" customWidth="1"/>
    <col min="8" max="8" width="9.140625" style="2"/>
    <col min="9" max="9" width="34.85546875" style="2" bestFit="1" customWidth="1"/>
    <col min="10" max="10" width="15.7109375" style="2" customWidth="1"/>
    <col min="11" max="16384" width="9.140625" style="2"/>
  </cols>
  <sheetData>
    <row r="1" spans="1:7" ht="18.75" x14ac:dyDescent="0.3">
      <c r="A1" s="27" t="s">
        <v>59</v>
      </c>
      <c r="B1" s="27"/>
      <c r="C1" s="27"/>
      <c r="D1" s="27"/>
      <c r="E1" s="27"/>
      <c r="F1" s="27"/>
      <c r="G1" s="27"/>
    </row>
    <row r="2" spans="1:7" ht="15" customHeight="1" x14ac:dyDescent="0.3">
      <c r="A2" s="8"/>
    </row>
    <row r="3" spans="1:7" ht="47.25" x14ac:dyDescent="0.25">
      <c r="B3" s="6" t="s">
        <v>8</v>
      </c>
      <c r="C3" s="6" t="s">
        <v>16</v>
      </c>
      <c r="D3" s="25" t="s">
        <v>6</v>
      </c>
      <c r="E3" s="25"/>
      <c r="F3" s="26" t="s">
        <v>7</v>
      </c>
      <c r="G3" s="26"/>
    </row>
    <row r="4" spans="1:7" x14ac:dyDescent="0.25">
      <c r="B4" s="3" t="s">
        <v>1</v>
      </c>
      <c r="C4" s="3">
        <v>423</v>
      </c>
      <c r="D4" s="4">
        <v>13759428</v>
      </c>
      <c r="E4" s="2" t="s">
        <v>0</v>
      </c>
      <c r="F4" s="5">
        <f>IFERROR(ROUND(D4/12/C4,0),0)</f>
        <v>2711</v>
      </c>
      <c r="G4" s="2" t="s">
        <v>0</v>
      </c>
    </row>
    <row r="5" spans="1:7" x14ac:dyDescent="0.25">
      <c r="B5" s="3" t="s">
        <v>2</v>
      </c>
      <c r="C5" s="3">
        <v>17</v>
      </c>
      <c r="D5" s="4">
        <v>2196583</v>
      </c>
      <c r="E5" s="2" t="s">
        <v>0</v>
      </c>
      <c r="F5" s="5">
        <f t="shared" ref="F5:F8" si="0">IFERROR(ROUND(D5/12/C5,0),0)</f>
        <v>10768</v>
      </c>
      <c r="G5" s="2" t="s">
        <v>0</v>
      </c>
    </row>
    <row r="6" spans="1:7" x14ac:dyDescent="0.25">
      <c r="B6" s="3" t="s">
        <v>3</v>
      </c>
      <c r="C6" s="3">
        <v>0</v>
      </c>
      <c r="D6" s="4">
        <v>0</v>
      </c>
      <c r="E6" s="2" t="s">
        <v>0</v>
      </c>
      <c r="F6" s="5">
        <f t="shared" si="0"/>
        <v>0</v>
      </c>
      <c r="G6" s="2" t="s">
        <v>0</v>
      </c>
    </row>
    <row r="7" spans="1:7" x14ac:dyDescent="0.25">
      <c r="B7" s="3" t="s">
        <v>4</v>
      </c>
      <c r="C7" s="3">
        <v>0</v>
      </c>
      <c r="D7" s="4">
        <v>0</v>
      </c>
      <c r="E7" s="2" t="s">
        <v>0</v>
      </c>
      <c r="F7" s="5">
        <f t="shared" si="0"/>
        <v>0</v>
      </c>
      <c r="G7" s="2" t="s">
        <v>0</v>
      </c>
    </row>
    <row r="8" spans="1:7" x14ac:dyDescent="0.25">
      <c r="B8" s="3" t="s">
        <v>5</v>
      </c>
      <c r="C8" s="3">
        <v>0</v>
      </c>
      <c r="D8" s="4">
        <v>0</v>
      </c>
      <c r="E8" s="2" t="s">
        <v>0</v>
      </c>
      <c r="F8" s="5">
        <f t="shared" si="0"/>
        <v>0</v>
      </c>
      <c r="G8" s="2" t="s">
        <v>0</v>
      </c>
    </row>
    <row r="10" spans="1:7" ht="18.75" x14ac:dyDescent="0.3">
      <c r="A10" s="8" t="s">
        <v>9</v>
      </c>
    </row>
    <row r="11" spans="1:7" ht="30" customHeight="1" x14ac:dyDescent="0.25">
      <c r="B11" s="9" t="s">
        <v>8</v>
      </c>
      <c r="C11" s="6" t="s">
        <v>10</v>
      </c>
      <c r="D11" s="6" t="s">
        <v>11</v>
      </c>
      <c r="E11" s="6" t="s">
        <v>12</v>
      </c>
      <c r="F11" s="6" t="s">
        <v>13</v>
      </c>
      <c r="G11" s="9"/>
    </row>
    <row r="12" spans="1:7" x14ac:dyDescent="0.25">
      <c r="B12" s="2" t="str">
        <f>B4</f>
        <v>Residential</v>
      </c>
      <c r="C12" s="12">
        <v>30</v>
      </c>
      <c r="D12" s="4">
        <v>2000</v>
      </c>
      <c r="E12" s="12">
        <v>7.5</v>
      </c>
      <c r="F12" s="4">
        <v>1000</v>
      </c>
    </row>
    <row r="13" spans="1:7" x14ac:dyDescent="0.25">
      <c r="B13" s="2" t="str">
        <f t="shared" ref="B13:B16" si="1">B5</f>
        <v>Commercial</v>
      </c>
      <c r="C13" s="12">
        <v>40</v>
      </c>
      <c r="D13" s="4">
        <v>2000</v>
      </c>
      <c r="E13" s="12">
        <v>8</v>
      </c>
      <c r="F13" s="4">
        <v>1000</v>
      </c>
    </row>
    <row r="14" spans="1:7" x14ac:dyDescent="0.25">
      <c r="B14" s="2" t="str">
        <f t="shared" si="1"/>
        <v>Industrial</v>
      </c>
      <c r="C14" s="12">
        <v>0</v>
      </c>
      <c r="D14" s="4">
        <v>0</v>
      </c>
      <c r="E14" s="12">
        <v>0</v>
      </c>
      <c r="F14" s="4">
        <v>0</v>
      </c>
    </row>
    <row r="15" spans="1:7" x14ac:dyDescent="0.25">
      <c r="B15" s="2" t="str">
        <f t="shared" si="1"/>
        <v>Other 1</v>
      </c>
      <c r="C15" s="12">
        <v>0</v>
      </c>
      <c r="D15" s="4">
        <v>0</v>
      </c>
      <c r="E15" s="12">
        <v>0</v>
      </c>
      <c r="F15" s="4">
        <v>0</v>
      </c>
    </row>
    <row r="16" spans="1:7" x14ac:dyDescent="0.25">
      <c r="B16" s="2" t="str">
        <f t="shared" si="1"/>
        <v>Other 2</v>
      </c>
      <c r="C16" s="12">
        <v>0</v>
      </c>
      <c r="D16" s="4">
        <v>0</v>
      </c>
      <c r="E16" s="12">
        <v>0</v>
      </c>
      <c r="F16" s="4">
        <v>0</v>
      </c>
    </row>
    <row r="18" spans="1:5" ht="32.25" x14ac:dyDescent="0.3">
      <c r="A18" s="8" t="s">
        <v>14</v>
      </c>
      <c r="C18" s="6" t="s">
        <v>18</v>
      </c>
      <c r="D18" s="6" t="s">
        <v>17</v>
      </c>
    </row>
    <row r="19" spans="1:5" x14ac:dyDescent="0.25">
      <c r="B19" s="2" t="str">
        <f>B12</f>
        <v>Residential</v>
      </c>
      <c r="C19" s="10">
        <f>IFERROR(C12+(F4-D12)/F12*E12,0)</f>
        <v>35.332499999999996</v>
      </c>
      <c r="D19" s="10">
        <f>C19*C4*12</f>
        <v>179347.77</v>
      </c>
    </row>
    <row r="20" spans="1:5" x14ac:dyDescent="0.25">
      <c r="B20" s="2" t="str">
        <f t="shared" ref="B20:B23" si="2">B13</f>
        <v>Commercial</v>
      </c>
      <c r="C20" s="10">
        <f t="shared" ref="C20:C23" si="3">IFERROR(C13+(F5-D13)/F13*E13,0)</f>
        <v>110.14400000000001</v>
      </c>
      <c r="D20" s="10">
        <f t="shared" ref="D20:D23" si="4">C20*C5*12</f>
        <v>22469.376</v>
      </c>
    </row>
    <row r="21" spans="1:5" x14ac:dyDescent="0.25">
      <c r="B21" s="2" t="str">
        <f t="shared" si="2"/>
        <v>Industrial</v>
      </c>
      <c r="C21" s="10">
        <f t="shared" si="3"/>
        <v>0</v>
      </c>
      <c r="D21" s="10">
        <f t="shared" si="4"/>
        <v>0</v>
      </c>
    </row>
    <row r="22" spans="1:5" x14ac:dyDescent="0.25">
      <c r="B22" s="2" t="str">
        <f t="shared" si="2"/>
        <v>Other 1</v>
      </c>
      <c r="C22" s="10">
        <f t="shared" si="3"/>
        <v>0</v>
      </c>
      <c r="D22" s="10">
        <f t="shared" si="4"/>
        <v>0</v>
      </c>
    </row>
    <row r="23" spans="1:5" x14ac:dyDescent="0.25">
      <c r="B23" s="2" t="str">
        <f t="shared" si="2"/>
        <v>Other 2</v>
      </c>
      <c r="C23" s="10">
        <f t="shared" si="3"/>
        <v>0</v>
      </c>
      <c r="D23" s="10">
        <f t="shared" si="4"/>
        <v>0</v>
      </c>
    </row>
    <row r="25" spans="1:5" x14ac:dyDescent="0.25">
      <c r="B25" s="7" t="s">
        <v>17</v>
      </c>
      <c r="C25" s="7"/>
      <c r="E25" s="15">
        <f>SUM(D19:D23)</f>
        <v>201817.14599999998</v>
      </c>
    </row>
    <row r="26" spans="1:5" x14ac:dyDescent="0.25">
      <c r="B26" s="7" t="s">
        <v>46</v>
      </c>
      <c r="E26" s="15">
        <f>E62</f>
        <v>181254.84999999998</v>
      </c>
    </row>
    <row r="27" spans="1:5" x14ac:dyDescent="0.25">
      <c r="B27" s="7" t="s">
        <v>62</v>
      </c>
      <c r="E27" s="15">
        <f>E25-E26</f>
        <v>20562.296000000002</v>
      </c>
    </row>
    <row r="28" spans="1:5" x14ac:dyDescent="0.25">
      <c r="B28" s="7" t="s">
        <v>47</v>
      </c>
      <c r="E28" s="16">
        <f>E25/E26</f>
        <v>1.1134441147367919</v>
      </c>
    </row>
    <row r="29" spans="1:5" x14ac:dyDescent="0.25">
      <c r="B29" s="7" t="s">
        <v>48</v>
      </c>
      <c r="E29" s="21">
        <f>E28-1</f>
        <v>0.11344411473679195</v>
      </c>
    </row>
    <row r="32" spans="1:5" ht="18.75" x14ac:dyDescent="0.3">
      <c r="A32" s="8" t="s">
        <v>19</v>
      </c>
    </row>
    <row r="33" spans="2:5" ht="15" customHeight="1" x14ac:dyDescent="0.25">
      <c r="B33" s="24" t="s">
        <v>20</v>
      </c>
      <c r="C33" s="24"/>
      <c r="D33" s="24"/>
      <c r="E33" s="6" t="s">
        <v>21</v>
      </c>
    </row>
    <row r="34" spans="2:5" x14ac:dyDescent="0.25">
      <c r="B34" s="23" t="s">
        <v>22</v>
      </c>
      <c r="C34" s="23"/>
      <c r="D34" s="23"/>
      <c r="E34" s="13">
        <v>1897.93</v>
      </c>
    </row>
    <row r="35" spans="2:5" x14ac:dyDescent="0.25">
      <c r="B35" s="23" t="s">
        <v>23</v>
      </c>
      <c r="C35" s="23"/>
      <c r="D35" s="23"/>
      <c r="E35" s="14">
        <v>0</v>
      </c>
    </row>
    <row r="36" spans="2:5" x14ac:dyDescent="0.25">
      <c r="B36" s="23" t="s">
        <v>24</v>
      </c>
      <c r="C36" s="23"/>
      <c r="D36" s="23"/>
      <c r="E36" s="14">
        <v>3939</v>
      </c>
    </row>
    <row r="37" spans="2:5" x14ac:dyDescent="0.25">
      <c r="B37" s="23" t="s">
        <v>25</v>
      </c>
      <c r="C37" s="23"/>
      <c r="D37" s="23"/>
      <c r="E37" s="14">
        <v>8761.4</v>
      </c>
    </row>
    <row r="38" spans="2:5" x14ac:dyDescent="0.25">
      <c r="B38" s="23" t="s">
        <v>26</v>
      </c>
      <c r="C38" s="23"/>
      <c r="D38" s="23"/>
      <c r="E38" s="14">
        <v>1000</v>
      </c>
    </row>
    <row r="39" spans="2:5" x14ac:dyDescent="0.25">
      <c r="B39" s="23" t="s">
        <v>27</v>
      </c>
      <c r="C39" s="23"/>
      <c r="D39" s="23"/>
      <c r="E39" s="14">
        <v>1000</v>
      </c>
    </row>
    <row r="40" spans="2:5" x14ac:dyDescent="0.25">
      <c r="B40" s="23" t="s">
        <v>49</v>
      </c>
      <c r="C40" s="23"/>
      <c r="D40" s="23"/>
      <c r="E40" s="14">
        <v>9595</v>
      </c>
    </row>
    <row r="41" spans="2:5" x14ac:dyDescent="0.25">
      <c r="B41" s="23" t="s">
        <v>50</v>
      </c>
      <c r="C41" s="23"/>
      <c r="D41" s="23"/>
      <c r="E41" s="14">
        <v>49054.95</v>
      </c>
    </row>
    <row r="42" spans="2:5" x14ac:dyDescent="0.25">
      <c r="B42" s="23" t="s">
        <v>28</v>
      </c>
      <c r="C42" s="23"/>
      <c r="D42" s="23"/>
      <c r="E42" s="14">
        <v>62422.44</v>
      </c>
    </row>
    <row r="43" spans="2:5" x14ac:dyDescent="0.25">
      <c r="B43" s="23" t="s">
        <v>29</v>
      </c>
      <c r="C43" s="23"/>
      <c r="D43" s="23"/>
      <c r="E43" s="14">
        <v>0</v>
      </c>
    </row>
    <row r="44" spans="2:5" x14ac:dyDescent="0.25">
      <c r="B44" s="23" t="s">
        <v>30</v>
      </c>
      <c r="C44" s="23"/>
      <c r="D44" s="23"/>
      <c r="E44" s="14">
        <v>6172.79</v>
      </c>
    </row>
    <row r="45" spans="2:5" x14ac:dyDescent="0.25">
      <c r="B45" s="23" t="s">
        <v>31</v>
      </c>
      <c r="C45" s="23"/>
      <c r="D45" s="23"/>
      <c r="E45" s="14">
        <v>14988.8</v>
      </c>
    </row>
    <row r="46" spans="2:5" x14ac:dyDescent="0.25">
      <c r="B46" s="23" t="s">
        <v>32</v>
      </c>
      <c r="C46" s="23"/>
      <c r="D46" s="23"/>
      <c r="E46" s="14">
        <v>539.73</v>
      </c>
    </row>
    <row r="47" spans="2:5" x14ac:dyDescent="0.25">
      <c r="B47" s="23" t="s">
        <v>33</v>
      </c>
      <c r="C47" s="23"/>
      <c r="D47" s="23"/>
      <c r="E47" s="14">
        <v>127.93</v>
      </c>
    </row>
    <row r="48" spans="2:5" x14ac:dyDescent="0.25">
      <c r="B48" s="23" t="s">
        <v>34</v>
      </c>
      <c r="C48" s="23"/>
      <c r="D48" s="23"/>
      <c r="E48" s="14">
        <v>329.06</v>
      </c>
    </row>
    <row r="49" spans="2:5" x14ac:dyDescent="0.25">
      <c r="B49" s="23" t="s">
        <v>35</v>
      </c>
      <c r="C49" s="23"/>
      <c r="D49" s="23"/>
      <c r="E49" s="14">
        <v>2433.21</v>
      </c>
    </row>
    <row r="50" spans="2:5" x14ac:dyDescent="0.25">
      <c r="B50" s="23" t="s">
        <v>36</v>
      </c>
      <c r="C50" s="23"/>
      <c r="D50" s="23"/>
      <c r="E50" s="14">
        <v>10955</v>
      </c>
    </row>
    <row r="51" spans="2:5" x14ac:dyDescent="0.25">
      <c r="B51" s="23" t="s">
        <v>37</v>
      </c>
      <c r="C51" s="23"/>
      <c r="D51" s="23"/>
      <c r="E51" s="14">
        <v>78</v>
      </c>
    </row>
    <row r="52" spans="2:5" x14ac:dyDescent="0.25">
      <c r="B52" s="23" t="s">
        <v>38</v>
      </c>
      <c r="C52" s="23"/>
      <c r="D52" s="23"/>
      <c r="E52" s="14">
        <v>70</v>
      </c>
    </row>
    <row r="53" spans="2:5" x14ac:dyDescent="0.25">
      <c r="B53" s="23" t="s">
        <v>39</v>
      </c>
      <c r="C53" s="23"/>
      <c r="D53" s="23"/>
      <c r="E53" s="14">
        <v>7299.61</v>
      </c>
    </row>
    <row r="54" spans="2:5" x14ac:dyDescent="0.25">
      <c r="B54" s="23" t="s">
        <v>40</v>
      </c>
      <c r="C54" s="23"/>
      <c r="D54" s="23"/>
      <c r="E54" s="14">
        <v>590</v>
      </c>
    </row>
    <row r="55" spans="2:5" x14ac:dyDescent="0.25">
      <c r="B55" s="23" t="s">
        <v>4</v>
      </c>
      <c r="C55" s="23"/>
      <c r="D55" s="23"/>
      <c r="E55" s="14">
        <v>0</v>
      </c>
    </row>
    <row r="56" spans="2:5" x14ac:dyDescent="0.25">
      <c r="B56" s="23" t="s">
        <v>5</v>
      </c>
      <c r="C56" s="23"/>
      <c r="D56" s="23"/>
      <c r="E56" s="14">
        <v>0</v>
      </c>
    </row>
    <row r="57" spans="2:5" x14ac:dyDescent="0.25">
      <c r="B57" s="23" t="s">
        <v>42</v>
      </c>
      <c r="C57" s="23"/>
      <c r="D57" s="23"/>
      <c r="E57" s="14">
        <v>0</v>
      </c>
    </row>
    <row r="58" spans="2:5" x14ac:dyDescent="0.25">
      <c r="B58" s="23" t="s">
        <v>43</v>
      </c>
      <c r="C58" s="23"/>
      <c r="D58" s="23"/>
      <c r="E58" s="14">
        <v>0</v>
      </c>
    </row>
    <row r="59" spans="2:5" x14ac:dyDescent="0.25">
      <c r="B59" s="23" t="s">
        <v>44</v>
      </c>
      <c r="C59" s="23"/>
      <c r="D59" s="23"/>
      <c r="E59" s="14">
        <v>0</v>
      </c>
    </row>
    <row r="60" spans="2:5" x14ac:dyDescent="0.25">
      <c r="B60" s="23" t="s">
        <v>41</v>
      </c>
      <c r="C60" s="23"/>
      <c r="D60" s="23"/>
      <c r="E60" s="14">
        <v>0</v>
      </c>
    </row>
    <row r="62" spans="2:5" x14ac:dyDescent="0.25">
      <c r="B62" s="7" t="s">
        <v>45</v>
      </c>
      <c r="E62" s="15">
        <f>SUM(E34:E60)</f>
        <v>181254.84999999998</v>
      </c>
    </row>
  </sheetData>
  <sheetProtection sheet="1" objects="1" scenarios="1"/>
  <protectedRanges>
    <protectedRange sqref="A1 B4:D8 C12:F16 B34:E60" name="Range2"/>
    <protectedRange sqref="A1" name="Range1"/>
  </protectedRanges>
  <mergeCells count="31">
    <mergeCell ref="B60:D60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6:D36"/>
    <mergeCell ref="B33:D33"/>
    <mergeCell ref="D3:E3"/>
    <mergeCell ref="F3:G3"/>
    <mergeCell ref="A1:G1"/>
    <mergeCell ref="B34:D34"/>
    <mergeCell ref="B35:D35"/>
  </mergeCells>
  <phoneticPr fontId="10" type="noConversion"/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C53F-4B12-48F8-8B15-997583D009AA}">
  <dimension ref="A1:G73"/>
  <sheetViews>
    <sheetView workbookViewId="0">
      <selection activeCell="E54" sqref="E54"/>
    </sheetView>
  </sheetViews>
  <sheetFormatPr defaultRowHeight="15.75" x14ac:dyDescent="0.25"/>
  <cols>
    <col min="1" max="1" width="2.7109375" style="2" customWidth="1"/>
    <col min="2" max="2" width="13.28515625" style="2" customWidth="1"/>
    <col min="3" max="7" width="15.7109375" style="2" customWidth="1"/>
    <col min="8" max="8" width="9.140625" style="2"/>
    <col min="9" max="9" width="34.85546875" style="2" bestFit="1" customWidth="1"/>
    <col min="10" max="10" width="15.7109375" style="2" customWidth="1"/>
    <col min="11" max="16384" width="9.140625" style="2"/>
  </cols>
  <sheetData>
    <row r="1" spans="1:7" ht="18.75" x14ac:dyDescent="0.3">
      <c r="A1" s="27" t="s">
        <v>59</v>
      </c>
      <c r="B1" s="27"/>
      <c r="C1" s="27"/>
      <c r="D1" s="27"/>
      <c r="E1" s="27"/>
      <c r="F1" s="27"/>
      <c r="G1" s="27"/>
    </row>
    <row r="2" spans="1:7" ht="47.25" x14ac:dyDescent="0.25">
      <c r="B2" s="6" t="s">
        <v>8</v>
      </c>
      <c r="C2" s="6" t="s">
        <v>16</v>
      </c>
      <c r="D2" s="25" t="s">
        <v>6</v>
      </c>
      <c r="E2" s="25"/>
      <c r="F2" s="26" t="s">
        <v>7</v>
      </c>
      <c r="G2" s="26"/>
    </row>
    <row r="3" spans="1:7" x14ac:dyDescent="0.25">
      <c r="B3" s="3" t="s">
        <v>1</v>
      </c>
      <c r="C3" s="3">
        <v>423</v>
      </c>
      <c r="D3" s="4">
        <v>13759428</v>
      </c>
      <c r="E3" s="2" t="s">
        <v>0</v>
      </c>
      <c r="F3" s="5">
        <f>IFERROR(ROUND(D3/12/C3,0),0)</f>
        <v>2711</v>
      </c>
      <c r="G3" s="2" t="s">
        <v>0</v>
      </c>
    </row>
    <row r="4" spans="1:7" x14ac:dyDescent="0.25">
      <c r="B4" s="3" t="s">
        <v>2</v>
      </c>
      <c r="C4" s="3">
        <v>17</v>
      </c>
      <c r="D4" s="4">
        <v>2196583</v>
      </c>
      <c r="E4" s="2" t="s">
        <v>0</v>
      </c>
      <c r="F4" s="5">
        <f t="shared" ref="F4:F7" si="0">IFERROR(ROUND(D4/12/C4,0),0)</f>
        <v>10768</v>
      </c>
      <c r="G4" s="2" t="s">
        <v>0</v>
      </c>
    </row>
    <row r="5" spans="1:7" x14ac:dyDescent="0.25">
      <c r="B5" s="3" t="s">
        <v>3</v>
      </c>
      <c r="C5" s="3">
        <v>0</v>
      </c>
      <c r="D5" s="4">
        <v>0</v>
      </c>
      <c r="E5" s="2" t="s">
        <v>0</v>
      </c>
      <c r="F5" s="5">
        <f t="shared" si="0"/>
        <v>0</v>
      </c>
      <c r="G5" s="2" t="s">
        <v>0</v>
      </c>
    </row>
    <row r="6" spans="1:7" x14ac:dyDescent="0.25">
      <c r="B6" s="3" t="s">
        <v>4</v>
      </c>
      <c r="C6" s="3">
        <v>0</v>
      </c>
      <c r="D6" s="4">
        <v>0</v>
      </c>
      <c r="E6" s="2" t="s">
        <v>0</v>
      </c>
      <c r="F6" s="5">
        <f t="shared" si="0"/>
        <v>0</v>
      </c>
      <c r="G6" s="2" t="s">
        <v>0</v>
      </c>
    </row>
    <row r="7" spans="1:7" x14ac:dyDescent="0.25">
      <c r="B7" s="3" t="s">
        <v>5</v>
      </c>
      <c r="C7" s="3">
        <v>0</v>
      </c>
      <c r="D7" s="4">
        <v>0</v>
      </c>
      <c r="E7" s="2" t="s">
        <v>0</v>
      </c>
      <c r="F7" s="5">
        <f t="shared" si="0"/>
        <v>0</v>
      </c>
      <c r="G7" s="2" t="s">
        <v>0</v>
      </c>
    </row>
    <row r="9" spans="1:7" ht="18.75" x14ac:dyDescent="0.3">
      <c r="A9" s="8" t="s">
        <v>9</v>
      </c>
    </row>
    <row r="10" spans="1:7" x14ac:dyDescent="0.25">
      <c r="A10" s="7" t="s">
        <v>51</v>
      </c>
    </row>
    <row r="11" spans="1:7" ht="30" customHeight="1" x14ac:dyDescent="0.25">
      <c r="B11" s="9" t="s">
        <v>8</v>
      </c>
      <c r="C11" s="6" t="s">
        <v>10</v>
      </c>
      <c r="D11" s="6" t="s">
        <v>11</v>
      </c>
      <c r="E11" s="6" t="s">
        <v>12</v>
      </c>
      <c r="F11" s="6" t="s">
        <v>13</v>
      </c>
      <c r="G11" s="9"/>
    </row>
    <row r="12" spans="1:7" x14ac:dyDescent="0.25">
      <c r="B12" s="2" t="str">
        <f>B3</f>
        <v>Residential</v>
      </c>
      <c r="C12" s="12">
        <v>30</v>
      </c>
      <c r="D12" s="4">
        <v>2000</v>
      </c>
      <c r="E12" s="12">
        <v>7.5</v>
      </c>
      <c r="F12" s="4">
        <v>1000</v>
      </c>
    </row>
    <row r="13" spans="1:7" x14ac:dyDescent="0.25">
      <c r="B13" s="2" t="str">
        <f>B4</f>
        <v>Commercial</v>
      </c>
      <c r="C13" s="12">
        <v>40</v>
      </c>
      <c r="D13" s="4">
        <v>2000</v>
      </c>
      <c r="E13" s="12">
        <v>8</v>
      </c>
      <c r="F13" s="4">
        <v>1000</v>
      </c>
    </row>
    <row r="14" spans="1:7" x14ac:dyDescent="0.25">
      <c r="B14" s="2" t="str">
        <f>B5</f>
        <v>Industrial</v>
      </c>
      <c r="C14" s="12">
        <v>0</v>
      </c>
      <c r="D14" s="4">
        <v>0</v>
      </c>
      <c r="E14" s="12">
        <v>0</v>
      </c>
      <c r="F14" s="4">
        <v>0</v>
      </c>
    </row>
    <row r="15" spans="1:7" x14ac:dyDescent="0.25">
      <c r="B15" s="2" t="str">
        <f>B6</f>
        <v>Other 1</v>
      </c>
      <c r="C15" s="12">
        <v>0</v>
      </c>
      <c r="D15" s="4">
        <v>0</v>
      </c>
      <c r="E15" s="12">
        <v>0</v>
      </c>
      <c r="F15" s="4">
        <v>0</v>
      </c>
    </row>
    <row r="16" spans="1:7" x14ac:dyDescent="0.25">
      <c r="B16" s="2" t="str">
        <f>B7</f>
        <v>Other 2</v>
      </c>
      <c r="C16" s="12">
        <v>0</v>
      </c>
      <c r="D16" s="4">
        <v>0</v>
      </c>
      <c r="E16" s="12">
        <v>0</v>
      </c>
      <c r="F16" s="4">
        <v>0</v>
      </c>
    </row>
    <row r="18" spans="1:7" x14ac:dyDescent="0.25">
      <c r="A18" s="7" t="s">
        <v>54</v>
      </c>
    </row>
    <row r="19" spans="1:7" ht="30" customHeight="1" x14ac:dyDescent="0.25">
      <c r="B19" s="9" t="s">
        <v>8</v>
      </c>
      <c r="C19" s="6" t="s">
        <v>58</v>
      </c>
      <c r="D19" s="6" t="s">
        <v>10</v>
      </c>
      <c r="E19" s="6" t="s">
        <v>11</v>
      </c>
      <c r="F19" s="6" t="s">
        <v>12</v>
      </c>
      <c r="G19" s="6" t="s">
        <v>13</v>
      </c>
    </row>
    <row r="20" spans="1:7" x14ac:dyDescent="0.25">
      <c r="B20" s="2" t="str">
        <f>B12</f>
        <v>Residential</v>
      </c>
      <c r="C20" s="17" t="s">
        <v>52</v>
      </c>
      <c r="D20" s="12">
        <v>35</v>
      </c>
      <c r="E20" s="4">
        <v>2000</v>
      </c>
      <c r="F20" s="12">
        <v>9</v>
      </c>
      <c r="G20" s="4">
        <v>1000</v>
      </c>
    </row>
    <row r="21" spans="1:7" x14ac:dyDescent="0.25">
      <c r="B21" s="2" t="str">
        <f>B13</f>
        <v>Commercial</v>
      </c>
      <c r="C21" s="17" t="s">
        <v>52</v>
      </c>
      <c r="D21" s="12">
        <v>50</v>
      </c>
      <c r="E21" s="4">
        <v>2000</v>
      </c>
      <c r="F21" s="12">
        <v>9</v>
      </c>
      <c r="G21" s="4">
        <v>1000</v>
      </c>
    </row>
    <row r="22" spans="1:7" x14ac:dyDescent="0.25">
      <c r="B22" s="2" t="str">
        <f>B14</f>
        <v>Industrial</v>
      </c>
      <c r="C22" s="17" t="s">
        <v>53</v>
      </c>
      <c r="D22" s="12">
        <v>0</v>
      </c>
      <c r="E22" s="4">
        <v>0</v>
      </c>
      <c r="F22" s="12">
        <v>0</v>
      </c>
      <c r="G22" s="4">
        <v>0</v>
      </c>
    </row>
    <row r="23" spans="1:7" x14ac:dyDescent="0.25">
      <c r="B23" s="2" t="str">
        <f>B15</f>
        <v>Other 1</v>
      </c>
      <c r="C23" s="17" t="s">
        <v>53</v>
      </c>
      <c r="D23" s="12">
        <v>0</v>
      </c>
      <c r="E23" s="4">
        <v>0</v>
      </c>
      <c r="F23" s="12">
        <v>0</v>
      </c>
      <c r="G23" s="4">
        <v>0</v>
      </c>
    </row>
    <row r="24" spans="1:7" x14ac:dyDescent="0.25">
      <c r="B24" s="2" t="str">
        <f>B16</f>
        <v>Other 2</v>
      </c>
      <c r="C24" s="17" t="s">
        <v>53</v>
      </c>
      <c r="D24" s="12">
        <v>0</v>
      </c>
      <c r="E24" s="4">
        <v>0</v>
      </c>
      <c r="F24" s="12">
        <v>0</v>
      </c>
      <c r="G24" s="4">
        <v>0</v>
      </c>
    </row>
    <row r="25" spans="1:7" x14ac:dyDescent="0.25">
      <c r="C25" s="12"/>
      <c r="D25" s="4"/>
      <c r="E25" s="12"/>
      <c r="F25" s="4"/>
    </row>
    <row r="26" spans="1:7" x14ac:dyDescent="0.25">
      <c r="C26" s="28" t="s">
        <v>55</v>
      </c>
      <c r="D26" s="28"/>
      <c r="E26" s="12"/>
      <c r="F26" s="29" t="s">
        <v>56</v>
      </c>
      <c r="G26" s="29"/>
    </row>
    <row r="27" spans="1:7" ht="32.25" x14ac:dyDescent="0.3">
      <c r="A27" s="8" t="s">
        <v>14</v>
      </c>
      <c r="C27" s="6" t="s">
        <v>18</v>
      </c>
      <c r="D27" s="6" t="s">
        <v>17</v>
      </c>
      <c r="F27" s="6" t="s">
        <v>18</v>
      </c>
      <c r="G27" s="6" t="s">
        <v>17</v>
      </c>
    </row>
    <row r="28" spans="1:7" x14ac:dyDescent="0.25">
      <c r="B28" s="2" t="str">
        <f>B12</f>
        <v>Residential</v>
      </c>
      <c r="C28" s="10">
        <f>IFERROR(C12+($F$3-D12)/F12*E12,0)</f>
        <v>35.332499999999996</v>
      </c>
      <c r="D28" s="10">
        <f>C28*C3*12</f>
        <v>179347.77</v>
      </c>
      <c r="F28" s="10">
        <f>IFERROR(D20+($F$3-E20)/G20*F20,0)</f>
        <v>41.399000000000001</v>
      </c>
      <c r="G28" s="10">
        <f>F28*C3*12</f>
        <v>210141.32400000002</v>
      </c>
    </row>
    <row r="29" spans="1:7" x14ac:dyDescent="0.25">
      <c r="B29" s="2" t="str">
        <f t="shared" ref="B29:B32" si="1">B13</f>
        <v>Commercial</v>
      </c>
      <c r="C29" s="10">
        <f t="shared" ref="C29:C32" si="2">IFERROR(C13+($F$3-D13)/F13*E13,0)</f>
        <v>45.688000000000002</v>
      </c>
      <c r="D29" s="10">
        <f>C29*C4*12</f>
        <v>9320.3520000000008</v>
      </c>
      <c r="F29" s="10">
        <f t="shared" ref="F29:F32" si="3">IFERROR(D21+($F$3-E21)/G21*F21,0)</f>
        <v>56.399000000000001</v>
      </c>
      <c r="G29" s="10">
        <f t="shared" ref="G29:G32" si="4">F29*C4*12</f>
        <v>11505.396000000001</v>
      </c>
    </row>
    <row r="30" spans="1:7" x14ac:dyDescent="0.25">
      <c r="B30" s="2" t="str">
        <f t="shared" si="1"/>
        <v>Industrial</v>
      </c>
      <c r="C30" s="10">
        <f t="shared" si="2"/>
        <v>0</v>
      </c>
      <c r="D30" s="10">
        <f>C30*C5*12</f>
        <v>0</v>
      </c>
      <c r="F30" s="10">
        <f t="shared" si="3"/>
        <v>0</v>
      </c>
      <c r="G30" s="10">
        <f t="shared" si="4"/>
        <v>0</v>
      </c>
    </row>
    <row r="31" spans="1:7" x14ac:dyDescent="0.25">
      <c r="B31" s="2" t="str">
        <f t="shared" si="1"/>
        <v>Other 1</v>
      </c>
      <c r="C31" s="10">
        <f t="shared" si="2"/>
        <v>0</v>
      </c>
      <c r="D31" s="10">
        <f>C31*C6*12</f>
        <v>0</v>
      </c>
      <c r="F31" s="10">
        <f t="shared" si="3"/>
        <v>0</v>
      </c>
      <c r="G31" s="10">
        <f t="shared" si="4"/>
        <v>0</v>
      </c>
    </row>
    <row r="32" spans="1:7" x14ac:dyDescent="0.25">
      <c r="B32" s="2" t="str">
        <f t="shared" si="1"/>
        <v>Other 2</v>
      </c>
      <c r="C32" s="10">
        <f t="shared" si="2"/>
        <v>0</v>
      </c>
      <c r="D32" s="18">
        <f>C32*C7*12</f>
        <v>0</v>
      </c>
      <c r="F32" s="10">
        <f t="shared" si="3"/>
        <v>0</v>
      </c>
      <c r="G32" s="18">
        <f t="shared" si="4"/>
        <v>0</v>
      </c>
    </row>
    <row r="33" spans="1:7" ht="7.5" customHeight="1" x14ac:dyDescent="0.25">
      <c r="C33" s="10"/>
      <c r="D33" s="10"/>
      <c r="F33" s="10"/>
      <c r="G33" s="10"/>
    </row>
    <row r="34" spans="1:7" x14ac:dyDescent="0.25">
      <c r="A34" s="7" t="s">
        <v>15</v>
      </c>
      <c r="C34" s="10"/>
      <c r="D34" s="11">
        <f>SUM(D28:D32)</f>
        <v>188668.122</v>
      </c>
      <c r="E34" s="7"/>
      <c r="F34" s="11"/>
      <c r="G34" s="11">
        <f>SUM(G28:G32)</f>
        <v>221646.72000000003</v>
      </c>
    </row>
    <row r="36" spans="1:7" x14ac:dyDescent="0.25">
      <c r="B36" s="7" t="s">
        <v>17</v>
      </c>
      <c r="C36" s="7"/>
      <c r="E36" s="15">
        <f>D34+G34</f>
        <v>410314.84200000006</v>
      </c>
    </row>
    <row r="37" spans="1:7" x14ac:dyDescent="0.25">
      <c r="B37" s="7" t="s">
        <v>46</v>
      </c>
      <c r="E37" s="15">
        <f>E73</f>
        <v>397276.08999999997</v>
      </c>
    </row>
    <row r="38" spans="1:7" x14ac:dyDescent="0.25">
      <c r="B38" s="7" t="s">
        <v>62</v>
      </c>
      <c r="E38" s="15">
        <f>E36-E37</f>
        <v>13038.752000000095</v>
      </c>
    </row>
    <row r="39" spans="1:7" x14ac:dyDescent="0.25">
      <c r="B39" s="7" t="s">
        <v>47</v>
      </c>
      <c r="E39" s="16">
        <f>E36/E37</f>
        <v>1.0328203793991229</v>
      </c>
    </row>
    <row r="40" spans="1:7" x14ac:dyDescent="0.25">
      <c r="B40" s="7" t="s">
        <v>48</v>
      </c>
      <c r="E40" s="21">
        <f>E39-1</f>
        <v>3.2820379399122857E-2</v>
      </c>
    </row>
    <row r="43" spans="1:7" ht="18.75" x14ac:dyDescent="0.3">
      <c r="A43" s="8" t="s">
        <v>19</v>
      </c>
    </row>
    <row r="44" spans="1:7" ht="15" customHeight="1" x14ac:dyDescent="0.25">
      <c r="B44" s="24" t="s">
        <v>20</v>
      </c>
      <c r="C44" s="24"/>
      <c r="D44" s="24"/>
      <c r="E44" s="6" t="s">
        <v>21</v>
      </c>
    </row>
    <row r="45" spans="1:7" x14ac:dyDescent="0.25">
      <c r="B45" s="23" t="s">
        <v>22</v>
      </c>
      <c r="C45" s="23"/>
      <c r="D45" s="23"/>
      <c r="E45" s="13">
        <v>1897.93</v>
      </c>
    </row>
    <row r="46" spans="1:7" x14ac:dyDescent="0.25">
      <c r="B46" s="23" t="s">
        <v>23</v>
      </c>
      <c r="C46" s="23"/>
      <c r="D46" s="23"/>
      <c r="E46" s="14">
        <v>0</v>
      </c>
    </row>
    <row r="47" spans="1:7" x14ac:dyDescent="0.25">
      <c r="B47" s="23" t="s">
        <v>24</v>
      </c>
      <c r="C47" s="23"/>
      <c r="D47" s="23"/>
      <c r="E47" s="14">
        <v>3939</v>
      </c>
    </row>
    <row r="48" spans="1:7" x14ac:dyDescent="0.25">
      <c r="B48" s="23" t="s">
        <v>25</v>
      </c>
      <c r="C48" s="23"/>
      <c r="D48" s="23"/>
      <c r="E48" s="14">
        <v>8761.4</v>
      </c>
    </row>
    <row r="49" spans="2:5" x14ac:dyDescent="0.25">
      <c r="B49" s="23" t="s">
        <v>26</v>
      </c>
      <c r="C49" s="23"/>
      <c r="D49" s="23"/>
      <c r="E49" s="14">
        <v>1000</v>
      </c>
    </row>
    <row r="50" spans="2:5" x14ac:dyDescent="0.25">
      <c r="B50" s="23" t="s">
        <v>27</v>
      </c>
      <c r="C50" s="23"/>
      <c r="D50" s="23"/>
      <c r="E50" s="14">
        <v>1000</v>
      </c>
    </row>
    <row r="51" spans="2:5" x14ac:dyDescent="0.25">
      <c r="B51" s="23" t="s">
        <v>49</v>
      </c>
      <c r="C51" s="23"/>
      <c r="D51" s="23"/>
      <c r="E51" s="14">
        <v>9595</v>
      </c>
    </row>
    <row r="52" spans="2:5" x14ac:dyDescent="0.25">
      <c r="B52" s="23" t="s">
        <v>50</v>
      </c>
      <c r="C52" s="23"/>
      <c r="D52" s="23"/>
      <c r="E52" s="14">
        <v>49054.95</v>
      </c>
    </row>
    <row r="53" spans="2:5" x14ac:dyDescent="0.25">
      <c r="B53" s="23" t="s">
        <v>28</v>
      </c>
      <c r="C53" s="23"/>
      <c r="D53" s="23"/>
      <c r="E53" s="14">
        <v>175165.68</v>
      </c>
    </row>
    <row r="54" spans="2:5" x14ac:dyDescent="0.25">
      <c r="B54" s="23" t="s">
        <v>29</v>
      </c>
      <c r="C54" s="23"/>
      <c r="D54" s="23"/>
      <c r="E54" s="14">
        <v>0</v>
      </c>
    </row>
    <row r="55" spans="2:5" x14ac:dyDescent="0.25">
      <c r="B55" s="23" t="s">
        <v>30</v>
      </c>
      <c r="C55" s="23"/>
      <c r="D55" s="23"/>
      <c r="E55" s="14">
        <v>6172.79</v>
      </c>
    </row>
    <row r="56" spans="2:5" x14ac:dyDescent="0.25">
      <c r="B56" s="23" t="s">
        <v>31</v>
      </c>
      <c r="C56" s="23"/>
      <c r="D56" s="23"/>
      <c r="E56" s="14">
        <v>14988.8</v>
      </c>
    </row>
    <row r="57" spans="2:5" x14ac:dyDescent="0.25">
      <c r="B57" s="23" t="s">
        <v>32</v>
      </c>
      <c r="C57" s="23"/>
      <c r="D57" s="23"/>
      <c r="E57" s="14">
        <v>539.73</v>
      </c>
    </row>
    <row r="58" spans="2:5" x14ac:dyDescent="0.25">
      <c r="B58" s="23" t="s">
        <v>33</v>
      </c>
      <c r="C58" s="23"/>
      <c r="D58" s="23"/>
      <c r="E58" s="14">
        <v>127.93</v>
      </c>
    </row>
    <row r="59" spans="2:5" x14ac:dyDescent="0.25">
      <c r="B59" s="23" t="s">
        <v>34</v>
      </c>
      <c r="C59" s="23"/>
      <c r="D59" s="23"/>
      <c r="E59" s="14">
        <v>329.06</v>
      </c>
    </row>
    <row r="60" spans="2:5" x14ac:dyDescent="0.25">
      <c r="B60" s="23" t="s">
        <v>35</v>
      </c>
      <c r="C60" s="23"/>
      <c r="D60" s="23"/>
      <c r="E60" s="14">
        <v>2433.21</v>
      </c>
    </row>
    <row r="61" spans="2:5" x14ac:dyDescent="0.25">
      <c r="B61" s="23" t="s">
        <v>36</v>
      </c>
      <c r="C61" s="23"/>
      <c r="D61" s="23"/>
      <c r="E61" s="14">
        <v>10955</v>
      </c>
    </row>
    <row r="62" spans="2:5" x14ac:dyDescent="0.25">
      <c r="B62" s="23" t="s">
        <v>37</v>
      </c>
      <c r="C62" s="23"/>
      <c r="D62" s="23"/>
      <c r="E62" s="14">
        <v>36541</v>
      </c>
    </row>
    <row r="63" spans="2:5" x14ac:dyDescent="0.25">
      <c r="B63" s="23" t="s">
        <v>38</v>
      </c>
      <c r="C63" s="23"/>
      <c r="D63" s="23"/>
      <c r="E63" s="14">
        <v>70</v>
      </c>
    </row>
    <row r="64" spans="2:5" x14ac:dyDescent="0.25">
      <c r="B64" s="23" t="s">
        <v>39</v>
      </c>
      <c r="C64" s="23"/>
      <c r="D64" s="23"/>
      <c r="E64" s="14">
        <v>7299.61</v>
      </c>
    </row>
    <row r="65" spans="2:5" x14ac:dyDescent="0.25">
      <c r="B65" s="23" t="s">
        <v>40</v>
      </c>
      <c r="C65" s="23"/>
      <c r="D65" s="23"/>
      <c r="E65" s="14">
        <v>590</v>
      </c>
    </row>
    <row r="66" spans="2:5" x14ac:dyDescent="0.25">
      <c r="B66" s="23" t="s">
        <v>57</v>
      </c>
      <c r="C66" s="23"/>
      <c r="D66" s="23"/>
      <c r="E66" s="14">
        <v>66815</v>
      </c>
    </row>
    <row r="67" spans="2:5" x14ac:dyDescent="0.25">
      <c r="B67" s="23" t="s">
        <v>5</v>
      </c>
      <c r="C67" s="23"/>
      <c r="D67" s="23"/>
      <c r="E67" s="14">
        <v>0</v>
      </c>
    </row>
    <row r="68" spans="2:5" x14ac:dyDescent="0.25">
      <c r="B68" s="23" t="s">
        <v>42</v>
      </c>
      <c r="C68" s="23"/>
      <c r="D68" s="23"/>
      <c r="E68" s="14">
        <v>0</v>
      </c>
    </row>
    <row r="69" spans="2:5" x14ac:dyDescent="0.25">
      <c r="B69" s="23" t="s">
        <v>43</v>
      </c>
      <c r="C69" s="23"/>
      <c r="D69" s="23"/>
      <c r="E69" s="14">
        <v>0</v>
      </c>
    </row>
    <row r="70" spans="2:5" x14ac:dyDescent="0.25">
      <c r="B70" s="23" t="s">
        <v>44</v>
      </c>
      <c r="C70" s="23"/>
      <c r="D70" s="23"/>
      <c r="E70" s="14">
        <v>0</v>
      </c>
    </row>
    <row r="71" spans="2:5" x14ac:dyDescent="0.25">
      <c r="B71" s="23" t="s">
        <v>41</v>
      </c>
      <c r="C71" s="23"/>
      <c r="D71" s="23"/>
      <c r="E71" s="14">
        <v>0</v>
      </c>
    </row>
    <row r="73" spans="2:5" x14ac:dyDescent="0.25">
      <c r="B73" s="7" t="s">
        <v>45</v>
      </c>
      <c r="E73" s="15">
        <f>SUM(E45:E71)</f>
        <v>397276.08999999997</v>
      </c>
    </row>
  </sheetData>
  <sheetProtection sheet="1" objects="1" scenarios="1"/>
  <protectedRanges>
    <protectedRange sqref="A1 B3:D7 C12:F16 C20:G24 B45:E71" name="Range1"/>
  </protectedRanges>
  <mergeCells count="33">
    <mergeCell ref="B69:D69"/>
    <mergeCell ref="B70:D70"/>
    <mergeCell ref="B71:D71"/>
    <mergeCell ref="B63:D63"/>
    <mergeCell ref="B64:D64"/>
    <mergeCell ref="B65:D65"/>
    <mergeCell ref="B66:D66"/>
    <mergeCell ref="B67:D67"/>
    <mergeCell ref="B68:D68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A1:G1"/>
    <mergeCell ref="B44:D44"/>
    <mergeCell ref="B50:D50"/>
    <mergeCell ref="D2:E2"/>
    <mergeCell ref="F2:G2"/>
    <mergeCell ref="C26:D26"/>
    <mergeCell ref="F26:G26"/>
    <mergeCell ref="B45:D45"/>
    <mergeCell ref="B46:D46"/>
    <mergeCell ref="B47:D47"/>
    <mergeCell ref="B48:D48"/>
    <mergeCell ref="B49:D49"/>
  </mergeCells>
  <dataValidations count="2">
    <dataValidation type="list" showInputMessage="1" showErrorMessage="1" sqref="C20 C21 C22" xr:uid="{6437A25B-2559-41DA-B2CA-0F63C7938D7F}">
      <formula1>"Yes,No"</formula1>
    </dataValidation>
    <dataValidation type="list" allowBlank="1" showInputMessage="1" showErrorMessage="1" sqref="C23 C24" xr:uid="{DB5ACF55-A8F3-41FB-87F8-EB2DBF273A93}">
      <formula1>"Yes,No"</formula1>
    </dataValidation>
  </dataValidations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Water Only</vt:lpstr>
      <vt:lpstr>Water and Wastewater</vt:lpstr>
      <vt:lpstr>'Water and Wastewater'!Print_Area</vt:lpstr>
      <vt:lpstr>'Water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Barefield, Alan</dc:creator>
  <cp:lastModifiedBy>Barefield, Alan</cp:lastModifiedBy>
  <cp:lastPrinted>2025-04-15T12:58:17Z</cp:lastPrinted>
  <dcterms:created xsi:type="dcterms:W3CDTF">2025-04-15T11:45:23Z</dcterms:created>
  <dcterms:modified xsi:type="dcterms:W3CDTF">2025-05-11T16:57:26Z</dcterms:modified>
</cp:coreProperties>
</file>