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bare\Dropbox\Mississippi Water and Pollution Control Operators' Association\Barefield\2024-2025 Asset Management Curriculum\2024-2025 Curricula\9 - Developing a financing strategy\"/>
    </mc:Choice>
  </mc:AlternateContent>
  <xr:revisionPtr revIDLastSave="0" documentId="13_ncr:1_{D8826BB6-778C-462A-8491-B9BAF8AC7012}" xr6:coauthVersionLast="47" xr6:coauthVersionMax="47" xr10:uidLastSave="{00000000-0000-0000-0000-000000000000}"/>
  <bookViews>
    <workbookView xWindow="-54780" yWindow="195" windowWidth="53295" windowHeight="27780" activeTab="4" xr2:uid="{2178B98E-BAFE-42CB-B61D-20DE199ED37F}"/>
  </bookViews>
  <sheets>
    <sheet name="Cost Values" sheetId="5" r:id="rId1"/>
    <sheet name="8-Choosing Asset Strategies" sheetId="9" r:id="rId2"/>
    <sheet name="9 - Finance Strategy Parameters" sheetId="12" r:id="rId3"/>
    <sheet name="9 - Financing Strategy" sheetId="10" r:id="rId4"/>
    <sheet name="Future cash Flows required" sheetId="1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T104" i="13" l="1"/>
  <c r="BS104" i="13"/>
  <c r="BR104" i="13"/>
  <c r="BQ104" i="13"/>
  <c r="BP104" i="13"/>
  <c r="BO104" i="13"/>
  <c r="BN104" i="13"/>
  <c r="BM104" i="13"/>
  <c r="BL104" i="13"/>
  <c r="BK104" i="13"/>
  <c r="BJ104" i="13"/>
  <c r="BI104" i="13"/>
  <c r="BH104" i="13"/>
  <c r="BG104" i="13"/>
  <c r="BF104" i="13"/>
  <c r="BE104" i="13"/>
  <c r="BD104" i="13"/>
  <c r="BC104" i="13"/>
  <c r="BB104" i="13"/>
  <c r="BA104" i="13"/>
  <c r="AZ104" i="13"/>
  <c r="AY104" i="13"/>
  <c r="AX104" i="13"/>
  <c r="AW104" i="13"/>
  <c r="AV104" i="13"/>
  <c r="AU104" i="13"/>
  <c r="AT104" i="13"/>
  <c r="AS104" i="13"/>
  <c r="AR104" i="13"/>
  <c r="AQ104" i="13"/>
  <c r="AP104" i="13"/>
  <c r="AO104" i="13"/>
  <c r="AN104" i="13"/>
  <c r="AM104" i="13"/>
  <c r="AL104" i="13"/>
  <c r="AK104" i="13"/>
  <c r="AJ104" i="13"/>
  <c r="AI104" i="13"/>
  <c r="AH104" i="13"/>
  <c r="AG104" i="13"/>
  <c r="AF104" i="13"/>
  <c r="AE104" i="13"/>
  <c r="AD104" i="13"/>
  <c r="AC104" i="13"/>
  <c r="AB104" i="13"/>
  <c r="Q5" i="13" l="1"/>
  <c r="BT78" i="13"/>
  <c r="BS78" i="13"/>
  <c r="BR78" i="13"/>
  <c r="BQ78" i="13"/>
  <c r="BP78" i="13"/>
  <c r="BO78" i="13"/>
  <c r="BN78" i="13"/>
  <c r="BM78" i="13"/>
  <c r="BL78" i="13"/>
  <c r="BK78" i="13"/>
  <c r="BJ78" i="13"/>
  <c r="BI78" i="13"/>
  <c r="BH78" i="13"/>
  <c r="BG78" i="13"/>
  <c r="BF78" i="13"/>
  <c r="BE78" i="13"/>
  <c r="BD78" i="13"/>
  <c r="BC78" i="13"/>
  <c r="BB78" i="13"/>
  <c r="BA78" i="13"/>
  <c r="AZ78" i="13"/>
  <c r="AY78" i="13"/>
  <c r="AX78" i="13"/>
  <c r="AW78" i="13"/>
  <c r="AV78" i="13"/>
  <c r="AU78" i="13"/>
  <c r="AT78" i="13"/>
  <c r="AS78" i="13"/>
  <c r="AR78" i="13"/>
  <c r="AQ78" i="13"/>
  <c r="AP78" i="13"/>
  <c r="AO78" i="13"/>
  <c r="AN78" i="13"/>
  <c r="AM78" i="13"/>
  <c r="AL78" i="13"/>
  <c r="AK78" i="13"/>
  <c r="AJ78" i="13"/>
  <c r="AI78" i="13"/>
  <c r="AH78" i="13"/>
  <c r="AG78" i="13"/>
  <c r="AF78" i="13"/>
  <c r="AE78" i="13"/>
  <c r="AD78" i="13"/>
  <c r="AC78" i="13"/>
  <c r="AB78" i="13"/>
  <c r="BT77" i="13"/>
  <c r="BS77" i="13"/>
  <c r="BR77" i="13"/>
  <c r="BQ77" i="13"/>
  <c r="BP77" i="13"/>
  <c r="BO77" i="13"/>
  <c r="BN77" i="13"/>
  <c r="BM77" i="13"/>
  <c r="BL77" i="13"/>
  <c r="BK77" i="13"/>
  <c r="BJ77" i="13"/>
  <c r="BI77" i="13"/>
  <c r="BH77" i="13"/>
  <c r="BG77" i="13"/>
  <c r="BF77" i="13"/>
  <c r="BE77" i="13"/>
  <c r="BD77" i="13"/>
  <c r="BC77" i="13"/>
  <c r="BB77" i="13"/>
  <c r="BA77" i="13"/>
  <c r="AZ77" i="13"/>
  <c r="AY77" i="13"/>
  <c r="AX77" i="13"/>
  <c r="AW77" i="13"/>
  <c r="AV77" i="13"/>
  <c r="AU77" i="13"/>
  <c r="AT77" i="13"/>
  <c r="AS77" i="13"/>
  <c r="AR77" i="13"/>
  <c r="AQ77" i="13"/>
  <c r="AP77" i="13"/>
  <c r="AO77" i="13"/>
  <c r="AN77" i="13"/>
  <c r="AM77" i="13"/>
  <c r="AL77" i="13"/>
  <c r="AK77" i="13"/>
  <c r="AJ77" i="13"/>
  <c r="AI77" i="13"/>
  <c r="AH77" i="13"/>
  <c r="AG77" i="13"/>
  <c r="AF77" i="13"/>
  <c r="AE77" i="13"/>
  <c r="AD77" i="13"/>
  <c r="AC77" i="13"/>
  <c r="AB77" i="13"/>
  <c r="BT76" i="13"/>
  <c r="BS76" i="13"/>
  <c r="BR76" i="13"/>
  <c r="BQ76" i="13"/>
  <c r="BP76" i="13"/>
  <c r="BO76" i="13"/>
  <c r="BN76" i="13"/>
  <c r="BM76" i="13"/>
  <c r="BL76" i="13"/>
  <c r="BK76" i="13"/>
  <c r="BJ76" i="13"/>
  <c r="BI76" i="13"/>
  <c r="BH76" i="13"/>
  <c r="BG76" i="13"/>
  <c r="BF76" i="13"/>
  <c r="BE76" i="13"/>
  <c r="BD76" i="13"/>
  <c r="BC76" i="13"/>
  <c r="BB76" i="13"/>
  <c r="BA76" i="13"/>
  <c r="AZ76" i="13"/>
  <c r="AY76" i="13"/>
  <c r="AX76" i="13"/>
  <c r="AW76" i="13"/>
  <c r="AV76" i="13"/>
  <c r="AU76" i="13"/>
  <c r="AT76" i="13"/>
  <c r="AS76" i="13"/>
  <c r="AR76" i="13"/>
  <c r="AQ76" i="13"/>
  <c r="AP76" i="13"/>
  <c r="AO76" i="13"/>
  <c r="AN76" i="13"/>
  <c r="AM76" i="13"/>
  <c r="AL76" i="13"/>
  <c r="AK76" i="13"/>
  <c r="AJ76" i="13"/>
  <c r="AI76" i="13"/>
  <c r="AH76" i="13"/>
  <c r="AG76" i="13"/>
  <c r="AF76" i="13"/>
  <c r="AE76" i="13"/>
  <c r="AD76" i="13"/>
  <c r="AC76" i="13"/>
  <c r="AB76" i="13"/>
  <c r="BT75" i="13"/>
  <c r="BS75" i="13"/>
  <c r="BR75" i="13"/>
  <c r="BQ75" i="13"/>
  <c r="BP75" i="13"/>
  <c r="BO75" i="13"/>
  <c r="BN75" i="13"/>
  <c r="BM75" i="13"/>
  <c r="BL75" i="13"/>
  <c r="BK75" i="13"/>
  <c r="BJ75" i="13"/>
  <c r="BI75" i="13"/>
  <c r="BH75" i="13"/>
  <c r="BG75" i="13"/>
  <c r="BF75" i="13"/>
  <c r="BE75" i="13"/>
  <c r="BD75" i="13"/>
  <c r="BC75" i="13"/>
  <c r="BB75" i="13"/>
  <c r="BA75" i="13"/>
  <c r="AZ75" i="13"/>
  <c r="AY75" i="13"/>
  <c r="AX75" i="13"/>
  <c r="AW75" i="13"/>
  <c r="AV75" i="13"/>
  <c r="AU75" i="13"/>
  <c r="AT75" i="13"/>
  <c r="AS75" i="13"/>
  <c r="AR75" i="13"/>
  <c r="AQ75" i="13"/>
  <c r="AP75" i="13"/>
  <c r="AO75" i="13"/>
  <c r="AN75" i="13"/>
  <c r="AM75" i="13"/>
  <c r="AL75" i="13"/>
  <c r="AK75" i="13"/>
  <c r="AJ75" i="13"/>
  <c r="AI75" i="13"/>
  <c r="AH75" i="13"/>
  <c r="AG75" i="13"/>
  <c r="AF75" i="13"/>
  <c r="AE75" i="13"/>
  <c r="AD75" i="13"/>
  <c r="AC75" i="13"/>
  <c r="AB75" i="13"/>
  <c r="BT74" i="13"/>
  <c r="BS74" i="13"/>
  <c r="BR74" i="13"/>
  <c r="BQ74" i="13"/>
  <c r="BP74" i="13"/>
  <c r="BO74" i="13"/>
  <c r="BN74" i="13"/>
  <c r="BM74" i="13"/>
  <c r="BL74" i="13"/>
  <c r="BK74" i="13"/>
  <c r="BJ74" i="13"/>
  <c r="BI74" i="13"/>
  <c r="BH74" i="13"/>
  <c r="BG74" i="13"/>
  <c r="BF74" i="13"/>
  <c r="BE74" i="13"/>
  <c r="BD74" i="13"/>
  <c r="BC74" i="13"/>
  <c r="BB74" i="13"/>
  <c r="BA74" i="13"/>
  <c r="AZ74" i="13"/>
  <c r="AY74" i="13"/>
  <c r="AX74" i="13"/>
  <c r="AW74" i="13"/>
  <c r="AV74" i="13"/>
  <c r="AU74" i="13"/>
  <c r="AT74" i="13"/>
  <c r="AS74" i="13"/>
  <c r="AR74" i="13"/>
  <c r="AQ74" i="13"/>
  <c r="AP74" i="13"/>
  <c r="AO74" i="13"/>
  <c r="AN74" i="13"/>
  <c r="AM74" i="13"/>
  <c r="AL74" i="13"/>
  <c r="AK74" i="13"/>
  <c r="AJ74" i="13"/>
  <c r="AI74" i="13"/>
  <c r="AH74" i="13"/>
  <c r="AG74" i="13"/>
  <c r="AF74" i="13"/>
  <c r="AE74" i="13"/>
  <c r="AD74" i="13"/>
  <c r="AC74" i="13"/>
  <c r="AB74" i="13"/>
  <c r="BT72" i="13"/>
  <c r="BS72" i="13"/>
  <c r="BR72" i="13"/>
  <c r="BQ72" i="13"/>
  <c r="BP72" i="13"/>
  <c r="BO72" i="13"/>
  <c r="BN72" i="13"/>
  <c r="BM72" i="13"/>
  <c r="BL72" i="13"/>
  <c r="BK72" i="13"/>
  <c r="BJ72" i="13"/>
  <c r="BI72" i="13"/>
  <c r="BH72" i="13"/>
  <c r="BG72" i="13"/>
  <c r="BF72" i="13"/>
  <c r="BE72" i="13"/>
  <c r="BD72" i="13"/>
  <c r="BC72" i="13"/>
  <c r="BB72" i="13"/>
  <c r="BA72" i="13"/>
  <c r="AZ72" i="13"/>
  <c r="AY72" i="13"/>
  <c r="AX72" i="13"/>
  <c r="AW72" i="13"/>
  <c r="AV72" i="13"/>
  <c r="AU72" i="13"/>
  <c r="AT72" i="13"/>
  <c r="AS72" i="13"/>
  <c r="AR72" i="13"/>
  <c r="AQ72" i="13"/>
  <c r="AP72" i="13"/>
  <c r="AO72" i="13"/>
  <c r="AN72" i="13"/>
  <c r="AM72" i="13"/>
  <c r="AL72" i="13"/>
  <c r="AK72" i="13"/>
  <c r="AJ72" i="13"/>
  <c r="AI72" i="13"/>
  <c r="AH72" i="13"/>
  <c r="AG72" i="13"/>
  <c r="AF72" i="13"/>
  <c r="AE72" i="13"/>
  <c r="AD72" i="13"/>
  <c r="AC72" i="13"/>
  <c r="AB72" i="13"/>
  <c r="BT66" i="13"/>
  <c r="BS66" i="13"/>
  <c r="BR66" i="13"/>
  <c r="BQ66" i="13"/>
  <c r="BP66" i="13"/>
  <c r="BO66" i="13"/>
  <c r="BN66" i="13"/>
  <c r="BM66" i="13"/>
  <c r="BL66" i="13"/>
  <c r="BK66" i="13"/>
  <c r="BJ66" i="13"/>
  <c r="BI66" i="13"/>
  <c r="BH66" i="13"/>
  <c r="BG66" i="13"/>
  <c r="BF66" i="13"/>
  <c r="BE66" i="13"/>
  <c r="BD66" i="13"/>
  <c r="BC66" i="13"/>
  <c r="BB66" i="13"/>
  <c r="BA66" i="13"/>
  <c r="AZ66" i="13"/>
  <c r="AY66" i="13"/>
  <c r="AX66" i="13"/>
  <c r="AW66" i="13"/>
  <c r="AV66" i="13"/>
  <c r="AU66" i="13"/>
  <c r="AT66" i="13"/>
  <c r="AS66" i="13"/>
  <c r="AR66" i="13"/>
  <c r="AQ66" i="13"/>
  <c r="AP66" i="13"/>
  <c r="AO66" i="13"/>
  <c r="AN66" i="13"/>
  <c r="AM66" i="13"/>
  <c r="AL66" i="13"/>
  <c r="AK66" i="13"/>
  <c r="AJ66" i="13"/>
  <c r="AI66" i="13"/>
  <c r="AH66" i="13"/>
  <c r="AG66" i="13"/>
  <c r="AF66" i="13"/>
  <c r="AE66" i="13"/>
  <c r="AD66" i="13"/>
  <c r="AC66" i="13"/>
  <c r="AB66" i="13"/>
  <c r="BT65" i="13"/>
  <c r="BS65" i="13"/>
  <c r="BR65" i="13"/>
  <c r="BQ65" i="13"/>
  <c r="BP65" i="13"/>
  <c r="BO65" i="13"/>
  <c r="BN65" i="13"/>
  <c r="BM65" i="13"/>
  <c r="BL65" i="13"/>
  <c r="BK65" i="13"/>
  <c r="BJ65" i="13"/>
  <c r="BI65" i="13"/>
  <c r="BH65" i="13"/>
  <c r="BG65" i="13"/>
  <c r="BF65" i="13"/>
  <c r="BE65" i="13"/>
  <c r="BD65" i="13"/>
  <c r="BC65" i="13"/>
  <c r="BB65" i="13"/>
  <c r="BA65" i="13"/>
  <c r="AZ65" i="13"/>
  <c r="AY65" i="13"/>
  <c r="AX65" i="13"/>
  <c r="AW65" i="13"/>
  <c r="AV65" i="13"/>
  <c r="AU65" i="13"/>
  <c r="AT65" i="13"/>
  <c r="AS65" i="13"/>
  <c r="AR65" i="13"/>
  <c r="AQ65" i="13"/>
  <c r="AP65" i="13"/>
  <c r="AO65" i="13"/>
  <c r="AN65" i="13"/>
  <c r="AM65" i="13"/>
  <c r="AL65" i="13"/>
  <c r="AK65" i="13"/>
  <c r="AJ65" i="13"/>
  <c r="AI65" i="13"/>
  <c r="AH65" i="13"/>
  <c r="AG65" i="13"/>
  <c r="AF65" i="13"/>
  <c r="AE65" i="13"/>
  <c r="AD65" i="13"/>
  <c r="AC65" i="13"/>
  <c r="AB65" i="13"/>
  <c r="BT46" i="13"/>
  <c r="BS46" i="13"/>
  <c r="BR46" i="13"/>
  <c r="BQ46" i="13"/>
  <c r="BP46" i="13"/>
  <c r="BO46" i="13"/>
  <c r="BN46" i="13"/>
  <c r="BM46" i="13"/>
  <c r="BL46" i="13"/>
  <c r="BK46" i="13"/>
  <c r="BJ46" i="13"/>
  <c r="BI46" i="13"/>
  <c r="BH46" i="13"/>
  <c r="BG46" i="13"/>
  <c r="BF46" i="13"/>
  <c r="BE46" i="13"/>
  <c r="BD46" i="13"/>
  <c r="BC46" i="13"/>
  <c r="BB46" i="13"/>
  <c r="BA46" i="13"/>
  <c r="AZ46" i="13"/>
  <c r="AY46" i="13"/>
  <c r="AX46" i="13"/>
  <c r="AW46" i="13"/>
  <c r="AV46" i="13"/>
  <c r="AU46" i="13"/>
  <c r="AT46" i="13"/>
  <c r="AS46" i="13"/>
  <c r="AR46" i="13"/>
  <c r="AQ46" i="13"/>
  <c r="AP46" i="13"/>
  <c r="AO46" i="13"/>
  <c r="AN46" i="13"/>
  <c r="AM46" i="13"/>
  <c r="AL46" i="13"/>
  <c r="AK46" i="13"/>
  <c r="AJ46" i="13"/>
  <c r="AI46" i="13"/>
  <c r="AH46" i="13"/>
  <c r="AG46" i="13"/>
  <c r="AF46" i="13"/>
  <c r="AE46" i="13"/>
  <c r="AD46" i="13"/>
  <c r="AC46" i="13"/>
  <c r="AB46" i="13"/>
  <c r="BT21" i="13"/>
  <c r="BS21" i="13"/>
  <c r="BR21" i="13"/>
  <c r="BQ21" i="13"/>
  <c r="BP21" i="13"/>
  <c r="BO21" i="13"/>
  <c r="BN21" i="13"/>
  <c r="BM21" i="13"/>
  <c r="BL21" i="13"/>
  <c r="BK21" i="13"/>
  <c r="BJ21" i="13"/>
  <c r="BI21" i="13"/>
  <c r="BH21" i="13"/>
  <c r="BG21" i="13"/>
  <c r="BF21" i="13"/>
  <c r="BE21" i="13"/>
  <c r="BD21" i="13"/>
  <c r="BC21" i="13"/>
  <c r="BB21" i="13"/>
  <c r="BA21" i="13"/>
  <c r="AZ21" i="13"/>
  <c r="AY21" i="13"/>
  <c r="AX21" i="13"/>
  <c r="AW21" i="13"/>
  <c r="AV21" i="13"/>
  <c r="AU21" i="13"/>
  <c r="AT21" i="13"/>
  <c r="AS21" i="13"/>
  <c r="AR21" i="13"/>
  <c r="AQ21" i="13"/>
  <c r="AP21" i="13"/>
  <c r="AO21" i="13"/>
  <c r="AN21" i="13"/>
  <c r="AM21" i="13"/>
  <c r="AL21" i="13"/>
  <c r="AK21" i="13"/>
  <c r="AJ21" i="13"/>
  <c r="AI21" i="13"/>
  <c r="AH21" i="13"/>
  <c r="AG21" i="13"/>
  <c r="AF21" i="13"/>
  <c r="AE21" i="13"/>
  <c r="AD21" i="13"/>
  <c r="AC21" i="13"/>
  <c r="AB21" i="13"/>
  <c r="BT18" i="13"/>
  <c r="BS18" i="13"/>
  <c r="BR18" i="13"/>
  <c r="BQ18" i="13"/>
  <c r="BP18" i="13"/>
  <c r="BO18" i="13"/>
  <c r="BN18" i="13"/>
  <c r="BM18" i="13"/>
  <c r="BL18" i="13"/>
  <c r="BK18" i="13"/>
  <c r="BJ18" i="13"/>
  <c r="BI18" i="13"/>
  <c r="BH18" i="13"/>
  <c r="BG18" i="13"/>
  <c r="BF18" i="13"/>
  <c r="BE18" i="13"/>
  <c r="BD18" i="13"/>
  <c r="BC18" i="13"/>
  <c r="BB18" i="13"/>
  <c r="BA18" i="13"/>
  <c r="AZ18" i="13"/>
  <c r="AY18" i="13"/>
  <c r="AX18" i="13"/>
  <c r="AW18" i="13"/>
  <c r="AV18" i="13"/>
  <c r="AU18" i="13"/>
  <c r="AT18" i="13"/>
  <c r="AS18" i="13"/>
  <c r="AR18" i="13"/>
  <c r="AQ18" i="13"/>
  <c r="AP18" i="13"/>
  <c r="AO18" i="13"/>
  <c r="AN18" i="13"/>
  <c r="AM18" i="13"/>
  <c r="AL18" i="13"/>
  <c r="AK18" i="13"/>
  <c r="AJ18" i="13"/>
  <c r="AI18" i="13"/>
  <c r="AH18" i="13"/>
  <c r="AG18" i="13"/>
  <c r="AF18" i="13"/>
  <c r="AE18" i="13"/>
  <c r="AD18" i="13"/>
  <c r="AC18" i="13"/>
  <c r="AB18" i="13"/>
  <c r="BT17" i="13"/>
  <c r="BS17" i="13"/>
  <c r="BR17" i="13"/>
  <c r="BQ17" i="13"/>
  <c r="BP17" i="13"/>
  <c r="BO17" i="13"/>
  <c r="BN17" i="13"/>
  <c r="BM17" i="13"/>
  <c r="BL17" i="13"/>
  <c r="BK17" i="13"/>
  <c r="BJ17" i="13"/>
  <c r="BI17" i="13"/>
  <c r="BH17" i="13"/>
  <c r="BG17" i="13"/>
  <c r="BF17" i="13"/>
  <c r="BE17" i="13"/>
  <c r="BD17" i="13"/>
  <c r="BC17" i="13"/>
  <c r="BB17" i="13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BT16" i="13"/>
  <c r="BS16" i="13"/>
  <c r="BR16" i="13"/>
  <c r="BQ16" i="13"/>
  <c r="BP16" i="13"/>
  <c r="BO16" i="13"/>
  <c r="BN16" i="13"/>
  <c r="BM16" i="13"/>
  <c r="BL16" i="13"/>
  <c r="BK16" i="13"/>
  <c r="BJ16" i="13"/>
  <c r="BI16" i="13"/>
  <c r="BH16" i="13"/>
  <c r="BG16" i="13"/>
  <c r="BF16" i="13"/>
  <c r="BE16" i="13"/>
  <c r="BD16" i="13"/>
  <c r="BC16" i="13"/>
  <c r="BB16" i="13"/>
  <c r="BA16" i="13"/>
  <c r="AZ16" i="13"/>
  <c r="AY16" i="13"/>
  <c r="AX16" i="13"/>
  <c r="AW16" i="13"/>
  <c r="AV16" i="13"/>
  <c r="AU16" i="13"/>
  <c r="AT16" i="13"/>
  <c r="AS16" i="13"/>
  <c r="AR16" i="13"/>
  <c r="AQ16" i="13"/>
  <c r="AP16" i="13"/>
  <c r="AO16" i="13"/>
  <c r="AN16" i="13"/>
  <c r="AM16" i="13"/>
  <c r="AL16" i="13"/>
  <c r="AK16" i="13"/>
  <c r="AJ16" i="13"/>
  <c r="AI16" i="13"/>
  <c r="AH16" i="13"/>
  <c r="AG16" i="13"/>
  <c r="AF16" i="13"/>
  <c r="AE16" i="13"/>
  <c r="AD16" i="13"/>
  <c r="AC16" i="13"/>
  <c r="AB16" i="13"/>
  <c r="BT15" i="13"/>
  <c r="BS15" i="13"/>
  <c r="BR15" i="13"/>
  <c r="BQ15" i="13"/>
  <c r="BP15" i="13"/>
  <c r="BO15" i="13"/>
  <c r="BN15" i="13"/>
  <c r="BM15" i="13"/>
  <c r="BL15" i="13"/>
  <c r="BK15" i="13"/>
  <c r="BJ15" i="13"/>
  <c r="BI15" i="13"/>
  <c r="BH15" i="13"/>
  <c r="BG15" i="13"/>
  <c r="BF15" i="13"/>
  <c r="BE15" i="13"/>
  <c r="BD15" i="13"/>
  <c r="BC15" i="13"/>
  <c r="BB15" i="13"/>
  <c r="BA15" i="13"/>
  <c r="AZ15" i="13"/>
  <c r="AY15" i="13"/>
  <c r="AX15" i="13"/>
  <c r="AW15" i="13"/>
  <c r="AV15" i="13"/>
  <c r="AU15" i="13"/>
  <c r="AT15" i="13"/>
  <c r="AS15" i="13"/>
  <c r="AR15" i="13"/>
  <c r="AQ15" i="13"/>
  <c r="AP15" i="13"/>
  <c r="AO15" i="13"/>
  <c r="AN15" i="13"/>
  <c r="AM15" i="13"/>
  <c r="AL15" i="13"/>
  <c r="AK15" i="13"/>
  <c r="AJ15" i="13"/>
  <c r="AI15" i="13"/>
  <c r="AH15" i="13"/>
  <c r="AG15" i="13"/>
  <c r="AF15" i="13"/>
  <c r="AE15" i="13"/>
  <c r="AD15" i="13"/>
  <c r="AC15" i="13"/>
  <c r="AB15" i="13"/>
  <c r="BT14" i="13"/>
  <c r="BS14" i="13"/>
  <c r="BR14" i="13"/>
  <c r="BQ14" i="13"/>
  <c r="BP14" i="13"/>
  <c r="BO14" i="13"/>
  <c r="BN14" i="13"/>
  <c r="BM14" i="13"/>
  <c r="BL14" i="13"/>
  <c r="BK14" i="13"/>
  <c r="BJ14" i="13"/>
  <c r="BI14" i="13"/>
  <c r="BH14" i="13"/>
  <c r="BG14" i="13"/>
  <c r="BF14" i="13"/>
  <c r="BE14" i="13"/>
  <c r="BD14" i="13"/>
  <c r="BC14" i="13"/>
  <c r="BB14" i="13"/>
  <c r="BA14" i="13"/>
  <c r="AZ14" i="13"/>
  <c r="AY14" i="13"/>
  <c r="AX14" i="13"/>
  <c r="AW14" i="13"/>
  <c r="AV14" i="13"/>
  <c r="AU14" i="13"/>
  <c r="AT14" i="13"/>
  <c r="AS14" i="13"/>
  <c r="AR14" i="13"/>
  <c r="AQ14" i="13"/>
  <c r="AP14" i="13"/>
  <c r="AO14" i="13"/>
  <c r="AN14" i="13"/>
  <c r="AM14" i="13"/>
  <c r="AL14" i="13"/>
  <c r="AK14" i="13"/>
  <c r="AJ14" i="13"/>
  <c r="AI14" i="13"/>
  <c r="AH14" i="13"/>
  <c r="AG14" i="13"/>
  <c r="AF14" i="13"/>
  <c r="AE14" i="13"/>
  <c r="AD14" i="13"/>
  <c r="AC14" i="13"/>
  <c r="AB14" i="13"/>
  <c r="BT13" i="13"/>
  <c r="BS13" i="13"/>
  <c r="BR13" i="13"/>
  <c r="BQ13" i="13"/>
  <c r="BP13" i="13"/>
  <c r="BO13" i="13"/>
  <c r="BN13" i="13"/>
  <c r="BM13" i="13"/>
  <c r="BL13" i="13"/>
  <c r="BK13" i="13"/>
  <c r="BJ13" i="13"/>
  <c r="BI13" i="13"/>
  <c r="BH13" i="13"/>
  <c r="BG13" i="13"/>
  <c r="BF13" i="13"/>
  <c r="BE13" i="13"/>
  <c r="BD13" i="13"/>
  <c r="BC13" i="13"/>
  <c r="BB13" i="13"/>
  <c r="BA13" i="13"/>
  <c r="AZ13" i="13"/>
  <c r="AY13" i="13"/>
  <c r="AX13" i="13"/>
  <c r="AW13" i="13"/>
  <c r="AV13" i="13"/>
  <c r="AU13" i="13"/>
  <c r="AT13" i="13"/>
  <c r="AS13" i="13"/>
  <c r="AR13" i="13"/>
  <c r="AQ13" i="13"/>
  <c r="AP13" i="13"/>
  <c r="AO13" i="13"/>
  <c r="AN13" i="13"/>
  <c r="AM13" i="13"/>
  <c r="AL13" i="13"/>
  <c r="AK13" i="13"/>
  <c r="AJ13" i="13"/>
  <c r="AI13" i="13"/>
  <c r="AH13" i="13"/>
  <c r="AG13" i="13"/>
  <c r="AF13" i="13"/>
  <c r="AE13" i="13"/>
  <c r="AD13" i="13"/>
  <c r="AC13" i="13"/>
  <c r="AB13" i="13"/>
  <c r="BT12" i="13"/>
  <c r="BS12" i="13"/>
  <c r="BR12" i="13"/>
  <c r="BQ12" i="13"/>
  <c r="BP12" i="13"/>
  <c r="BO12" i="13"/>
  <c r="BN12" i="13"/>
  <c r="BM12" i="13"/>
  <c r="BL12" i="13"/>
  <c r="BK12" i="13"/>
  <c r="BJ12" i="13"/>
  <c r="BI12" i="13"/>
  <c r="BH12" i="13"/>
  <c r="BG12" i="13"/>
  <c r="BF12" i="13"/>
  <c r="BE12" i="13"/>
  <c r="BD12" i="13"/>
  <c r="BC12" i="13"/>
  <c r="BB12" i="13"/>
  <c r="BA12" i="13"/>
  <c r="AZ12" i="13"/>
  <c r="AY12" i="13"/>
  <c r="AX12" i="13"/>
  <c r="AW12" i="13"/>
  <c r="AV12" i="13"/>
  <c r="AU12" i="13"/>
  <c r="AT12" i="13"/>
  <c r="AS12" i="13"/>
  <c r="AR12" i="13"/>
  <c r="AQ12" i="13"/>
  <c r="AP12" i="13"/>
  <c r="AO12" i="13"/>
  <c r="AN12" i="13"/>
  <c r="AM12" i="13"/>
  <c r="AL12" i="13"/>
  <c r="AK12" i="13"/>
  <c r="AJ12" i="13"/>
  <c r="AI12" i="13"/>
  <c r="AH12" i="13"/>
  <c r="AG12" i="13"/>
  <c r="AF12" i="13"/>
  <c r="AE12" i="13"/>
  <c r="AD12" i="13"/>
  <c r="AC12" i="13"/>
  <c r="AB12" i="13"/>
  <c r="BT11" i="13"/>
  <c r="BS11" i="13"/>
  <c r="BR11" i="13"/>
  <c r="BQ11" i="13"/>
  <c r="BP11" i="13"/>
  <c r="BO11" i="13"/>
  <c r="BN11" i="13"/>
  <c r="BM11" i="13"/>
  <c r="BL11" i="13"/>
  <c r="BK11" i="13"/>
  <c r="BJ11" i="13"/>
  <c r="BI11" i="13"/>
  <c r="BH11" i="13"/>
  <c r="BG11" i="13"/>
  <c r="BF11" i="13"/>
  <c r="BE11" i="13"/>
  <c r="BD11" i="13"/>
  <c r="BC11" i="13"/>
  <c r="BB11" i="13"/>
  <c r="BA11" i="13"/>
  <c r="AZ11" i="13"/>
  <c r="AY11" i="13"/>
  <c r="AX11" i="13"/>
  <c r="AW11" i="13"/>
  <c r="AV11" i="13"/>
  <c r="AU11" i="13"/>
  <c r="AT11" i="13"/>
  <c r="AS11" i="13"/>
  <c r="AR11" i="13"/>
  <c r="AQ11" i="13"/>
  <c r="AP11" i="13"/>
  <c r="AO11" i="13"/>
  <c r="AN11" i="13"/>
  <c r="AM11" i="13"/>
  <c r="AL11" i="13"/>
  <c r="AK11" i="13"/>
  <c r="AJ11" i="13"/>
  <c r="AI11" i="13"/>
  <c r="AH11" i="13"/>
  <c r="AG11" i="13"/>
  <c r="AF11" i="13"/>
  <c r="AE11" i="13"/>
  <c r="AD11" i="13"/>
  <c r="AC11" i="13"/>
  <c r="AB11" i="13"/>
  <c r="BT10" i="13"/>
  <c r="BS10" i="13"/>
  <c r="BR10" i="13"/>
  <c r="BQ10" i="13"/>
  <c r="BP10" i="13"/>
  <c r="BO10" i="13"/>
  <c r="BN10" i="13"/>
  <c r="BM10" i="13"/>
  <c r="BL10" i="13"/>
  <c r="BK10" i="13"/>
  <c r="BJ10" i="13"/>
  <c r="BI10" i="13"/>
  <c r="BH10" i="13"/>
  <c r="BG10" i="13"/>
  <c r="BF10" i="13"/>
  <c r="BE10" i="13"/>
  <c r="BD10" i="13"/>
  <c r="BC10" i="13"/>
  <c r="BB10" i="13"/>
  <c r="BA10" i="13"/>
  <c r="AZ10" i="13"/>
  <c r="AY10" i="13"/>
  <c r="AX10" i="13"/>
  <c r="AW10" i="13"/>
  <c r="AV10" i="13"/>
  <c r="AU10" i="13"/>
  <c r="AT10" i="13"/>
  <c r="AS10" i="13"/>
  <c r="AR10" i="13"/>
  <c r="AQ10" i="13"/>
  <c r="AP10" i="13"/>
  <c r="AO10" i="13"/>
  <c r="AN10" i="13"/>
  <c r="AM10" i="13"/>
  <c r="AL10" i="13"/>
  <c r="AK10" i="13"/>
  <c r="AJ10" i="13"/>
  <c r="AI10" i="13"/>
  <c r="AH10" i="13"/>
  <c r="AG10" i="13"/>
  <c r="AF10" i="13"/>
  <c r="AE10" i="13"/>
  <c r="AD10" i="13"/>
  <c r="AC10" i="13"/>
  <c r="AB10" i="13"/>
  <c r="BT9" i="13"/>
  <c r="BS9" i="13"/>
  <c r="BR9" i="13"/>
  <c r="BQ9" i="13"/>
  <c r="BP9" i="13"/>
  <c r="BO9" i="13"/>
  <c r="BN9" i="13"/>
  <c r="BM9" i="13"/>
  <c r="BL9" i="13"/>
  <c r="BK9" i="13"/>
  <c r="BJ9" i="13"/>
  <c r="BI9" i="13"/>
  <c r="BH9" i="13"/>
  <c r="BG9" i="13"/>
  <c r="BF9" i="13"/>
  <c r="BE9" i="13"/>
  <c r="BD9" i="13"/>
  <c r="BC9" i="13"/>
  <c r="BB9" i="13"/>
  <c r="BA9" i="13"/>
  <c r="AZ9" i="13"/>
  <c r="AY9" i="13"/>
  <c r="AX9" i="13"/>
  <c r="AW9" i="13"/>
  <c r="AV9" i="13"/>
  <c r="AU9" i="13"/>
  <c r="AT9" i="13"/>
  <c r="AS9" i="13"/>
  <c r="AR9" i="13"/>
  <c r="AQ9" i="13"/>
  <c r="AP9" i="13"/>
  <c r="AO9" i="13"/>
  <c r="AN9" i="13"/>
  <c r="AM9" i="13"/>
  <c r="AL9" i="13"/>
  <c r="AK9" i="13"/>
  <c r="AJ9" i="13"/>
  <c r="AI9" i="13"/>
  <c r="AH9" i="13"/>
  <c r="AG9" i="13"/>
  <c r="AF9" i="13"/>
  <c r="AE9" i="13"/>
  <c r="AD9" i="13"/>
  <c r="AC9" i="13"/>
  <c r="AB9" i="13"/>
  <c r="BT5" i="13"/>
  <c r="BS5" i="13"/>
  <c r="BR5" i="13"/>
  <c r="BQ5" i="13"/>
  <c r="BP5" i="13"/>
  <c r="BO5" i="13"/>
  <c r="BN5" i="13"/>
  <c r="BM5" i="13"/>
  <c r="BL5" i="13"/>
  <c r="BK5" i="13"/>
  <c r="BJ5" i="13"/>
  <c r="BI5" i="13"/>
  <c r="BH5" i="13"/>
  <c r="BG5" i="13"/>
  <c r="BF5" i="13"/>
  <c r="BE5" i="13"/>
  <c r="BD5" i="13"/>
  <c r="BC5" i="13"/>
  <c r="BB5" i="13"/>
  <c r="BA5" i="13"/>
  <c r="AZ5" i="13"/>
  <c r="AY5" i="13"/>
  <c r="AX5" i="13"/>
  <c r="AW5" i="13"/>
  <c r="AV5" i="13"/>
  <c r="AU5" i="13"/>
  <c r="AT5" i="13"/>
  <c r="AS5" i="13"/>
  <c r="AR5" i="13"/>
  <c r="AQ5" i="13"/>
  <c r="AP5" i="13"/>
  <c r="AO5" i="13"/>
  <c r="AN5" i="13"/>
  <c r="AM5" i="13"/>
  <c r="AL5" i="13"/>
  <c r="AK5" i="13"/>
  <c r="AJ5" i="13"/>
  <c r="AI5" i="13"/>
  <c r="AH5" i="13"/>
  <c r="AG5" i="13"/>
  <c r="AF5" i="13"/>
  <c r="AE5" i="13"/>
  <c r="AD5" i="13"/>
  <c r="AC5" i="13"/>
  <c r="AB5" i="13"/>
  <c r="AD2" i="13"/>
  <c r="AE2" i="13" s="1"/>
  <c r="AF2" i="13" s="1"/>
  <c r="AG2" i="13" s="1"/>
  <c r="AH2" i="13" s="1"/>
  <c r="AI2" i="13" s="1"/>
  <c r="AJ2" i="13" s="1"/>
  <c r="AK2" i="13" s="1"/>
  <c r="AL2" i="13" s="1"/>
  <c r="AM2" i="13" s="1"/>
  <c r="AN2" i="13" s="1"/>
  <c r="AO2" i="13" s="1"/>
  <c r="AP2" i="13" s="1"/>
  <c r="AQ2" i="13" s="1"/>
  <c r="AR2" i="13" s="1"/>
  <c r="AS2" i="13" s="1"/>
  <c r="AT2" i="13" s="1"/>
  <c r="AU2" i="13" s="1"/>
  <c r="AV2" i="13" s="1"/>
  <c r="AW2" i="13" s="1"/>
  <c r="AX2" i="13" s="1"/>
  <c r="AY2" i="13" s="1"/>
  <c r="AZ2" i="13" s="1"/>
  <c r="BA2" i="13" s="1"/>
  <c r="BB2" i="13" s="1"/>
  <c r="BC2" i="13" s="1"/>
  <c r="BD2" i="13" s="1"/>
  <c r="BE2" i="13" s="1"/>
  <c r="BF2" i="13" s="1"/>
  <c r="BG2" i="13" s="1"/>
  <c r="BH2" i="13" s="1"/>
  <c r="BI2" i="13" s="1"/>
  <c r="BJ2" i="13" s="1"/>
  <c r="BK2" i="13" s="1"/>
  <c r="BL2" i="13" s="1"/>
  <c r="BM2" i="13" s="1"/>
  <c r="BN2" i="13" s="1"/>
  <c r="BO2" i="13" s="1"/>
  <c r="BP2" i="13" s="1"/>
  <c r="BQ2" i="13" s="1"/>
  <c r="BR2" i="13" s="1"/>
  <c r="BS2" i="13" s="1"/>
  <c r="BT2" i="13" s="1"/>
  <c r="AC2" i="13"/>
  <c r="AB2" i="13"/>
  <c r="Z102" i="13"/>
  <c r="Z101" i="13"/>
  <c r="Z100" i="13"/>
  <c r="Z99" i="13"/>
  <c r="Z98" i="13"/>
  <c r="Z97" i="13"/>
  <c r="Z96" i="13"/>
  <c r="Z95" i="13"/>
  <c r="Z94" i="13"/>
  <c r="Z93" i="13"/>
  <c r="Z92" i="13"/>
  <c r="Z91" i="13"/>
  <c r="Z90" i="13"/>
  <c r="Z89" i="13"/>
  <c r="Z88" i="13"/>
  <c r="Z87" i="13"/>
  <c r="Z86" i="13"/>
  <c r="Z85" i="13"/>
  <c r="Z84" i="13"/>
  <c r="Z83" i="13"/>
  <c r="Z82" i="13"/>
  <c r="Z81" i="13"/>
  <c r="Z80" i="13"/>
  <c r="Z79" i="13"/>
  <c r="Z78" i="13"/>
  <c r="Z77" i="13"/>
  <c r="Z76" i="13"/>
  <c r="Z75" i="13"/>
  <c r="Z74" i="13"/>
  <c r="Z73" i="13"/>
  <c r="Z72" i="13"/>
  <c r="Z71" i="13"/>
  <c r="Z70" i="13"/>
  <c r="Z69" i="13"/>
  <c r="Z68" i="13"/>
  <c r="Z67" i="13"/>
  <c r="Z66" i="13"/>
  <c r="Z65" i="13"/>
  <c r="Z64" i="13"/>
  <c r="Z63" i="13"/>
  <c r="Z62" i="13"/>
  <c r="Z61" i="13"/>
  <c r="Z60" i="13"/>
  <c r="Z59" i="13"/>
  <c r="Z58" i="13"/>
  <c r="Z57" i="13"/>
  <c r="Z56" i="13"/>
  <c r="Z55" i="13"/>
  <c r="Z54" i="13"/>
  <c r="Z53" i="13"/>
  <c r="Z52" i="13"/>
  <c r="Z51" i="13"/>
  <c r="Z50" i="13"/>
  <c r="Z49" i="13"/>
  <c r="Z48" i="13"/>
  <c r="Z47" i="13"/>
  <c r="Z46" i="13"/>
  <c r="Z45" i="13"/>
  <c r="Z44" i="13"/>
  <c r="Z43" i="13"/>
  <c r="Z42" i="13"/>
  <c r="Z41" i="13"/>
  <c r="Z40" i="13"/>
  <c r="Z39" i="13"/>
  <c r="Z38" i="13"/>
  <c r="Z37" i="13"/>
  <c r="Z36" i="13"/>
  <c r="Z35" i="13"/>
  <c r="Z34" i="13"/>
  <c r="Z33" i="13"/>
  <c r="Z32" i="13"/>
  <c r="Z31" i="13"/>
  <c r="Z30" i="13"/>
  <c r="Z29" i="13"/>
  <c r="Z28" i="13"/>
  <c r="Z27" i="13"/>
  <c r="Z26" i="13"/>
  <c r="Z25" i="13"/>
  <c r="Z24" i="13"/>
  <c r="Z23" i="13"/>
  <c r="Z22" i="13"/>
  <c r="Z21" i="13"/>
  <c r="Z20" i="13"/>
  <c r="Z19" i="13"/>
  <c r="Z18" i="13"/>
  <c r="Z17" i="13"/>
  <c r="Z16" i="13"/>
  <c r="Z15" i="13"/>
  <c r="Z14" i="13"/>
  <c r="Z13" i="13"/>
  <c r="Z12" i="13"/>
  <c r="Z11" i="13"/>
  <c r="Z10" i="13"/>
  <c r="Z9" i="13"/>
  <c r="Z8" i="13"/>
  <c r="Z7" i="13"/>
  <c r="Z6" i="13"/>
  <c r="Z5" i="13"/>
  <c r="Y101" i="13"/>
  <c r="Y98" i="13"/>
  <c r="Y80" i="13"/>
  <c r="Y7" i="13"/>
  <c r="BQ7" i="13" s="1"/>
  <c r="Y6" i="13"/>
  <c r="AT6" i="13" s="1"/>
  <c r="Y5" i="13"/>
  <c r="U102" i="13"/>
  <c r="T102" i="13"/>
  <c r="K102" i="13"/>
  <c r="J102" i="13"/>
  <c r="D102" i="13"/>
  <c r="B102" i="13"/>
  <c r="O102" i="13" s="1"/>
  <c r="U101" i="13"/>
  <c r="T101" i="13"/>
  <c r="V101" i="13" s="1"/>
  <c r="W101" i="13" s="1"/>
  <c r="O101" i="13"/>
  <c r="N101" i="13"/>
  <c r="M101" i="13"/>
  <c r="K101" i="13"/>
  <c r="J101" i="13"/>
  <c r="D101" i="13"/>
  <c r="B101" i="13"/>
  <c r="O100" i="13"/>
  <c r="N100" i="13"/>
  <c r="M100" i="13"/>
  <c r="Q100" i="13" s="1"/>
  <c r="K100" i="13"/>
  <c r="J100" i="13"/>
  <c r="D100" i="13"/>
  <c r="B100" i="13"/>
  <c r="O99" i="13"/>
  <c r="N99" i="13"/>
  <c r="M99" i="13"/>
  <c r="K99" i="13"/>
  <c r="J99" i="13"/>
  <c r="D99" i="13"/>
  <c r="B99" i="13"/>
  <c r="U98" i="13"/>
  <c r="V98" i="13" s="1"/>
  <c r="W98" i="13" s="1"/>
  <c r="T98" i="13"/>
  <c r="O98" i="13"/>
  <c r="N98" i="13"/>
  <c r="M98" i="13"/>
  <c r="Q98" i="13" s="1"/>
  <c r="K98" i="13"/>
  <c r="J98" i="13"/>
  <c r="D98" i="13"/>
  <c r="B98" i="13"/>
  <c r="O97" i="13"/>
  <c r="N97" i="13"/>
  <c r="M97" i="13"/>
  <c r="Q97" i="13" s="1"/>
  <c r="R97" i="13" s="1"/>
  <c r="K97" i="13"/>
  <c r="J97" i="13"/>
  <c r="D97" i="13"/>
  <c r="B97" i="13"/>
  <c r="O96" i="13"/>
  <c r="N96" i="13"/>
  <c r="M96" i="13"/>
  <c r="Q96" i="13" s="1"/>
  <c r="R96" i="13" s="1"/>
  <c r="K96" i="13"/>
  <c r="J96" i="13"/>
  <c r="D96" i="13"/>
  <c r="B96" i="13"/>
  <c r="O95" i="13"/>
  <c r="N95" i="13"/>
  <c r="M95" i="13"/>
  <c r="Q95" i="13" s="1"/>
  <c r="K95" i="13"/>
  <c r="J95" i="13"/>
  <c r="D95" i="13"/>
  <c r="B95" i="13"/>
  <c r="O94" i="13"/>
  <c r="N94" i="13"/>
  <c r="M94" i="13"/>
  <c r="K94" i="13"/>
  <c r="J94" i="13"/>
  <c r="D94" i="13"/>
  <c r="B94" i="13"/>
  <c r="O93" i="13"/>
  <c r="N93" i="13"/>
  <c r="M93" i="13"/>
  <c r="Q93" i="13" s="1"/>
  <c r="K93" i="13"/>
  <c r="J93" i="13"/>
  <c r="D93" i="13"/>
  <c r="B93" i="13"/>
  <c r="O92" i="13"/>
  <c r="N92" i="13"/>
  <c r="M92" i="13"/>
  <c r="Q92" i="13" s="1"/>
  <c r="K92" i="13"/>
  <c r="J92" i="13"/>
  <c r="D92" i="13"/>
  <c r="B92" i="13"/>
  <c r="O91" i="13"/>
  <c r="N91" i="13"/>
  <c r="M91" i="13"/>
  <c r="Q91" i="13" s="1"/>
  <c r="K91" i="13"/>
  <c r="J91" i="13"/>
  <c r="D91" i="13"/>
  <c r="B91" i="13"/>
  <c r="O90" i="13"/>
  <c r="N90" i="13"/>
  <c r="M90" i="13"/>
  <c r="Q90" i="13" s="1"/>
  <c r="R90" i="13" s="1"/>
  <c r="K90" i="13"/>
  <c r="J90" i="13"/>
  <c r="D90" i="13"/>
  <c r="B90" i="13"/>
  <c r="O89" i="13"/>
  <c r="N89" i="13"/>
  <c r="M89" i="13"/>
  <c r="K89" i="13"/>
  <c r="J89" i="13"/>
  <c r="D89" i="13"/>
  <c r="B89" i="13"/>
  <c r="O88" i="13"/>
  <c r="N88" i="13"/>
  <c r="M88" i="13"/>
  <c r="K88" i="13"/>
  <c r="J88" i="13"/>
  <c r="D88" i="13"/>
  <c r="B88" i="13"/>
  <c r="O87" i="13"/>
  <c r="N87" i="13"/>
  <c r="M87" i="13"/>
  <c r="K87" i="13"/>
  <c r="J87" i="13"/>
  <c r="D87" i="13"/>
  <c r="B87" i="13"/>
  <c r="O86" i="13"/>
  <c r="N86" i="13"/>
  <c r="M86" i="13"/>
  <c r="Q86" i="13" s="1"/>
  <c r="K86" i="13"/>
  <c r="J86" i="13"/>
  <c r="D86" i="13"/>
  <c r="B86" i="13"/>
  <c r="O85" i="13"/>
  <c r="N85" i="13"/>
  <c r="M85" i="13"/>
  <c r="Q85" i="13" s="1"/>
  <c r="K85" i="13"/>
  <c r="J85" i="13"/>
  <c r="D85" i="13"/>
  <c r="B85" i="13"/>
  <c r="O84" i="13"/>
  <c r="N84" i="13"/>
  <c r="M84" i="13"/>
  <c r="Q84" i="13" s="1"/>
  <c r="R84" i="13" s="1"/>
  <c r="K84" i="13"/>
  <c r="J84" i="13"/>
  <c r="D84" i="13"/>
  <c r="B84" i="13"/>
  <c r="O83" i="13"/>
  <c r="N83" i="13"/>
  <c r="M83" i="13"/>
  <c r="Q83" i="13" s="1"/>
  <c r="R83" i="13" s="1"/>
  <c r="K83" i="13"/>
  <c r="J83" i="13"/>
  <c r="D83" i="13"/>
  <c r="B83" i="13"/>
  <c r="O82" i="13"/>
  <c r="N82" i="13"/>
  <c r="M82" i="13"/>
  <c r="Q82" i="13" s="1"/>
  <c r="K82" i="13"/>
  <c r="J82" i="13"/>
  <c r="D82" i="13"/>
  <c r="B82" i="13"/>
  <c r="O81" i="13"/>
  <c r="N81" i="13"/>
  <c r="M81" i="13"/>
  <c r="Q81" i="13" s="1"/>
  <c r="K81" i="13"/>
  <c r="J81" i="13"/>
  <c r="D81" i="13"/>
  <c r="B81" i="13"/>
  <c r="U80" i="13"/>
  <c r="V80" i="13" s="1"/>
  <c r="W80" i="13" s="1"/>
  <c r="T80" i="13"/>
  <c r="N80" i="13"/>
  <c r="M80" i="13"/>
  <c r="Q80" i="13" s="1"/>
  <c r="K80" i="13"/>
  <c r="J80" i="13"/>
  <c r="D80" i="13"/>
  <c r="B80" i="13"/>
  <c r="O80" i="13" s="1"/>
  <c r="O79" i="13"/>
  <c r="N79" i="13"/>
  <c r="M79" i="13"/>
  <c r="Q79" i="13" s="1"/>
  <c r="K79" i="13"/>
  <c r="J79" i="13"/>
  <c r="D79" i="13"/>
  <c r="B79" i="13"/>
  <c r="U78" i="13"/>
  <c r="T78" i="13"/>
  <c r="V78" i="13" s="1"/>
  <c r="W78" i="13" s="1"/>
  <c r="O78" i="13"/>
  <c r="N78" i="13"/>
  <c r="M78" i="13"/>
  <c r="Q78" i="13" s="1"/>
  <c r="R78" i="13" s="1"/>
  <c r="D78" i="13"/>
  <c r="B78" i="13"/>
  <c r="U77" i="13"/>
  <c r="T77" i="13"/>
  <c r="V77" i="13" s="1"/>
  <c r="W77" i="13" s="1"/>
  <c r="O77" i="13"/>
  <c r="N77" i="13"/>
  <c r="M77" i="13"/>
  <c r="D77" i="13"/>
  <c r="B77" i="13"/>
  <c r="U76" i="13"/>
  <c r="T76" i="13"/>
  <c r="O76" i="13"/>
  <c r="N76" i="13"/>
  <c r="M76" i="13"/>
  <c r="Q76" i="13" s="1"/>
  <c r="D76" i="13"/>
  <c r="B76" i="13"/>
  <c r="U75" i="13"/>
  <c r="T75" i="13"/>
  <c r="O75" i="13"/>
  <c r="N75" i="13"/>
  <c r="M75" i="13"/>
  <c r="D75" i="13"/>
  <c r="B75" i="13"/>
  <c r="V74" i="13"/>
  <c r="W74" i="13" s="1"/>
  <c r="U74" i="13"/>
  <c r="T74" i="13"/>
  <c r="O74" i="13"/>
  <c r="N74" i="13"/>
  <c r="M74" i="13"/>
  <c r="Q74" i="13" s="1"/>
  <c r="D74" i="13"/>
  <c r="B74" i="13"/>
  <c r="U73" i="13"/>
  <c r="T73" i="13"/>
  <c r="O73" i="13"/>
  <c r="K73" i="13"/>
  <c r="J73" i="13"/>
  <c r="D73" i="13"/>
  <c r="B73" i="13"/>
  <c r="U72" i="13"/>
  <c r="T72" i="13"/>
  <c r="O72" i="13"/>
  <c r="N72" i="13"/>
  <c r="M72" i="13"/>
  <c r="Q72" i="13" s="1"/>
  <c r="R72" i="13" s="1"/>
  <c r="D72" i="13"/>
  <c r="B72" i="13"/>
  <c r="O71" i="13"/>
  <c r="N71" i="13"/>
  <c r="M71" i="13"/>
  <c r="Q71" i="13" s="1"/>
  <c r="R71" i="13" s="1"/>
  <c r="K71" i="13"/>
  <c r="J71" i="13"/>
  <c r="D71" i="13"/>
  <c r="B71" i="13"/>
  <c r="O70" i="13"/>
  <c r="N70" i="13"/>
  <c r="M70" i="13"/>
  <c r="K70" i="13"/>
  <c r="J70" i="13"/>
  <c r="D70" i="13"/>
  <c r="B70" i="13"/>
  <c r="O69" i="13"/>
  <c r="N69" i="13"/>
  <c r="M69" i="13"/>
  <c r="Q69" i="13" s="1"/>
  <c r="K69" i="13"/>
  <c r="J69" i="13"/>
  <c r="D69" i="13"/>
  <c r="B69" i="13"/>
  <c r="T68" i="13"/>
  <c r="O68" i="13"/>
  <c r="N68" i="13"/>
  <c r="M68" i="13"/>
  <c r="Q68" i="13" s="1"/>
  <c r="K68" i="13"/>
  <c r="J68" i="13"/>
  <c r="D68" i="13"/>
  <c r="B68" i="13"/>
  <c r="O67" i="13"/>
  <c r="N67" i="13"/>
  <c r="M67" i="13"/>
  <c r="Q67" i="13" s="1"/>
  <c r="K67" i="13"/>
  <c r="J67" i="13"/>
  <c r="D67" i="13"/>
  <c r="B67" i="13"/>
  <c r="U66" i="13"/>
  <c r="T66" i="13"/>
  <c r="V66" i="13" s="1"/>
  <c r="W66" i="13" s="1"/>
  <c r="O66" i="13"/>
  <c r="N66" i="13"/>
  <c r="M66" i="13"/>
  <c r="Q66" i="13" s="1"/>
  <c r="R66" i="13" s="1"/>
  <c r="D66" i="13"/>
  <c r="B66" i="13"/>
  <c r="U65" i="13"/>
  <c r="T65" i="13"/>
  <c r="O65" i="13"/>
  <c r="N65" i="13"/>
  <c r="M65" i="13"/>
  <c r="Q65" i="13" s="1"/>
  <c r="R65" i="13" s="1"/>
  <c r="D65" i="13"/>
  <c r="B65" i="13"/>
  <c r="O64" i="13"/>
  <c r="N64" i="13"/>
  <c r="M64" i="13"/>
  <c r="K64" i="13"/>
  <c r="J64" i="13"/>
  <c r="D64" i="13"/>
  <c r="B64" i="13"/>
  <c r="O63" i="13"/>
  <c r="N63" i="13"/>
  <c r="M63" i="13"/>
  <c r="K63" i="13"/>
  <c r="J63" i="13"/>
  <c r="D63" i="13"/>
  <c r="B63" i="13"/>
  <c r="O62" i="13"/>
  <c r="N62" i="13"/>
  <c r="M62" i="13"/>
  <c r="Q62" i="13" s="1"/>
  <c r="R62" i="13" s="1"/>
  <c r="K62" i="13"/>
  <c r="J62" i="13"/>
  <c r="D62" i="13"/>
  <c r="B62" i="13"/>
  <c r="U61" i="13"/>
  <c r="T61" i="13"/>
  <c r="V61" i="13" s="1"/>
  <c r="W61" i="13" s="1"/>
  <c r="K61" i="13"/>
  <c r="J61" i="13"/>
  <c r="D61" i="13"/>
  <c r="B61" i="13"/>
  <c r="O61" i="13" s="1"/>
  <c r="O60" i="13"/>
  <c r="N60" i="13"/>
  <c r="M60" i="13"/>
  <c r="Q60" i="13" s="1"/>
  <c r="R60" i="13" s="1"/>
  <c r="K60" i="13"/>
  <c r="J60" i="13"/>
  <c r="D60" i="13"/>
  <c r="B60" i="13"/>
  <c r="O59" i="13"/>
  <c r="N59" i="13"/>
  <c r="M59" i="13"/>
  <c r="Q59" i="13" s="1"/>
  <c r="R59" i="13" s="1"/>
  <c r="K59" i="13"/>
  <c r="J59" i="13"/>
  <c r="D59" i="13"/>
  <c r="B59" i="13"/>
  <c r="O58" i="13"/>
  <c r="N58" i="13"/>
  <c r="M58" i="13"/>
  <c r="K58" i="13"/>
  <c r="J58" i="13"/>
  <c r="D58" i="13"/>
  <c r="B58" i="13"/>
  <c r="O57" i="13"/>
  <c r="N57" i="13"/>
  <c r="M57" i="13"/>
  <c r="Q57" i="13" s="1"/>
  <c r="K57" i="13"/>
  <c r="J57" i="13"/>
  <c r="D57" i="13"/>
  <c r="B57" i="13"/>
  <c r="O56" i="13"/>
  <c r="N56" i="13"/>
  <c r="M56" i="13"/>
  <c r="Q56" i="13" s="1"/>
  <c r="K56" i="13"/>
  <c r="J56" i="13"/>
  <c r="D56" i="13"/>
  <c r="B56" i="13"/>
  <c r="O55" i="13"/>
  <c r="N55" i="13"/>
  <c r="M55" i="13"/>
  <c r="Q55" i="13" s="1"/>
  <c r="K55" i="13"/>
  <c r="J55" i="13"/>
  <c r="D55" i="13"/>
  <c r="B55" i="13"/>
  <c r="O54" i="13"/>
  <c r="N54" i="13"/>
  <c r="M54" i="13"/>
  <c r="Q54" i="13" s="1"/>
  <c r="R54" i="13" s="1"/>
  <c r="K54" i="13"/>
  <c r="J54" i="13"/>
  <c r="D54" i="13"/>
  <c r="B54" i="13"/>
  <c r="O53" i="13"/>
  <c r="N53" i="13"/>
  <c r="M53" i="13"/>
  <c r="Q53" i="13" s="1"/>
  <c r="R53" i="13" s="1"/>
  <c r="K53" i="13"/>
  <c r="J53" i="13"/>
  <c r="D53" i="13"/>
  <c r="B53" i="13"/>
  <c r="O52" i="13"/>
  <c r="N52" i="13"/>
  <c r="M52" i="13"/>
  <c r="K52" i="13"/>
  <c r="J52" i="13"/>
  <c r="D52" i="13"/>
  <c r="B52" i="13"/>
  <c r="O51" i="13"/>
  <c r="N51" i="13"/>
  <c r="M51" i="13"/>
  <c r="K51" i="13"/>
  <c r="J51" i="13"/>
  <c r="D51" i="13"/>
  <c r="B51" i="13"/>
  <c r="O50" i="13"/>
  <c r="N50" i="13"/>
  <c r="M50" i="13"/>
  <c r="Q50" i="13" s="1"/>
  <c r="K50" i="13"/>
  <c r="J50" i="13"/>
  <c r="D50" i="13"/>
  <c r="B50" i="13"/>
  <c r="O49" i="13"/>
  <c r="N49" i="13"/>
  <c r="M49" i="13"/>
  <c r="Q49" i="13" s="1"/>
  <c r="K49" i="13"/>
  <c r="J49" i="13"/>
  <c r="D49" i="13"/>
  <c r="B49" i="13"/>
  <c r="O48" i="13"/>
  <c r="N48" i="13"/>
  <c r="M48" i="13"/>
  <c r="Q48" i="13" s="1"/>
  <c r="R48" i="13" s="1"/>
  <c r="K48" i="13"/>
  <c r="J48" i="13"/>
  <c r="D48" i="13"/>
  <c r="B48" i="13"/>
  <c r="O47" i="13"/>
  <c r="N47" i="13"/>
  <c r="M47" i="13"/>
  <c r="Q47" i="13" s="1"/>
  <c r="R47" i="13" s="1"/>
  <c r="K47" i="13"/>
  <c r="J47" i="13"/>
  <c r="D47" i="13"/>
  <c r="B47" i="13"/>
  <c r="U46" i="13"/>
  <c r="T46" i="13"/>
  <c r="V46" i="13" s="1"/>
  <c r="W46" i="13" s="1"/>
  <c r="O46" i="13"/>
  <c r="N46" i="13"/>
  <c r="M46" i="13"/>
  <c r="D46" i="13"/>
  <c r="B46" i="13"/>
  <c r="O45" i="13"/>
  <c r="N45" i="13"/>
  <c r="M45" i="13"/>
  <c r="Q45" i="13" s="1"/>
  <c r="K45" i="13"/>
  <c r="J45" i="13"/>
  <c r="D45" i="13"/>
  <c r="B45" i="13"/>
  <c r="O44" i="13"/>
  <c r="N44" i="13"/>
  <c r="M44" i="13"/>
  <c r="Q44" i="13" s="1"/>
  <c r="K44" i="13"/>
  <c r="J44" i="13"/>
  <c r="D44" i="13"/>
  <c r="B44" i="13"/>
  <c r="O43" i="13"/>
  <c r="N43" i="13"/>
  <c r="M43" i="13"/>
  <c r="Q43" i="13" s="1"/>
  <c r="K43" i="13"/>
  <c r="J43" i="13"/>
  <c r="D43" i="13"/>
  <c r="B43" i="13"/>
  <c r="O42" i="13"/>
  <c r="N42" i="13"/>
  <c r="M42" i="13"/>
  <c r="Q42" i="13" s="1"/>
  <c r="R42" i="13" s="1"/>
  <c r="K42" i="13"/>
  <c r="J42" i="13"/>
  <c r="D42" i="13"/>
  <c r="B42" i="13"/>
  <c r="U41" i="13"/>
  <c r="T41" i="13"/>
  <c r="O41" i="13"/>
  <c r="N41" i="13"/>
  <c r="M41" i="13"/>
  <c r="K41" i="13"/>
  <c r="J41" i="13"/>
  <c r="D41" i="13"/>
  <c r="B41" i="13"/>
  <c r="U40" i="13"/>
  <c r="T40" i="13"/>
  <c r="V40" i="13" s="1"/>
  <c r="W40" i="13" s="1"/>
  <c r="O40" i="13"/>
  <c r="K40" i="13"/>
  <c r="J40" i="13"/>
  <c r="D40" i="13"/>
  <c r="B40" i="13"/>
  <c r="U39" i="13"/>
  <c r="T39" i="13"/>
  <c r="O39" i="13"/>
  <c r="K39" i="13"/>
  <c r="J39" i="13"/>
  <c r="D39" i="13"/>
  <c r="B39" i="13"/>
  <c r="U38" i="13"/>
  <c r="T38" i="13"/>
  <c r="V38" i="13" s="1"/>
  <c r="W38" i="13" s="1"/>
  <c r="O38" i="13"/>
  <c r="K38" i="13"/>
  <c r="J38" i="13"/>
  <c r="D38" i="13"/>
  <c r="B38" i="13"/>
  <c r="U37" i="13"/>
  <c r="T37" i="13"/>
  <c r="O37" i="13"/>
  <c r="K37" i="13"/>
  <c r="J37" i="13"/>
  <c r="D37" i="13"/>
  <c r="B37" i="13"/>
  <c r="U36" i="13"/>
  <c r="T36" i="13"/>
  <c r="V36" i="13" s="1"/>
  <c r="W36" i="13" s="1"/>
  <c r="O36" i="13"/>
  <c r="K36" i="13"/>
  <c r="J36" i="13"/>
  <c r="D36" i="13"/>
  <c r="B36" i="13"/>
  <c r="O35" i="13"/>
  <c r="N35" i="13"/>
  <c r="M35" i="13"/>
  <c r="Q35" i="13" s="1"/>
  <c r="R35" i="13" s="1"/>
  <c r="K35" i="13"/>
  <c r="J35" i="13"/>
  <c r="D35" i="13"/>
  <c r="B35" i="13"/>
  <c r="U34" i="13"/>
  <c r="T34" i="13"/>
  <c r="V34" i="13" s="1"/>
  <c r="W34" i="13" s="1"/>
  <c r="K34" i="13"/>
  <c r="J34" i="13"/>
  <c r="D34" i="13"/>
  <c r="B34" i="13"/>
  <c r="O34" i="13" s="1"/>
  <c r="U33" i="13"/>
  <c r="V33" i="13" s="1"/>
  <c r="W33" i="13" s="1"/>
  <c r="T33" i="13"/>
  <c r="K33" i="13"/>
  <c r="J33" i="13"/>
  <c r="D33" i="13"/>
  <c r="B33" i="13"/>
  <c r="O33" i="13" s="1"/>
  <c r="U32" i="13"/>
  <c r="V32" i="13" s="1"/>
  <c r="W32" i="13" s="1"/>
  <c r="T32" i="13"/>
  <c r="K32" i="13"/>
  <c r="J32" i="13"/>
  <c r="D32" i="13"/>
  <c r="B32" i="13"/>
  <c r="O32" i="13" s="1"/>
  <c r="U31" i="13"/>
  <c r="T31" i="13"/>
  <c r="V31" i="13" s="1"/>
  <c r="W31" i="13" s="1"/>
  <c r="O31" i="13"/>
  <c r="K31" i="13"/>
  <c r="J31" i="13"/>
  <c r="D31" i="13"/>
  <c r="B31" i="13"/>
  <c r="U30" i="13"/>
  <c r="T30" i="13"/>
  <c r="V30" i="13" s="1"/>
  <c r="W30" i="13" s="1"/>
  <c r="K30" i="13"/>
  <c r="J30" i="13"/>
  <c r="D30" i="13"/>
  <c r="B30" i="13"/>
  <c r="O30" i="13" s="1"/>
  <c r="U29" i="13"/>
  <c r="T29" i="13"/>
  <c r="O29" i="13"/>
  <c r="K29" i="13"/>
  <c r="J29" i="13"/>
  <c r="D29" i="13"/>
  <c r="B29" i="13"/>
  <c r="U28" i="13"/>
  <c r="T28" i="13"/>
  <c r="V28" i="13" s="1"/>
  <c r="W28" i="13" s="1"/>
  <c r="O28" i="13"/>
  <c r="K28" i="13"/>
  <c r="J28" i="13"/>
  <c r="D28" i="13"/>
  <c r="B28" i="13"/>
  <c r="U27" i="13"/>
  <c r="V27" i="13" s="1"/>
  <c r="W27" i="13" s="1"/>
  <c r="T27" i="13"/>
  <c r="O27" i="13"/>
  <c r="K27" i="13"/>
  <c r="J27" i="13"/>
  <c r="D27" i="13"/>
  <c r="B27" i="13"/>
  <c r="U26" i="13"/>
  <c r="T26" i="13"/>
  <c r="V26" i="13" s="1"/>
  <c r="W26" i="13" s="1"/>
  <c r="O26" i="13"/>
  <c r="K26" i="13"/>
  <c r="J26" i="13"/>
  <c r="D26" i="13"/>
  <c r="B26" i="13"/>
  <c r="U25" i="13"/>
  <c r="T25" i="13"/>
  <c r="O25" i="13"/>
  <c r="K25" i="13"/>
  <c r="J25" i="13"/>
  <c r="D25" i="13"/>
  <c r="B25" i="13"/>
  <c r="U24" i="13"/>
  <c r="T24" i="13"/>
  <c r="V24" i="13" s="1"/>
  <c r="W24" i="13" s="1"/>
  <c r="O24" i="13"/>
  <c r="K24" i="13"/>
  <c r="J24" i="13"/>
  <c r="D24" i="13"/>
  <c r="B24" i="13"/>
  <c r="U23" i="13"/>
  <c r="T23" i="13"/>
  <c r="K23" i="13"/>
  <c r="J23" i="13"/>
  <c r="D23" i="13"/>
  <c r="B23" i="13"/>
  <c r="O23" i="13" s="1"/>
  <c r="U22" i="13"/>
  <c r="T22" i="13"/>
  <c r="V22" i="13" s="1"/>
  <c r="W22" i="13" s="1"/>
  <c r="K22" i="13"/>
  <c r="J22" i="13"/>
  <c r="D22" i="13"/>
  <c r="B22" i="13"/>
  <c r="O22" i="13" s="1"/>
  <c r="U21" i="13"/>
  <c r="T21" i="13"/>
  <c r="O21" i="13"/>
  <c r="N21" i="13"/>
  <c r="M21" i="13"/>
  <c r="Q21" i="13" s="1"/>
  <c r="D21" i="13"/>
  <c r="B21" i="13"/>
  <c r="U20" i="13"/>
  <c r="T20" i="13"/>
  <c r="V20" i="13" s="1"/>
  <c r="W20" i="13" s="1"/>
  <c r="K20" i="13"/>
  <c r="J20" i="13"/>
  <c r="D20" i="13"/>
  <c r="B20" i="13"/>
  <c r="O20" i="13" s="1"/>
  <c r="O19" i="13"/>
  <c r="N19" i="13"/>
  <c r="M19" i="13"/>
  <c r="Q19" i="13" s="1"/>
  <c r="K19" i="13"/>
  <c r="J19" i="13"/>
  <c r="D19" i="13"/>
  <c r="B19" i="13"/>
  <c r="V18" i="13"/>
  <c r="W18" i="13" s="1"/>
  <c r="U18" i="13"/>
  <c r="T18" i="13"/>
  <c r="O18" i="13"/>
  <c r="N18" i="13"/>
  <c r="M18" i="13"/>
  <c r="Q18" i="13" s="1"/>
  <c r="R18" i="13" s="1"/>
  <c r="D18" i="13"/>
  <c r="B18" i="13"/>
  <c r="U17" i="13"/>
  <c r="T17" i="13"/>
  <c r="V17" i="13" s="1"/>
  <c r="W17" i="13" s="1"/>
  <c r="R17" i="13"/>
  <c r="O17" i="13"/>
  <c r="N17" i="13"/>
  <c r="M17" i="13"/>
  <c r="Q17" i="13" s="1"/>
  <c r="D17" i="13"/>
  <c r="B17" i="13"/>
  <c r="U16" i="13"/>
  <c r="T16" i="13"/>
  <c r="V16" i="13" s="1"/>
  <c r="W16" i="13" s="1"/>
  <c r="O16" i="13"/>
  <c r="N16" i="13"/>
  <c r="M16" i="13"/>
  <c r="D16" i="13"/>
  <c r="B16" i="13"/>
  <c r="U15" i="13"/>
  <c r="T15" i="13"/>
  <c r="O15" i="13"/>
  <c r="N15" i="13"/>
  <c r="M15" i="13"/>
  <c r="D15" i="13"/>
  <c r="B15" i="13"/>
  <c r="U14" i="13"/>
  <c r="T14" i="13"/>
  <c r="V14" i="13" s="1"/>
  <c r="W14" i="13" s="1"/>
  <c r="R14" i="13"/>
  <c r="O14" i="13"/>
  <c r="N14" i="13"/>
  <c r="M14" i="13"/>
  <c r="Q14" i="13" s="1"/>
  <c r="D14" i="13"/>
  <c r="B14" i="13"/>
  <c r="W13" i="13"/>
  <c r="U13" i="13"/>
  <c r="T13" i="13"/>
  <c r="V13" i="13" s="1"/>
  <c r="O13" i="13"/>
  <c r="N13" i="13"/>
  <c r="M13" i="13"/>
  <c r="Q13" i="13" s="1"/>
  <c r="R13" i="13" s="1"/>
  <c r="D13" i="13"/>
  <c r="B13" i="13"/>
  <c r="U12" i="13"/>
  <c r="T12" i="13"/>
  <c r="O12" i="13"/>
  <c r="N12" i="13"/>
  <c r="M12" i="13"/>
  <c r="Q12" i="13" s="1"/>
  <c r="R12" i="13" s="1"/>
  <c r="D12" i="13"/>
  <c r="B12" i="13"/>
  <c r="U11" i="13"/>
  <c r="T11" i="13"/>
  <c r="V11" i="13" s="1"/>
  <c r="W11" i="13" s="1"/>
  <c r="R11" i="13"/>
  <c r="O11" i="13"/>
  <c r="N11" i="13"/>
  <c r="M11" i="13"/>
  <c r="Q11" i="13" s="1"/>
  <c r="D11" i="13"/>
  <c r="B11" i="13"/>
  <c r="U10" i="13"/>
  <c r="T10" i="13"/>
  <c r="V10" i="13" s="1"/>
  <c r="W10" i="13" s="1"/>
  <c r="O10" i="13"/>
  <c r="N10" i="13"/>
  <c r="M10" i="13"/>
  <c r="D10" i="13"/>
  <c r="B10" i="13"/>
  <c r="U9" i="13"/>
  <c r="T9" i="13"/>
  <c r="V9" i="13" s="1"/>
  <c r="W9" i="13" s="1"/>
  <c r="O9" i="13"/>
  <c r="N9" i="13"/>
  <c r="M9" i="13"/>
  <c r="D9" i="13"/>
  <c r="B9" i="13"/>
  <c r="O8" i="13"/>
  <c r="N8" i="13"/>
  <c r="M8" i="13"/>
  <c r="Q8" i="13" s="1"/>
  <c r="K8" i="13"/>
  <c r="J8" i="13"/>
  <c r="D8" i="13"/>
  <c r="B8" i="13"/>
  <c r="W7" i="13"/>
  <c r="V7" i="13"/>
  <c r="AH7" i="13" s="1"/>
  <c r="U7" i="13"/>
  <c r="T7" i="13"/>
  <c r="BP7" i="13" s="1"/>
  <c r="O7" i="13"/>
  <c r="N7" i="13"/>
  <c r="M7" i="13"/>
  <c r="Q7" i="13" s="1"/>
  <c r="K7" i="13"/>
  <c r="J7" i="13"/>
  <c r="D7" i="13"/>
  <c r="B7" i="13"/>
  <c r="V6" i="13"/>
  <c r="W6" i="13" s="1"/>
  <c r="U6" i="13"/>
  <c r="T6" i="13"/>
  <c r="N6" i="13"/>
  <c r="BB6" i="13" s="1"/>
  <c r="M6" i="13"/>
  <c r="Q6" i="13" s="1"/>
  <c r="R6" i="13" s="1"/>
  <c r="K6" i="13"/>
  <c r="J6" i="13"/>
  <c r="D6" i="13"/>
  <c r="B6" i="13"/>
  <c r="O6" i="13" s="1"/>
  <c r="U5" i="13"/>
  <c r="T5" i="13"/>
  <c r="V5" i="13" s="1"/>
  <c r="W5" i="13" s="1"/>
  <c r="O5" i="13"/>
  <c r="N5" i="13"/>
  <c r="M5" i="13"/>
  <c r="K5" i="13"/>
  <c r="J5" i="13"/>
  <c r="D5" i="13"/>
  <c r="B5" i="13"/>
  <c r="AP6" i="13" l="1"/>
  <c r="BQ6" i="13"/>
  <c r="BD7" i="13"/>
  <c r="V15" i="13"/>
  <c r="W15" i="13" s="1"/>
  <c r="Q52" i="13"/>
  <c r="R52" i="13" s="1"/>
  <c r="Q64" i="13"/>
  <c r="R64" i="13" s="1"/>
  <c r="Q89" i="13"/>
  <c r="R89" i="13" s="1"/>
  <c r="Q94" i="13"/>
  <c r="R94" i="13" s="1"/>
  <c r="V23" i="13"/>
  <c r="W23" i="13" s="1"/>
  <c r="V37" i="13"/>
  <c r="W37" i="13" s="1"/>
  <c r="V65" i="13"/>
  <c r="W65" i="13" s="1"/>
  <c r="V72" i="13"/>
  <c r="W72" i="13" s="1"/>
  <c r="R85" i="13"/>
  <c r="AQ6" i="13"/>
  <c r="BR6" i="13"/>
  <c r="BE7" i="13"/>
  <c r="Q15" i="13"/>
  <c r="R15" i="13" s="1"/>
  <c r="V41" i="13"/>
  <c r="W41" i="13" s="1"/>
  <c r="Q46" i="13"/>
  <c r="R46" i="13" s="1"/>
  <c r="Q58" i="13"/>
  <c r="R58" i="13" s="1"/>
  <c r="R70" i="13"/>
  <c r="Q70" i="13"/>
  <c r="R75" i="13"/>
  <c r="Q75" i="13"/>
  <c r="V76" i="13"/>
  <c r="W76" i="13" s="1"/>
  <c r="R98" i="13"/>
  <c r="AS6" i="13"/>
  <c r="AF7" i="13"/>
  <c r="BF7" i="13"/>
  <c r="R5" i="13"/>
  <c r="V12" i="13"/>
  <c r="W12" i="13" s="1"/>
  <c r="R16" i="13"/>
  <c r="Q16" i="13"/>
  <c r="Q51" i="13"/>
  <c r="R51" i="13" s="1"/>
  <c r="Q63" i="13"/>
  <c r="R63" i="13" s="1"/>
  <c r="Q88" i="13"/>
  <c r="R88" i="13" s="1"/>
  <c r="V102" i="13"/>
  <c r="W102" i="13" s="1"/>
  <c r="AG7" i="13"/>
  <c r="BH7" i="13"/>
  <c r="R101" i="13"/>
  <c r="Q101" i="13"/>
  <c r="BA6" i="13"/>
  <c r="BI7" i="13"/>
  <c r="AJ7" i="13"/>
  <c r="BL6" i="13"/>
  <c r="AZ6" i="13"/>
  <c r="AN6" i="13"/>
  <c r="BK6" i="13"/>
  <c r="AY6" i="13"/>
  <c r="AM6" i="13"/>
  <c r="BJ6" i="13"/>
  <c r="AX6" i="13"/>
  <c r="AL6" i="13"/>
  <c r="BI6" i="13"/>
  <c r="AW6" i="13"/>
  <c r="AK6" i="13"/>
  <c r="BT6" i="13"/>
  <c r="BH6" i="13"/>
  <c r="AV6" i="13"/>
  <c r="AJ6" i="13"/>
  <c r="BS6" i="13"/>
  <c r="BG6" i="13"/>
  <c r="AU6" i="13"/>
  <c r="AI6" i="13"/>
  <c r="BP6" i="13"/>
  <c r="BD6" i="13"/>
  <c r="AR6" i="13"/>
  <c r="AE6" i="13"/>
  <c r="AB6" i="13"/>
  <c r="BC6" i="13"/>
  <c r="AK7" i="13"/>
  <c r="Q10" i="13"/>
  <c r="R10" i="13" s="1"/>
  <c r="R74" i="13"/>
  <c r="V75" i="13"/>
  <c r="W75" i="13" s="1"/>
  <c r="R87" i="13"/>
  <c r="Q87" i="13"/>
  <c r="Q9" i="13"/>
  <c r="R9" i="13" s="1"/>
  <c r="V25" i="13"/>
  <c r="W25" i="13" s="1"/>
  <c r="R50" i="13"/>
  <c r="BO7" i="13"/>
  <c r="BC7" i="13"/>
  <c r="AQ7" i="13"/>
  <c r="AE7" i="13"/>
  <c r="BN7" i="13"/>
  <c r="BB7" i="13"/>
  <c r="AP7" i="13"/>
  <c r="AD7" i="13"/>
  <c r="BM7" i="13"/>
  <c r="BA7" i="13"/>
  <c r="AO7" i="13"/>
  <c r="AC7" i="13"/>
  <c r="BL7" i="13"/>
  <c r="AZ7" i="13"/>
  <c r="AN7" i="13"/>
  <c r="AB7" i="13"/>
  <c r="BK7" i="13"/>
  <c r="AY7" i="13"/>
  <c r="AM7" i="13"/>
  <c r="BJ7" i="13"/>
  <c r="AX7" i="13"/>
  <c r="AL7" i="13"/>
  <c r="BS7" i="13"/>
  <c r="BG7" i="13"/>
  <c r="AU7" i="13"/>
  <c r="AI7" i="13"/>
  <c r="AC6" i="13"/>
  <c r="BE6" i="13"/>
  <c r="AR7" i="13"/>
  <c r="BR7" i="13"/>
  <c r="R77" i="13"/>
  <c r="Q77" i="13"/>
  <c r="BQ80" i="13"/>
  <c r="BE80" i="13"/>
  <c r="AS80" i="13"/>
  <c r="AG80" i="13"/>
  <c r="BP80" i="13"/>
  <c r="BD80" i="13"/>
  <c r="AR80" i="13"/>
  <c r="AF80" i="13"/>
  <c r="BO80" i="13"/>
  <c r="BC80" i="13"/>
  <c r="AQ80" i="13"/>
  <c r="AE80" i="13"/>
  <c r="BN80" i="13"/>
  <c r="BB80" i="13"/>
  <c r="AP80" i="13"/>
  <c r="AD80" i="13"/>
  <c r="BL80" i="13"/>
  <c r="AZ80" i="13"/>
  <c r="AN80" i="13"/>
  <c r="AB80" i="13"/>
  <c r="BI80" i="13"/>
  <c r="AW80" i="13"/>
  <c r="AK80" i="13"/>
  <c r="BT80" i="13"/>
  <c r="BH80" i="13"/>
  <c r="AV80" i="13"/>
  <c r="AJ80" i="13"/>
  <c r="BR80" i="13"/>
  <c r="AM80" i="13"/>
  <c r="BM80" i="13"/>
  <c r="AL80" i="13"/>
  <c r="BK80" i="13"/>
  <c r="AI80" i="13"/>
  <c r="BJ80" i="13"/>
  <c r="AH80" i="13"/>
  <c r="BG80" i="13"/>
  <c r="AC80" i="13"/>
  <c r="AX80" i="13"/>
  <c r="BS80" i="13"/>
  <c r="AU80" i="13"/>
  <c r="AT80" i="13"/>
  <c r="AO80" i="13"/>
  <c r="BF80" i="13"/>
  <c r="BA80" i="13"/>
  <c r="AY80" i="13"/>
  <c r="AG6" i="13"/>
  <c r="AD6" i="13"/>
  <c r="BF6" i="13"/>
  <c r="AS7" i="13"/>
  <c r="BT7" i="13"/>
  <c r="V39" i="13"/>
  <c r="W39" i="13" s="1"/>
  <c r="AF6" i="13"/>
  <c r="BM6" i="13"/>
  <c r="AT7" i="13"/>
  <c r="V21" i="13"/>
  <c r="W21" i="13" s="1"/>
  <c r="V29" i="13"/>
  <c r="W29" i="13" s="1"/>
  <c r="V73" i="13"/>
  <c r="W73" i="13" s="1"/>
  <c r="R86" i="13"/>
  <c r="Q99" i="13"/>
  <c r="R99" i="13" s="1"/>
  <c r="AH6" i="13"/>
  <c r="BN6" i="13"/>
  <c r="AV7" i="13"/>
  <c r="Q41" i="13"/>
  <c r="R41" i="13" s="1"/>
  <c r="AO6" i="13"/>
  <c r="BO6" i="13"/>
  <c r="AW7" i="13"/>
  <c r="BI98" i="13"/>
  <c r="AW98" i="13"/>
  <c r="AK98" i="13"/>
  <c r="BT98" i="13"/>
  <c r="BH98" i="13"/>
  <c r="AV98" i="13"/>
  <c r="AJ98" i="13"/>
  <c r="BS98" i="13"/>
  <c r="BG98" i="13"/>
  <c r="AU98" i="13"/>
  <c r="AI98" i="13"/>
  <c r="BN98" i="13"/>
  <c r="BB98" i="13"/>
  <c r="AP98" i="13"/>
  <c r="AD98" i="13"/>
  <c r="BL98" i="13"/>
  <c r="AZ98" i="13"/>
  <c r="AN98" i="13"/>
  <c r="AB98" i="13"/>
  <c r="BK98" i="13"/>
  <c r="AY98" i="13"/>
  <c r="AM98" i="13"/>
  <c r="BJ98" i="13"/>
  <c r="AX98" i="13"/>
  <c r="AL98" i="13"/>
  <c r="BR98" i="13"/>
  <c r="AR98" i="13"/>
  <c r="BQ98" i="13"/>
  <c r="AQ98" i="13"/>
  <c r="BP98" i="13"/>
  <c r="AO98" i="13"/>
  <c r="BO98" i="13"/>
  <c r="AH98" i="13"/>
  <c r="BF98" i="13"/>
  <c r="AF98" i="13"/>
  <c r="BC98" i="13"/>
  <c r="BA98" i="13"/>
  <c r="AT98" i="13"/>
  <c r="AS98" i="13"/>
  <c r="AG98" i="13"/>
  <c r="AE98" i="13"/>
  <c r="AC98" i="13"/>
  <c r="BD98" i="13"/>
  <c r="BR101" i="13"/>
  <c r="BF101" i="13"/>
  <c r="AT101" i="13"/>
  <c r="AH101" i="13"/>
  <c r="BQ101" i="13"/>
  <c r="BE101" i="13"/>
  <c r="AS101" i="13"/>
  <c r="AG101" i="13"/>
  <c r="BP101" i="13"/>
  <c r="BD101" i="13"/>
  <c r="AR101" i="13"/>
  <c r="AF101" i="13"/>
  <c r="BK101" i="13"/>
  <c r="AY101" i="13"/>
  <c r="AM101" i="13"/>
  <c r="BI101" i="13"/>
  <c r="AW101" i="13"/>
  <c r="AK101" i="13"/>
  <c r="BT101" i="13"/>
  <c r="BH101" i="13"/>
  <c r="AV101" i="13"/>
  <c r="AJ101" i="13"/>
  <c r="BS101" i="13"/>
  <c r="BG101" i="13"/>
  <c r="AU101" i="13"/>
  <c r="AI101" i="13"/>
  <c r="BA101" i="13"/>
  <c r="AZ101" i="13"/>
  <c r="AX101" i="13"/>
  <c r="AQ101" i="13"/>
  <c r="BO101" i="13"/>
  <c r="AO101" i="13"/>
  <c r="BL101" i="13"/>
  <c r="AE101" i="13"/>
  <c r="BJ101" i="13"/>
  <c r="AD101" i="13"/>
  <c r="BB101" i="13"/>
  <c r="AP101" i="13"/>
  <c r="AN101" i="13"/>
  <c r="AL101" i="13"/>
  <c r="AC101" i="13"/>
  <c r="AB101" i="13"/>
  <c r="BM101" i="13"/>
  <c r="BC101" i="13"/>
  <c r="BE98" i="13"/>
  <c r="BM98" i="13"/>
  <c r="BN101" i="13"/>
  <c r="R21" i="13"/>
  <c r="R57" i="13"/>
  <c r="R69" i="13"/>
  <c r="R7" i="13"/>
  <c r="R56" i="13"/>
  <c r="R82" i="13"/>
  <c r="R92" i="13"/>
  <c r="R49" i="13"/>
  <c r="R67" i="13"/>
  <c r="R80" i="13"/>
  <c r="R43" i="13"/>
  <c r="R81" i="13"/>
  <c r="R45" i="13"/>
  <c r="R79" i="13"/>
  <c r="R93" i="13"/>
  <c r="R8" i="13"/>
  <c r="R68" i="13"/>
  <c r="R19" i="13"/>
  <c r="R44" i="13"/>
  <c r="R55" i="13"/>
  <c r="R76" i="13"/>
  <c r="R91" i="13"/>
  <c r="R95" i="13"/>
  <c r="R100" i="13"/>
  <c r="O101" i="10"/>
  <c r="O100" i="10"/>
  <c r="O99" i="10"/>
  <c r="O98" i="10"/>
  <c r="O97" i="10"/>
  <c r="O96" i="10"/>
  <c r="O95" i="10"/>
  <c r="O94" i="10"/>
  <c r="O93" i="10"/>
  <c r="O92" i="10"/>
  <c r="O91" i="10"/>
  <c r="O90" i="10"/>
  <c r="O89" i="10"/>
  <c r="O88" i="10"/>
  <c r="O87" i="10"/>
  <c r="O86" i="10"/>
  <c r="O85" i="10"/>
  <c r="O84" i="10"/>
  <c r="O83" i="10"/>
  <c r="O82" i="10"/>
  <c r="O81" i="10"/>
  <c r="O79" i="10"/>
  <c r="O78" i="10"/>
  <c r="O77" i="10"/>
  <c r="O76" i="10"/>
  <c r="O75" i="10"/>
  <c r="O74" i="10"/>
  <c r="O72" i="10"/>
  <c r="O71" i="10"/>
  <c r="O70" i="10"/>
  <c r="O69" i="10"/>
  <c r="O68" i="10"/>
  <c r="O67" i="10"/>
  <c r="O66" i="10"/>
  <c r="O65" i="10"/>
  <c r="O64" i="10"/>
  <c r="O63" i="10"/>
  <c r="O62" i="10"/>
  <c r="O60" i="10"/>
  <c r="O59" i="10"/>
  <c r="O58" i="10"/>
  <c r="O57" i="10"/>
  <c r="O56" i="10"/>
  <c r="O55" i="10"/>
  <c r="O54" i="10"/>
  <c r="O53" i="10"/>
  <c r="O52" i="10"/>
  <c r="O51" i="10"/>
  <c r="O50" i="10"/>
  <c r="O49" i="10"/>
  <c r="O48" i="10"/>
  <c r="O47" i="10"/>
  <c r="O46" i="10"/>
  <c r="O45" i="10"/>
  <c r="O44" i="10"/>
  <c r="O43" i="10"/>
  <c r="O42" i="10"/>
  <c r="O41" i="10"/>
  <c r="O36" i="10"/>
  <c r="O35" i="10"/>
  <c r="O31" i="10"/>
  <c r="O24" i="10"/>
  <c r="O23" i="10"/>
  <c r="O21" i="10"/>
  <c r="O19" i="10"/>
  <c r="O18" i="10"/>
  <c r="O17" i="10"/>
  <c r="O16" i="10"/>
  <c r="O15" i="10"/>
  <c r="O14" i="10"/>
  <c r="O13" i="10"/>
  <c r="O12" i="10"/>
  <c r="O11" i="10"/>
  <c r="O10" i="10"/>
  <c r="O9" i="10"/>
  <c r="O8" i="10"/>
  <c r="O7" i="10"/>
  <c r="O5" i="10"/>
  <c r="B102" i="10"/>
  <c r="O102" i="10" s="1"/>
  <c r="B101" i="10"/>
  <c r="B100" i="10"/>
  <c r="B99" i="10"/>
  <c r="B98" i="10"/>
  <c r="B97" i="10"/>
  <c r="B96" i="10"/>
  <c r="B95" i="10"/>
  <c r="B94" i="10"/>
  <c r="B93" i="10"/>
  <c r="B92" i="10"/>
  <c r="B91" i="10"/>
  <c r="B90" i="10"/>
  <c r="B89" i="10"/>
  <c r="B88" i="10"/>
  <c r="B87" i="10"/>
  <c r="B86" i="10"/>
  <c r="B85" i="10"/>
  <c r="B84" i="10"/>
  <c r="B83" i="10"/>
  <c r="B82" i="10"/>
  <c r="B81" i="10"/>
  <c r="B80" i="10"/>
  <c r="O80" i="10" s="1"/>
  <c r="B79" i="10"/>
  <c r="B78" i="10"/>
  <c r="B77" i="10"/>
  <c r="B76" i="10"/>
  <c r="B75" i="10"/>
  <c r="B74" i="10"/>
  <c r="B73" i="10"/>
  <c r="O73" i="10" s="1"/>
  <c r="B72" i="10"/>
  <c r="B71" i="10"/>
  <c r="B70" i="10"/>
  <c r="B69" i="10"/>
  <c r="B68" i="10"/>
  <c r="B67" i="10"/>
  <c r="B66" i="10"/>
  <c r="B65" i="10"/>
  <c r="B64" i="10"/>
  <c r="B63" i="10"/>
  <c r="B62" i="10"/>
  <c r="B61" i="10"/>
  <c r="O61" i="10" s="1"/>
  <c r="B60" i="10"/>
  <c r="B59" i="10"/>
  <c r="B58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42" i="10"/>
  <c r="B41" i="10"/>
  <c r="B40" i="10"/>
  <c r="O40" i="10" s="1"/>
  <c r="B39" i="10"/>
  <c r="O39" i="10" s="1"/>
  <c r="B38" i="10"/>
  <c r="O38" i="10" s="1"/>
  <c r="B37" i="10"/>
  <c r="O37" i="10" s="1"/>
  <c r="B36" i="10"/>
  <c r="B35" i="10"/>
  <c r="B34" i="10"/>
  <c r="O34" i="10" s="1"/>
  <c r="B33" i="10"/>
  <c r="O33" i="10" s="1"/>
  <c r="B32" i="10"/>
  <c r="O32" i="10" s="1"/>
  <c r="B31" i="10"/>
  <c r="B30" i="10"/>
  <c r="O30" i="10" s="1"/>
  <c r="B29" i="10"/>
  <c r="O29" i="10" s="1"/>
  <c r="B28" i="10"/>
  <c r="O28" i="10" s="1"/>
  <c r="B27" i="10"/>
  <c r="O27" i="10" s="1"/>
  <c r="B26" i="10"/>
  <c r="O26" i="10" s="1"/>
  <c r="B25" i="10"/>
  <c r="O25" i="10" s="1"/>
  <c r="B24" i="10"/>
  <c r="B23" i="10"/>
  <c r="B22" i="10"/>
  <c r="O22" i="10" s="1"/>
  <c r="B21" i="10"/>
  <c r="B20" i="10"/>
  <c r="O20" i="10" s="1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O6" i="10" s="1"/>
  <c r="B5" i="10"/>
  <c r="U102" i="10"/>
  <c r="U101" i="10"/>
  <c r="U98" i="10"/>
  <c r="U80" i="10"/>
  <c r="U78" i="10"/>
  <c r="U77" i="10"/>
  <c r="U76" i="10"/>
  <c r="U75" i="10"/>
  <c r="U74" i="10"/>
  <c r="U73" i="10"/>
  <c r="U72" i="10"/>
  <c r="U66" i="10"/>
  <c r="U65" i="10"/>
  <c r="U61" i="10"/>
  <c r="U46" i="10"/>
  <c r="U41" i="10"/>
  <c r="U40" i="10"/>
  <c r="U39" i="10"/>
  <c r="U38" i="10"/>
  <c r="U37" i="10"/>
  <c r="U36" i="10"/>
  <c r="U34" i="10"/>
  <c r="U33" i="10"/>
  <c r="U32" i="10"/>
  <c r="U31" i="10"/>
  <c r="U30" i="10"/>
  <c r="U29" i="10"/>
  <c r="U28" i="10"/>
  <c r="U27" i="10"/>
  <c r="U26" i="10"/>
  <c r="U25" i="10"/>
  <c r="U24" i="10"/>
  <c r="U23" i="10"/>
  <c r="U22" i="10"/>
  <c r="U21" i="10"/>
  <c r="U20" i="10"/>
  <c r="U18" i="10"/>
  <c r="U17" i="10"/>
  <c r="U16" i="10"/>
  <c r="U15" i="10"/>
  <c r="U14" i="10"/>
  <c r="U13" i="10"/>
  <c r="U12" i="10"/>
  <c r="U11" i="10"/>
  <c r="U10" i="10"/>
  <c r="U9" i="10"/>
  <c r="U7" i="10"/>
  <c r="U6" i="10"/>
  <c r="U5" i="10"/>
  <c r="T102" i="10"/>
  <c r="K102" i="10"/>
  <c r="J102" i="10"/>
  <c r="N101" i="10"/>
  <c r="M101" i="10"/>
  <c r="Q101" i="10" s="1"/>
  <c r="K101" i="10"/>
  <c r="J101" i="10"/>
  <c r="N100" i="10"/>
  <c r="M100" i="10"/>
  <c r="K100" i="10"/>
  <c r="J100" i="10"/>
  <c r="N99" i="10"/>
  <c r="M99" i="10"/>
  <c r="K99" i="10"/>
  <c r="J99" i="10"/>
  <c r="N98" i="10"/>
  <c r="M98" i="10"/>
  <c r="K98" i="10"/>
  <c r="J98" i="10"/>
  <c r="N97" i="10"/>
  <c r="M97" i="10"/>
  <c r="K97" i="10"/>
  <c r="J97" i="10"/>
  <c r="N96" i="10"/>
  <c r="M96" i="10"/>
  <c r="K96" i="10"/>
  <c r="J96" i="10"/>
  <c r="N95" i="10"/>
  <c r="M95" i="10"/>
  <c r="K95" i="10"/>
  <c r="J95" i="10"/>
  <c r="N94" i="10"/>
  <c r="M94" i="10"/>
  <c r="Q94" i="10" s="1"/>
  <c r="K94" i="10"/>
  <c r="J94" i="10"/>
  <c r="N93" i="10"/>
  <c r="M93" i="10"/>
  <c r="Q93" i="10" s="1"/>
  <c r="K93" i="10"/>
  <c r="J93" i="10"/>
  <c r="N92" i="10"/>
  <c r="M92" i="10"/>
  <c r="Q92" i="10" s="1"/>
  <c r="K92" i="10"/>
  <c r="J92" i="10"/>
  <c r="N91" i="10"/>
  <c r="M91" i="10"/>
  <c r="K91" i="10"/>
  <c r="J91" i="10"/>
  <c r="N90" i="10"/>
  <c r="M90" i="10"/>
  <c r="Q90" i="10" s="1"/>
  <c r="K90" i="10"/>
  <c r="J90" i="10"/>
  <c r="N89" i="10"/>
  <c r="M89" i="10"/>
  <c r="Q89" i="10" s="1"/>
  <c r="R89" i="10" s="1"/>
  <c r="K89" i="10"/>
  <c r="J89" i="10"/>
  <c r="N88" i="10"/>
  <c r="M88" i="10"/>
  <c r="Q88" i="10" s="1"/>
  <c r="R88" i="10" s="1"/>
  <c r="K88" i="10"/>
  <c r="J88" i="10"/>
  <c r="N87" i="10"/>
  <c r="M87" i="10"/>
  <c r="K87" i="10"/>
  <c r="J87" i="10"/>
  <c r="N86" i="10"/>
  <c r="M86" i="10"/>
  <c r="K86" i="10"/>
  <c r="J86" i="10"/>
  <c r="N85" i="10"/>
  <c r="M85" i="10"/>
  <c r="Q85" i="10" s="1"/>
  <c r="K85" i="10"/>
  <c r="J85" i="10"/>
  <c r="N84" i="10"/>
  <c r="M84" i="10"/>
  <c r="K84" i="10"/>
  <c r="J84" i="10"/>
  <c r="N83" i="10"/>
  <c r="M83" i="10"/>
  <c r="K83" i="10"/>
  <c r="J83" i="10"/>
  <c r="N82" i="10"/>
  <c r="M82" i="10"/>
  <c r="K82" i="10"/>
  <c r="J82" i="10"/>
  <c r="N81" i="10"/>
  <c r="M81" i="10"/>
  <c r="Q81" i="10" s="1"/>
  <c r="R81" i="10" s="1"/>
  <c r="K81" i="10"/>
  <c r="J81" i="10"/>
  <c r="T80" i="10"/>
  <c r="N80" i="10"/>
  <c r="M80" i="10"/>
  <c r="K80" i="10"/>
  <c r="J80" i="10"/>
  <c r="N79" i="10"/>
  <c r="M79" i="10"/>
  <c r="K79" i="10"/>
  <c r="J79" i="10"/>
  <c r="T78" i="10"/>
  <c r="N78" i="10"/>
  <c r="M78" i="10"/>
  <c r="Q78" i="10" s="1"/>
  <c r="T77" i="10"/>
  <c r="N77" i="10"/>
  <c r="M77" i="10"/>
  <c r="T76" i="10"/>
  <c r="N76" i="10"/>
  <c r="M76" i="10"/>
  <c r="Q76" i="10" s="1"/>
  <c r="R76" i="10" s="1"/>
  <c r="T75" i="10"/>
  <c r="N75" i="10"/>
  <c r="M75" i="10"/>
  <c r="Q75" i="10" s="1"/>
  <c r="R75" i="10" s="1"/>
  <c r="T74" i="10"/>
  <c r="N74" i="10"/>
  <c r="M74" i="10"/>
  <c r="T73" i="10"/>
  <c r="K73" i="10"/>
  <c r="J73" i="10"/>
  <c r="T72" i="10"/>
  <c r="N72" i="10"/>
  <c r="M72" i="10"/>
  <c r="N71" i="10"/>
  <c r="M71" i="10"/>
  <c r="K71" i="10"/>
  <c r="J71" i="10"/>
  <c r="N70" i="10"/>
  <c r="M70" i="10"/>
  <c r="K70" i="10"/>
  <c r="J70" i="10"/>
  <c r="N69" i="10"/>
  <c r="M69" i="10"/>
  <c r="K69" i="10"/>
  <c r="J69" i="10"/>
  <c r="N68" i="10"/>
  <c r="M68" i="10"/>
  <c r="Q68" i="10" s="1"/>
  <c r="K68" i="10"/>
  <c r="J68" i="10"/>
  <c r="N67" i="10"/>
  <c r="M67" i="10"/>
  <c r="K67" i="10"/>
  <c r="J67" i="10"/>
  <c r="T66" i="10"/>
  <c r="N66" i="10"/>
  <c r="M66" i="10"/>
  <c r="Q66" i="10" s="1"/>
  <c r="T65" i="10"/>
  <c r="N65" i="10"/>
  <c r="M65" i="10"/>
  <c r="Q65" i="10" s="1"/>
  <c r="N64" i="10"/>
  <c r="M64" i="10"/>
  <c r="Q64" i="10" s="1"/>
  <c r="R64" i="10" s="1"/>
  <c r="K64" i="10"/>
  <c r="J64" i="10"/>
  <c r="N63" i="10"/>
  <c r="M63" i="10"/>
  <c r="Q63" i="10" s="1"/>
  <c r="R63" i="10" s="1"/>
  <c r="K63" i="10"/>
  <c r="J63" i="10"/>
  <c r="N62" i="10"/>
  <c r="M62" i="10"/>
  <c r="Q62" i="10" s="1"/>
  <c r="K62" i="10"/>
  <c r="J62" i="10"/>
  <c r="T61" i="10"/>
  <c r="K61" i="10"/>
  <c r="J61" i="10"/>
  <c r="N60" i="10"/>
  <c r="M60" i="10"/>
  <c r="K60" i="10"/>
  <c r="J60" i="10"/>
  <c r="N59" i="10"/>
  <c r="M59" i="10"/>
  <c r="K59" i="10"/>
  <c r="J59" i="10"/>
  <c r="N58" i="10"/>
  <c r="M58" i="10"/>
  <c r="K58" i="10"/>
  <c r="J58" i="10"/>
  <c r="N57" i="10"/>
  <c r="M57" i="10"/>
  <c r="K57" i="10"/>
  <c r="J57" i="10"/>
  <c r="N56" i="10"/>
  <c r="M56" i="10"/>
  <c r="K56" i="10"/>
  <c r="J56" i="10"/>
  <c r="N55" i="10"/>
  <c r="M55" i="10"/>
  <c r="K55" i="10"/>
  <c r="J55" i="10"/>
  <c r="N54" i="10"/>
  <c r="M54" i="10"/>
  <c r="Q54" i="10" s="1"/>
  <c r="K54" i="10"/>
  <c r="J54" i="10"/>
  <c r="N53" i="10"/>
  <c r="M53" i="10"/>
  <c r="Q53" i="10" s="1"/>
  <c r="K53" i="10"/>
  <c r="J53" i="10"/>
  <c r="N52" i="10"/>
  <c r="M52" i="10"/>
  <c r="K52" i="10"/>
  <c r="J52" i="10"/>
  <c r="N51" i="10"/>
  <c r="M51" i="10"/>
  <c r="Q51" i="10" s="1"/>
  <c r="R51" i="10" s="1"/>
  <c r="K51" i="10"/>
  <c r="J51" i="10"/>
  <c r="N50" i="10"/>
  <c r="M50" i="10"/>
  <c r="Q50" i="10" s="1"/>
  <c r="K50" i="10"/>
  <c r="J50" i="10"/>
  <c r="N49" i="10"/>
  <c r="M49" i="10"/>
  <c r="K49" i="10"/>
  <c r="J49" i="10"/>
  <c r="N48" i="10"/>
  <c r="M48" i="10"/>
  <c r="K48" i="10"/>
  <c r="J48" i="10"/>
  <c r="N47" i="10"/>
  <c r="M47" i="10"/>
  <c r="K47" i="10"/>
  <c r="J47" i="10"/>
  <c r="T46" i="10"/>
  <c r="N46" i="10"/>
  <c r="M46" i="10"/>
  <c r="N45" i="10"/>
  <c r="M45" i="10"/>
  <c r="K45" i="10"/>
  <c r="J45" i="10"/>
  <c r="N44" i="10"/>
  <c r="M44" i="10"/>
  <c r="K44" i="10"/>
  <c r="J44" i="10"/>
  <c r="N43" i="10"/>
  <c r="M43" i="10"/>
  <c r="K43" i="10"/>
  <c r="J43" i="10"/>
  <c r="N42" i="10"/>
  <c r="M42" i="10"/>
  <c r="Q42" i="10" s="1"/>
  <c r="K42" i="10"/>
  <c r="J42" i="10"/>
  <c r="T41" i="10"/>
  <c r="N41" i="10"/>
  <c r="M41" i="10"/>
  <c r="Q41" i="10" s="1"/>
  <c r="K41" i="10"/>
  <c r="J41" i="10"/>
  <c r="T40" i="10"/>
  <c r="K40" i="10"/>
  <c r="J40" i="10"/>
  <c r="T39" i="10"/>
  <c r="V39" i="10" s="1"/>
  <c r="W39" i="10" s="1"/>
  <c r="K39" i="10"/>
  <c r="J39" i="10"/>
  <c r="T38" i="10"/>
  <c r="K38" i="10"/>
  <c r="J38" i="10"/>
  <c r="T37" i="10"/>
  <c r="K37" i="10"/>
  <c r="J37" i="10"/>
  <c r="T36" i="10"/>
  <c r="K36" i="10"/>
  <c r="J36" i="10"/>
  <c r="N35" i="10"/>
  <c r="M35" i="10"/>
  <c r="K35" i="10"/>
  <c r="J35" i="10"/>
  <c r="T34" i="10"/>
  <c r="K34" i="10"/>
  <c r="J34" i="10"/>
  <c r="T33" i="10"/>
  <c r="K33" i="10"/>
  <c r="J33" i="10"/>
  <c r="T32" i="10"/>
  <c r="K32" i="10"/>
  <c r="J32" i="10"/>
  <c r="T31" i="10"/>
  <c r="K31" i="10"/>
  <c r="J31" i="10"/>
  <c r="T30" i="10"/>
  <c r="K30" i="10"/>
  <c r="J30" i="10"/>
  <c r="T29" i="10"/>
  <c r="K29" i="10"/>
  <c r="J29" i="10"/>
  <c r="T28" i="10"/>
  <c r="K28" i="10"/>
  <c r="J28" i="10"/>
  <c r="T27" i="10"/>
  <c r="K27" i="10"/>
  <c r="J27" i="10"/>
  <c r="T26" i="10"/>
  <c r="K26" i="10"/>
  <c r="J26" i="10"/>
  <c r="T25" i="10"/>
  <c r="K25" i="10"/>
  <c r="J25" i="10"/>
  <c r="T24" i="10"/>
  <c r="V24" i="10" s="1"/>
  <c r="W24" i="10" s="1"/>
  <c r="K24" i="10"/>
  <c r="J24" i="10"/>
  <c r="T23" i="10"/>
  <c r="K23" i="10"/>
  <c r="J23" i="10"/>
  <c r="T22" i="10"/>
  <c r="K22" i="10"/>
  <c r="J22" i="10"/>
  <c r="T21" i="10"/>
  <c r="N21" i="10"/>
  <c r="M21" i="10"/>
  <c r="Q21" i="10" s="1"/>
  <c r="T20" i="10"/>
  <c r="K20" i="10"/>
  <c r="J20" i="10"/>
  <c r="N19" i="10"/>
  <c r="M19" i="10"/>
  <c r="K19" i="10"/>
  <c r="J19" i="10"/>
  <c r="T18" i="10"/>
  <c r="V18" i="10" s="1"/>
  <c r="W18" i="10" s="1"/>
  <c r="N18" i="10"/>
  <c r="M18" i="10"/>
  <c r="T17" i="10"/>
  <c r="N17" i="10"/>
  <c r="M17" i="10"/>
  <c r="T16" i="10"/>
  <c r="N16" i="10"/>
  <c r="M16" i="10"/>
  <c r="Q16" i="10" s="1"/>
  <c r="R16" i="10" s="1"/>
  <c r="T15" i="10"/>
  <c r="N15" i="10"/>
  <c r="M15" i="10"/>
  <c r="Q15" i="10" s="1"/>
  <c r="T14" i="10"/>
  <c r="N14" i="10"/>
  <c r="M14" i="10"/>
  <c r="Q14" i="10" s="1"/>
  <c r="T13" i="10"/>
  <c r="N13" i="10"/>
  <c r="M13" i="10"/>
  <c r="T12" i="10"/>
  <c r="V12" i="10" s="1"/>
  <c r="W12" i="10" s="1"/>
  <c r="N12" i="10"/>
  <c r="M12" i="10"/>
  <c r="Q12" i="10" s="1"/>
  <c r="T11" i="10"/>
  <c r="V11" i="10" s="1"/>
  <c r="W11" i="10" s="1"/>
  <c r="N11" i="10"/>
  <c r="M11" i="10"/>
  <c r="T10" i="10"/>
  <c r="N10" i="10"/>
  <c r="M10" i="10"/>
  <c r="Q10" i="10" s="1"/>
  <c r="T9" i="10"/>
  <c r="N9" i="10"/>
  <c r="M9" i="10"/>
  <c r="Q9" i="10" s="1"/>
  <c r="N8" i="10"/>
  <c r="M8" i="10"/>
  <c r="K8" i="10"/>
  <c r="J8" i="10"/>
  <c r="N7" i="10"/>
  <c r="M7" i="10"/>
  <c r="K7" i="10"/>
  <c r="J7" i="10"/>
  <c r="T6" i="10"/>
  <c r="K6" i="10"/>
  <c r="J6" i="10"/>
  <c r="N5" i="10"/>
  <c r="T5" i="10"/>
  <c r="M5" i="10"/>
  <c r="D102" i="10"/>
  <c r="D101" i="10"/>
  <c r="D100" i="10"/>
  <c r="D99" i="10"/>
  <c r="D98" i="10"/>
  <c r="D97" i="10"/>
  <c r="D96" i="10"/>
  <c r="D95" i="10"/>
  <c r="D94" i="10"/>
  <c r="D93" i="10"/>
  <c r="D92" i="10"/>
  <c r="D91" i="10"/>
  <c r="D90" i="10"/>
  <c r="D89" i="10"/>
  <c r="D88" i="10"/>
  <c r="D87" i="10"/>
  <c r="D86" i="10"/>
  <c r="D85" i="10"/>
  <c r="D84" i="10"/>
  <c r="D83" i="10"/>
  <c r="D82" i="10"/>
  <c r="D81" i="10"/>
  <c r="D80" i="10"/>
  <c r="D79" i="10"/>
  <c r="D78" i="10"/>
  <c r="D77" i="10"/>
  <c r="D76" i="10"/>
  <c r="D75" i="10"/>
  <c r="D74" i="10"/>
  <c r="D73" i="10"/>
  <c r="D72" i="10"/>
  <c r="D71" i="10"/>
  <c r="D70" i="10"/>
  <c r="D69" i="10"/>
  <c r="D68" i="10"/>
  <c r="D67" i="10"/>
  <c r="D66" i="10"/>
  <c r="D65" i="10"/>
  <c r="D64" i="10"/>
  <c r="D63" i="10"/>
  <c r="D62" i="10"/>
  <c r="D61" i="10"/>
  <c r="D60" i="10"/>
  <c r="D59" i="10"/>
  <c r="D58" i="10"/>
  <c r="D57" i="10"/>
  <c r="D56" i="10"/>
  <c r="D55" i="10"/>
  <c r="D54" i="10"/>
  <c r="D53" i="10"/>
  <c r="D52" i="10"/>
  <c r="D51" i="10"/>
  <c r="D50" i="10"/>
  <c r="D49" i="10"/>
  <c r="D48" i="10"/>
  <c r="D47" i="10"/>
  <c r="D46" i="10"/>
  <c r="D45" i="10"/>
  <c r="D44" i="10"/>
  <c r="D43" i="10"/>
  <c r="D42" i="10"/>
  <c r="D41" i="10"/>
  <c r="D40" i="10"/>
  <c r="D39" i="10"/>
  <c r="D38" i="10"/>
  <c r="D37" i="10"/>
  <c r="D36" i="10"/>
  <c r="D35" i="10"/>
  <c r="D34" i="10"/>
  <c r="D33" i="10"/>
  <c r="D32" i="10"/>
  <c r="D31" i="10"/>
  <c r="D30" i="10"/>
  <c r="D29" i="10"/>
  <c r="D28" i="10"/>
  <c r="D27" i="10"/>
  <c r="D26" i="10"/>
  <c r="D25" i="10"/>
  <c r="D24" i="10"/>
  <c r="D23" i="10"/>
  <c r="D22" i="10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8" i="10"/>
  <c r="D7" i="10"/>
  <c r="D6" i="10"/>
  <c r="D5" i="10"/>
  <c r="ED4" i="9"/>
  <c r="DP97" i="9"/>
  <c r="DP79" i="9"/>
  <c r="DP77" i="9"/>
  <c r="DP76" i="9"/>
  <c r="DP75" i="9"/>
  <c r="DP74" i="9"/>
  <c r="DP73" i="9"/>
  <c r="DP72" i="9"/>
  <c r="DP71" i="9"/>
  <c r="DP68" i="9"/>
  <c r="DP60" i="9"/>
  <c r="DP45" i="9"/>
  <c r="DP6" i="9"/>
  <c r="DP5" i="9"/>
  <c r="DP101" i="9"/>
  <c r="DP100" i="9"/>
  <c r="DP99" i="9"/>
  <c r="DN67" i="9"/>
  <c r="DN97" i="9"/>
  <c r="DR67" i="9"/>
  <c r="DC67" i="9"/>
  <c r="DR96" i="9"/>
  <c r="FJ6" i="9"/>
  <c r="FJ5" i="9"/>
  <c r="EQ5" i="9"/>
  <c r="EO5" i="9"/>
  <c r="EN5" i="9"/>
  <c r="EH5" i="9"/>
  <c r="ED5" i="9"/>
  <c r="DN100" i="9"/>
  <c r="DN79" i="9"/>
  <c r="DN6" i="9"/>
  <c r="DN5" i="9"/>
  <c r="DV5" i="9" s="1"/>
  <c r="D3" i="9"/>
  <c r="DI101" i="9"/>
  <c r="DC101" i="9"/>
  <c r="N102" i="10" s="1"/>
  <c r="DI100" i="9"/>
  <c r="DI99" i="9"/>
  <c r="DC99" i="9"/>
  <c r="DI98" i="9"/>
  <c r="DC98" i="9"/>
  <c r="DL97" i="9"/>
  <c r="T98" i="10" s="1"/>
  <c r="DI97" i="9"/>
  <c r="DF97" i="9"/>
  <c r="DI96" i="9"/>
  <c r="DC96" i="9"/>
  <c r="DI95" i="9"/>
  <c r="DC95" i="9"/>
  <c r="DI94" i="9"/>
  <c r="DC94" i="9"/>
  <c r="DI93" i="9"/>
  <c r="DC93" i="9"/>
  <c r="DI92" i="9"/>
  <c r="DC92" i="9"/>
  <c r="DI91" i="9"/>
  <c r="DC91" i="9"/>
  <c r="DI90" i="9"/>
  <c r="DC90" i="9"/>
  <c r="DI89" i="9"/>
  <c r="DC89" i="9"/>
  <c r="DI88" i="9"/>
  <c r="DC88" i="9"/>
  <c r="DI87" i="9"/>
  <c r="DC87" i="9"/>
  <c r="DI86" i="9"/>
  <c r="DC86" i="9"/>
  <c r="DI85" i="9"/>
  <c r="DC85" i="9"/>
  <c r="DI84" i="9"/>
  <c r="DC84" i="9"/>
  <c r="DI83" i="9"/>
  <c r="DC83" i="9"/>
  <c r="DI82" i="9"/>
  <c r="DC82" i="9"/>
  <c r="DI81" i="9"/>
  <c r="DC81" i="9"/>
  <c r="DI80" i="9"/>
  <c r="DC80" i="9"/>
  <c r="DL79" i="9"/>
  <c r="DI79" i="9"/>
  <c r="DF79" i="9"/>
  <c r="DI78" i="9"/>
  <c r="DC78" i="9"/>
  <c r="DI77" i="9"/>
  <c r="DC77" i="9"/>
  <c r="DI76" i="9"/>
  <c r="DC76" i="9"/>
  <c r="DI75" i="9"/>
  <c r="DC75" i="9"/>
  <c r="DI74" i="9"/>
  <c r="DC74" i="9"/>
  <c r="DI73" i="9"/>
  <c r="DC73" i="9"/>
  <c r="DI72" i="9"/>
  <c r="DC72" i="9"/>
  <c r="DI71" i="9"/>
  <c r="DC71" i="9"/>
  <c r="DI70" i="9"/>
  <c r="DC70" i="9"/>
  <c r="DI69" i="9"/>
  <c r="DC69" i="9"/>
  <c r="DI68" i="9"/>
  <c r="DC68" i="9"/>
  <c r="DL67" i="9"/>
  <c r="T68" i="10" s="1"/>
  <c r="DI67" i="9"/>
  <c r="DI66" i="9"/>
  <c r="DC66" i="9"/>
  <c r="DI65" i="9"/>
  <c r="DC65" i="9"/>
  <c r="DI64" i="9"/>
  <c r="DC64" i="9"/>
  <c r="K65" i="10" s="1"/>
  <c r="DI63" i="9"/>
  <c r="DC63" i="9"/>
  <c r="DI62" i="9"/>
  <c r="DC62" i="9"/>
  <c r="DI61" i="9"/>
  <c r="DC61" i="9"/>
  <c r="DI60" i="9"/>
  <c r="DC60" i="9"/>
  <c r="DI59" i="9"/>
  <c r="DC59" i="9"/>
  <c r="DI58" i="9"/>
  <c r="DC58" i="9"/>
  <c r="DI57" i="9"/>
  <c r="DC57" i="9"/>
  <c r="DI56" i="9"/>
  <c r="DC56" i="9"/>
  <c r="DI55" i="9"/>
  <c r="DC55" i="9"/>
  <c r="DI54" i="9"/>
  <c r="DC54" i="9"/>
  <c r="DI53" i="9"/>
  <c r="DC53" i="9"/>
  <c r="DI52" i="9"/>
  <c r="DC52" i="9"/>
  <c r="DI51" i="9"/>
  <c r="DC51" i="9"/>
  <c r="DI50" i="9"/>
  <c r="DC50" i="9"/>
  <c r="DI49" i="9"/>
  <c r="DC49" i="9"/>
  <c r="DI48" i="9"/>
  <c r="DC48" i="9"/>
  <c r="DI47" i="9"/>
  <c r="DC47" i="9"/>
  <c r="DI46" i="9"/>
  <c r="DC46" i="9"/>
  <c r="DI45" i="9"/>
  <c r="DC45" i="9"/>
  <c r="DI44" i="9"/>
  <c r="DC44" i="9"/>
  <c r="DI43" i="9"/>
  <c r="DC43" i="9"/>
  <c r="DI42" i="9"/>
  <c r="DC42" i="9"/>
  <c r="DI41" i="9"/>
  <c r="DC41" i="9"/>
  <c r="DI40" i="9"/>
  <c r="DC40" i="9"/>
  <c r="DI39" i="9"/>
  <c r="DC39" i="9"/>
  <c r="DI38" i="9"/>
  <c r="DC38" i="9"/>
  <c r="DI37" i="9"/>
  <c r="DC37" i="9"/>
  <c r="DI36" i="9"/>
  <c r="DC36" i="9"/>
  <c r="DI35" i="9"/>
  <c r="DC35" i="9"/>
  <c r="DI34" i="9"/>
  <c r="DC34" i="9"/>
  <c r="DI33" i="9"/>
  <c r="DC33" i="9"/>
  <c r="DI32" i="9"/>
  <c r="DC32" i="9"/>
  <c r="DI31" i="9"/>
  <c r="DC31" i="9"/>
  <c r="DI30" i="9"/>
  <c r="DC30" i="9"/>
  <c r="DI29" i="9"/>
  <c r="DC29" i="9"/>
  <c r="DI28" i="9"/>
  <c r="DC28" i="9"/>
  <c r="DI27" i="9"/>
  <c r="DC27" i="9"/>
  <c r="DI26" i="9"/>
  <c r="DC26" i="9"/>
  <c r="DI25" i="9"/>
  <c r="DC25" i="9"/>
  <c r="DI24" i="9"/>
  <c r="DC24" i="9"/>
  <c r="DI23" i="9"/>
  <c r="DC23" i="9"/>
  <c r="DI22" i="9"/>
  <c r="DC22" i="9"/>
  <c r="DI21" i="9"/>
  <c r="DC21" i="9"/>
  <c r="DI20" i="9"/>
  <c r="DC20" i="9"/>
  <c r="DI19" i="9"/>
  <c r="DC19" i="9"/>
  <c r="DI18" i="9"/>
  <c r="DC18" i="9"/>
  <c r="DI17" i="9"/>
  <c r="DC17" i="9"/>
  <c r="DI16" i="9"/>
  <c r="DC16" i="9"/>
  <c r="DI15" i="9"/>
  <c r="DC15" i="9"/>
  <c r="DI14" i="9"/>
  <c r="DC14" i="9"/>
  <c r="DI13" i="9"/>
  <c r="DC13" i="9"/>
  <c r="DI12" i="9"/>
  <c r="DC12" i="9"/>
  <c r="DI11" i="9"/>
  <c r="DC11" i="9"/>
  <c r="DI10" i="9"/>
  <c r="DC10" i="9"/>
  <c r="DI9" i="9"/>
  <c r="DC9" i="9"/>
  <c r="DI8" i="9"/>
  <c r="DC8" i="9"/>
  <c r="DI7" i="9"/>
  <c r="DC7" i="9"/>
  <c r="DL6" i="9"/>
  <c r="FA6" i="9" s="1"/>
  <c r="DI6" i="9"/>
  <c r="DF6" i="9"/>
  <c r="DI5" i="9"/>
  <c r="DC5" i="9"/>
  <c r="DL5" i="9" s="1"/>
  <c r="M6" i="10" s="1"/>
  <c r="Q6" i="10" s="1"/>
  <c r="DI4" i="9"/>
  <c r="DC4" i="9"/>
  <c r="DS3" i="9"/>
  <c r="DT3" i="9" s="1"/>
  <c r="DU3" i="9" s="1"/>
  <c r="DV3" i="9" s="1"/>
  <c r="DW3" i="9" s="1"/>
  <c r="DX3" i="9" s="1"/>
  <c r="DY3" i="9" s="1"/>
  <c r="DZ3" i="9" s="1"/>
  <c r="EA3" i="9" s="1"/>
  <c r="EB3" i="9" s="1"/>
  <c r="EC3" i="9" s="1"/>
  <c r="ED3" i="9" s="1"/>
  <c r="EE3" i="9" s="1"/>
  <c r="EF3" i="9" s="1"/>
  <c r="EG3" i="9" s="1"/>
  <c r="EH3" i="9" s="1"/>
  <c r="EI3" i="9" s="1"/>
  <c r="EJ3" i="9" s="1"/>
  <c r="EK3" i="9" s="1"/>
  <c r="EL3" i="9" s="1"/>
  <c r="EM3" i="9" s="1"/>
  <c r="EN3" i="9" s="1"/>
  <c r="EO3" i="9" s="1"/>
  <c r="EP3" i="9" s="1"/>
  <c r="EQ3" i="9" s="1"/>
  <c r="ER3" i="9" s="1"/>
  <c r="ES3" i="9" s="1"/>
  <c r="ET3" i="9" s="1"/>
  <c r="EU3" i="9" s="1"/>
  <c r="EV3" i="9" s="1"/>
  <c r="EW3" i="9" s="1"/>
  <c r="EX3" i="9" s="1"/>
  <c r="EY3" i="9" s="1"/>
  <c r="EZ3" i="9" s="1"/>
  <c r="FA3" i="9" s="1"/>
  <c r="FB3" i="9" s="1"/>
  <c r="FC3" i="9" s="1"/>
  <c r="FD3" i="9" s="1"/>
  <c r="U8" i="10" l="1"/>
  <c r="Y8" i="13"/>
  <c r="U8" i="13"/>
  <c r="DP19" i="9"/>
  <c r="Y20" i="13"/>
  <c r="N20" i="13"/>
  <c r="DN25" i="9"/>
  <c r="N26" i="13"/>
  <c r="Y26" i="13"/>
  <c r="DN37" i="9"/>
  <c r="Y38" i="13"/>
  <c r="N38" i="13"/>
  <c r="DP43" i="9"/>
  <c r="U44" i="13"/>
  <c r="Y44" i="13"/>
  <c r="U56" i="10"/>
  <c r="U56" i="13"/>
  <c r="Y56" i="13"/>
  <c r="DN61" i="9"/>
  <c r="Y62" i="13"/>
  <c r="U62" i="13"/>
  <c r="DN73" i="9"/>
  <c r="K74" i="13"/>
  <c r="Y74" i="13"/>
  <c r="DP85" i="9"/>
  <c r="Y86" i="13"/>
  <c r="U86" i="13"/>
  <c r="DP14" i="9"/>
  <c r="Y15" i="13"/>
  <c r="K15" i="13"/>
  <c r="DP20" i="9"/>
  <c r="Y21" i="13"/>
  <c r="K21" i="13"/>
  <c r="DN26" i="9"/>
  <c r="Y27" i="13"/>
  <c r="N27" i="13"/>
  <c r="DP32" i="9"/>
  <c r="Y33" i="13"/>
  <c r="N33" i="13"/>
  <c r="DN38" i="9"/>
  <c r="N39" i="13"/>
  <c r="Y39" i="13"/>
  <c r="DP44" i="9"/>
  <c r="Y45" i="13"/>
  <c r="U45" i="13"/>
  <c r="DP50" i="9"/>
  <c r="U51" i="13"/>
  <c r="Y51" i="13"/>
  <c r="DP56" i="9"/>
  <c r="Y57" i="13"/>
  <c r="U57" i="13"/>
  <c r="DN62" i="9"/>
  <c r="U63" i="13"/>
  <c r="Y63" i="13"/>
  <c r="U69" i="10"/>
  <c r="Y69" i="13"/>
  <c r="U69" i="13"/>
  <c r="K75" i="10"/>
  <c r="Y75" i="13"/>
  <c r="K75" i="13"/>
  <c r="DP9" i="9"/>
  <c r="Y10" i="13"/>
  <c r="K10" i="13"/>
  <c r="DP27" i="9"/>
  <c r="N28" i="13"/>
  <c r="Y28" i="13"/>
  <c r="DP39" i="9"/>
  <c r="Y40" i="13"/>
  <c r="N40" i="13"/>
  <c r="DN45" i="9"/>
  <c r="Y46" i="13"/>
  <c r="K46" i="13"/>
  <c r="DP51" i="9"/>
  <c r="Y52" i="13"/>
  <c r="U52" i="13"/>
  <c r="DP57" i="9"/>
  <c r="Y58" i="13"/>
  <c r="U58" i="13"/>
  <c r="DP63" i="9"/>
  <c r="U64" i="13"/>
  <c r="Y64" i="13"/>
  <c r="DP69" i="9"/>
  <c r="Y70" i="13"/>
  <c r="U70" i="13"/>
  <c r="DN75" i="9"/>
  <c r="K76" i="13"/>
  <c r="Y76" i="13"/>
  <c r="DN98" i="9"/>
  <c r="Y99" i="13"/>
  <c r="U99" i="13"/>
  <c r="DP80" i="9"/>
  <c r="Y81" i="13"/>
  <c r="U81" i="13"/>
  <c r="DP86" i="9"/>
  <c r="U87" i="13"/>
  <c r="Y87" i="13"/>
  <c r="DP92" i="9"/>
  <c r="Y93" i="13"/>
  <c r="U93" i="13"/>
  <c r="DP21" i="9"/>
  <c r="Y22" i="13"/>
  <c r="N22" i="13"/>
  <c r="DP81" i="9"/>
  <c r="Y82" i="13"/>
  <c r="U82" i="13"/>
  <c r="DP87" i="9"/>
  <c r="U88" i="13"/>
  <c r="Y88" i="13"/>
  <c r="DP93" i="9"/>
  <c r="Y94" i="13"/>
  <c r="U94" i="13"/>
  <c r="V40" i="10"/>
  <c r="W40" i="10" s="1"/>
  <c r="U45" i="10"/>
  <c r="DP15" i="9"/>
  <c r="Y16" i="13"/>
  <c r="K16" i="13"/>
  <c r="DP33" i="9"/>
  <c r="Y34" i="13"/>
  <c r="N34" i="13"/>
  <c r="DP10" i="9"/>
  <c r="Y11" i="13"/>
  <c r="K11" i="13"/>
  <c r="DN16" i="9"/>
  <c r="K17" i="13"/>
  <c r="Y17" i="13"/>
  <c r="DN22" i="9"/>
  <c r="Y23" i="13"/>
  <c r="N23" i="13"/>
  <c r="DN28" i="9"/>
  <c r="N29" i="13"/>
  <c r="Y29" i="13"/>
  <c r="DP34" i="9"/>
  <c r="Y35" i="13"/>
  <c r="U35" i="13"/>
  <c r="DN40" i="9"/>
  <c r="Y41" i="13"/>
  <c r="DP46" i="9"/>
  <c r="Y47" i="13"/>
  <c r="U47" i="13"/>
  <c r="DP52" i="9"/>
  <c r="Y53" i="13"/>
  <c r="U53" i="13"/>
  <c r="DN58" i="9"/>
  <c r="Y59" i="13"/>
  <c r="U59" i="13"/>
  <c r="DP64" i="9"/>
  <c r="K65" i="13"/>
  <c r="Y65" i="13"/>
  <c r="DN70" i="9"/>
  <c r="Y71" i="13"/>
  <c r="U71" i="13"/>
  <c r="DN76" i="9"/>
  <c r="K77" i="13"/>
  <c r="Y77" i="13"/>
  <c r="DN99" i="9"/>
  <c r="U100" i="13"/>
  <c r="Y100" i="13"/>
  <c r="V102" i="10"/>
  <c r="W102" i="10" s="1"/>
  <c r="N22" i="10"/>
  <c r="DP13" i="9"/>
  <c r="Y14" i="13"/>
  <c r="K14" i="13"/>
  <c r="DP31" i="9"/>
  <c r="Y32" i="13"/>
  <c r="N32" i="13"/>
  <c r="DP49" i="9"/>
  <c r="U50" i="13"/>
  <c r="Y50" i="13"/>
  <c r="DP91" i="9"/>
  <c r="Y92" i="13"/>
  <c r="U92" i="13"/>
  <c r="DP8" i="9"/>
  <c r="Y9" i="13"/>
  <c r="K9" i="13"/>
  <c r="DN82" i="9"/>
  <c r="Y83" i="13"/>
  <c r="U83" i="13"/>
  <c r="DN88" i="9"/>
  <c r="Y89" i="13"/>
  <c r="U89" i="13"/>
  <c r="DN94" i="9"/>
  <c r="Y95" i="13"/>
  <c r="U95" i="13"/>
  <c r="DN17" i="9"/>
  <c r="Y18" i="13"/>
  <c r="K18" i="13"/>
  <c r="DP29" i="9"/>
  <c r="N30" i="13"/>
  <c r="Y30" i="13"/>
  <c r="DN47" i="9"/>
  <c r="U48" i="13"/>
  <c r="Y48" i="13"/>
  <c r="DN65" i="9"/>
  <c r="K66" i="13"/>
  <c r="Y66" i="13"/>
  <c r="DN83" i="9"/>
  <c r="U84" i="13"/>
  <c r="Y84" i="13"/>
  <c r="DN89" i="9"/>
  <c r="Y90" i="13"/>
  <c r="U90" i="13"/>
  <c r="DN95" i="9"/>
  <c r="U96" i="13"/>
  <c r="Y96" i="13"/>
  <c r="DN101" i="9"/>
  <c r="Y102" i="13"/>
  <c r="N102" i="13"/>
  <c r="K66" i="10"/>
  <c r="DP11" i="9"/>
  <c r="Y12" i="13"/>
  <c r="K12" i="13"/>
  <c r="DP23" i="9"/>
  <c r="N24" i="13"/>
  <c r="Y24" i="13"/>
  <c r="DN35" i="9"/>
  <c r="N36" i="13"/>
  <c r="Y36" i="13"/>
  <c r="DN41" i="9"/>
  <c r="Y42" i="13"/>
  <c r="U42" i="13"/>
  <c r="DP53" i="9"/>
  <c r="Y54" i="13"/>
  <c r="U54" i="13"/>
  <c r="DN59" i="9"/>
  <c r="U60" i="13"/>
  <c r="Y60" i="13"/>
  <c r="DN71" i="9"/>
  <c r="K72" i="13"/>
  <c r="Y72" i="13"/>
  <c r="DN77" i="9"/>
  <c r="Y78" i="13"/>
  <c r="K78" i="13"/>
  <c r="DN12" i="9"/>
  <c r="Y13" i="13"/>
  <c r="K13" i="13"/>
  <c r="U19" i="10"/>
  <c r="Y19" i="13"/>
  <c r="U19" i="13"/>
  <c r="DN24" i="9"/>
  <c r="N25" i="13"/>
  <c r="Y25" i="13"/>
  <c r="DP30" i="9"/>
  <c r="Y31" i="13"/>
  <c r="N31" i="13"/>
  <c r="DN36" i="9"/>
  <c r="N37" i="13"/>
  <c r="Y37" i="13"/>
  <c r="DP42" i="9"/>
  <c r="Y43" i="13"/>
  <c r="U43" i="13"/>
  <c r="DP48" i="9"/>
  <c r="Y49" i="13"/>
  <c r="U49" i="13"/>
  <c r="U55" i="10"/>
  <c r="Y55" i="13"/>
  <c r="U55" i="13"/>
  <c r="DN60" i="9"/>
  <c r="N61" i="13"/>
  <c r="Y61" i="13"/>
  <c r="DP66" i="9"/>
  <c r="Y67" i="13"/>
  <c r="U67" i="13"/>
  <c r="N73" i="10"/>
  <c r="N73" i="13"/>
  <c r="Y73" i="13"/>
  <c r="DN78" i="9"/>
  <c r="Y79" i="13"/>
  <c r="U79" i="13"/>
  <c r="DP84" i="9"/>
  <c r="U85" i="13"/>
  <c r="Y85" i="13"/>
  <c r="U91" i="10"/>
  <c r="Y91" i="13"/>
  <c r="U91" i="13"/>
  <c r="DP96" i="9"/>
  <c r="Y97" i="13"/>
  <c r="U97" i="13"/>
  <c r="DF67" i="9"/>
  <c r="U68" i="13"/>
  <c r="V68" i="13" s="1"/>
  <c r="W68" i="13" s="1"/>
  <c r="Y68" i="13"/>
  <c r="N23" i="10"/>
  <c r="V27" i="10"/>
  <c r="W27" i="10" s="1"/>
  <c r="K21" i="10"/>
  <c r="K14" i="10"/>
  <c r="V66" i="10"/>
  <c r="W66" i="10" s="1"/>
  <c r="K77" i="10"/>
  <c r="U62" i="10"/>
  <c r="N39" i="10"/>
  <c r="U81" i="10"/>
  <c r="DP7" i="9"/>
  <c r="DP95" i="9"/>
  <c r="U82" i="10"/>
  <c r="U86" i="10"/>
  <c r="V25" i="10"/>
  <c r="W25" i="10" s="1"/>
  <c r="U70" i="10"/>
  <c r="U94" i="10"/>
  <c r="N34" i="10"/>
  <c r="U50" i="10"/>
  <c r="U57" i="10"/>
  <c r="N27" i="10"/>
  <c r="U58" i="10"/>
  <c r="Q69" i="10"/>
  <c r="Q57" i="10"/>
  <c r="R57" i="10" s="1"/>
  <c r="Q18" i="10"/>
  <c r="R18" i="10" s="1"/>
  <c r="Q86" i="10"/>
  <c r="Q98" i="10"/>
  <c r="Q17" i="10"/>
  <c r="R17" i="10" s="1"/>
  <c r="Q45" i="10"/>
  <c r="R45" i="10" s="1"/>
  <c r="Q46" i="10"/>
  <c r="R46" i="10" s="1"/>
  <c r="Q74" i="10"/>
  <c r="R74" i="10" s="1"/>
  <c r="Q58" i="10"/>
  <c r="R58" i="10" s="1"/>
  <c r="Q19" i="10"/>
  <c r="R19" i="10" s="1"/>
  <c r="Q84" i="10"/>
  <c r="R84" i="10" s="1"/>
  <c r="Q87" i="10"/>
  <c r="R87" i="10" s="1"/>
  <c r="Q96" i="10"/>
  <c r="Q99" i="10"/>
  <c r="R99" i="10" s="1"/>
  <c r="Q5" i="10"/>
  <c r="Q8" i="10"/>
  <c r="V28" i="10"/>
  <c r="W28" i="10" s="1"/>
  <c r="Q83" i="10"/>
  <c r="R83" i="10" s="1"/>
  <c r="Q95" i="10"/>
  <c r="R95" i="10" s="1"/>
  <c r="Q43" i="10"/>
  <c r="R43" i="10" s="1"/>
  <c r="Q49" i="10"/>
  <c r="R49" i="10" s="1"/>
  <c r="V37" i="10"/>
  <c r="W37" i="10" s="1"/>
  <c r="V30" i="10"/>
  <c r="W30" i="10" s="1"/>
  <c r="V65" i="10"/>
  <c r="W65" i="10" s="1"/>
  <c r="Q13" i="10"/>
  <c r="R13" i="10" s="1"/>
  <c r="Q97" i="10"/>
  <c r="R97" i="10" s="1"/>
  <c r="V15" i="10"/>
  <c r="W15" i="10" s="1"/>
  <c r="V72" i="10"/>
  <c r="W72" i="10" s="1"/>
  <c r="Q7" i="10"/>
  <c r="R7" i="10" s="1"/>
  <c r="Q67" i="10"/>
  <c r="R67" i="10" s="1"/>
  <c r="Q55" i="10"/>
  <c r="R55" i="10" s="1"/>
  <c r="Q71" i="10"/>
  <c r="R71" i="10" s="1"/>
  <c r="Q47" i="10"/>
  <c r="R47" i="10" s="1"/>
  <c r="Q56" i="10"/>
  <c r="R56" i="10" s="1"/>
  <c r="Q59" i="10"/>
  <c r="R59" i="10" s="1"/>
  <c r="Q44" i="10"/>
  <c r="R44" i="10" s="1"/>
  <c r="Q72" i="10"/>
  <c r="R72" i="10" s="1"/>
  <c r="Q79" i="10"/>
  <c r="R79" i="10" s="1"/>
  <c r="Q91" i="10"/>
  <c r="R91" i="10" s="1"/>
  <c r="Q48" i="10"/>
  <c r="R48" i="10" s="1"/>
  <c r="Q60" i="10"/>
  <c r="Q80" i="10"/>
  <c r="R80" i="10" s="1"/>
  <c r="V10" i="10"/>
  <c r="W10" i="10" s="1"/>
  <c r="V73" i="10"/>
  <c r="W73" i="10" s="1"/>
  <c r="V80" i="10"/>
  <c r="W80" i="10" s="1"/>
  <c r="V36" i="10"/>
  <c r="W36" i="10" s="1"/>
  <c r="V22" i="10"/>
  <c r="W22" i="10" s="1"/>
  <c r="V34" i="10"/>
  <c r="W34" i="10" s="1"/>
  <c r="V23" i="10"/>
  <c r="W23" i="10" s="1"/>
  <c r="U93" i="10"/>
  <c r="K11" i="10"/>
  <c r="K18" i="10"/>
  <c r="N20" i="10"/>
  <c r="N32" i="10"/>
  <c r="V46" i="10"/>
  <c r="W46" i="10" s="1"/>
  <c r="U35" i="10"/>
  <c r="U47" i="10"/>
  <c r="U59" i="10"/>
  <c r="U71" i="10"/>
  <c r="U83" i="10"/>
  <c r="U95" i="10"/>
  <c r="DV6" i="9"/>
  <c r="FE5" i="9"/>
  <c r="DP25" i="9"/>
  <c r="EW4" i="9"/>
  <c r="N6" i="10"/>
  <c r="N25" i="10"/>
  <c r="N37" i="10"/>
  <c r="U48" i="10"/>
  <c r="U60" i="10"/>
  <c r="U84" i="10"/>
  <c r="U96" i="10"/>
  <c r="Q70" i="10"/>
  <c r="R70" i="10" s="1"/>
  <c r="Q82" i="10"/>
  <c r="R82" i="10" s="1"/>
  <c r="FF5" i="9"/>
  <c r="K9" i="10"/>
  <c r="K16" i="10"/>
  <c r="N30" i="10"/>
  <c r="V13" i="10"/>
  <c r="W13" i="10" s="1"/>
  <c r="U49" i="10"/>
  <c r="V61" i="10"/>
  <c r="W61" i="10" s="1"/>
  <c r="U85" i="10"/>
  <c r="U97" i="10"/>
  <c r="Q11" i="10"/>
  <c r="R11" i="10" s="1"/>
  <c r="Q35" i="10"/>
  <c r="R35" i="10" s="1"/>
  <c r="DP18" i="9"/>
  <c r="R21" i="10"/>
  <c r="N28" i="10"/>
  <c r="N40" i="10"/>
  <c r="N61" i="10"/>
  <c r="K78" i="10"/>
  <c r="U51" i="10"/>
  <c r="U63" i="10"/>
  <c r="U87" i="10"/>
  <c r="U99" i="10"/>
  <c r="DN90" i="9"/>
  <c r="DZ6" i="9"/>
  <c r="DN96" i="9"/>
  <c r="EF6" i="9"/>
  <c r="DP54" i="9"/>
  <c r="DP88" i="9"/>
  <c r="V9" i="10"/>
  <c r="W9" i="10" s="1"/>
  <c r="K12" i="10"/>
  <c r="N33" i="10"/>
  <c r="R94" i="10"/>
  <c r="U52" i="10"/>
  <c r="U64" i="10"/>
  <c r="U88" i="10"/>
  <c r="U100" i="10"/>
  <c r="EH6" i="9"/>
  <c r="DP55" i="9"/>
  <c r="DP89" i="9"/>
  <c r="V21" i="10"/>
  <c r="W21" i="10" s="1"/>
  <c r="N26" i="10"/>
  <c r="V33" i="10"/>
  <c r="W33" i="10" s="1"/>
  <c r="N38" i="10"/>
  <c r="K76" i="10"/>
  <c r="V29" i="10"/>
  <c r="W29" i="10" s="1"/>
  <c r="U53" i="10"/>
  <c r="U89" i="10"/>
  <c r="DN84" i="9"/>
  <c r="EC5" i="9"/>
  <c r="EX6" i="9"/>
  <c r="DP4" i="9"/>
  <c r="EG4" i="9" s="1"/>
  <c r="DP90" i="9"/>
  <c r="T7" i="10"/>
  <c r="K10" i="10"/>
  <c r="K17" i="10"/>
  <c r="N31" i="10"/>
  <c r="U42" i="10"/>
  <c r="U54" i="10"/>
  <c r="V78" i="10"/>
  <c r="W78" i="10" s="1"/>
  <c r="U90" i="10"/>
  <c r="Q52" i="10"/>
  <c r="R52" i="10" s="1"/>
  <c r="Q100" i="10"/>
  <c r="R100" i="10" s="1"/>
  <c r="K13" i="10"/>
  <c r="K5" i="10"/>
  <c r="R10" i="10"/>
  <c r="K15" i="10"/>
  <c r="N24" i="10"/>
  <c r="N36" i="10"/>
  <c r="K74" i="10"/>
  <c r="U43" i="10"/>
  <c r="U67" i="10"/>
  <c r="U79" i="10"/>
  <c r="Q77" i="10"/>
  <c r="R77" i="10" s="1"/>
  <c r="FB6" i="9"/>
  <c r="FE6" i="9"/>
  <c r="N29" i="10"/>
  <c r="K46" i="10"/>
  <c r="K72" i="10"/>
  <c r="U44" i="10"/>
  <c r="U68" i="10"/>
  <c r="V68" i="10" s="1"/>
  <c r="W68" i="10" s="1"/>
  <c r="U92" i="10"/>
  <c r="R69" i="10"/>
  <c r="R93" i="10"/>
  <c r="R15" i="10"/>
  <c r="R41" i="10"/>
  <c r="R85" i="10"/>
  <c r="R53" i="10"/>
  <c r="R65" i="10"/>
  <c r="V38" i="10"/>
  <c r="W38" i="10" s="1"/>
  <c r="R101" i="10"/>
  <c r="V7" i="10"/>
  <c r="W7" i="10" s="1"/>
  <c r="V31" i="10"/>
  <c r="W31" i="10" s="1"/>
  <c r="R6" i="10"/>
  <c r="R14" i="10"/>
  <c r="V26" i="10"/>
  <c r="W26" i="10" s="1"/>
  <c r="R86" i="10"/>
  <c r="V77" i="10"/>
  <c r="W77" i="10" s="1"/>
  <c r="V6" i="10"/>
  <c r="W6" i="10" s="1"/>
  <c r="R98" i="10"/>
  <c r="V14" i="10"/>
  <c r="W14" i="10" s="1"/>
  <c r="R62" i="10"/>
  <c r="R12" i="10"/>
  <c r="R50" i="10"/>
  <c r="R54" i="10"/>
  <c r="V17" i="10"/>
  <c r="W17" i="10" s="1"/>
  <c r="V41" i="10"/>
  <c r="W41" i="10" s="1"/>
  <c r="V16" i="10"/>
  <c r="W16" i="10" s="1"/>
  <c r="R66" i="10"/>
  <c r="V74" i="10"/>
  <c r="W74" i="10" s="1"/>
  <c r="V76" i="10"/>
  <c r="W76" i="10" s="1"/>
  <c r="R96" i="10"/>
  <c r="V75" i="10"/>
  <c r="W75" i="10" s="1"/>
  <c r="R42" i="10"/>
  <c r="V98" i="10"/>
  <c r="W98" i="10" s="1"/>
  <c r="R78" i="10"/>
  <c r="R90" i="10"/>
  <c r="V20" i="10"/>
  <c r="W20" i="10" s="1"/>
  <c r="V32" i="10"/>
  <c r="W32" i="10" s="1"/>
  <c r="V5" i="10"/>
  <c r="W5" i="10" s="1"/>
  <c r="R9" i="10"/>
  <c r="R68" i="10"/>
  <c r="R8" i="10"/>
  <c r="R92" i="10"/>
  <c r="R60" i="10"/>
  <c r="R5" i="10"/>
  <c r="DP28" i="9"/>
  <c r="DP37" i="9"/>
  <c r="DP61" i="9"/>
  <c r="DP41" i="9"/>
  <c r="DP65" i="9"/>
  <c r="DP40" i="9"/>
  <c r="DP16" i="9"/>
  <c r="DP83" i="9"/>
  <c r="DP78" i="9"/>
  <c r="DP17" i="9"/>
  <c r="DP67" i="9"/>
  <c r="DN57" i="9"/>
  <c r="DP22" i="9"/>
  <c r="DP58" i="9"/>
  <c r="DP70" i="9"/>
  <c r="DP82" i="9"/>
  <c r="DP94" i="9"/>
  <c r="DN86" i="9"/>
  <c r="DP35" i="9"/>
  <c r="DP47" i="9"/>
  <c r="DP59" i="9"/>
  <c r="DP12" i="9"/>
  <c r="DP24" i="9"/>
  <c r="DP36" i="9"/>
  <c r="DP26" i="9"/>
  <c r="DP38" i="9"/>
  <c r="DP62" i="9"/>
  <c r="DP98" i="9"/>
  <c r="EL5" i="9"/>
  <c r="DU6" i="9"/>
  <c r="FF6" i="9"/>
  <c r="EP5" i="9"/>
  <c r="EG6" i="9"/>
  <c r="ET5" i="9"/>
  <c r="EL6" i="9"/>
  <c r="EX5" i="9"/>
  <c r="EP6" i="9"/>
  <c r="DZ5" i="9"/>
  <c r="FA5" i="9"/>
  <c r="ES6" i="9"/>
  <c r="EA5" i="9"/>
  <c r="FB5" i="9"/>
  <c r="EW6" i="9"/>
  <c r="EE5" i="9"/>
  <c r="EY5" i="9"/>
  <c r="DW6" i="9"/>
  <c r="EQ6" i="9"/>
  <c r="FG6" i="9"/>
  <c r="DU79" i="9"/>
  <c r="EG5" i="9"/>
  <c r="EZ5" i="9"/>
  <c r="DY6" i="9"/>
  <c r="ER6" i="9"/>
  <c r="FI6" i="9"/>
  <c r="DR6" i="9"/>
  <c r="ED6" i="9"/>
  <c r="ET6" i="9"/>
  <c r="EM5" i="9"/>
  <c r="FC5" i="9"/>
  <c r="EE6" i="9"/>
  <c r="EU6" i="9"/>
  <c r="DS6" i="9"/>
  <c r="EI6" i="9"/>
  <c r="FC6" i="9"/>
  <c r="EB5" i="9"/>
  <c r="ES5" i="9"/>
  <c r="DT6" i="9"/>
  <c r="EK6" i="9"/>
  <c r="FD6" i="9"/>
  <c r="EY67" i="9"/>
  <c r="EH67" i="9"/>
  <c r="FC67" i="9"/>
  <c r="EX67" i="9"/>
  <c r="EA67" i="9"/>
  <c r="EW67" i="9"/>
  <c r="DZ67" i="9"/>
  <c r="EU67" i="9"/>
  <c r="DV67" i="9"/>
  <c r="ET67" i="9"/>
  <c r="DS67" i="9"/>
  <c r="EQ67" i="9"/>
  <c r="EM67" i="9"/>
  <c r="EK67" i="9"/>
  <c r="EE67" i="9"/>
  <c r="DY67" i="9"/>
  <c r="DX67" i="9"/>
  <c r="FJ67" i="9"/>
  <c r="DW67" i="9"/>
  <c r="FH67" i="9"/>
  <c r="FI67" i="9"/>
  <c r="EV67" i="9"/>
  <c r="EI67" i="9"/>
  <c r="FG67" i="9"/>
  <c r="EJ67" i="9"/>
  <c r="FF67" i="9"/>
  <c r="EL67" i="9"/>
  <c r="DL74" i="9"/>
  <c r="DL33" i="9"/>
  <c r="M34" i="13" s="1"/>
  <c r="Q34" i="13" s="1"/>
  <c r="R34" i="13" s="1"/>
  <c r="DN69" i="9"/>
  <c r="DF75" i="9"/>
  <c r="DN23" i="9"/>
  <c r="DN27" i="9"/>
  <c r="DL91" i="9"/>
  <c r="T92" i="13" s="1"/>
  <c r="V92" i="13" s="1"/>
  <c r="W92" i="13" s="1"/>
  <c r="DN91" i="9"/>
  <c r="DN10" i="9"/>
  <c r="DN46" i="9"/>
  <c r="DF44" i="9"/>
  <c r="DN44" i="9"/>
  <c r="FE3" i="9"/>
  <c r="FF3" i="9" s="1"/>
  <c r="FG3" i="9" s="1"/>
  <c r="FH3" i="9" s="1"/>
  <c r="FI3" i="9" s="1"/>
  <c r="FJ3" i="9" s="1"/>
  <c r="AV3" i="9" s="1"/>
  <c r="AW3" i="9" s="1"/>
  <c r="AX3" i="9" s="1"/>
  <c r="AY3" i="9" s="1"/>
  <c r="AZ3" i="9" s="1"/>
  <c r="BA3" i="9" s="1"/>
  <c r="BB3" i="9" s="1"/>
  <c r="BC3" i="9" s="1"/>
  <c r="BD3" i="9" s="1"/>
  <c r="BE3" i="9" s="1"/>
  <c r="BF3" i="9" s="1"/>
  <c r="BG3" i="9" s="1"/>
  <c r="BH3" i="9" s="1"/>
  <c r="BI3" i="9" s="1"/>
  <c r="BJ3" i="9" s="1"/>
  <c r="BK3" i="9" s="1"/>
  <c r="BL3" i="9" s="1"/>
  <c r="BM3" i="9" s="1"/>
  <c r="BN3" i="9" s="1"/>
  <c r="BO3" i="9" s="1"/>
  <c r="BP3" i="9" s="1"/>
  <c r="BQ3" i="9" s="1"/>
  <c r="BR3" i="9" s="1"/>
  <c r="BS3" i="9" s="1"/>
  <c r="BT3" i="9" s="1"/>
  <c r="BU3" i="9" s="1"/>
  <c r="BV3" i="9" s="1"/>
  <c r="BW3" i="9" s="1"/>
  <c r="BX3" i="9" s="1"/>
  <c r="BY3" i="9" s="1"/>
  <c r="BZ3" i="9" s="1"/>
  <c r="CA3" i="9" s="1"/>
  <c r="CB3" i="9" s="1"/>
  <c r="CC3" i="9" s="1"/>
  <c r="CD3" i="9" s="1"/>
  <c r="CE3" i="9" s="1"/>
  <c r="CF3" i="9" s="1"/>
  <c r="CG3" i="9" s="1"/>
  <c r="CH3" i="9" s="1"/>
  <c r="CI3" i="9" s="1"/>
  <c r="CJ3" i="9" s="1"/>
  <c r="CK3" i="9" s="1"/>
  <c r="CL3" i="9" s="1"/>
  <c r="CM3" i="9" s="1"/>
  <c r="CN3" i="9" s="1"/>
  <c r="CO3" i="9" s="1"/>
  <c r="AP3" i="9"/>
  <c r="DN15" i="9"/>
  <c r="DF38" i="9"/>
  <c r="DL62" i="9"/>
  <c r="T63" i="13" s="1"/>
  <c r="DF85" i="9"/>
  <c r="R3" i="9"/>
  <c r="EY79" i="9"/>
  <c r="EM79" i="9"/>
  <c r="EA79" i="9"/>
  <c r="EX79" i="9"/>
  <c r="EK79" i="9"/>
  <c r="DX79" i="9"/>
  <c r="FE79" i="9"/>
  <c r="EQ79" i="9"/>
  <c r="EC79" i="9"/>
  <c r="EW79" i="9"/>
  <c r="EH79" i="9"/>
  <c r="DS79" i="9"/>
  <c r="EV79" i="9"/>
  <c r="EG79" i="9"/>
  <c r="DR79" i="9"/>
  <c r="FJ79" i="9"/>
  <c r="EU79" i="9"/>
  <c r="EF79" i="9"/>
  <c r="FA79" i="9"/>
  <c r="ED79" i="9"/>
  <c r="ET79" i="9"/>
  <c r="DZ79" i="9"/>
  <c r="ES79" i="9"/>
  <c r="DY79" i="9"/>
  <c r="FI79" i="9"/>
  <c r="EP79" i="9"/>
  <c r="DV79" i="9"/>
  <c r="FG79" i="9"/>
  <c r="EE79" i="9"/>
  <c r="FF79" i="9"/>
  <c r="EB79" i="9"/>
  <c r="FD79" i="9"/>
  <c r="DW79" i="9"/>
  <c r="EN79" i="9"/>
  <c r="DT79" i="9"/>
  <c r="FH79" i="9"/>
  <c r="EZ79" i="9"/>
  <c r="EJ79" i="9"/>
  <c r="ER79" i="9"/>
  <c r="EO79" i="9"/>
  <c r="EL79" i="9"/>
  <c r="EI79" i="9"/>
  <c r="FB79" i="9"/>
  <c r="FC79" i="9"/>
  <c r="DN21" i="9"/>
  <c r="DN4" i="9"/>
  <c r="DL13" i="9"/>
  <c r="J14" i="13" s="1"/>
  <c r="DF19" i="9"/>
  <c r="DN19" i="9"/>
  <c r="DF36" i="9"/>
  <c r="DN42" i="9"/>
  <c r="DL89" i="9"/>
  <c r="DF95" i="9"/>
  <c r="DN29" i="9"/>
  <c r="DS5" i="9"/>
  <c r="DF72" i="9"/>
  <c r="DN13" i="9"/>
  <c r="DN33" i="9"/>
  <c r="DN49" i="9"/>
  <c r="DN85" i="9"/>
  <c r="DU5" i="9"/>
  <c r="DN68" i="9"/>
  <c r="AD3" i="9"/>
  <c r="DN74" i="9"/>
  <c r="DL34" i="9"/>
  <c r="T35" i="13" s="1"/>
  <c r="V35" i="13" s="1"/>
  <c r="W35" i="13" s="1"/>
  <c r="DN9" i="9"/>
  <c r="DN11" i="9"/>
  <c r="DF31" i="9"/>
  <c r="DN31" i="9"/>
  <c r="DF54" i="9"/>
  <c r="DN54" i="9"/>
  <c r="DF14" i="9"/>
  <c r="DN20" i="9"/>
  <c r="DL31" i="9"/>
  <c r="M32" i="13" s="1"/>
  <c r="Q32" i="13" s="1"/>
  <c r="R32" i="13" s="1"/>
  <c r="DN43" i="9"/>
  <c r="DL55" i="9"/>
  <c r="DN55" i="9"/>
  <c r="DL61" i="9"/>
  <c r="DF96" i="9"/>
  <c r="DN14" i="9"/>
  <c r="DN34" i="9"/>
  <c r="DN50" i="9"/>
  <c r="DF21" i="9"/>
  <c r="DF56" i="9"/>
  <c r="DN56" i="9"/>
  <c r="DL81" i="9"/>
  <c r="EM81" i="9"/>
  <c r="DN81" i="9"/>
  <c r="DN93" i="9"/>
  <c r="DN64" i="9"/>
  <c r="DF25" i="9"/>
  <c r="DN66" i="9"/>
  <c r="DN48" i="9"/>
  <c r="DN8" i="9"/>
  <c r="DN32" i="9"/>
  <c r="DF73" i="9"/>
  <c r="F3" i="9"/>
  <c r="DN52" i="9"/>
  <c r="DN72" i="9"/>
  <c r="DN87" i="9"/>
  <c r="DF22" i="9"/>
  <c r="DF28" i="9"/>
  <c r="DF51" i="9"/>
  <c r="DL57" i="9"/>
  <c r="T58" i="13" s="1"/>
  <c r="V58" i="13" s="1"/>
  <c r="W58" i="13" s="1"/>
  <c r="DF63" i="9"/>
  <c r="DF86" i="9"/>
  <c r="DF92" i="9"/>
  <c r="FF97" i="9"/>
  <c r="FE97" i="9"/>
  <c r="FD97" i="9"/>
  <c r="FC97" i="9"/>
  <c r="FB97" i="9"/>
  <c r="FA97" i="9"/>
  <c r="FJ97" i="9"/>
  <c r="FI97" i="9"/>
  <c r="FH97" i="9"/>
  <c r="EZ97" i="9"/>
  <c r="FG97" i="9"/>
  <c r="DN39" i="9"/>
  <c r="DN51" i="9"/>
  <c r="DN63" i="9"/>
  <c r="DR5" i="9"/>
  <c r="DT5" i="9"/>
  <c r="EF5" i="9"/>
  <c r="ER5" i="9"/>
  <c r="FD5" i="9"/>
  <c r="DX6" i="9"/>
  <c r="EJ6" i="9"/>
  <c r="EV6" i="9"/>
  <c r="FH6" i="9"/>
  <c r="DF76" i="9"/>
  <c r="DF99" i="9"/>
  <c r="DN18" i="9"/>
  <c r="DN30" i="9"/>
  <c r="DW5" i="9"/>
  <c r="EI5" i="9"/>
  <c r="EU5" i="9"/>
  <c r="FG5" i="9"/>
  <c r="EA6" i="9"/>
  <c r="EM6" i="9"/>
  <c r="EY6" i="9"/>
  <c r="DF18" i="9"/>
  <c r="DF24" i="9"/>
  <c r="DL53" i="9"/>
  <c r="DF82" i="9"/>
  <c r="DN7" i="9"/>
  <c r="DN80" i="9"/>
  <c r="DN92" i="9"/>
  <c r="DX5" i="9"/>
  <c r="EJ5" i="9"/>
  <c r="EV5" i="9"/>
  <c r="FH5" i="9"/>
  <c r="EB6" i="9"/>
  <c r="EN6" i="9"/>
  <c r="EZ6" i="9"/>
  <c r="DL12" i="9"/>
  <c r="J13" i="13" s="1"/>
  <c r="DY5" i="9"/>
  <c r="EK5" i="9"/>
  <c r="EW5" i="9"/>
  <c r="FI5" i="9"/>
  <c r="EC6" i="9"/>
  <c r="EO6" i="9"/>
  <c r="FE67" i="9"/>
  <c r="EX97" i="9"/>
  <c r="EB67" i="9"/>
  <c r="EN67" i="9"/>
  <c r="EZ67" i="9"/>
  <c r="EC67" i="9"/>
  <c r="EO67" i="9"/>
  <c r="FA67" i="9"/>
  <c r="ED67" i="9"/>
  <c r="EP67" i="9"/>
  <c r="FB67" i="9"/>
  <c r="DT67" i="9"/>
  <c r="EF67" i="9"/>
  <c r="ER67" i="9"/>
  <c r="FD67" i="9"/>
  <c r="DU67" i="9"/>
  <c r="EG67" i="9"/>
  <c r="ES67" i="9"/>
  <c r="EY97" i="9"/>
  <c r="DR97" i="9"/>
  <c r="EA97" i="9"/>
  <c r="EB97" i="9"/>
  <c r="EM97" i="9"/>
  <c r="EN97" i="9"/>
  <c r="EO97" i="9"/>
  <c r="EP97" i="9"/>
  <c r="ER97" i="9"/>
  <c r="DU97" i="9"/>
  <c r="EG97" i="9"/>
  <c r="ES97" i="9"/>
  <c r="EQ97" i="9"/>
  <c r="DT97" i="9"/>
  <c r="EF97" i="9"/>
  <c r="DV97" i="9"/>
  <c r="EH97" i="9"/>
  <c r="ET97" i="9"/>
  <c r="EU97" i="9"/>
  <c r="EE97" i="9"/>
  <c r="EI97" i="9"/>
  <c r="DX97" i="9"/>
  <c r="EJ97" i="9"/>
  <c r="EV97" i="9"/>
  <c r="DS97" i="9"/>
  <c r="DW97" i="9"/>
  <c r="DY97" i="9"/>
  <c r="EK97" i="9"/>
  <c r="EW97" i="9"/>
  <c r="EC97" i="9"/>
  <c r="ED97" i="9"/>
  <c r="DZ97" i="9"/>
  <c r="EL97" i="9"/>
  <c r="H3" i="9"/>
  <c r="J3" i="9"/>
  <c r="AI3" i="9"/>
  <c r="X3" i="9"/>
  <c r="M3" i="9"/>
  <c r="Y3" i="9"/>
  <c r="AK3" i="9"/>
  <c r="DF57" i="9"/>
  <c r="AU3" i="9"/>
  <c r="L3" i="9"/>
  <c r="AJ3" i="9"/>
  <c r="N3" i="9"/>
  <c r="Z3" i="9"/>
  <c r="AL3" i="9"/>
  <c r="AF3" i="9"/>
  <c r="AH3" i="9"/>
  <c r="O3" i="9"/>
  <c r="AA3" i="9"/>
  <c r="AM3" i="9"/>
  <c r="T3" i="9"/>
  <c r="V3" i="9"/>
  <c r="K3" i="9"/>
  <c r="P3" i="9"/>
  <c r="AB3" i="9"/>
  <c r="AN3" i="9"/>
  <c r="W3" i="9"/>
  <c r="E3" i="9"/>
  <c r="Q3" i="9"/>
  <c r="AC3" i="9"/>
  <c r="AO3" i="9"/>
  <c r="G3" i="9"/>
  <c r="S3" i="9"/>
  <c r="AE3" i="9"/>
  <c r="I3" i="9"/>
  <c r="U3" i="9"/>
  <c r="AG3" i="9"/>
  <c r="DL90" i="9"/>
  <c r="DF23" i="9"/>
  <c r="DF26" i="9"/>
  <c r="DL8" i="9"/>
  <c r="J9" i="13" s="1"/>
  <c r="DF5" i="9"/>
  <c r="DL23" i="9"/>
  <c r="M24" i="13" s="1"/>
  <c r="Q24" i="13" s="1"/>
  <c r="R24" i="13" s="1"/>
  <c r="DL26" i="9"/>
  <c r="M27" i="13" s="1"/>
  <c r="Q27" i="13" s="1"/>
  <c r="R27" i="13" s="1"/>
  <c r="DL48" i="9"/>
  <c r="T49" i="13" s="1"/>
  <c r="V49" i="13" s="1"/>
  <c r="W49" i="13" s="1"/>
  <c r="DF89" i="9"/>
  <c r="DF81" i="9"/>
  <c r="DF46" i="9"/>
  <c r="DF68" i="9"/>
  <c r="DF91" i="9"/>
  <c r="DL50" i="9"/>
  <c r="DL98" i="9"/>
  <c r="DL46" i="9"/>
  <c r="T47" i="13" s="1"/>
  <c r="V47" i="13" s="1"/>
  <c r="W47" i="13" s="1"/>
  <c r="DL68" i="9"/>
  <c r="DL87" i="9"/>
  <c r="DF9" i="9"/>
  <c r="DL29" i="9"/>
  <c r="M30" i="13" s="1"/>
  <c r="Q30" i="13" s="1"/>
  <c r="R30" i="13" s="1"/>
  <c r="DL60" i="9"/>
  <c r="M61" i="13" s="1"/>
  <c r="Q61" i="13" s="1"/>
  <c r="R61" i="13" s="1"/>
  <c r="DF60" i="9"/>
  <c r="DL9" i="9"/>
  <c r="J10" i="13" s="1"/>
  <c r="DF48" i="9"/>
  <c r="DF33" i="9"/>
  <c r="DL16" i="9"/>
  <c r="J17" i="13" s="1"/>
  <c r="DF34" i="9"/>
  <c r="DL80" i="9"/>
  <c r="T81" i="13" s="1"/>
  <c r="V81" i="13" s="1"/>
  <c r="W81" i="13" s="1"/>
  <c r="DF98" i="9"/>
  <c r="DF4" i="9"/>
  <c r="DF17" i="9"/>
  <c r="DL21" i="9"/>
  <c r="M22" i="13" s="1"/>
  <c r="DL39" i="9"/>
  <c r="M40" i="13" s="1"/>
  <c r="DL58" i="9"/>
  <c r="T59" i="13" s="1"/>
  <c r="V59" i="13" s="1"/>
  <c r="W59" i="13" s="1"/>
  <c r="DL82" i="9"/>
  <c r="T83" i="13" s="1"/>
  <c r="V83" i="13" s="1"/>
  <c r="W83" i="13" s="1"/>
  <c r="DL4" i="9"/>
  <c r="FJ4" i="9" s="1"/>
  <c r="DF13" i="9"/>
  <c r="DL17" i="9"/>
  <c r="DF53" i="9"/>
  <c r="DF62" i="9"/>
  <c r="DF11" i="9"/>
  <c r="DF20" i="9"/>
  <c r="DF70" i="9"/>
  <c r="DL70" i="9"/>
  <c r="T71" i="13" s="1"/>
  <c r="V71" i="13" s="1"/>
  <c r="W71" i="13" s="1"/>
  <c r="DL71" i="9"/>
  <c r="J72" i="13" s="1"/>
  <c r="DF71" i="9"/>
  <c r="DL11" i="9"/>
  <c r="DL20" i="9"/>
  <c r="J21" i="13" s="1"/>
  <c r="DL10" i="9"/>
  <c r="DI103" i="9"/>
  <c r="DF7" i="9"/>
  <c r="DF32" i="9"/>
  <c r="DL32" i="9"/>
  <c r="DL7" i="9"/>
  <c r="T8" i="13" s="1"/>
  <c r="V8" i="13" s="1"/>
  <c r="W8" i="13" s="1"/>
  <c r="DL24" i="9"/>
  <c r="M25" i="13" s="1"/>
  <c r="Q25" i="13" s="1"/>
  <c r="R25" i="13" s="1"/>
  <c r="DF10" i="9"/>
  <c r="DL15" i="9"/>
  <c r="J16" i="13" s="1"/>
  <c r="DF15" i="9"/>
  <c r="DL22" i="9"/>
  <c r="M23" i="13" s="1"/>
  <c r="Q23" i="13" s="1"/>
  <c r="R23" i="13" s="1"/>
  <c r="DL27" i="9"/>
  <c r="M28" i="13" s="1"/>
  <c r="DF27" i="9"/>
  <c r="DL49" i="9"/>
  <c r="DF49" i="9"/>
  <c r="DL14" i="9"/>
  <c r="J15" i="13" s="1"/>
  <c r="DL41" i="9"/>
  <c r="T42" i="13" s="1"/>
  <c r="V42" i="13" s="1"/>
  <c r="W42" i="13" s="1"/>
  <c r="DF41" i="9"/>
  <c r="DL45" i="9"/>
  <c r="J46" i="13" s="1"/>
  <c r="DF45" i="9"/>
  <c r="DL38" i="9"/>
  <c r="DF16" i="9"/>
  <c r="DF29" i="9"/>
  <c r="DL40" i="9"/>
  <c r="DF40" i="9"/>
  <c r="DL19" i="9"/>
  <c r="DF37" i="9"/>
  <c r="DF8" i="9"/>
  <c r="DF12" i="9"/>
  <c r="DL37" i="9"/>
  <c r="M38" i="13" s="1"/>
  <c r="Q38" i="13" s="1"/>
  <c r="R38" i="13" s="1"/>
  <c r="DL52" i="9"/>
  <c r="T53" i="13" s="1"/>
  <c r="V53" i="13" s="1"/>
  <c r="W53" i="13" s="1"/>
  <c r="DF52" i="9"/>
  <c r="DL36" i="9"/>
  <c r="DL18" i="9"/>
  <c r="T19" i="13" s="1"/>
  <c r="V19" i="13" s="1"/>
  <c r="W19" i="13" s="1"/>
  <c r="DL30" i="9"/>
  <c r="DF30" i="9"/>
  <c r="DL42" i="9"/>
  <c r="T43" i="13" s="1"/>
  <c r="V43" i="13" s="1"/>
  <c r="W43" i="13" s="1"/>
  <c r="DF42" i="9"/>
  <c r="DL25" i="9"/>
  <c r="M26" i="13" s="1"/>
  <c r="Q26" i="13" s="1"/>
  <c r="R26" i="13" s="1"/>
  <c r="DL28" i="9"/>
  <c r="M29" i="13" s="1"/>
  <c r="Q29" i="13" s="1"/>
  <c r="R29" i="13" s="1"/>
  <c r="DL35" i="9"/>
  <c r="M36" i="13" s="1"/>
  <c r="Q36" i="13" s="1"/>
  <c r="R36" i="13" s="1"/>
  <c r="DF35" i="9"/>
  <c r="DL47" i="9"/>
  <c r="T48" i="13" s="1"/>
  <c r="V48" i="13" s="1"/>
  <c r="W48" i="13" s="1"/>
  <c r="DF55" i="9"/>
  <c r="DF39" i="9"/>
  <c r="DF50" i="9"/>
  <c r="DL44" i="9"/>
  <c r="DF69" i="9"/>
  <c r="DL69" i="9"/>
  <c r="T70" i="13" s="1"/>
  <c r="DF64" i="9"/>
  <c r="DL64" i="9"/>
  <c r="DL43" i="9"/>
  <c r="DF61" i="9"/>
  <c r="DL65" i="9"/>
  <c r="J66" i="13" s="1"/>
  <c r="DF65" i="9"/>
  <c r="DL78" i="9"/>
  <c r="T79" i="13" s="1"/>
  <c r="V79" i="13" s="1"/>
  <c r="W79" i="13" s="1"/>
  <c r="DF43" i="9"/>
  <c r="DF47" i="9"/>
  <c r="DL51" i="9"/>
  <c r="DF78" i="9"/>
  <c r="DF58" i="9"/>
  <c r="DL59" i="9"/>
  <c r="T60" i="13" s="1"/>
  <c r="V60" i="13" s="1"/>
  <c r="W60" i="13" s="1"/>
  <c r="DL63" i="9"/>
  <c r="T64" i="13" s="1"/>
  <c r="DL66" i="9"/>
  <c r="T67" i="13" s="1"/>
  <c r="V67" i="13" s="1"/>
  <c r="W67" i="13" s="1"/>
  <c r="DF66" i="9"/>
  <c r="DL56" i="9"/>
  <c r="DF59" i="9"/>
  <c r="DL54" i="9"/>
  <c r="T55" i="13" s="1"/>
  <c r="V55" i="13" s="1"/>
  <c r="W55" i="13" s="1"/>
  <c r="DL76" i="9"/>
  <c r="J77" i="13" s="1"/>
  <c r="DF77" i="9"/>
  <c r="DL77" i="9"/>
  <c r="J78" i="13" s="1"/>
  <c r="DL83" i="9"/>
  <c r="T84" i="13" s="1"/>
  <c r="V84" i="13" s="1"/>
  <c r="W84" i="13" s="1"/>
  <c r="DF83" i="9"/>
  <c r="DF93" i="9"/>
  <c r="DL93" i="9"/>
  <c r="T94" i="13" s="1"/>
  <c r="V94" i="13" s="1"/>
  <c r="W94" i="13" s="1"/>
  <c r="DL73" i="9"/>
  <c r="J74" i="13" s="1"/>
  <c r="DL75" i="9"/>
  <c r="J76" i="13" s="1"/>
  <c r="DF88" i="9"/>
  <c r="DL88" i="9"/>
  <c r="T89" i="13" s="1"/>
  <c r="V89" i="13" s="1"/>
  <c r="W89" i="13" s="1"/>
  <c r="DF94" i="9"/>
  <c r="DL94" i="9"/>
  <c r="T95" i="13" s="1"/>
  <c r="V95" i="13" s="1"/>
  <c r="W95" i="13" s="1"/>
  <c r="DL95" i="9"/>
  <c r="T96" i="13" s="1"/>
  <c r="V96" i="13" s="1"/>
  <c r="W96" i="13" s="1"/>
  <c r="DL92" i="9"/>
  <c r="DF101" i="9"/>
  <c r="DL101" i="9"/>
  <c r="M102" i="13" s="1"/>
  <c r="Q102" i="13" s="1"/>
  <c r="R102" i="13" s="1"/>
  <c r="DF80" i="9"/>
  <c r="DF87" i="9"/>
  <c r="DL100" i="9"/>
  <c r="T101" i="10" s="1"/>
  <c r="V101" i="10" s="1"/>
  <c r="W101" i="10" s="1"/>
  <c r="DF100" i="9"/>
  <c r="DL72" i="9"/>
  <c r="DF74" i="9"/>
  <c r="DL84" i="9"/>
  <c r="T85" i="13" s="1"/>
  <c r="V85" i="13" s="1"/>
  <c r="W85" i="13" s="1"/>
  <c r="DF84" i="9"/>
  <c r="DF90" i="9"/>
  <c r="DL85" i="9"/>
  <c r="DL86" i="9"/>
  <c r="T87" i="13" s="1"/>
  <c r="DL96" i="9"/>
  <c r="DL99" i="9"/>
  <c r="AS50" i="13" l="1"/>
  <c r="AF50" i="13"/>
  <c r="AE50" i="13"/>
  <c r="AP50" i="13"/>
  <c r="AC50" i="13"/>
  <c r="AB50" i="13"/>
  <c r="BI50" i="13"/>
  <c r="AV50" i="13"/>
  <c r="AG50" i="13"/>
  <c r="AN50" i="13"/>
  <c r="BH50" i="13"/>
  <c r="BM59" i="13"/>
  <c r="BA59" i="13"/>
  <c r="AO59" i="13"/>
  <c r="AC59" i="13"/>
  <c r="BL59" i="13"/>
  <c r="AZ59" i="13"/>
  <c r="AN59" i="13"/>
  <c r="AB59" i="13"/>
  <c r="BK59" i="13"/>
  <c r="AY59" i="13"/>
  <c r="AM59" i="13"/>
  <c r="BJ59" i="13"/>
  <c r="AX59" i="13"/>
  <c r="AL59" i="13"/>
  <c r="BI59" i="13"/>
  <c r="AW59" i="13"/>
  <c r="AK59" i="13"/>
  <c r="BQ59" i="13"/>
  <c r="BE59" i="13"/>
  <c r="AS59" i="13"/>
  <c r="AG59" i="13"/>
  <c r="BH59" i="13"/>
  <c r="AJ59" i="13"/>
  <c r="BG59" i="13"/>
  <c r="AI59" i="13"/>
  <c r="BF59" i="13"/>
  <c r="AH59" i="13"/>
  <c r="BD59" i="13"/>
  <c r="AF59" i="13"/>
  <c r="BC59" i="13"/>
  <c r="AE59" i="13"/>
  <c r="BR59" i="13"/>
  <c r="AT59" i="13"/>
  <c r="BP59" i="13"/>
  <c r="AR59" i="13"/>
  <c r="BO59" i="13"/>
  <c r="AQ59" i="13"/>
  <c r="BT59" i="13"/>
  <c r="BS59" i="13"/>
  <c r="BN59" i="13"/>
  <c r="BB59" i="13"/>
  <c r="AV59" i="13"/>
  <c r="AU59" i="13"/>
  <c r="AD59" i="13"/>
  <c r="AP59" i="13"/>
  <c r="BO88" i="13"/>
  <c r="BC88" i="13"/>
  <c r="BT88" i="13"/>
  <c r="BH88" i="13"/>
  <c r="BP88" i="13"/>
  <c r="BD88" i="13"/>
  <c r="BS88" i="13"/>
  <c r="AM88" i="13"/>
  <c r="BL87" i="13"/>
  <c r="AZ87" i="13"/>
  <c r="BK87" i="13"/>
  <c r="AY87" i="13"/>
  <c r="BJ87" i="13"/>
  <c r="AX87" i="13"/>
  <c r="BQ87" i="13"/>
  <c r="BE87" i="13"/>
  <c r="AS87" i="13"/>
  <c r="BO87" i="13"/>
  <c r="BC87" i="13"/>
  <c r="AQ87" i="13"/>
  <c r="BN87" i="13"/>
  <c r="BB87" i="13"/>
  <c r="BM87" i="13"/>
  <c r="BA87" i="13"/>
  <c r="AV87" i="13"/>
  <c r="AU87" i="13"/>
  <c r="BT87" i="13"/>
  <c r="AT87" i="13"/>
  <c r="BS87" i="13"/>
  <c r="AR87" i="13"/>
  <c r="BP87" i="13"/>
  <c r="BG87" i="13"/>
  <c r="BF87" i="13"/>
  <c r="BH87" i="13"/>
  <c r="BD87" i="13"/>
  <c r="AW87" i="13"/>
  <c r="BR87" i="13"/>
  <c r="BI87" i="13"/>
  <c r="BM51" i="13"/>
  <c r="BR51" i="13"/>
  <c r="BE51" i="13"/>
  <c r="BT51" i="13"/>
  <c r="BB51" i="13"/>
  <c r="Q22" i="13"/>
  <c r="R22" i="13" s="1"/>
  <c r="ET61" i="9"/>
  <c r="T62" i="13"/>
  <c r="V62" i="13" s="1"/>
  <c r="W62" i="13" s="1"/>
  <c r="BR89" i="13"/>
  <c r="BF89" i="13"/>
  <c r="AT89" i="13"/>
  <c r="AH89" i="13"/>
  <c r="BQ89" i="13"/>
  <c r="BE89" i="13"/>
  <c r="AS89" i="13"/>
  <c r="AG89" i="13"/>
  <c r="BP89" i="13"/>
  <c r="BD89" i="13"/>
  <c r="AR89" i="13"/>
  <c r="AF89" i="13"/>
  <c r="BK89" i="13"/>
  <c r="AY89" i="13"/>
  <c r="AM89" i="13"/>
  <c r="BI89" i="13"/>
  <c r="AW89" i="13"/>
  <c r="AK89" i="13"/>
  <c r="BT89" i="13"/>
  <c r="BH89" i="13"/>
  <c r="AV89" i="13"/>
  <c r="AJ89" i="13"/>
  <c r="BS89" i="13"/>
  <c r="BG89" i="13"/>
  <c r="AU89" i="13"/>
  <c r="AI89" i="13"/>
  <c r="AQ89" i="13"/>
  <c r="AP89" i="13"/>
  <c r="BO89" i="13"/>
  <c r="AO89" i="13"/>
  <c r="BN89" i="13"/>
  <c r="AN89" i="13"/>
  <c r="BL89" i="13"/>
  <c r="AE89" i="13"/>
  <c r="BB89" i="13"/>
  <c r="AB89" i="13"/>
  <c r="BA89" i="13"/>
  <c r="AL89" i="13"/>
  <c r="AD89" i="13"/>
  <c r="AC89" i="13"/>
  <c r="BJ89" i="13"/>
  <c r="AZ89" i="13"/>
  <c r="AX89" i="13"/>
  <c r="BM89" i="13"/>
  <c r="BC89" i="13"/>
  <c r="BM29" i="13"/>
  <c r="BA29" i="13"/>
  <c r="AO29" i="13"/>
  <c r="AC29" i="13"/>
  <c r="BL29" i="13"/>
  <c r="AY29" i="13"/>
  <c r="AL29" i="13"/>
  <c r="BK29" i="13"/>
  <c r="AX29" i="13"/>
  <c r="AK29" i="13"/>
  <c r="BJ29" i="13"/>
  <c r="AW29" i="13"/>
  <c r="AJ29" i="13"/>
  <c r="BI29" i="13"/>
  <c r="AV29" i="13"/>
  <c r="AI29" i="13"/>
  <c r="BH29" i="13"/>
  <c r="AU29" i="13"/>
  <c r="AH29" i="13"/>
  <c r="BT29" i="13"/>
  <c r="BG29" i="13"/>
  <c r="AT29" i="13"/>
  <c r="AG29" i="13"/>
  <c r="BQ29" i="13"/>
  <c r="BD29" i="13"/>
  <c r="AQ29" i="13"/>
  <c r="AD29" i="13"/>
  <c r="BP29" i="13"/>
  <c r="BC29" i="13"/>
  <c r="AP29" i="13"/>
  <c r="AB29" i="13"/>
  <c r="BO29" i="13"/>
  <c r="BB29" i="13"/>
  <c r="AN29" i="13"/>
  <c r="BN29" i="13"/>
  <c r="AZ29" i="13"/>
  <c r="AM29" i="13"/>
  <c r="AF29" i="13"/>
  <c r="AE29" i="13"/>
  <c r="BS29" i="13"/>
  <c r="BR29" i="13"/>
  <c r="BF29" i="13"/>
  <c r="BE29" i="13"/>
  <c r="AS29" i="13"/>
  <c r="AR29" i="13"/>
  <c r="V87" i="13"/>
  <c r="W87" i="13" s="1"/>
  <c r="BK70" i="13"/>
  <c r="AY70" i="13"/>
  <c r="BJ70" i="13"/>
  <c r="AX70" i="13"/>
  <c r="BI70" i="13"/>
  <c r="AW70" i="13"/>
  <c r="BT70" i="13"/>
  <c r="BH70" i="13"/>
  <c r="AV70" i="13"/>
  <c r="BR70" i="13"/>
  <c r="BF70" i="13"/>
  <c r="AT70" i="13"/>
  <c r="BO70" i="13"/>
  <c r="BC70" i="13"/>
  <c r="BN70" i="13"/>
  <c r="BB70" i="13"/>
  <c r="AP70" i="13"/>
  <c r="BG70" i="13"/>
  <c r="BE70" i="13"/>
  <c r="BD70" i="13"/>
  <c r="BA70" i="13"/>
  <c r="AZ70" i="13"/>
  <c r="BQ70" i="13"/>
  <c r="AO70" i="13"/>
  <c r="BM70" i="13"/>
  <c r="BL70" i="13"/>
  <c r="AU70" i="13"/>
  <c r="AS70" i="13"/>
  <c r="AR70" i="13"/>
  <c r="BS70" i="13"/>
  <c r="BP70" i="13"/>
  <c r="BS27" i="13"/>
  <c r="BG27" i="13"/>
  <c r="AU27" i="13"/>
  <c r="AI27" i="13"/>
  <c r="BK27" i="13"/>
  <c r="AX27" i="13"/>
  <c r="AK27" i="13"/>
  <c r="BJ27" i="13"/>
  <c r="AW27" i="13"/>
  <c r="AJ27" i="13"/>
  <c r="BI27" i="13"/>
  <c r="AV27" i="13"/>
  <c r="AH27" i="13"/>
  <c r="BH27" i="13"/>
  <c r="AT27" i="13"/>
  <c r="AG27" i="13"/>
  <c r="BT27" i="13"/>
  <c r="BF27" i="13"/>
  <c r="AS27" i="13"/>
  <c r="AF27" i="13"/>
  <c r="BR27" i="13"/>
  <c r="BE27" i="13"/>
  <c r="AR27" i="13"/>
  <c r="AE27" i="13"/>
  <c r="BO27" i="13"/>
  <c r="BB27" i="13"/>
  <c r="AO27" i="13"/>
  <c r="AB27" i="13"/>
  <c r="BN27" i="13"/>
  <c r="BA27" i="13"/>
  <c r="AN27" i="13"/>
  <c r="BM27" i="13"/>
  <c r="AZ27" i="13"/>
  <c r="AM27" i="13"/>
  <c r="BL27" i="13"/>
  <c r="AY27" i="13"/>
  <c r="AL27" i="13"/>
  <c r="AQ27" i="13"/>
  <c r="AP27" i="13"/>
  <c r="AD27" i="13"/>
  <c r="AC27" i="13"/>
  <c r="BQ27" i="13"/>
  <c r="BP27" i="13"/>
  <c r="BD27" i="13"/>
  <c r="BC27" i="13"/>
  <c r="BT38" i="13"/>
  <c r="BH38" i="13"/>
  <c r="BS38" i="13"/>
  <c r="BR38" i="13"/>
  <c r="BP38" i="13"/>
  <c r="BD38" i="13"/>
  <c r="AR38" i="13"/>
  <c r="AF38" i="13"/>
  <c r="BL38" i="13"/>
  <c r="AZ38" i="13"/>
  <c r="BQ38" i="13"/>
  <c r="BA38" i="13"/>
  <c r="AM38" i="13"/>
  <c r="BO38" i="13"/>
  <c r="AY38" i="13"/>
  <c r="AL38" i="13"/>
  <c r="BN38" i="13"/>
  <c r="AX38" i="13"/>
  <c r="AK38" i="13"/>
  <c r="BM38" i="13"/>
  <c r="AW38" i="13"/>
  <c r="AJ38" i="13"/>
  <c r="BK38" i="13"/>
  <c r="AV38" i="13"/>
  <c r="AI38" i="13"/>
  <c r="BJ38" i="13"/>
  <c r="AU38" i="13"/>
  <c r="AH38" i="13"/>
  <c r="BF38" i="13"/>
  <c r="AQ38" i="13"/>
  <c r="AD38" i="13"/>
  <c r="BE38" i="13"/>
  <c r="AP38" i="13"/>
  <c r="AC38" i="13"/>
  <c r="BC38" i="13"/>
  <c r="AO38" i="13"/>
  <c r="AB38" i="13"/>
  <c r="BB38" i="13"/>
  <c r="AN38" i="13"/>
  <c r="BI38" i="13"/>
  <c r="BG38" i="13"/>
  <c r="AT38" i="13"/>
  <c r="AS38" i="13"/>
  <c r="AG38" i="13"/>
  <c r="AE38" i="13"/>
  <c r="I15" i="12" a="1"/>
  <c r="I15" i="12" s="1"/>
  <c r="J15" i="12" s="1"/>
  <c r="BP60" i="13"/>
  <c r="BD60" i="13"/>
  <c r="AR60" i="13"/>
  <c r="AF60" i="13"/>
  <c r="BO60" i="13"/>
  <c r="BC60" i="13"/>
  <c r="AQ60" i="13"/>
  <c r="AE60" i="13"/>
  <c r="BN60" i="13"/>
  <c r="BB60" i="13"/>
  <c r="AP60" i="13"/>
  <c r="AD60" i="13"/>
  <c r="BM60" i="13"/>
  <c r="BA60" i="13"/>
  <c r="AO60" i="13"/>
  <c r="AC60" i="13"/>
  <c r="BL60" i="13"/>
  <c r="AZ60" i="13"/>
  <c r="AN60" i="13"/>
  <c r="AB60" i="13"/>
  <c r="BT60" i="13"/>
  <c r="BH60" i="13"/>
  <c r="AV60" i="13"/>
  <c r="AJ60" i="13"/>
  <c r="BK60" i="13"/>
  <c r="AM60" i="13"/>
  <c r="BJ60" i="13"/>
  <c r="AL60" i="13"/>
  <c r="BI60" i="13"/>
  <c r="AK60" i="13"/>
  <c r="BG60" i="13"/>
  <c r="AI60" i="13"/>
  <c r="BF60" i="13"/>
  <c r="AH60" i="13"/>
  <c r="AW60" i="13"/>
  <c r="BS60" i="13"/>
  <c r="AU60" i="13"/>
  <c r="BR60" i="13"/>
  <c r="AT60" i="13"/>
  <c r="AY60" i="13"/>
  <c r="AX60" i="13"/>
  <c r="AS60" i="13"/>
  <c r="AG60" i="13"/>
  <c r="BQ60" i="13"/>
  <c r="BE60" i="13"/>
  <c r="BJ24" i="13"/>
  <c r="AX24" i="13"/>
  <c r="AL24" i="13"/>
  <c r="BO24" i="13"/>
  <c r="BB24" i="13"/>
  <c r="AO24" i="13"/>
  <c r="AB24" i="13"/>
  <c r="BN24" i="13"/>
  <c r="BA24" i="13"/>
  <c r="AN24" i="13"/>
  <c r="BM24" i="13"/>
  <c r="AZ24" i="13"/>
  <c r="AM24" i="13"/>
  <c r="BL24" i="13"/>
  <c r="AY24" i="13"/>
  <c r="AK24" i="13"/>
  <c r="BK24" i="13"/>
  <c r="AW24" i="13"/>
  <c r="AJ24" i="13"/>
  <c r="BI24" i="13"/>
  <c r="AV24" i="13"/>
  <c r="AI24" i="13"/>
  <c r="BS24" i="13"/>
  <c r="BF24" i="13"/>
  <c r="AS24" i="13"/>
  <c r="AF24" i="13"/>
  <c r="BR24" i="13"/>
  <c r="BE24" i="13"/>
  <c r="AR24" i="13"/>
  <c r="AE24" i="13"/>
  <c r="BQ24" i="13"/>
  <c r="BD24" i="13"/>
  <c r="AQ24" i="13"/>
  <c r="AD24" i="13"/>
  <c r="BP24" i="13"/>
  <c r="BC24" i="13"/>
  <c r="AP24" i="13"/>
  <c r="AC24" i="13"/>
  <c r="BT24" i="13"/>
  <c r="BH24" i="13"/>
  <c r="BG24" i="13"/>
  <c r="AU24" i="13"/>
  <c r="AT24" i="13"/>
  <c r="AH24" i="13"/>
  <c r="AG24" i="13"/>
  <c r="BP34" i="13"/>
  <c r="BD34" i="13"/>
  <c r="AR34" i="13"/>
  <c r="AF34" i="13"/>
  <c r="BJ34" i="13"/>
  <c r="AW34" i="13"/>
  <c r="AJ34" i="13"/>
  <c r="BI34" i="13"/>
  <c r="AV34" i="13"/>
  <c r="AI34" i="13"/>
  <c r="BH34" i="13"/>
  <c r="AU34" i="13"/>
  <c r="AH34" i="13"/>
  <c r="BT34" i="13"/>
  <c r="BG34" i="13"/>
  <c r="AT34" i="13"/>
  <c r="AG34" i="13"/>
  <c r="BS34" i="13"/>
  <c r="BF34" i="13"/>
  <c r="AS34" i="13"/>
  <c r="AE34" i="13"/>
  <c r="BR34" i="13"/>
  <c r="BE34" i="13"/>
  <c r="AQ34" i="13"/>
  <c r="AD34" i="13"/>
  <c r="BN34" i="13"/>
  <c r="BA34" i="13"/>
  <c r="AN34" i="13"/>
  <c r="BM34" i="13"/>
  <c r="AZ34" i="13"/>
  <c r="AM34" i="13"/>
  <c r="BL34" i="13"/>
  <c r="AY34" i="13"/>
  <c r="AL34" i="13"/>
  <c r="BK34" i="13"/>
  <c r="AX34" i="13"/>
  <c r="AK34" i="13"/>
  <c r="AP34" i="13"/>
  <c r="AO34" i="13"/>
  <c r="AC34" i="13"/>
  <c r="AB34" i="13"/>
  <c r="BQ34" i="13"/>
  <c r="BO34" i="13"/>
  <c r="BC34" i="13"/>
  <c r="BB34" i="13"/>
  <c r="M39" i="10"/>
  <c r="Q39" i="10" s="1"/>
  <c r="R39" i="10" s="1"/>
  <c r="M39" i="13"/>
  <c r="BM39" i="13" s="1"/>
  <c r="BO49" i="13"/>
  <c r="BC49" i="13"/>
  <c r="AQ49" i="13"/>
  <c r="AE49" i="13"/>
  <c r="BL49" i="13"/>
  <c r="AY49" i="13"/>
  <c r="AL49" i="13"/>
  <c r="BK49" i="13"/>
  <c r="AX49" i="13"/>
  <c r="AK49" i="13"/>
  <c r="BJ49" i="13"/>
  <c r="AW49" i="13"/>
  <c r="AJ49" i="13"/>
  <c r="BI49" i="13"/>
  <c r="AV49" i="13"/>
  <c r="AI49" i="13"/>
  <c r="BH49" i="13"/>
  <c r="AU49" i="13"/>
  <c r="AH49" i="13"/>
  <c r="BQ49" i="13"/>
  <c r="BD49" i="13"/>
  <c r="AP49" i="13"/>
  <c r="AC49" i="13"/>
  <c r="BP49" i="13"/>
  <c r="BB49" i="13"/>
  <c r="AO49" i="13"/>
  <c r="AB49" i="13"/>
  <c r="BN49" i="13"/>
  <c r="BA49" i="13"/>
  <c r="AN49" i="13"/>
  <c r="AS49" i="13"/>
  <c r="AR49" i="13"/>
  <c r="AM49" i="13"/>
  <c r="BT49" i="13"/>
  <c r="AG49" i="13"/>
  <c r="BS49" i="13"/>
  <c r="AF49" i="13"/>
  <c r="BR49" i="13"/>
  <c r="AD49" i="13"/>
  <c r="BF49" i="13"/>
  <c r="BE49" i="13"/>
  <c r="AZ49" i="13"/>
  <c r="AT49" i="13"/>
  <c r="BM49" i="13"/>
  <c r="BG49" i="13"/>
  <c r="FC74" i="9"/>
  <c r="J75" i="13"/>
  <c r="M73" i="10"/>
  <c r="Q73" i="10" s="1"/>
  <c r="R73" i="10" s="1"/>
  <c r="M73" i="13"/>
  <c r="Q73" i="13" s="1"/>
  <c r="R73" i="13" s="1"/>
  <c r="T57" i="10"/>
  <c r="T57" i="13"/>
  <c r="V57" i="13" s="1"/>
  <c r="W57" i="13" s="1"/>
  <c r="T88" i="10"/>
  <c r="V88" i="10" s="1"/>
  <c r="W88" i="10" s="1"/>
  <c r="T88" i="13"/>
  <c r="V88" i="13" s="1"/>
  <c r="W88" i="13" s="1"/>
  <c r="FB55" i="9"/>
  <c r="T56" i="13"/>
  <c r="V56" i="13" s="1"/>
  <c r="W56" i="13" s="1"/>
  <c r="FG89" i="9"/>
  <c r="T90" i="13"/>
  <c r="V90" i="13" s="1"/>
  <c r="W90" i="13" s="1"/>
  <c r="BJ91" i="13"/>
  <c r="AX91" i="13"/>
  <c r="BO91" i="13"/>
  <c r="BC91" i="13"/>
  <c r="BB91" i="13"/>
  <c r="BS91" i="13"/>
  <c r="AR91" i="13"/>
  <c r="BI91" i="13"/>
  <c r="BT91" i="13"/>
  <c r="BH91" i="13"/>
  <c r="AU91" i="13"/>
  <c r="BN67" i="13"/>
  <c r="BB67" i="13"/>
  <c r="AP67" i="13"/>
  <c r="AD67" i="13"/>
  <c r="BM67" i="13"/>
  <c r="BA67" i="13"/>
  <c r="AO67" i="13"/>
  <c r="AC67" i="13"/>
  <c r="BL67" i="13"/>
  <c r="AZ67" i="13"/>
  <c r="AN67" i="13"/>
  <c r="AB67" i="13"/>
  <c r="BK67" i="13"/>
  <c r="AY67" i="13"/>
  <c r="AM67" i="13"/>
  <c r="BI67" i="13"/>
  <c r="AW67" i="13"/>
  <c r="AK67" i="13"/>
  <c r="BR67" i="13"/>
  <c r="BF67" i="13"/>
  <c r="AT67" i="13"/>
  <c r="AH67" i="13"/>
  <c r="BQ67" i="13"/>
  <c r="BE67" i="13"/>
  <c r="AS67" i="13"/>
  <c r="AG67" i="13"/>
  <c r="AX67" i="13"/>
  <c r="AV67" i="13"/>
  <c r="AU67" i="13"/>
  <c r="BT67" i="13"/>
  <c r="AR67" i="13"/>
  <c r="BS67" i="13"/>
  <c r="AQ67" i="13"/>
  <c r="BH67" i="13"/>
  <c r="AF67" i="13"/>
  <c r="BP67" i="13"/>
  <c r="BO67" i="13"/>
  <c r="BJ67" i="13"/>
  <c r="AL67" i="13"/>
  <c r="AJ67" i="13"/>
  <c r="AI67" i="13"/>
  <c r="BC67" i="13"/>
  <c r="AE67" i="13"/>
  <c r="BD67" i="13"/>
  <c r="BG67" i="13"/>
  <c r="BK43" i="13"/>
  <c r="AY43" i="13"/>
  <c r="AM43" i="13"/>
  <c r="BJ43" i="13"/>
  <c r="AX43" i="13"/>
  <c r="AL43" i="13"/>
  <c r="BI43" i="13"/>
  <c r="AW43" i="13"/>
  <c r="AK43" i="13"/>
  <c r="BT43" i="13"/>
  <c r="BS43" i="13"/>
  <c r="BG43" i="13"/>
  <c r="AU43" i="13"/>
  <c r="AI43" i="13"/>
  <c r="BO43" i="13"/>
  <c r="BC43" i="13"/>
  <c r="AQ43" i="13"/>
  <c r="AE43" i="13"/>
  <c r="BN43" i="13"/>
  <c r="BB43" i="13"/>
  <c r="AP43" i="13"/>
  <c r="AD43" i="13"/>
  <c r="BM43" i="13"/>
  <c r="BA43" i="13"/>
  <c r="AO43" i="13"/>
  <c r="AC43" i="13"/>
  <c r="AS43" i="13"/>
  <c r="BR43" i="13"/>
  <c r="AR43" i="13"/>
  <c r="BQ43" i="13"/>
  <c r="AN43" i="13"/>
  <c r="BP43" i="13"/>
  <c r="AJ43" i="13"/>
  <c r="BL43" i="13"/>
  <c r="AH43" i="13"/>
  <c r="BH43" i="13"/>
  <c r="AG43" i="13"/>
  <c r="BD43" i="13"/>
  <c r="AZ43" i="13"/>
  <c r="AV43" i="13"/>
  <c r="AT43" i="13"/>
  <c r="BF43" i="13"/>
  <c r="BE43" i="13"/>
  <c r="AF43" i="13"/>
  <c r="AB43" i="13"/>
  <c r="BO19" i="13"/>
  <c r="BC19" i="13"/>
  <c r="AQ19" i="13"/>
  <c r="AE19" i="13"/>
  <c r="BN19" i="13"/>
  <c r="BB19" i="13"/>
  <c r="AP19" i="13"/>
  <c r="AD19" i="13"/>
  <c r="BM19" i="13"/>
  <c r="BA19" i="13"/>
  <c r="AO19" i="13"/>
  <c r="AC19" i="13"/>
  <c r="BL19" i="13"/>
  <c r="AZ19" i="13"/>
  <c r="AN19" i="13"/>
  <c r="AB19" i="13"/>
  <c r="BK19" i="13"/>
  <c r="AY19" i="13"/>
  <c r="AM19" i="13"/>
  <c r="BJ19" i="13"/>
  <c r="AX19" i="13"/>
  <c r="AL19" i="13"/>
  <c r="BS19" i="13"/>
  <c r="BG19" i="13"/>
  <c r="AU19" i="13"/>
  <c r="AI19" i="13"/>
  <c r="BI19" i="13"/>
  <c r="AH19" i="13"/>
  <c r="BH19" i="13"/>
  <c r="AG19" i="13"/>
  <c r="BF19" i="13"/>
  <c r="AF19" i="13"/>
  <c r="BE19" i="13"/>
  <c r="BD19" i="13"/>
  <c r="AW19" i="13"/>
  <c r="AV19" i="13"/>
  <c r="AT19" i="13"/>
  <c r="BT19" i="13"/>
  <c r="AS19" i="13"/>
  <c r="BR19" i="13"/>
  <c r="AR19" i="13"/>
  <c r="BQ19" i="13"/>
  <c r="AK19" i="13"/>
  <c r="BP19" i="13"/>
  <c r="AJ19" i="13"/>
  <c r="BP30" i="13"/>
  <c r="BD30" i="13"/>
  <c r="AR30" i="13"/>
  <c r="AF30" i="13"/>
  <c r="BT30" i="13"/>
  <c r="BG30" i="13"/>
  <c r="AT30" i="13"/>
  <c r="AG30" i="13"/>
  <c r="BS30" i="13"/>
  <c r="BF30" i="13"/>
  <c r="AS30" i="13"/>
  <c r="AE30" i="13"/>
  <c r="BR30" i="13"/>
  <c r="BE30" i="13"/>
  <c r="AQ30" i="13"/>
  <c r="AD30" i="13"/>
  <c r="BQ30" i="13"/>
  <c r="BC30" i="13"/>
  <c r="AP30" i="13"/>
  <c r="AC30" i="13"/>
  <c r="BO30" i="13"/>
  <c r="BB30" i="13"/>
  <c r="AO30" i="13"/>
  <c r="AB30" i="13"/>
  <c r="BN30" i="13"/>
  <c r="BA30" i="13"/>
  <c r="AN30" i="13"/>
  <c r="BK30" i="13"/>
  <c r="AX30" i="13"/>
  <c r="AK30" i="13"/>
  <c r="BJ30" i="13"/>
  <c r="AW30" i="13"/>
  <c r="AJ30" i="13"/>
  <c r="BI30" i="13"/>
  <c r="AV30" i="13"/>
  <c r="AI30" i="13"/>
  <c r="BH30" i="13"/>
  <c r="AU30" i="13"/>
  <c r="AH30" i="13"/>
  <c r="BM30" i="13"/>
  <c r="BL30" i="13"/>
  <c r="AZ30" i="13"/>
  <c r="AY30" i="13"/>
  <c r="AM30" i="13"/>
  <c r="AL30" i="13"/>
  <c r="BO53" i="13"/>
  <c r="BC53" i="13"/>
  <c r="AQ53" i="13"/>
  <c r="AE53" i="13"/>
  <c r="BP53" i="13"/>
  <c r="BB53" i="13"/>
  <c r="AO53" i="13"/>
  <c r="AB53" i="13"/>
  <c r="BN53" i="13"/>
  <c r="BA53" i="13"/>
  <c r="AN53" i="13"/>
  <c r="BM53" i="13"/>
  <c r="AZ53" i="13"/>
  <c r="AM53" i="13"/>
  <c r="BL53" i="13"/>
  <c r="AY53" i="13"/>
  <c r="AL53" i="13"/>
  <c r="BK53" i="13"/>
  <c r="AX53" i="13"/>
  <c r="AK53" i="13"/>
  <c r="BT53" i="13"/>
  <c r="BG53" i="13"/>
  <c r="AT53" i="13"/>
  <c r="AG53" i="13"/>
  <c r="BS53" i="13"/>
  <c r="BF53" i="13"/>
  <c r="AS53" i="13"/>
  <c r="AF53" i="13"/>
  <c r="BR53" i="13"/>
  <c r="BE53" i="13"/>
  <c r="AR53" i="13"/>
  <c r="AD53" i="13"/>
  <c r="BI53" i="13"/>
  <c r="BH53" i="13"/>
  <c r="BD53" i="13"/>
  <c r="AW53" i="13"/>
  <c r="AV53" i="13"/>
  <c r="AU53" i="13"/>
  <c r="AI53" i="13"/>
  <c r="AH53" i="13"/>
  <c r="BQ53" i="13"/>
  <c r="AC53" i="13"/>
  <c r="BJ53" i="13"/>
  <c r="AP53" i="13"/>
  <c r="AJ53" i="13"/>
  <c r="BQ64" i="13"/>
  <c r="BE64" i="13"/>
  <c r="AS64" i="13"/>
  <c r="BP64" i="13"/>
  <c r="BD64" i="13"/>
  <c r="AR64" i="13"/>
  <c r="BO64" i="13"/>
  <c r="BC64" i="13"/>
  <c r="AQ64" i="13"/>
  <c r="BN64" i="13"/>
  <c r="BB64" i="13"/>
  <c r="AP64" i="13"/>
  <c r="BL64" i="13"/>
  <c r="AZ64" i="13"/>
  <c r="BI64" i="13"/>
  <c r="AW64" i="13"/>
  <c r="BT64" i="13"/>
  <c r="BH64" i="13"/>
  <c r="AV64" i="13"/>
  <c r="AJ64" i="13"/>
  <c r="AY64" i="13"/>
  <c r="AX64" i="13"/>
  <c r="AU64" i="13"/>
  <c r="AT64" i="13"/>
  <c r="BS64" i="13"/>
  <c r="AO64" i="13"/>
  <c r="BJ64" i="13"/>
  <c r="AI64" i="13"/>
  <c r="AC64" i="13"/>
  <c r="BK64" i="13"/>
  <c r="BG64" i="13"/>
  <c r="BF64" i="13"/>
  <c r="BR64" i="13"/>
  <c r="BM64" i="13"/>
  <c r="BA64" i="13"/>
  <c r="V45" i="13"/>
  <c r="W45" i="13" s="1"/>
  <c r="BP26" i="13"/>
  <c r="BD26" i="13"/>
  <c r="AR26" i="13"/>
  <c r="AF26" i="13"/>
  <c r="BQ26" i="13"/>
  <c r="BC26" i="13"/>
  <c r="AP26" i="13"/>
  <c r="AC26" i="13"/>
  <c r="BO26" i="13"/>
  <c r="BB26" i="13"/>
  <c r="AO26" i="13"/>
  <c r="AB26" i="13"/>
  <c r="BN26" i="13"/>
  <c r="BA26" i="13"/>
  <c r="AN26" i="13"/>
  <c r="BM26" i="13"/>
  <c r="AZ26" i="13"/>
  <c r="AM26" i="13"/>
  <c r="BL26" i="13"/>
  <c r="AY26" i="13"/>
  <c r="AL26" i="13"/>
  <c r="BK26" i="13"/>
  <c r="AX26" i="13"/>
  <c r="AK26" i="13"/>
  <c r="BH26" i="13"/>
  <c r="AU26" i="13"/>
  <c r="AH26" i="13"/>
  <c r="BT26" i="13"/>
  <c r="BG26" i="13"/>
  <c r="AT26" i="13"/>
  <c r="AG26" i="13"/>
  <c r="BS26" i="13"/>
  <c r="BF26" i="13"/>
  <c r="AS26" i="13"/>
  <c r="AE26" i="13"/>
  <c r="BR26" i="13"/>
  <c r="BE26" i="13"/>
  <c r="AQ26" i="13"/>
  <c r="AD26" i="13"/>
  <c r="BJ26" i="13"/>
  <c r="BI26" i="13"/>
  <c r="AW26" i="13"/>
  <c r="AV26" i="13"/>
  <c r="AJ26" i="13"/>
  <c r="AI26" i="13"/>
  <c r="Q40" i="13"/>
  <c r="R40" i="13" s="1"/>
  <c r="E15" i="12" a="1"/>
  <c r="G20" i="12" s="1"/>
  <c r="BN40" i="13"/>
  <c r="BB40" i="13"/>
  <c r="AP40" i="13"/>
  <c r="AD40" i="13"/>
  <c r="BM40" i="13"/>
  <c r="BA40" i="13"/>
  <c r="AO40" i="13"/>
  <c r="AC40" i="13"/>
  <c r="BL40" i="13"/>
  <c r="AZ40" i="13"/>
  <c r="AN40" i="13"/>
  <c r="AB40" i="13"/>
  <c r="BJ40" i="13"/>
  <c r="AX40" i="13"/>
  <c r="AL40" i="13"/>
  <c r="BR40" i="13"/>
  <c r="BF40" i="13"/>
  <c r="AT40" i="13"/>
  <c r="AH40" i="13"/>
  <c r="BQ40" i="13"/>
  <c r="BE40" i="13"/>
  <c r="AS40" i="13"/>
  <c r="AG40" i="13"/>
  <c r="BP40" i="13"/>
  <c r="BD40" i="13"/>
  <c r="AR40" i="13"/>
  <c r="AF40" i="13"/>
  <c r="BK40" i="13"/>
  <c r="AJ40" i="13"/>
  <c r="BI40" i="13"/>
  <c r="AI40" i="13"/>
  <c r="BH40" i="13"/>
  <c r="AE40" i="13"/>
  <c r="BG40" i="13"/>
  <c r="BC40" i="13"/>
  <c r="AY40" i="13"/>
  <c r="AU40" i="13"/>
  <c r="BT40" i="13"/>
  <c r="AQ40" i="13"/>
  <c r="BS40" i="13"/>
  <c r="AM40" i="13"/>
  <c r="BO40" i="13"/>
  <c r="AK40" i="13"/>
  <c r="AW40" i="13"/>
  <c r="AV40" i="13"/>
  <c r="BF54" i="13"/>
  <c r="AT54" i="13"/>
  <c r="AJ54" i="13"/>
  <c r="BI54" i="13"/>
  <c r="BT54" i="13"/>
  <c r="BG54" i="13"/>
  <c r="BE54" i="13"/>
  <c r="AR54" i="13"/>
  <c r="AZ54" i="13"/>
  <c r="AM54" i="13"/>
  <c r="BC54" i="13"/>
  <c r="BB54" i="13"/>
  <c r="AC54" i="13"/>
  <c r="BO54" i="13"/>
  <c r="BQ54" i="13"/>
  <c r="AK54" i="13"/>
  <c r="BO84" i="13"/>
  <c r="BC84" i="13"/>
  <c r="AQ84" i="13"/>
  <c r="AE84" i="13"/>
  <c r="BN84" i="13"/>
  <c r="BB84" i="13"/>
  <c r="AP84" i="13"/>
  <c r="AD84" i="13"/>
  <c r="BM84" i="13"/>
  <c r="BA84" i="13"/>
  <c r="AO84" i="13"/>
  <c r="AC84" i="13"/>
  <c r="BT84" i="13"/>
  <c r="BH84" i="13"/>
  <c r="AV84" i="13"/>
  <c r="AJ84" i="13"/>
  <c r="BR84" i="13"/>
  <c r="BF84" i="13"/>
  <c r="AT84" i="13"/>
  <c r="AH84" i="13"/>
  <c r="BQ84" i="13"/>
  <c r="BE84" i="13"/>
  <c r="AS84" i="13"/>
  <c r="AG84" i="13"/>
  <c r="BP84" i="13"/>
  <c r="BD84" i="13"/>
  <c r="AR84" i="13"/>
  <c r="AF84" i="13"/>
  <c r="BS84" i="13"/>
  <c r="AM84" i="13"/>
  <c r="BL84" i="13"/>
  <c r="AL84" i="13"/>
  <c r="BK84" i="13"/>
  <c r="AK84" i="13"/>
  <c r="BJ84" i="13"/>
  <c r="AI84" i="13"/>
  <c r="BG84" i="13"/>
  <c r="AX84" i="13"/>
  <c r="AW84" i="13"/>
  <c r="AZ84" i="13"/>
  <c r="AY84" i="13"/>
  <c r="AU84" i="13"/>
  <c r="AN84" i="13"/>
  <c r="AB84" i="13"/>
  <c r="BI84" i="13"/>
  <c r="BN71" i="13"/>
  <c r="BB71" i="13"/>
  <c r="AP71" i="13"/>
  <c r="AD71" i="13"/>
  <c r="BM71" i="13"/>
  <c r="BA71" i="13"/>
  <c r="AO71" i="13"/>
  <c r="AC71" i="13"/>
  <c r="BL71" i="13"/>
  <c r="AZ71" i="13"/>
  <c r="AN71" i="13"/>
  <c r="AB71" i="13"/>
  <c r="BK71" i="13"/>
  <c r="AY71" i="13"/>
  <c r="AM71" i="13"/>
  <c r="BI71" i="13"/>
  <c r="AW71" i="13"/>
  <c r="AK71" i="13"/>
  <c r="BR71" i="13"/>
  <c r="BF71" i="13"/>
  <c r="AT71" i="13"/>
  <c r="AH71" i="13"/>
  <c r="BQ71" i="13"/>
  <c r="BE71" i="13"/>
  <c r="AS71" i="13"/>
  <c r="AG71" i="13"/>
  <c r="BT71" i="13"/>
  <c r="AR71" i="13"/>
  <c r="BS71" i="13"/>
  <c r="AQ71" i="13"/>
  <c r="BP71" i="13"/>
  <c r="AL71" i="13"/>
  <c r="BO71" i="13"/>
  <c r="AJ71" i="13"/>
  <c r="BJ71" i="13"/>
  <c r="AI71" i="13"/>
  <c r="BC71" i="13"/>
  <c r="BH71" i="13"/>
  <c r="BG71" i="13"/>
  <c r="BD71" i="13"/>
  <c r="AF71" i="13"/>
  <c r="AE71" i="13"/>
  <c r="AU71" i="13"/>
  <c r="AX71" i="13"/>
  <c r="AV71" i="13"/>
  <c r="BK47" i="13"/>
  <c r="AY47" i="13"/>
  <c r="AM47" i="13"/>
  <c r="BJ47" i="13"/>
  <c r="AX47" i="13"/>
  <c r="AL47" i="13"/>
  <c r="BI47" i="13"/>
  <c r="AW47" i="13"/>
  <c r="AK47" i="13"/>
  <c r="BT47" i="13"/>
  <c r="BH47" i="13"/>
  <c r="AV47" i="13"/>
  <c r="AJ47" i="13"/>
  <c r="BS47" i="13"/>
  <c r="BG47" i="13"/>
  <c r="AU47" i="13"/>
  <c r="AI47" i="13"/>
  <c r="BO47" i="13"/>
  <c r="BC47" i="13"/>
  <c r="AQ47" i="13"/>
  <c r="AE47" i="13"/>
  <c r="BN47" i="13"/>
  <c r="BB47" i="13"/>
  <c r="AP47" i="13"/>
  <c r="AD47" i="13"/>
  <c r="BM47" i="13"/>
  <c r="BA47" i="13"/>
  <c r="AO47" i="13"/>
  <c r="AC47" i="13"/>
  <c r="BE47" i="13"/>
  <c r="BD47" i="13"/>
  <c r="AZ47" i="13"/>
  <c r="AT47" i="13"/>
  <c r="AS47" i="13"/>
  <c r="AR47" i="13"/>
  <c r="BQ47" i="13"/>
  <c r="AG47" i="13"/>
  <c r="BP47" i="13"/>
  <c r="AF47" i="13"/>
  <c r="BL47" i="13"/>
  <c r="AB47" i="13"/>
  <c r="BF47" i="13"/>
  <c r="AH47" i="13"/>
  <c r="BR47" i="13"/>
  <c r="AN47" i="13"/>
  <c r="BJ28" i="13"/>
  <c r="AX28" i="13"/>
  <c r="AL28" i="13"/>
  <c r="BR28" i="13"/>
  <c r="BE28" i="13"/>
  <c r="AR28" i="13"/>
  <c r="AE28" i="13"/>
  <c r="BQ28" i="13"/>
  <c r="BD28" i="13"/>
  <c r="AQ28" i="13"/>
  <c r="AD28" i="13"/>
  <c r="BP28" i="13"/>
  <c r="BC28" i="13"/>
  <c r="AP28" i="13"/>
  <c r="AC28" i="13"/>
  <c r="BO28" i="13"/>
  <c r="BB28" i="13"/>
  <c r="AO28" i="13"/>
  <c r="AB28" i="13"/>
  <c r="BN28" i="13"/>
  <c r="BA28" i="13"/>
  <c r="AN28" i="13"/>
  <c r="BM28" i="13"/>
  <c r="AZ28" i="13"/>
  <c r="AM28" i="13"/>
  <c r="BI28" i="13"/>
  <c r="AV28" i="13"/>
  <c r="AI28" i="13"/>
  <c r="BH28" i="13"/>
  <c r="AU28" i="13"/>
  <c r="AH28" i="13"/>
  <c r="BT28" i="13"/>
  <c r="BG28" i="13"/>
  <c r="AT28" i="13"/>
  <c r="AG28" i="13"/>
  <c r="BS28" i="13"/>
  <c r="BF28" i="13"/>
  <c r="AS28" i="13"/>
  <c r="AF28" i="13"/>
  <c r="BL28" i="13"/>
  <c r="BK28" i="13"/>
  <c r="AY28" i="13"/>
  <c r="AW28" i="13"/>
  <c r="AK28" i="13"/>
  <c r="AJ28" i="13"/>
  <c r="BN63" i="13"/>
  <c r="BB63" i="13"/>
  <c r="AP63" i="13"/>
  <c r="AD63" i="13"/>
  <c r="BM63" i="13"/>
  <c r="BA63" i="13"/>
  <c r="BL63" i="13"/>
  <c r="AZ63" i="13"/>
  <c r="BK63" i="13"/>
  <c r="AY63" i="13"/>
  <c r="BI63" i="13"/>
  <c r="AW63" i="13"/>
  <c r="BR63" i="13"/>
  <c r="BF63" i="13"/>
  <c r="AT63" i="13"/>
  <c r="AH63" i="13"/>
  <c r="BQ63" i="13"/>
  <c r="BE63" i="13"/>
  <c r="AS63" i="13"/>
  <c r="BP63" i="13"/>
  <c r="AL63" i="13"/>
  <c r="BO63" i="13"/>
  <c r="BJ63" i="13"/>
  <c r="BH63" i="13"/>
  <c r="AF63" i="13"/>
  <c r="BG63" i="13"/>
  <c r="AV63" i="13"/>
  <c r="BT63" i="13"/>
  <c r="AX63" i="13"/>
  <c r="AU63" i="13"/>
  <c r="AR63" i="13"/>
  <c r="BD63" i="13"/>
  <c r="BC63" i="13"/>
  <c r="AQ63" i="13"/>
  <c r="BS63" i="13"/>
  <c r="BK39" i="13"/>
  <c r="AM39" i="13"/>
  <c r="AL39" i="13"/>
  <c r="BI39" i="13"/>
  <c r="AW39" i="13"/>
  <c r="AK39" i="13"/>
  <c r="AU39" i="13"/>
  <c r="AI39" i="13"/>
  <c r="AQ39" i="13"/>
  <c r="AE39" i="13"/>
  <c r="BB39" i="13"/>
  <c r="AP39" i="13"/>
  <c r="AO39" i="13"/>
  <c r="AC39" i="13"/>
  <c r="AZ39" i="13"/>
  <c r="AT39" i="13"/>
  <c r="AS39" i="13"/>
  <c r="AR39" i="13"/>
  <c r="BQ39" i="13"/>
  <c r="AN39" i="13"/>
  <c r="AG39" i="13"/>
  <c r="AF39" i="13"/>
  <c r="AD39" i="13"/>
  <c r="AB39" i="13"/>
  <c r="BL39" i="13"/>
  <c r="AJ39" i="13"/>
  <c r="AH39" i="13"/>
  <c r="BP56" i="13"/>
  <c r="BD56" i="13"/>
  <c r="AR56" i="13"/>
  <c r="AF56" i="13"/>
  <c r="BO56" i="13"/>
  <c r="BN56" i="13"/>
  <c r="BB56" i="13"/>
  <c r="AP56" i="13"/>
  <c r="AD56" i="13"/>
  <c r="BM56" i="13"/>
  <c r="BA56" i="13"/>
  <c r="AO56" i="13"/>
  <c r="AC56" i="13"/>
  <c r="BL56" i="13"/>
  <c r="AZ56" i="13"/>
  <c r="AN56" i="13"/>
  <c r="AB56" i="13"/>
  <c r="BT56" i="13"/>
  <c r="BH56" i="13"/>
  <c r="AV56" i="13"/>
  <c r="AJ56" i="13"/>
  <c r="BC56" i="13"/>
  <c r="AH56" i="13"/>
  <c r="AY56" i="13"/>
  <c r="AG56" i="13"/>
  <c r="AX56" i="13"/>
  <c r="AE56" i="13"/>
  <c r="BS56" i="13"/>
  <c r="AW56" i="13"/>
  <c r="BR56" i="13"/>
  <c r="AU56" i="13"/>
  <c r="BI56" i="13"/>
  <c r="AM56" i="13"/>
  <c r="BG56" i="13"/>
  <c r="AL56" i="13"/>
  <c r="BF56" i="13"/>
  <c r="AK56" i="13"/>
  <c r="BK56" i="13"/>
  <c r="BJ56" i="13"/>
  <c r="BE56" i="13"/>
  <c r="AT56" i="13"/>
  <c r="AS56" i="13"/>
  <c r="AQ56" i="13"/>
  <c r="BQ56" i="13"/>
  <c r="AI56" i="13"/>
  <c r="BO96" i="13"/>
  <c r="BC96" i="13"/>
  <c r="AQ96" i="13"/>
  <c r="AE96" i="13"/>
  <c r="BN96" i="13"/>
  <c r="BB96" i="13"/>
  <c r="AP96" i="13"/>
  <c r="AD96" i="13"/>
  <c r="BM96" i="13"/>
  <c r="BA96" i="13"/>
  <c r="AO96" i="13"/>
  <c r="AC96" i="13"/>
  <c r="BT96" i="13"/>
  <c r="BH96" i="13"/>
  <c r="AV96" i="13"/>
  <c r="AJ96" i="13"/>
  <c r="BR96" i="13"/>
  <c r="BF96" i="13"/>
  <c r="AT96" i="13"/>
  <c r="AH96" i="13"/>
  <c r="BQ96" i="13"/>
  <c r="BE96" i="13"/>
  <c r="AS96" i="13"/>
  <c r="AG96" i="13"/>
  <c r="BP96" i="13"/>
  <c r="BD96" i="13"/>
  <c r="AR96" i="13"/>
  <c r="AF96" i="13"/>
  <c r="AW96" i="13"/>
  <c r="AU96" i="13"/>
  <c r="AN96" i="13"/>
  <c r="BS96" i="13"/>
  <c r="AM96" i="13"/>
  <c r="BK96" i="13"/>
  <c r="AK96" i="13"/>
  <c r="BG96" i="13"/>
  <c r="AZ96" i="13"/>
  <c r="BL96" i="13"/>
  <c r="BJ96" i="13"/>
  <c r="BI96" i="13"/>
  <c r="AY96" i="13"/>
  <c r="AX96" i="13"/>
  <c r="AL96" i="13"/>
  <c r="AI96" i="13"/>
  <c r="AB96" i="13"/>
  <c r="T69" i="10"/>
  <c r="V69" i="10" s="1"/>
  <c r="W69" i="10" s="1"/>
  <c r="T69" i="13"/>
  <c r="V69" i="13" s="1"/>
  <c r="W69" i="13" s="1"/>
  <c r="BJ32" i="13"/>
  <c r="AX32" i="13"/>
  <c r="AL32" i="13"/>
  <c r="BH32" i="13"/>
  <c r="AU32" i="13"/>
  <c r="AH32" i="13"/>
  <c r="BT32" i="13"/>
  <c r="BG32" i="13"/>
  <c r="AT32" i="13"/>
  <c r="AG32" i="13"/>
  <c r="BS32" i="13"/>
  <c r="BF32" i="13"/>
  <c r="AS32" i="13"/>
  <c r="AF32" i="13"/>
  <c r="BR32" i="13"/>
  <c r="BE32" i="13"/>
  <c r="AR32" i="13"/>
  <c r="AE32" i="13"/>
  <c r="BQ32" i="13"/>
  <c r="BD32" i="13"/>
  <c r="AQ32" i="13"/>
  <c r="AD32" i="13"/>
  <c r="BP32" i="13"/>
  <c r="BC32" i="13"/>
  <c r="AP32" i="13"/>
  <c r="AC32" i="13"/>
  <c r="BM32" i="13"/>
  <c r="AZ32" i="13"/>
  <c r="AM32" i="13"/>
  <c r="BL32" i="13"/>
  <c r="AY32" i="13"/>
  <c r="AK32" i="13"/>
  <c r="BK32" i="13"/>
  <c r="AW32" i="13"/>
  <c r="AJ32" i="13"/>
  <c r="BI32" i="13"/>
  <c r="AV32" i="13"/>
  <c r="AI32" i="13"/>
  <c r="BB32" i="13"/>
  <c r="BA32" i="13"/>
  <c r="AO32" i="13"/>
  <c r="AN32" i="13"/>
  <c r="AB32" i="13"/>
  <c r="BO32" i="13"/>
  <c r="BN32" i="13"/>
  <c r="BI82" i="13"/>
  <c r="BT82" i="13"/>
  <c r="BK82" i="13"/>
  <c r="BJ82" i="13"/>
  <c r="BR82" i="13"/>
  <c r="BQ82" i="13"/>
  <c r="AX82" i="13"/>
  <c r="AV82" i="13"/>
  <c r="AJ82" i="13"/>
  <c r="BF82" i="13"/>
  <c r="BC82" i="13"/>
  <c r="AQ82" i="13"/>
  <c r="AG82" i="13"/>
  <c r="BM82" i="13"/>
  <c r="AF82" i="13"/>
  <c r="BD82" i="13"/>
  <c r="AB82" i="13"/>
  <c r="AN82" i="13"/>
  <c r="BA82" i="13"/>
  <c r="BT81" i="13"/>
  <c r="BH81" i="13"/>
  <c r="AV81" i="13"/>
  <c r="AJ81" i="13"/>
  <c r="BS81" i="13"/>
  <c r="BG81" i="13"/>
  <c r="AU81" i="13"/>
  <c r="AI81" i="13"/>
  <c r="BR81" i="13"/>
  <c r="BF81" i="13"/>
  <c r="AT81" i="13"/>
  <c r="AH81" i="13"/>
  <c r="BQ81" i="13"/>
  <c r="BE81" i="13"/>
  <c r="AS81" i="13"/>
  <c r="AG81" i="13"/>
  <c r="BO81" i="13"/>
  <c r="BC81" i="13"/>
  <c r="AQ81" i="13"/>
  <c r="AE81" i="13"/>
  <c r="BL81" i="13"/>
  <c r="AZ81" i="13"/>
  <c r="AN81" i="13"/>
  <c r="AB81" i="13"/>
  <c r="BK81" i="13"/>
  <c r="AY81" i="13"/>
  <c r="AM81" i="13"/>
  <c r="BA81" i="13"/>
  <c r="AX81" i="13"/>
  <c r="AW81" i="13"/>
  <c r="AR81" i="13"/>
  <c r="AP81" i="13"/>
  <c r="BJ81" i="13"/>
  <c r="AF81" i="13"/>
  <c r="AL81" i="13"/>
  <c r="AK81" i="13"/>
  <c r="AD81" i="13"/>
  <c r="AC81" i="13"/>
  <c r="BI81" i="13"/>
  <c r="BD81" i="13"/>
  <c r="BB81" i="13"/>
  <c r="BP81" i="13"/>
  <c r="BN81" i="13"/>
  <c r="BM81" i="13"/>
  <c r="AO81" i="13"/>
  <c r="BK62" i="13"/>
  <c r="AY62" i="13"/>
  <c r="AM62" i="13"/>
  <c r="BJ62" i="13"/>
  <c r="AX62" i="13"/>
  <c r="AL62" i="13"/>
  <c r="BI62" i="13"/>
  <c r="AW62" i="13"/>
  <c r="AK62" i="13"/>
  <c r="BT62" i="13"/>
  <c r="BH62" i="13"/>
  <c r="AV62" i="13"/>
  <c r="AJ62" i="13"/>
  <c r="BR62" i="13"/>
  <c r="BF62" i="13"/>
  <c r="AT62" i="13"/>
  <c r="AH62" i="13"/>
  <c r="BO62" i="13"/>
  <c r="BC62" i="13"/>
  <c r="AQ62" i="13"/>
  <c r="AE62" i="13"/>
  <c r="BN62" i="13"/>
  <c r="BB62" i="13"/>
  <c r="AP62" i="13"/>
  <c r="AD62" i="13"/>
  <c r="BD62" i="13"/>
  <c r="AB62" i="13"/>
  <c r="BA62" i="13"/>
  <c r="AZ62" i="13"/>
  <c r="AU62" i="13"/>
  <c r="AS62" i="13"/>
  <c r="BM62" i="13"/>
  <c r="AI62" i="13"/>
  <c r="BS62" i="13"/>
  <c r="BQ62" i="13"/>
  <c r="BP62" i="13"/>
  <c r="BL62" i="13"/>
  <c r="BG62" i="13"/>
  <c r="AN62" i="13"/>
  <c r="AG62" i="13"/>
  <c r="AF62" i="13"/>
  <c r="AR62" i="13"/>
  <c r="AO62" i="13"/>
  <c r="AC62" i="13"/>
  <c r="BE62" i="13"/>
  <c r="EZ81" i="9"/>
  <c r="T82" i="13"/>
  <c r="V82" i="13" s="1"/>
  <c r="W82" i="13" s="1"/>
  <c r="BR85" i="13"/>
  <c r="BF85" i="13"/>
  <c r="AT85" i="13"/>
  <c r="AH85" i="13"/>
  <c r="BQ85" i="13"/>
  <c r="BE85" i="13"/>
  <c r="AS85" i="13"/>
  <c r="AG85" i="13"/>
  <c r="BP85" i="13"/>
  <c r="BD85" i="13"/>
  <c r="AR85" i="13"/>
  <c r="AF85" i="13"/>
  <c r="BK85" i="13"/>
  <c r="AY85" i="13"/>
  <c r="AM85" i="13"/>
  <c r="BI85" i="13"/>
  <c r="AW85" i="13"/>
  <c r="AK85" i="13"/>
  <c r="BT85" i="13"/>
  <c r="BH85" i="13"/>
  <c r="AV85" i="13"/>
  <c r="AJ85" i="13"/>
  <c r="BS85" i="13"/>
  <c r="BG85" i="13"/>
  <c r="AU85" i="13"/>
  <c r="AI85" i="13"/>
  <c r="BA85" i="13"/>
  <c r="AZ85" i="13"/>
  <c r="AX85" i="13"/>
  <c r="AQ85" i="13"/>
  <c r="BO85" i="13"/>
  <c r="AO85" i="13"/>
  <c r="BL85" i="13"/>
  <c r="AE85" i="13"/>
  <c r="BJ85" i="13"/>
  <c r="AD85" i="13"/>
  <c r="BN85" i="13"/>
  <c r="BM85" i="13"/>
  <c r="BC85" i="13"/>
  <c r="BB85" i="13"/>
  <c r="AL85" i="13"/>
  <c r="AP85" i="13"/>
  <c r="AN85" i="13"/>
  <c r="AC85" i="13"/>
  <c r="AB85" i="13"/>
  <c r="BT61" i="13"/>
  <c r="BH61" i="13"/>
  <c r="AV61" i="13"/>
  <c r="AJ61" i="13"/>
  <c r="BS61" i="13"/>
  <c r="BG61" i="13"/>
  <c r="AU61" i="13"/>
  <c r="AI61" i="13"/>
  <c r="BR61" i="13"/>
  <c r="BF61" i="13"/>
  <c r="AT61" i="13"/>
  <c r="AH61" i="13"/>
  <c r="BQ61" i="13"/>
  <c r="BE61" i="13"/>
  <c r="AS61" i="13"/>
  <c r="AG61" i="13"/>
  <c r="BO61" i="13"/>
  <c r="BC61" i="13"/>
  <c r="AQ61" i="13"/>
  <c r="AE61" i="13"/>
  <c r="BL61" i="13"/>
  <c r="AZ61" i="13"/>
  <c r="AN61" i="13"/>
  <c r="BK61" i="13"/>
  <c r="AY61" i="13"/>
  <c r="AM61" i="13"/>
  <c r="AP61" i="13"/>
  <c r="BP61" i="13"/>
  <c r="AO61" i="13"/>
  <c r="BN61" i="13"/>
  <c r="AL61" i="13"/>
  <c r="BM61" i="13"/>
  <c r="AK61" i="13"/>
  <c r="BJ61" i="13"/>
  <c r="AF61" i="13"/>
  <c r="BA61" i="13"/>
  <c r="BI61" i="13"/>
  <c r="BD61" i="13"/>
  <c r="BB61" i="13"/>
  <c r="AX61" i="13"/>
  <c r="AW61" i="13"/>
  <c r="AB61" i="13"/>
  <c r="AR61" i="13"/>
  <c r="AD61" i="13"/>
  <c r="AC61" i="13"/>
  <c r="BA37" i="13"/>
  <c r="AO37" i="13"/>
  <c r="AC37" i="13"/>
  <c r="AS37" i="13"/>
  <c r="AF37" i="13"/>
  <c r="BR37" i="13"/>
  <c r="BE37" i="13"/>
  <c r="AR37" i="13"/>
  <c r="AE37" i="13"/>
  <c r="BD37" i="13"/>
  <c r="AQ37" i="13"/>
  <c r="AD37" i="13"/>
  <c r="AP37" i="13"/>
  <c r="AB37" i="13"/>
  <c r="BO37" i="13"/>
  <c r="BB37" i="13"/>
  <c r="AN37" i="13"/>
  <c r="AM37" i="13"/>
  <c r="BJ37" i="13"/>
  <c r="AJ37" i="13"/>
  <c r="AI37" i="13"/>
  <c r="BH37" i="13"/>
  <c r="AU37" i="13"/>
  <c r="AH37" i="13"/>
  <c r="AT37" i="13"/>
  <c r="AG37" i="13"/>
  <c r="AL37" i="13"/>
  <c r="AK37" i="13"/>
  <c r="BS23" i="13"/>
  <c r="BG23" i="13"/>
  <c r="AU23" i="13"/>
  <c r="AI23" i="13"/>
  <c r="BH23" i="13"/>
  <c r="AT23" i="13"/>
  <c r="AG23" i="13"/>
  <c r="BT23" i="13"/>
  <c r="BF23" i="13"/>
  <c r="AS23" i="13"/>
  <c r="AF23" i="13"/>
  <c r="BR23" i="13"/>
  <c r="BE23" i="13"/>
  <c r="AR23" i="13"/>
  <c r="AE23" i="13"/>
  <c r="BQ23" i="13"/>
  <c r="BD23" i="13"/>
  <c r="AQ23" i="13"/>
  <c r="AD23" i="13"/>
  <c r="BP23" i="13"/>
  <c r="BC23" i="13"/>
  <c r="AP23" i="13"/>
  <c r="AC23" i="13"/>
  <c r="BO23" i="13"/>
  <c r="BB23" i="13"/>
  <c r="AO23" i="13"/>
  <c r="AB23" i="13"/>
  <c r="BL23" i="13"/>
  <c r="AY23" i="13"/>
  <c r="AL23" i="13"/>
  <c r="BK23" i="13"/>
  <c r="AX23" i="13"/>
  <c r="AK23" i="13"/>
  <c r="BJ23" i="13"/>
  <c r="AW23" i="13"/>
  <c r="AJ23" i="13"/>
  <c r="BI23" i="13"/>
  <c r="AV23" i="13"/>
  <c r="AH23" i="13"/>
  <c r="BN23" i="13"/>
  <c r="BM23" i="13"/>
  <c r="BA23" i="13"/>
  <c r="AZ23" i="13"/>
  <c r="AN23" i="13"/>
  <c r="AM23" i="13"/>
  <c r="V64" i="13"/>
  <c r="W64" i="13" s="1"/>
  <c r="J65" i="10"/>
  <c r="J65" i="13"/>
  <c r="T99" i="10"/>
  <c r="V99" i="10" s="1"/>
  <c r="W99" i="10" s="1"/>
  <c r="T99" i="13"/>
  <c r="BP99" i="13" s="1"/>
  <c r="FF53" i="9"/>
  <c r="T54" i="13"/>
  <c r="V54" i="13" s="1"/>
  <c r="W54" i="13" s="1"/>
  <c r="T100" i="10"/>
  <c r="V100" i="10" s="1"/>
  <c r="W100" i="10" s="1"/>
  <c r="T100" i="13"/>
  <c r="V100" i="13" s="1"/>
  <c r="W100" i="13" s="1"/>
  <c r="M20" i="10"/>
  <c r="Q20" i="10" s="1"/>
  <c r="R20" i="10" s="1"/>
  <c r="M20" i="13"/>
  <c r="Q20" i="13" s="1"/>
  <c r="R20" i="13" s="1"/>
  <c r="T50" i="10"/>
  <c r="V50" i="10" s="1"/>
  <c r="W50" i="10" s="1"/>
  <c r="T50" i="13"/>
  <c r="V50" i="13" s="1"/>
  <c r="W50" i="13" s="1"/>
  <c r="J18" i="10"/>
  <c r="J18" i="13"/>
  <c r="T51" i="10"/>
  <c r="V51" i="10" s="1"/>
  <c r="W51" i="10" s="1"/>
  <c r="T51" i="13"/>
  <c r="BI51" i="13" s="1"/>
  <c r="FI76" i="9"/>
  <c r="EK91" i="9"/>
  <c r="BP22" i="13"/>
  <c r="BD22" i="13"/>
  <c r="BM22" i="13"/>
  <c r="AZ22" i="13"/>
  <c r="AN22" i="13"/>
  <c r="AB22" i="13"/>
  <c r="BL22" i="13"/>
  <c r="AY22" i="13"/>
  <c r="AM22" i="13"/>
  <c r="BK22" i="13"/>
  <c r="AX22" i="13"/>
  <c r="AL22" i="13"/>
  <c r="BJ22" i="13"/>
  <c r="AW22" i="13"/>
  <c r="AK22" i="13"/>
  <c r="BI22" i="13"/>
  <c r="AV22" i="13"/>
  <c r="AJ22" i="13"/>
  <c r="BH22" i="13"/>
  <c r="AU22" i="13"/>
  <c r="AI22" i="13"/>
  <c r="BR22" i="13"/>
  <c r="BE22" i="13"/>
  <c r="AR22" i="13"/>
  <c r="AF22" i="13"/>
  <c r="BQ22" i="13"/>
  <c r="BC22" i="13"/>
  <c r="AQ22" i="13"/>
  <c r="BO22" i="13"/>
  <c r="BB22" i="13"/>
  <c r="AP22" i="13"/>
  <c r="BN22" i="13"/>
  <c r="BA22" i="13"/>
  <c r="AO22" i="13"/>
  <c r="AH22" i="13"/>
  <c r="AG22" i="13"/>
  <c r="AE22" i="13"/>
  <c r="AD22" i="13"/>
  <c r="AC22" i="13"/>
  <c r="BT22" i="13"/>
  <c r="BS22" i="13"/>
  <c r="BG22" i="13"/>
  <c r="BF22" i="13"/>
  <c r="AT22" i="13"/>
  <c r="AS22" i="13"/>
  <c r="BL99" i="13"/>
  <c r="BK99" i="13"/>
  <c r="BJ99" i="13"/>
  <c r="BQ99" i="13"/>
  <c r="BO99" i="13"/>
  <c r="BN99" i="13"/>
  <c r="BM99" i="13"/>
  <c r="BT99" i="13"/>
  <c r="BI99" i="13"/>
  <c r="BS99" i="13"/>
  <c r="BR99" i="13"/>
  <c r="BH99" i="13"/>
  <c r="BJ58" i="13"/>
  <c r="AX58" i="13"/>
  <c r="AL58" i="13"/>
  <c r="BI58" i="13"/>
  <c r="AW58" i="13"/>
  <c r="AK58" i="13"/>
  <c r="BT58" i="13"/>
  <c r="BH58" i="13"/>
  <c r="AV58" i="13"/>
  <c r="AJ58" i="13"/>
  <c r="BS58" i="13"/>
  <c r="BG58" i="13"/>
  <c r="AU58" i="13"/>
  <c r="AI58" i="13"/>
  <c r="BR58" i="13"/>
  <c r="BF58" i="13"/>
  <c r="AT58" i="13"/>
  <c r="AH58" i="13"/>
  <c r="BN58" i="13"/>
  <c r="BB58" i="13"/>
  <c r="AP58" i="13"/>
  <c r="AD58" i="13"/>
  <c r="BE58" i="13"/>
  <c r="AG58" i="13"/>
  <c r="BD58" i="13"/>
  <c r="AF58" i="13"/>
  <c r="BC58" i="13"/>
  <c r="AE58" i="13"/>
  <c r="BA58" i="13"/>
  <c r="AC58" i="13"/>
  <c r="AZ58" i="13"/>
  <c r="AB58" i="13"/>
  <c r="BO58" i="13"/>
  <c r="AQ58" i="13"/>
  <c r="BM58" i="13"/>
  <c r="AO58" i="13"/>
  <c r="BL58" i="13"/>
  <c r="AN58" i="13"/>
  <c r="AS58" i="13"/>
  <c r="AR58" i="13"/>
  <c r="AM58" i="13"/>
  <c r="BQ58" i="13"/>
  <c r="BP58" i="13"/>
  <c r="BK58" i="13"/>
  <c r="AY58" i="13"/>
  <c r="V63" i="13"/>
  <c r="W63" i="13" s="1"/>
  <c r="BR20" i="13"/>
  <c r="AT20" i="13"/>
  <c r="AH20" i="13"/>
  <c r="BQ20" i="13"/>
  <c r="BE20" i="13"/>
  <c r="AG20" i="13"/>
  <c r="BP20" i="13"/>
  <c r="BD20" i="13"/>
  <c r="AR20" i="13"/>
  <c r="AF20" i="13"/>
  <c r="BO20" i="13"/>
  <c r="AQ20" i="13"/>
  <c r="AE20" i="13"/>
  <c r="BN20" i="13"/>
  <c r="BB20" i="13"/>
  <c r="AP20" i="13"/>
  <c r="AD20" i="13"/>
  <c r="BM20" i="13"/>
  <c r="BA20" i="13"/>
  <c r="AO20" i="13"/>
  <c r="AC20" i="13"/>
  <c r="BJ20" i="13"/>
  <c r="AL20" i="13"/>
  <c r="AV20" i="13"/>
  <c r="AU20" i="13"/>
  <c r="BT20" i="13"/>
  <c r="AN20" i="13"/>
  <c r="BS20" i="13"/>
  <c r="AM20" i="13"/>
  <c r="BL20" i="13"/>
  <c r="AK20" i="13"/>
  <c r="BK20" i="13"/>
  <c r="AJ20" i="13"/>
  <c r="AI20" i="13"/>
  <c r="BH20" i="13"/>
  <c r="AB20" i="13"/>
  <c r="BG20" i="13"/>
  <c r="AZ20" i="13"/>
  <c r="AY20" i="13"/>
  <c r="AW20" i="13"/>
  <c r="M37" i="10"/>
  <c r="Q37" i="10" s="1"/>
  <c r="R37" i="10" s="1"/>
  <c r="M37" i="13"/>
  <c r="Q37" i="13" s="1"/>
  <c r="R37" i="13" s="1"/>
  <c r="M33" i="10"/>
  <c r="M33" i="13"/>
  <c r="Q33" i="13" s="1"/>
  <c r="R33" i="13" s="1"/>
  <c r="BL83" i="13"/>
  <c r="AZ83" i="13"/>
  <c r="AN83" i="13"/>
  <c r="AB83" i="13"/>
  <c r="BK83" i="13"/>
  <c r="AY83" i="13"/>
  <c r="AM83" i="13"/>
  <c r="BJ83" i="13"/>
  <c r="AX83" i="13"/>
  <c r="AL83" i="13"/>
  <c r="BQ83" i="13"/>
  <c r="BE83" i="13"/>
  <c r="AS83" i="13"/>
  <c r="AG83" i="13"/>
  <c r="BO83" i="13"/>
  <c r="BC83" i="13"/>
  <c r="AQ83" i="13"/>
  <c r="AE83" i="13"/>
  <c r="BN83" i="13"/>
  <c r="BB83" i="13"/>
  <c r="AP83" i="13"/>
  <c r="AD83" i="13"/>
  <c r="BM83" i="13"/>
  <c r="BA83" i="13"/>
  <c r="AO83" i="13"/>
  <c r="AC83" i="13"/>
  <c r="BF83" i="13"/>
  <c r="BD83" i="13"/>
  <c r="AW83" i="13"/>
  <c r="AV83" i="13"/>
  <c r="BT83" i="13"/>
  <c r="AT83" i="13"/>
  <c r="BP83" i="13"/>
  <c r="AJ83" i="13"/>
  <c r="BI83" i="13"/>
  <c r="AI83" i="13"/>
  <c r="AH83" i="13"/>
  <c r="AF83" i="13"/>
  <c r="BG83" i="13"/>
  <c r="AU83" i="13"/>
  <c r="AR83" i="13"/>
  <c r="AK83" i="13"/>
  <c r="BS83" i="13"/>
  <c r="BR83" i="13"/>
  <c r="BH83" i="13"/>
  <c r="V70" i="13"/>
  <c r="W70" i="13" s="1"/>
  <c r="J11" i="10"/>
  <c r="J11" i="13"/>
  <c r="T91" i="10"/>
  <c r="V91" i="10" s="1"/>
  <c r="W91" i="10" s="1"/>
  <c r="T91" i="13"/>
  <c r="V91" i="13" s="1"/>
  <c r="BQ68" i="13"/>
  <c r="BE68" i="13"/>
  <c r="AS68" i="13"/>
  <c r="AG68" i="13"/>
  <c r="BP68" i="13"/>
  <c r="BD68" i="13"/>
  <c r="AR68" i="13"/>
  <c r="AF68" i="13"/>
  <c r="BO68" i="13"/>
  <c r="BC68" i="13"/>
  <c r="AQ68" i="13"/>
  <c r="AE68" i="13"/>
  <c r="BN68" i="13"/>
  <c r="BB68" i="13"/>
  <c r="AP68" i="13"/>
  <c r="AD68" i="13"/>
  <c r="BL68" i="13"/>
  <c r="AZ68" i="13"/>
  <c r="AN68" i="13"/>
  <c r="AB68" i="13"/>
  <c r="BI68" i="13"/>
  <c r="AW68" i="13"/>
  <c r="AK68" i="13"/>
  <c r="BT68" i="13"/>
  <c r="BH68" i="13"/>
  <c r="AV68" i="13"/>
  <c r="AJ68" i="13"/>
  <c r="BK68" i="13"/>
  <c r="AI68" i="13"/>
  <c r="BJ68" i="13"/>
  <c r="AH68" i="13"/>
  <c r="BG68" i="13"/>
  <c r="AC68" i="13"/>
  <c r="BF68" i="13"/>
  <c r="BA68" i="13"/>
  <c r="AT68" i="13"/>
  <c r="AM68" i="13"/>
  <c r="AL68" i="13"/>
  <c r="AY68" i="13"/>
  <c r="AX68" i="13"/>
  <c r="AU68" i="13"/>
  <c r="BS68" i="13"/>
  <c r="BR68" i="13"/>
  <c r="BM68" i="13"/>
  <c r="AO68" i="13"/>
  <c r="BQ41" i="13"/>
  <c r="BE41" i="13"/>
  <c r="AS41" i="13"/>
  <c r="AG41" i="13"/>
  <c r="BP41" i="13"/>
  <c r="BD41" i="13"/>
  <c r="AR41" i="13"/>
  <c r="AF41" i="13"/>
  <c r="BO41" i="13"/>
  <c r="BC41" i="13"/>
  <c r="AQ41" i="13"/>
  <c r="AE41" i="13"/>
  <c r="BM41" i="13"/>
  <c r="BA41" i="13"/>
  <c r="AO41" i="13"/>
  <c r="AC41" i="13"/>
  <c r="BI41" i="13"/>
  <c r="AW41" i="13"/>
  <c r="AK41" i="13"/>
  <c r="BT41" i="13"/>
  <c r="BH41" i="13"/>
  <c r="AV41" i="13"/>
  <c r="AJ41" i="13"/>
  <c r="BS41" i="13"/>
  <c r="BG41" i="13"/>
  <c r="AU41" i="13"/>
  <c r="AI41" i="13"/>
  <c r="AX41" i="13"/>
  <c r="AT41" i="13"/>
  <c r="AP41" i="13"/>
  <c r="BR41" i="13"/>
  <c r="AN41" i="13"/>
  <c r="BN41" i="13"/>
  <c r="AM41" i="13"/>
  <c r="BL41" i="13"/>
  <c r="AL41" i="13"/>
  <c r="BF41" i="13"/>
  <c r="AB41" i="13"/>
  <c r="BB41" i="13"/>
  <c r="AZ41" i="13"/>
  <c r="AY41" i="13"/>
  <c r="BK41" i="13"/>
  <c r="BJ41" i="13"/>
  <c r="AH41" i="13"/>
  <c r="AD41" i="13"/>
  <c r="R28" i="13"/>
  <c r="Q28" i="13"/>
  <c r="BN79" i="13"/>
  <c r="BB79" i="13"/>
  <c r="AP79" i="13"/>
  <c r="AD79" i="13"/>
  <c r="BM79" i="13"/>
  <c r="BA79" i="13"/>
  <c r="AO79" i="13"/>
  <c r="AC79" i="13"/>
  <c r="BL79" i="13"/>
  <c r="AZ79" i="13"/>
  <c r="AN79" i="13"/>
  <c r="AB79" i="13"/>
  <c r="BK79" i="13"/>
  <c r="AY79" i="13"/>
  <c r="AM79" i="13"/>
  <c r="BI79" i="13"/>
  <c r="AW79" i="13"/>
  <c r="AK79" i="13"/>
  <c r="BR79" i="13"/>
  <c r="BF79" i="13"/>
  <c r="AT79" i="13"/>
  <c r="AH79" i="13"/>
  <c r="BQ79" i="13"/>
  <c r="BE79" i="13"/>
  <c r="AS79" i="13"/>
  <c r="AG79" i="13"/>
  <c r="BD79" i="13"/>
  <c r="BC79" i="13"/>
  <c r="AX79" i="13"/>
  <c r="AV79" i="13"/>
  <c r="AU79" i="13"/>
  <c r="BO79" i="13"/>
  <c r="AJ79" i="13"/>
  <c r="BS79" i="13"/>
  <c r="BP79" i="13"/>
  <c r="BJ79" i="13"/>
  <c r="BH79" i="13"/>
  <c r="BG79" i="13"/>
  <c r="AI79" i="13"/>
  <c r="AF79" i="13"/>
  <c r="AE79" i="13"/>
  <c r="AR79" i="13"/>
  <c r="AQ79" i="13"/>
  <c r="AL79" i="13"/>
  <c r="BT79" i="13"/>
  <c r="BM55" i="13"/>
  <c r="BK55" i="13"/>
  <c r="AY55" i="13"/>
  <c r="BJ55" i="13"/>
  <c r="BI55" i="13"/>
  <c r="AW55" i="13"/>
  <c r="AK55" i="13"/>
  <c r="BQ55" i="13"/>
  <c r="BE55" i="13"/>
  <c r="BF55" i="13"/>
  <c r="AQ55" i="13"/>
  <c r="AD55" i="13"/>
  <c r="BD55" i="13"/>
  <c r="AP55" i="13"/>
  <c r="AC55" i="13"/>
  <c r="BC55" i="13"/>
  <c r="AO55" i="13"/>
  <c r="AB55" i="13"/>
  <c r="BT55" i="13"/>
  <c r="BB55" i="13"/>
  <c r="AN55" i="13"/>
  <c r="BS55" i="13"/>
  <c r="BA55" i="13"/>
  <c r="AM55" i="13"/>
  <c r="BN55" i="13"/>
  <c r="AU55" i="13"/>
  <c r="AH55" i="13"/>
  <c r="BL55" i="13"/>
  <c r="AT55" i="13"/>
  <c r="AG55" i="13"/>
  <c r="BH55" i="13"/>
  <c r="AS55" i="13"/>
  <c r="AF55" i="13"/>
  <c r="AX55" i="13"/>
  <c r="AV55" i="13"/>
  <c r="AR55" i="13"/>
  <c r="AL55" i="13"/>
  <c r="AJ55" i="13"/>
  <c r="AI55" i="13"/>
  <c r="BP55" i="13"/>
  <c r="BO55" i="13"/>
  <c r="BG55" i="13"/>
  <c r="AZ55" i="13"/>
  <c r="BR55" i="13"/>
  <c r="AE55" i="13"/>
  <c r="AI31" i="13"/>
  <c r="BN31" i="13"/>
  <c r="AN31" i="13"/>
  <c r="BM31" i="13"/>
  <c r="AM31" i="13"/>
  <c r="BL31" i="13"/>
  <c r="AY31" i="13"/>
  <c r="AL31" i="13"/>
  <c r="AK31" i="13"/>
  <c r="BJ31" i="13"/>
  <c r="AJ31" i="13"/>
  <c r="BI31" i="13"/>
  <c r="AH31" i="13"/>
  <c r="BR31" i="13"/>
  <c r="BE31" i="13"/>
  <c r="AE31" i="13"/>
  <c r="BD31" i="13"/>
  <c r="AQ31" i="13"/>
  <c r="AD31" i="13"/>
  <c r="BP31" i="13"/>
  <c r="BC31" i="13"/>
  <c r="AP31" i="13"/>
  <c r="AC31" i="13"/>
  <c r="BO31" i="13"/>
  <c r="BB31" i="13"/>
  <c r="AO31" i="13"/>
  <c r="AB31" i="13"/>
  <c r="BT31" i="13"/>
  <c r="BH31" i="13"/>
  <c r="BF31" i="13"/>
  <c r="AS31" i="13"/>
  <c r="AG31" i="13"/>
  <c r="AF31" i="13"/>
  <c r="BT42" i="13"/>
  <c r="BH42" i="13"/>
  <c r="AV42" i="13"/>
  <c r="AJ42" i="13"/>
  <c r="BS42" i="13"/>
  <c r="BG42" i="13"/>
  <c r="AU42" i="13"/>
  <c r="AI42" i="13"/>
  <c r="BR42" i="13"/>
  <c r="BF42" i="13"/>
  <c r="AT42" i="13"/>
  <c r="AH42" i="13"/>
  <c r="BP42" i="13"/>
  <c r="BD42" i="13"/>
  <c r="AR42" i="13"/>
  <c r="AF42" i="13"/>
  <c r="BL42" i="13"/>
  <c r="AZ42" i="13"/>
  <c r="AN42" i="13"/>
  <c r="AB42" i="13"/>
  <c r="BK42" i="13"/>
  <c r="AY42" i="13"/>
  <c r="AM42" i="13"/>
  <c r="BJ42" i="13"/>
  <c r="AX42" i="13"/>
  <c r="AL42" i="13"/>
  <c r="BI42" i="13"/>
  <c r="AE42" i="13"/>
  <c r="BE42" i="13"/>
  <c r="AD42" i="13"/>
  <c r="BC42" i="13"/>
  <c r="AC42" i="13"/>
  <c r="BB42" i="13"/>
  <c r="BA42" i="13"/>
  <c r="AW42" i="13"/>
  <c r="BQ42" i="13"/>
  <c r="AP42" i="13"/>
  <c r="BO42" i="13"/>
  <c r="AO42" i="13"/>
  <c r="BN42" i="13"/>
  <c r="AK42" i="13"/>
  <c r="BM42" i="13"/>
  <c r="AG42" i="13"/>
  <c r="AS42" i="13"/>
  <c r="AQ42" i="13"/>
  <c r="AD44" i="13"/>
  <c r="BM44" i="13"/>
  <c r="BL44" i="13"/>
  <c r="AZ44" i="13"/>
  <c r="BJ44" i="13"/>
  <c r="AX44" i="13"/>
  <c r="AT44" i="13"/>
  <c r="AH44" i="13"/>
  <c r="BD44" i="13"/>
  <c r="AR44" i="13"/>
  <c r="BI44" i="13"/>
  <c r="BH44" i="13"/>
  <c r="BT44" i="13"/>
  <c r="AJ44" i="13"/>
  <c r="AU44" i="13"/>
  <c r="BL48" i="13"/>
  <c r="AZ48" i="13"/>
  <c r="AN48" i="13"/>
  <c r="AB48" i="13"/>
  <c r="BR48" i="13"/>
  <c r="BE48" i="13"/>
  <c r="AR48" i="13"/>
  <c r="AE48" i="13"/>
  <c r="BQ48" i="13"/>
  <c r="BD48" i="13"/>
  <c r="AQ48" i="13"/>
  <c r="AD48" i="13"/>
  <c r="BP48" i="13"/>
  <c r="BC48" i="13"/>
  <c r="AP48" i="13"/>
  <c r="AC48" i="13"/>
  <c r="BO48" i="13"/>
  <c r="BB48" i="13"/>
  <c r="AO48" i="13"/>
  <c r="BN48" i="13"/>
  <c r="BA48" i="13"/>
  <c r="AM48" i="13"/>
  <c r="BI48" i="13"/>
  <c r="AV48" i="13"/>
  <c r="AI48" i="13"/>
  <c r="BH48" i="13"/>
  <c r="AU48" i="13"/>
  <c r="AH48" i="13"/>
  <c r="BT48" i="13"/>
  <c r="BG48" i="13"/>
  <c r="AT48" i="13"/>
  <c r="AG48" i="13"/>
  <c r="AX48" i="13"/>
  <c r="AW48" i="13"/>
  <c r="AS48" i="13"/>
  <c r="AL48" i="13"/>
  <c r="AK48" i="13"/>
  <c r="AJ48" i="13"/>
  <c r="BK48" i="13"/>
  <c r="BJ48" i="13"/>
  <c r="BF48" i="13"/>
  <c r="AY48" i="13"/>
  <c r="BS48" i="13"/>
  <c r="BM48" i="13"/>
  <c r="AF48" i="13"/>
  <c r="BT69" i="13"/>
  <c r="BH69" i="13"/>
  <c r="AV69" i="13"/>
  <c r="AJ69" i="13"/>
  <c r="BS69" i="13"/>
  <c r="BG69" i="13"/>
  <c r="AU69" i="13"/>
  <c r="AI69" i="13"/>
  <c r="BR69" i="13"/>
  <c r="BF69" i="13"/>
  <c r="AT69" i="13"/>
  <c r="AH69" i="13"/>
  <c r="BQ69" i="13"/>
  <c r="BE69" i="13"/>
  <c r="AS69" i="13"/>
  <c r="AG69" i="13"/>
  <c r="BO69" i="13"/>
  <c r="BC69" i="13"/>
  <c r="AQ69" i="13"/>
  <c r="AE69" i="13"/>
  <c r="BL69" i="13"/>
  <c r="AZ69" i="13"/>
  <c r="AN69" i="13"/>
  <c r="AB69" i="13"/>
  <c r="BK69" i="13"/>
  <c r="AY69" i="13"/>
  <c r="AM69" i="13"/>
  <c r="AW69" i="13"/>
  <c r="AR69" i="13"/>
  <c r="AP69" i="13"/>
  <c r="BP69" i="13"/>
  <c r="AO69" i="13"/>
  <c r="BN69" i="13"/>
  <c r="AL69" i="13"/>
  <c r="BD69" i="13"/>
  <c r="AC69" i="13"/>
  <c r="BA69" i="13"/>
  <c r="AX69" i="13"/>
  <c r="AK69" i="13"/>
  <c r="AF69" i="13"/>
  <c r="AD69" i="13"/>
  <c r="BM69" i="13"/>
  <c r="BJ69" i="13"/>
  <c r="BI69" i="13"/>
  <c r="BB69" i="13"/>
  <c r="T97" i="10"/>
  <c r="T97" i="13"/>
  <c r="V97" i="13" s="1"/>
  <c r="W97" i="13" s="1"/>
  <c r="T86" i="10"/>
  <c r="V86" i="10" s="1"/>
  <c r="W86" i="10" s="1"/>
  <c r="T86" i="13"/>
  <c r="V86" i="13" s="1"/>
  <c r="W86" i="13" s="1"/>
  <c r="T93" i="10"/>
  <c r="T93" i="13"/>
  <c r="BE93" i="13" s="1"/>
  <c r="T52" i="10"/>
  <c r="V52" i="10" s="1"/>
  <c r="W52" i="10" s="1"/>
  <c r="T52" i="13"/>
  <c r="V52" i="13" s="1"/>
  <c r="W52" i="13" s="1"/>
  <c r="T45" i="10"/>
  <c r="V45" i="10" s="1"/>
  <c r="W45" i="10" s="1"/>
  <c r="T45" i="13"/>
  <c r="BD45" i="13" s="1"/>
  <c r="EF30" i="9"/>
  <c r="M31" i="13"/>
  <c r="Q31" i="13" s="1"/>
  <c r="R31" i="13" s="1"/>
  <c r="J12" i="10"/>
  <c r="J12" i="13"/>
  <c r="BI102" i="13"/>
  <c r="AW102" i="13"/>
  <c r="AK102" i="13"/>
  <c r="BT102" i="13"/>
  <c r="BH102" i="13"/>
  <c r="AV102" i="13"/>
  <c r="AJ102" i="13"/>
  <c r="BS102" i="13"/>
  <c r="BG102" i="13"/>
  <c r="AU102" i="13"/>
  <c r="AI102" i="13"/>
  <c r="BN102" i="13"/>
  <c r="BB102" i="13"/>
  <c r="AP102" i="13"/>
  <c r="AD102" i="13"/>
  <c r="BL102" i="13"/>
  <c r="AZ102" i="13"/>
  <c r="AN102" i="13"/>
  <c r="AB102" i="13"/>
  <c r="BK102" i="13"/>
  <c r="AY102" i="13"/>
  <c r="AM102" i="13"/>
  <c r="BJ102" i="13"/>
  <c r="AX102" i="13"/>
  <c r="AL102" i="13"/>
  <c r="BO102" i="13"/>
  <c r="AH102" i="13"/>
  <c r="BM102" i="13"/>
  <c r="AG102" i="13"/>
  <c r="BF102" i="13"/>
  <c r="AF102" i="13"/>
  <c r="BE102" i="13"/>
  <c r="AE102" i="13"/>
  <c r="BC102" i="13"/>
  <c r="AS102" i="13"/>
  <c r="BR102" i="13"/>
  <c r="AR102" i="13"/>
  <c r="BQ102" i="13"/>
  <c r="BP102" i="13"/>
  <c r="BD102" i="13"/>
  <c r="BA102" i="13"/>
  <c r="AT102" i="13"/>
  <c r="AC102" i="13"/>
  <c r="AQ102" i="13"/>
  <c r="AO102" i="13"/>
  <c r="BL95" i="13"/>
  <c r="AZ95" i="13"/>
  <c r="AN95" i="13"/>
  <c r="AB95" i="13"/>
  <c r="BK95" i="13"/>
  <c r="AY95" i="13"/>
  <c r="AM95" i="13"/>
  <c r="BJ95" i="13"/>
  <c r="AX95" i="13"/>
  <c r="AL95" i="13"/>
  <c r="BQ95" i="13"/>
  <c r="BE95" i="13"/>
  <c r="AS95" i="13"/>
  <c r="AG95" i="13"/>
  <c r="BO95" i="13"/>
  <c r="BC95" i="13"/>
  <c r="AQ95" i="13"/>
  <c r="AE95" i="13"/>
  <c r="BN95" i="13"/>
  <c r="BB95" i="13"/>
  <c r="AP95" i="13"/>
  <c r="AD95" i="13"/>
  <c r="BM95" i="13"/>
  <c r="BA95" i="13"/>
  <c r="AO95" i="13"/>
  <c r="AC95" i="13"/>
  <c r="BI95" i="13"/>
  <c r="AI95" i="13"/>
  <c r="BH95" i="13"/>
  <c r="AH95" i="13"/>
  <c r="BG95" i="13"/>
  <c r="AF95" i="13"/>
  <c r="BF95" i="13"/>
  <c r="AW95" i="13"/>
  <c r="BT95" i="13"/>
  <c r="AT95" i="13"/>
  <c r="BS95" i="13"/>
  <c r="AR95" i="13"/>
  <c r="AU95" i="13"/>
  <c r="AK95" i="13"/>
  <c r="AJ95" i="13"/>
  <c r="BR95" i="13"/>
  <c r="BP95" i="13"/>
  <c r="BD95" i="13"/>
  <c r="AV95" i="13"/>
  <c r="BO92" i="13"/>
  <c r="BC92" i="13"/>
  <c r="AQ92" i="13"/>
  <c r="AE92" i="13"/>
  <c r="BN92" i="13"/>
  <c r="BB92" i="13"/>
  <c r="AP92" i="13"/>
  <c r="AD92" i="13"/>
  <c r="BM92" i="13"/>
  <c r="BA92" i="13"/>
  <c r="AO92" i="13"/>
  <c r="AC92" i="13"/>
  <c r="BT92" i="13"/>
  <c r="BH92" i="13"/>
  <c r="AV92" i="13"/>
  <c r="AJ92" i="13"/>
  <c r="BR92" i="13"/>
  <c r="BF92" i="13"/>
  <c r="AT92" i="13"/>
  <c r="AH92" i="13"/>
  <c r="BQ92" i="13"/>
  <c r="BE92" i="13"/>
  <c r="AS92" i="13"/>
  <c r="AG92" i="13"/>
  <c r="BP92" i="13"/>
  <c r="BD92" i="13"/>
  <c r="AR92" i="13"/>
  <c r="AF92" i="13"/>
  <c r="AZ92" i="13"/>
  <c r="AY92" i="13"/>
  <c r="AX92" i="13"/>
  <c r="AW92" i="13"/>
  <c r="AN92" i="13"/>
  <c r="BK92" i="13"/>
  <c r="AK92" i="13"/>
  <c r="BJ92" i="13"/>
  <c r="AI92" i="13"/>
  <c r="AM92" i="13"/>
  <c r="AL92" i="13"/>
  <c r="AB92" i="13"/>
  <c r="BL92" i="13"/>
  <c r="BS92" i="13"/>
  <c r="BI92" i="13"/>
  <c r="BG92" i="13"/>
  <c r="AU92" i="13"/>
  <c r="BI94" i="13"/>
  <c r="AW94" i="13"/>
  <c r="AK94" i="13"/>
  <c r="BT94" i="13"/>
  <c r="BH94" i="13"/>
  <c r="AV94" i="13"/>
  <c r="AJ94" i="13"/>
  <c r="BS94" i="13"/>
  <c r="BG94" i="13"/>
  <c r="AU94" i="13"/>
  <c r="AI94" i="13"/>
  <c r="BN94" i="13"/>
  <c r="BB94" i="13"/>
  <c r="AP94" i="13"/>
  <c r="AD94" i="13"/>
  <c r="BL94" i="13"/>
  <c r="AZ94" i="13"/>
  <c r="AN94" i="13"/>
  <c r="AB94" i="13"/>
  <c r="BK94" i="13"/>
  <c r="AY94" i="13"/>
  <c r="AM94" i="13"/>
  <c r="BJ94" i="13"/>
  <c r="AX94" i="13"/>
  <c r="AL94" i="13"/>
  <c r="BA94" i="13"/>
  <c r="AT94" i="13"/>
  <c r="AS94" i="13"/>
  <c r="BR94" i="13"/>
  <c r="AR94" i="13"/>
  <c r="BP94" i="13"/>
  <c r="AO94" i="13"/>
  <c r="BF94" i="13"/>
  <c r="AF94" i="13"/>
  <c r="BE94" i="13"/>
  <c r="AE94" i="13"/>
  <c r="BQ94" i="13"/>
  <c r="BO94" i="13"/>
  <c r="BM94" i="13"/>
  <c r="AQ94" i="13"/>
  <c r="AH94" i="13"/>
  <c r="AG94" i="13"/>
  <c r="AC94" i="13"/>
  <c r="BD94" i="13"/>
  <c r="BC94" i="13"/>
  <c r="BQ93" i="13"/>
  <c r="AR93" i="13"/>
  <c r="BI93" i="13"/>
  <c r="AW93" i="13"/>
  <c r="BS93" i="13"/>
  <c r="BG93" i="13"/>
  <c r="BM93" i="13"/>
  <c r="BB93" i="13"/>
  <c r="BC93" i="13"/>
  <c r="BA93" i="13"/>
  <c r="BL52" i="13"/>
  <c r="AZ52" i="13"/>
  <c r="AN52" i="13"/>
  <c r="AB52" i="13"/>
  <c r="BH52" i="13"/>
  <c r="AU52" i="13"/>
  <c r="AH52" i="13"/>
  <c r="BT52" i="13"/>
  <c r="BG52" i="13"/>
  <c r="AT52" i="13"/>
  <c r="AG52" i="13"/>
  <c r="BF52" i="13"/>
  <c r="AS52" i="13"/>
  <c r="AF52" i="13"/>
  <c r="BR52" i="13"/>
  <c r="BE52" i="13"/>
  <c r="AR52" i="13"/>
  <c r="AE52" i="13"/>
  <c r="BQ52" i="13"/>
  <c r="BD52" i="13"/>
  <c r="AQ52" i="13"/>
  <c r="AD52" i="13"/>
  <c r="AY52" i="13"/>
  <c r="AL52" i="13"/>
  <c r="BK52" i="13"/>
  <c r="AX52" i="13"/>
  <c r="AK52" i="13"/>
  <c r="BJ52" i="13"/>
  <c r="AW52" i="13"/>
  <c r="AJ52" i="13"/>
  <c r="BO52" i="13"/>
  <c r="BN52" i="13"/>
  <c r="BI52" i="13"/>
  <c r="BB52" i="13"/>
  <c r="BA52" i="13"/>
  <c r="AO52" i="13"/>
  <c r="AM52" i="13"/>
  <c r="AI52" i="13"/>
  <c r="BP52" i="13"/>
  <c r="AC52" i="13"/>
  <c r="AP52" i="13"/>
  <c r="AV52" i="13"/>
  <c r="BS57" i="13"/>
  <c r="BG57" i="13"/>
  <c r="AU57" i="13"/>
  <c r="AI57" i="13"/>
  <c r="BR57" i="13"/>
  <c r="BF57" i="13"/>
  <c r="AT57" i="13"/>
  <c r="AH57" i="13"/>
  <c r="BQ57" i="13"/>
  <c r="BE57" i="13"/>
  <c r="AS57" i="13"/>
  <c r="AG57" i="13"/>
  <c r="BP57" i="13"/>
  <c r="BD57" i="13"/>
  <c r="AR57" i="13"/>
  <c r="AF57" i="13"/>
  <c r="BO57" i="13"/>
  <c r="BC57" i="13"/>
  <c r="AQ57" i="13"/>
  <c r="AE57" i="13"/>
  <c r="BK57" i="13"/>
  <c r="AY57" i="13"/>
  <c r="AM57" i="13"/>
  <c r="BB57" i="13"/>
  <c r="AD57" i="13"/>
  <c r="BA57" i="13"/>
  <c r="AC57" i="13"/>
  <c r="AZ57" i="13"/>
  <c r="AB57" i="13"/>
  <c r="AX57" i="13"/>
  <c r="AW57" i="13"/>
  <c r="BL57" i="13"/>
  <c r="AN57" i="13"/>
  <c r="BJ57" i="13"/>
  <c r="AL57" i="13"/>
  <c r="BI57" i="13"/>
  <c r="AK57" i="13"/>
  <c r="BT57" i="13"/>
  <c r="BN57" i="13"/>
  <c r="BM57" i="13"/>
  <c r="AP57" i="13"/>
  <c r="AO57" i="13"/>
  <c r="AJ57" i="13"/>
  <c r="BH57" i="13"/>
  <c r="AV57" i="13"/>
  <c r="BM33" i="13"/>
  <c r="BA33" i="13"/>
  <c r="AO33" i="13"/>
  <c r="AC33" i="13"/>
  <c r="BP33" i="13"/>
  <c r="AP33" i="13"/>
  <c r="AB33" i="13"/>
  <c r="BO33" i="13"/>
  <c r="BB33" i="13"/>
  <c r="AN33" i="13"/>
  <c r="BN33" i="13"/>
  <c r="AZ33" i="13"/>
  <c r="AM33" i="13"/>
  <c r="BL33" i="13"/>
  <c r="AY33" i="13"/>
  <c r="AL33" i="13"/>
  <c r="AX33" i="13"/>
  <c r="AK33" i="13"/>
  <c r="BJ33" i="13"/>
  <c r="AW33" i="13"/>
  <c r="AJ33" i="13"/>
  <c r="BT33" i="13"/>
  <c r="BG33" i="13"/>
  <c r="AT33" i="13"/>
  <c r="AG33" i="13"/>
  <c r="BS33" i="13"/>
  <c r="BF33" i="13"/>
  <c r="AF33" i="13"/>
  <c r="BR33" i="13"/>
  <c r="BE33" i="13"/>
  <c r="AR33" i="13"/>
  <c r="AE33" i="13"/>
  <c r="BQ33" i="13"/>
  <c r="BD33" i="13"/>
  <c r="AQ33" i="13"/>
  <c r="AD33" i="13"/>
  <c r="BI33" i="13"/>
  <c r="BH33" i="13"/>
  <c r="AU33" i="13"/>
  <c r="AI33" i="13"/>
  <c r="AH33" i="13"/>
  <c r="BI86" i="13"/>
  <c r="AW86" i="13"/>
  <c r="AK86" i="13"/>
  <c r="BT86" i="13"/>
  <c r="BH86" i="13"/>
  <c r="AV86" i="13"/>
  <c r="AJ86" i="13"/>
  <c r="BS86" i="13"/>
  <c r="AU86" i="13"/>
  <c r="AI86" i="13"/>
  <c r="BN86" i="13"/>
  <c r="BB86" i="13"/>
  <c r="AP86" i="13"/>
  <c r="AD86" i="13"/>
  <c r="BL86" i="13"/>
  <c r="AZ86" i="13"/>
  <c r="AN86" i="13"/>
  <c r="AB86" i="13"/>
  <c r="BK86" i="13"/>
  <c r="AM86" i="13"/>
  <c r="BJ86" i="13"/>
  <c r="AX86" i="13"/>
  <c r="AL86" i="13"/>
  <c r="BO86" i="13"/>
  <c r="AH86" i="13"/>
  <c r="BM86" i="13"/>
  <c r="AG86" i="13"/>
  <c r="BF86" i="13"/>
  <c r="AF86" i="13"/>
  <c r="BE86" i="13"/>
  <c r="BC86" i="13"/>
  <c r="AS86" i="13"/>
  <c r="BR86" i="13"/>
  <c r="AR86" i="13"/>
  <c r="AO86" i="13"/>
  <c r="AC86" i="13"/>
  <c r="BD86" i="13"/>
  <c r="BP86" i="13"/>
  <c r="BA86" i="13"/>
  <c r="AT86" i="13"/>
  <c r="BQ86" i="13"/>
  <c r="BR8" i="13"/>
  <c r="BF8" i="13"/>
  <c r="AT8" i="13"/>
  <c r="AH8" i="13"/>
  <c r="BQ8" i="13"/>
  <c r="BE8" i="13"/>
  <c r="AS8" i="13"/>
  <c r="AG8" i="13"/>
  <c r="BP8" i="13"/>
  <c r="BD8" i="13"/>
  <c r="AR8" i="13"/>
  <c r="AF8" i="13"/>
  <c r="BO8" i="13"/>
  <c r="BC8" i="13"/>
  <c r="AQ8" i="13"/>
  <c r="AE8" i="13"/>
  <c r="BN8" i="13"/>
  <c r="BB8" i="13"/>
  <c r="AP8" i="13"/>
  <c r="AD8" i="13"/>
  <c r="BM8" i="13"/>
  <c r="BA8" i="13"/>
  <c r="AO8" i="13"/>
  <c r="AC8" i="13"/>
  <c r="BJ8" i="13"/>
  <c r="AX8" i="13"/>
  <c r="AL8" i="13"/>
  <c r="BK8" i="13"/>
  <c r="AJ8" i="13"/>
  <c r="BI8" i="13"/>
  <c r="AI8" i="13"/>
  <c r="BH8" i="13"/>
  <c r="AB8" i="13"/>
  <c r="BG8" i="13"/>
  <c r="AZ8" i="13"/>
  <c r="AY8" i="13"/>
  <c r="AW8" i="13"/>
  <c r="AV8" i="13"/>
  <c r="AU8" i="13"/>
  <c r="BT8" i="13"/>
  <c r="AN8" i="13"/>
  <c r="BS8" i="13"/>
  <c r="AM8" i="13"/>
  <c r="BL8" i="13"/>
  <c r="AK8" i="13"/>
  <c r="BI90" i="13"/>
  <c r="AW90" i="13"/>
  <c r="AK90" i="13"/>
  <c r="BT90" i="13"/>
  <c r="BH90" i="13"/>
  <c r="AV90" i="13"/>
  <c r="AJ90" i="13"/>
  <c r="BS90" i="13"/>
  <c r="BG90" i="13"/>
  <c r="AU90" i="13"/>
  <c r="AI90" i="13"/>
  <c r="BN90" i="13"/>
  <c r="BB90" i="13"/>
  <c r="AP90" i="13"/>
  <c r="AD90" i="13"/>
  <c r="BL90" i="13"/>
  <c r="AZ90" i="13"/>
  <c r="AN90" i="13"/>
  <c r="AB90" i="13"/>
  <c r="BK90" i="13"/>
  <c r="AY90" i="13"/>
  <c r="AM90" i="13"/>
  <c r="BJ90" i="13"/>
  <c r="AX90" i="13"/>
  <c r="AL90" i="13"/>
  <c r="BE90" i="13"/>
  <c r="AE90" i="13"/>
  <c r="BD90" i="13"/>
  <c r="AC90" i="13"/>
  <c r="BC90" i="13"/>
  <c r="BA90" i="13"/>
  <c r="AS90" i="13"/>
  <c r="BP90" i="13"/>
  <c r="AO90" i="13"/>
  <c r="BO90" i="13"/>
  <c r="AH90" i="13"/>
  <c r="BM90" i="13"/>
  <c r="BF90" i="13"/>
  <c r="AT90" i="13"/>
  <c r="AR90" i="13"/>
  <c r="AQ90" i="13"/>
  <c r="AG90" i="13"/>
  <c r="BQ90" i="13"/>
  <c r="AF90" i="13"/>
  <c r="BR90" i="13"/>
  <c r="BQ45" i="13"/>
  <c r="BE45" i="13"/>
  <c r="AS45" i="13"/>
  <c r="BP45" i="13"/>
  <c r="AR45" i="13"/>
  <c r="BO45" i="13"/>
  <c r="BC45" i="13"/>
  <c r="AQ45" i="13"/>
  <c r="BN45" i="13"/>
  <c r="BB45" i="13"/>
  <c r="AP45" i="13"/>
  <c r="BM45" i="13"/>
  <c r="AO45" i="13"/>
  <c r="BI45" i="13"/>
  <c r="AW45" i="13"/>
  <c r="BT45" i="13"/>
  <c r="BH45" i="13"/>
  <c r="AV45" i="13"/>
  <c r="BS45" i="13"/>
  <c r="BG45" i="13"/>
  <c r="BF45" i="13"/>
  <c r="AZ45" i="13"/>
  <c r="AY45" i="13"/>
  <c r="AX45" i="13"/>
  <c r="AT45" i="13"/>
  <c r="AN45" i="13"/>
  <c r="BR45" i="13"/>
  <c r="BL45" i="13"/>
  <c r="BJ45" i="13"/>
  <c r="AL45" i="13"/>
  <c r="T44" i="10"/>
  <c r="T44" i="13"/>
  <c r="V44" i="13" s="1"/>
  <c r="W44" i="13" s="1"/>
  <c r="BH73" i="13"/>
  <c r="AV73" i="13"/>
  <c r="AJ73" i="13"/>
  <c r="BG73" i="13"/>
  <c r="AU73" i="13"/>
  <c r="AI73" i="13"/>
  <c r="BF73" i="13"/>
  <c r="AT73" i="13"/>
  <c r="AH73" i="13"/>
  <c r="BE73" i="13"/>
  <c r="AS73" i="13"/>
  <c r="AG73" i="13"/>
  <c r="BC73" i="13"/>
  <c r="AQ73" i="13"/>
  <c r="AE73" i="13"/>
  <c r="AZ73" i="13"/>
  <c r="AN73" i="13"/>
  <c r="AB73" i="13"/>
  <c r="AY73" i="13"/>
  <c r="AM73" i="13"/>
  <c r="BJ73" i="13"/>
  <c r="AF73" i="13"/>
  <c r="BI73" i="13"/>
  <c r="AD73" i="13"/>
  <c r="BD73" i="13"/>
  <c r="AC73" i="13"/>
  <c r="BB73" i="13"/>
  <c r="BA73" i="13"/>
  <c r="AP73" i="13"/>
  <c r="AW73" i="13"/>
  <c r="AR73" i="13"/>
  <c r="AO73" i="13"/>
  <c r="AL73" i="13"/>
  <c r="AK73" i="13"/>
  <c r="AX73" i="13"/>
  <c r="BM25" i="13"/>
  <c r="BA25" i="13"/>
  <c r="AO25" i="13"/>
  <c r="AC25" i="13"/>
  <c r="BI25" i="13"/>
  <c r="AV25" i="13"/>
  <c r="AI25" i="13"/>
  <c r="BH25" i="13"/>
  <c r="AU25" i="13"/>
  <c r="AH25" i="13"/>
  <c r="BT25" i="13"/>
  <c r="BG25" i="13"/>
  <c r="AT25" i="13"/>
  <c r="AG25" i="13"/>
  <c r="BS25" i="13"/>
  <c r="BF25" i="13"/>
  <c r="AS25" i="13"/>
  <c r="AF25" i="13"/>
  <c r="BR25" i="13"/>
  <c r="BE25" i="13"/>
  <c r="AR25" i="13"/>
  <c r="AE25" i="13"/>
  <c r="BQ25" i="13"/>
  <c r="BD25" i="13"/>
  <c r="AQ25" i="13"/>
  <c r="AD25" i="13"/>
  <c r="BN25" i="13"/>
  <c r="AZ25" i="13"/>
  <c r="AM25" i="13"/>
  <c r="BL25" i="13"/>
  <c r="AY25" i="13"/>
  <c r="AL25" i="13"/>
  <c r="BK25" i="13"/>
  <c r="AX25" i="13"/>
  <c r="AK25" i="13"/>
  <c r="BJ25" i="13"/>
  <c r="AW25" i="13"/>
  <c r="AJ25" i="13"/>
  <c r="BC25" i="13"/>
  <c r="BB25" i="13"/>
  <c r="AP25" i="13"/>
  <c r="AN25" i="13"/>
  <c r="AB25" i="13"/>
  <c r="BP25" i="13"/>
  <c r="BO25" i="13"/>
  <c r="BJ36" i="13"/>
  <c r="AX36" i="13"/>
  <c r="AL36" i="13"/>
  <c r="BL36" i="13"/>
  <c r="AY36" i="13"/>
  <c r="AK36" i="13"/>
  <c r="BK36" i="13"/>
  <c r="AW36" i="13"/>
  <c r="AJ36" i="13"/>
  <c r="BI36" i="13"/>
  <c r="AV36" i="13"/>
  <c r="AI36" i="13"/>
  <c r="BH36" i="13"/>
  <c r="AU36" i="13"/>
  <c r="AH36" i="13"/>
  <c r="BT36" i="13"/>
  <c r="BG36" i="13"/>
  <c r="AT36" i="13"/>
  <c r="AG36" i="13"/>
  <c r="BS36" i="13"/>
  <c r="BF36" i="13"/>
  <c r="AS36" i="13"/>
  <c r="AF36" i="13"/>
  <c r="BP36" i="13"/>
  <c r="BC36" i="13"/>
  <c r="AP36" i="13"/>
  <c r="AC36" i="13"/>
  <c r="BO36" i="13"/>
  <c r="BB36" i="13"/>
  <c r="AO36" i="13"/>
  <c r="AB36" i="13"/>
  <c r="BN36" i="13"/>
  <c r="BA36" i="13"/>
  <c r="AN36" i="13"/>
  <c r="BM36" i="13"/>
  <c r="AZ36" i="13"/>
  <c r="AM36" i="13"/>
  <c r="AE36" i="13"/>
  <c r="AD36" i="13"/>
  <c r="BR36" i="13"/>
  <c r="BQ36" i="13"/>
  <c r="BE36" i="13"/>
  <c r="BD36" i="13"/>
  <c r="AR36" i="13"/>
  <c r="AQ36" i="13"/>
  <c r="AP100" i="13"/>
  <c r="AC100" i="13"/>
  <c r="AT100" i="13"/>
  <c r="AG100" i="13"/>
  <c r="BL100" i="13"/>
  <c r="AI100" i="13"/>
  <c r="AB100" i="13"/>
  <c r="BS35" i="13"/>
  <c r="BG35" i="13"/>
  <c r="AU35" i="13"/>
  <c r="AI35" i="13"/>
  <c r="BQ35" i="13"/>
  <c r="BD35" i="13"/>
  <c r="AQ35" i="13"/>
  <c r="AD35" i="13"/>
  <c r="BP35" i="13"/>
  <c r="BC35" i="13"/>
  <c r="AP35" i="13"/>
  <c r="AC35" i="13"/>
  <c r="BO35" i="13"/>
  <c r="BB35" i="13"/>
  <c r="AO35" i="13"/>
  <c r="AB35" i="13"/>
  <c r="BN35" i="13"/>
  <c r="BA35" i="13"/>
  <c r="AN35" i="13"/>
  <c r="BM35" i="13"/>
  <c r="AZ35" i="13"/>
  <c r="AM35" i="13"/>
  <c r="BL35" i="13"/>
  <c r="AY35" i="13"/>
  <c r="AL35" i="13"/>
  <c r="BI35" i="13"/>
  <c r="AV35" i="13"/>
  <c r="AH35" i="13"/>
  <c r="BH35" i="13"/>
  <c r="AT35" i="13"/>
  <c r="AG35" i="13"/>
  <c r="BT35" i="13"/>
  <c r="BF35" i="13"/>
  <c r="AS35" i="13"/>
  <c r="AF35" i="13"/>
  <c r="BR35" i="13"/>
  <c r="BE35" i="13"/>
  <c r="AR35" i="13"/>
  <c r="AE35" i="13"/>
  <c r="BK35" i="13"/>
  <c r="BJ35" i="13"/>
  <c r="AX35" i="13"/>
  <c r="AW35" i="13"/>
  <c r="AK35" i="13"/>
  <c r="AJ35" i="13"/>
  <c r="EE81" i="9"/>
  <c r="EW55" i="9"/>
  <c r="V57" i="10"/>
  <c r="W57" i="10" s="1"/>
  <c r="EU53" i="9"/>
  <c r="B15" i="12" a="1"/>
  <c r="V44" i="10"/>
  <c r="W44" i="10" s="1"/>
  <c r="V93" i="10"/>
  <c r="W93" i="10" s="1"/>
  <c r="V97" i="10"/>
  <c r="W97" i="10" s="1"/>
  <c r="EB16" i="9"/>
  <c r="J17" i="10"/>
  <c r="FE13" i="9"/>
  <c r="J14" i="10"/>
  <c r="DW4" i="9"/>
  <c r="EN4" i="9"/>
  <c r="EJ59" i="9"/>
  <c r="T60" i="10"/>
  <c r="V60" i="10" s="1"/>
  <c r="W60" i="10" s="1"/>
  <c r="FH101" i="9"/>
  <c r="M102" i="10"/>
  <c r="Q102" i="10" s="1"/>
  <c r="R102" i="10" s="1"/>
  <c r="EH69" i="9"/>
  <c r="T70" i="10"/>
  <c r="V70" i="10" s="1"/>
  <c r="W70" i="10" s="1"/>
  <c r="EV42" i="9"/>
  <c r="T43" i="10"/>
  <c r="V43" i="10" s="1"/>
  <c r="W43" i="10" s="1"/>
  <c r="EP61" i="9"/>
  <c r="T62" i="10"/>
  <c r="V62" i="10" s="1"/>
  <c r="W62" i="10" s="1"/>
  <c r="DR4" i="9"/>
  <c r="EQ62" i="9"/>
  <c r="T63" i="10"/>
  <c r="V63" i="10" s="1"/>
  <c r="W63" i="10" s="1"/>
  <c r="EM91" i="9"/>
  <c r="T92" i="10"/>
  <c r="V92" i="10" s="1"/>
  <c r="W92" i="10" s="1"/>
  <c r="ET4" i="9"/>
  <c r="EC4" i="9"/>
  <c r="FC4" i="9"/>
  <c r="EZ86" i="9"/>
  <c r="T87" i="10"/>
  <c r="V87" i="10" s="1"/>
  <c r="W87" i="10" s="1"/>
  <c r="EN83" i="9"/>
  <c r="T84" i="10"/>
  <c r="V84" i="10" s="1"/>
  <c r="W84" i="10" s="1"/>
  <c r="EN27" i="9"/>
  <c r="M28" i="10"/>
  <c r="Q28" i="10" s="1"/>
  <c r="R28" i="10" s="1"/>
  <c r="FJ20" i="9"/>
  <c r="J21" i="10"/>
  <c r="FF4" i="9"/>
  <c r="FD4" i="9"/>
  <c r="EY4" i="9"/>
  <c r="J5" i="10"/>
  <c r="EZ4" i="9"/>
  <c r="FG4" i="9"/>
  <c r="FH4" i="9"/>
  <c r="EV4" i="9"/>
  <c r="EH4" i="9"/>
  <c r="EA4" i="9"/>
  <c r="EX4" i="9"/>
  <c r="EZ22" i="9"/>
  <c r="M23" i="10"/>
  <c r="Q23" i="10" s="1"/>
  <c r="R23" i="10" s="1"/>
  <c r="ER82" i="9"/>
  <c r="T83" i="10"/>
  <c r="V83" i="10" s="1"/>
  <c r="W83" i="10" s="1"/>
  <c r="EQ9" i="9"/>
  <c r="J10" i="10"/>
  <c r="FJ53" i="9"/>
  <c r="T54" i="10"/>
  <c r="V54" i="10" s="1"/>
  <c r="W54" i="10" s="1"/>
  <c r="FD81" i="9"/>
  <c r="T82" i="10"/>
  <c r="V82" i="10" s="1"/>
  <c r="W82" i="10" s="1"/>
  <c r="EU55" i="9"/>
  <c r="ES4" i="9"/>
  <c r="EM4" i="9"/>
  <c r="EL4" i="9"/>
  <c r="FI4" i="9"/>
  <c r="EY77" i="9"/>
  <c r="J78" i="10"/>
  <c r="ED95" i="9"/>
  <c r="T96" i="10"/>
  <c r="V96" i="10" s="1"/>
  <c r="W96" i="10" s="1"/>
  <c r="FJ76" i="9"/>
  <c r="J77" i="10"/>
  <c r="EO39" i="9"/>
  <c r="M40" i="10"/>
  <c r="Q40" i="10" s="1"/>
  <c r="R40" i="10" s="1"/>
  <c r="DZ4" i="9"/>
  <c r="ER4" i="9"/>
  <c r="FB4" i="9"/>
  <c r="DY30" i="9"/>
  <c r="M31" i="10"/>
  <c r="Q31" i="10" s="1"/>
  <c r="R31" i="10" s="1"/>
  <c r="FI15" i="9"/>
  <c r="J16" i="10"/>
  <c r="EJ60" i="9"/>
  <c r="M61" i="10"/>
  <c r="Q61" i="10" s="1"/>
  <c r="R61" i="10" s="1"/>
  <c r="EY34" i="9"/>
  <c r="T35" i="10"/>
  <c r="V35" i="10" s="1"/>
  <c r="W35" i="10" s="1"/>
  <c r="FJ84" i="9"/>
  <c r="T85" i="10"/>
  <c r="V85" i="10" s="1"/>
  <c r="W85" i="10" s="1"/>
  <c r="EW54" i="9"/>
  <c r="T55" i="10"/>
  <c r="V55" i="10" s="1"/>
  <c r="W55" i="10" s="1"/>
  <c r="FD78" i="9"/>
  <c r="T79" i="10"/>
  <c r="V79" i="10" s="1"/>
  <c r="W79" i="10" s="1"/>
  <c r="DY70" i="9"/>
  <c r="T71" i="10"/>
  <c r="V71" i="10" s="1"/>
  <c r="W71" i="10" s="1"/>
  <c r="EL21" i="9"/>
  <c r="M22" i="10"/>
  <c r="FD29" i="9"/>
  <c r="M30" i="10"/>
  <c r="Q30" i="10" s="1"/>
  <c r="R30" i="10" s="1"/>
  <c r="FJ48" i="9"/>
  <c r="T49" i="10"/>
  <c r="V49" i="10" s="1"/>
  <c r="W49" i="10" s="1"/>
  <c r="EK4" i="9"/>
  <c r="EF4" i="9"/>
  <c r="EK58" i="9"/>
  <c r="T59" i="10"/>
  <c r="V59" i="10" s="1"/>
  <c r="W59" i="10" s="1"/>
  <c r="EN94" i="9"/>
  <c r="T95" i="10"/>
  <c r="V95" i="10" s="1"/>
  <c r="W95" i="10" s="1"/>
  <c r="ES71" i="9"/>
  <c r="J72" i="10"/>
  <c r="FD55" i="9"/>
  <c r="T56" i="10"/>
  <c r="V56" i="10" s="1"/>
  <c r="W56" i="10" s="1"/>
  <c r="EV33" i="9"/>
  <c r="M34" i="10"/>
  <c r="DR88" i="9"/>
  <c r="T89" i="10"/>
  <c r="V89" i="10" s="1"/>
  <c r="W89" i="10" s="1"/>
  <c r="DS47" i="9"/>
  <c r="T48" i="10"/>
  <c r="V48" i="10" s="1"/>
  <c r="W48" i="10" s="1"/>
  <c r="EU52" i="9"/>
  <c r="T53" i="10"/>
  <c r="V53" i="10" s="1"/>
  <c r="W53" i="10" s="1"/>
  <c r="FE45" i="9"/>
  <c r="J46" i="10"/>
  <c r="FH24" i="9"/>
  <c r="M25" i="10"/>
  <c r="Q25" i="10" s="1"/>
  <c r="R25" i="10" s="1"/>
  <c r="ET26" i="9"/>
  <c r="M27" i="10"/>
  <c r="Q27" i="10" s="1"/>
  <c r="R27" i="10" s="1"/>
  <c r="EE89" i="9"/>
  <c r="T90" i="10"/>
  <c r="V90" i="10" s="1"/>
  <c r="W90" i="10" s="1"/>
  <c r="DY4" i="9"/>
  <c r="EQ4" i="9"/>
  <c r="FF23" i="9"/>
  <c r="M24" i="10"/>
  <c r="Q24" i="10" s="1"/>
  <c r="R24" i="10" s="1"/>
  <c r="FF74" i="9"/>
  <c r="J75" i="10"/>
  <c r="EJ4" i="9"/>
  <c r="EE4" i="9"/>
  <c r="FA4" i="9"/>
  <c r="DX4" i="9"/>
  <c r="EP4" i="9"/>
  <c r="EZ65" i="9"/>
  <c r="J66" i="10"/>
  <c r="EU37" i="9"/>
  <c r="M38" i="10"/>
  <c r="Q38" i="10" s="1"/>
  <c r="R38" i="10" s="1"/>
  <c r="ES7" i="9"/>
  <c r="T8" i="10"/>
  <c r="V8" i="10" s="1"/>
  <c r="W8" i="10" s="1"/>
  <c r="FA57" i="9"/>
  <c r="T58" i="10"/>
  <c r="V58" i="10" s="1"/>
  <c r="W58" i="10" s="1"/>
  <c r="FE31" i="9"/>
  <c r="M32" i="10"/>
  <c r="Q32" i="10" s="1"/>
  <c r="R32" i="10" s="1"/>
  <c r="EU35" i="9"/>
  <c r="M36" i="10"/>
  <c r="Q36" i="10" s="1"/>
  <c r="R36" i="10" s="1"/>
  <c r="DZ41" i="9"/>
  <c r="T42" i="10"/>
  <c r="V42" i="10" s="1"/>
  <c r="W42" i="10" s="1"/>
  <c r="DX73" i="9"/>
  <c r="J74" i="10"/>
  <c r="DU66" i="9"/>
  <c r="T67" i="10"/>
  <c r="V67" i="10" s="1"/>
  <c r="W67" i="10" s="1"/>
  <c r="EY28" i="9"/>
  <c r="M29" i="10"/>
  <c r="Q29" i="10" s="1"/>
  <c r="R29" i="10" s="1"/>
  <c r="FH14" i="9"/>
  <c r="J15" i="10"/>
  <c r="FC80" i="9"/>
  <c r="T81" i="10"/>
  <c r="V81" i="10" s="1"/>
  <c r="W81" i="10" s="1"/>
  <c r="EH46" i="9"/>
  <c r="T47" i="10"/>
  <c r="V47" i="10" s="1"/>
  <c r="W47" i="10" s="1"/>
  <c r="EW8" i="9"/>
  <c r="J9" i="10"/>
  <c r="EW18" i="9"/>
  <c r="T19" i="10"/>
  <c r="V19" i="10" s="1"/>
  <c r="W19" i="10" s="1"/>
  <c r="EU75" i="9"/>
  <c r="J76" i="10"/>
  <c r="Q33" i="10"/>
  <c r="R33" i="10" s="1"/>
  <c r="EU4" i="9"/>
  <c r="EO4" i="9"/>
  <c r="EO93" i="9"/>
  <c r="T94" i="10"/>
  <c r="V94" i="10" s="1"/>
  <c r="W94" i="10" s="1"/>
  <c r="DY63" i="9"/>
  <c r="T64" i="10"/>
  <c r="V64" i="10" s="1"/>
  <c r="W64" i="10" s="1"/>
  <c r="EZ25" i="9"/>
  <c r="M26" i="10"/>
  <c r="Q26" i="10" s="1"/>
  <c r="R26" i="10" s="1"/>
  <c r="FH12" i="9"/>
  <c r="J13" i="10"/>
  <c r="EC82" i="9"/>
  <c r="EX84" i="9"/>
  <c r="EH91" i="9"/>
  <c r="EI4" i="9"/>
  <c r="EB4" i="9"/>
  <c r="FE4" i="9"/>
  <c r="EB80" i="9"/>
  <c r="EX33" i="9"/>
  <c r="EW33" i="9"/>
  <c r="EI33" i="9"/>
  <c r="EA10" i="9"/>
  <c r="FG88" i="9"/>
  <c r="DW47" i="9"/>
  <c r="EC88" i="9"/>
  <c r="EV47" i="9"/>
  <c r="EM45" i="9"/>
  <c r="DU95" i="9"/>
  <c r="EO91" i="9"/>
  <c r="EA92" i="9"/>
  <c r="DR44" i="9"/>
  <c r="DY47" i="9"/>
  <c r="ES88" i="9"/>
  <c r="EW88" i="9"/>
  <c r="DT45" i="9"/>
  <c r="FC88" i="9"/>
  <c r="EM47" i="9"/>
  <c r="DU45" i="9"/>
  <c r="FG24" i="9"/>
  <c r="FD88" i="9"/>
  <c r="FF47" i="9"/>
  <c r="FB26" i="9"/>
  <c r="EZ47" i="9"/>
  <c r="EF85" i="9"/>
  <c r="EL51" i="9"/>
  <c r="ET88" i="9"/>
  <c r="EX24" i="9"/>
  <c r="FJ33" i="9"/>
  <c r="EH51" i="9"/>
  <c r="ED62" i="9"/>
  <c r="DS82" i="9"/>
  <c r="DS57" i="9"/>
  <c r="FJ82" i="9"/>
  <c r="DV92" i="9"/>
  <c r="EM51" i="9"/>
  <c r="EG77" i="9"/>
  <c r="EL82" i="9"/>
  <c r="FD70" i="9"/>
  <c r="FC81" i="9"/>
  <c r="ER62" i="9"/>
  <c r="EP52" i="9"/>
  <c r="FB47" i="9"/>
  <c r="DZ77" i="9"/>
  <c r="EM88" i="9"/>
  <c r="DT82" i="9"/>
  <c r="ET47" i="9"/>
  <c r="EH70" i="9"/>
  <c r="EC57" i="9"/>
  <c r="EH45" i="9"/>
  <c r="EH81" i="9"/>
  <c r="ER21" i="9"/>
  <c r="EQ31" i="9"/>
  <c r="EG89" i="9"/>
  <c r="EM86" i="9"/>
  <c r="ES82" i="9"/>
  <c r="ES86" i="9"/>
  <c r="EU77" i="9"/>
  <c r="EO95" i="9"/>
  <c r="FH77" i="9"/>
  <c r="EU81" i="9"/>
  <c r="DW87" i="9"/>
  <c r="EZ77" i="9"/>
  <c r="EX70" i="9"/>
  <c r="DW57" i="9"/>
  <c r="FH81" i="9"/>
  <c r="EP62" i="9"/>
  <c r="DZ32" i="9"/>
  <c r="FA18" i="9"/>
  <c r="DR77" i="9"/>
  <c r="EE88" i="9"/>
  <c r="FE53" i="9"/>
  <c r="EC30" i="9"/>
  <c r="EJ92" i="9"/>
  <c r="EU57" i="9"/>
  <c r="EP81" i="9"/>
  <c r="FB48" i="9"/>
  <c r="EN62" i="9"/>
  <c r="EP30" i="9"/>
  <c r="EH57" i="9"/>
  <c r="FI81" i="9"/>
  <c r="DS11" i="9"/>
  <c r="EL9" i="9"/>
  <c r="FI88" i="9"/>
  <c r="ED24" i="9"/>
  <c r="EE92" i="9"/>
  <c r="EA57" i="9"/>
  <c r="ED22" i="9"/>
  <c r="EI81" i="9"/>
  <c r="FG37" i="9"/>
  <c r="EG62" i="9"/>
  <c r="EV71" i="9"/>
  <c r="EV62" i="9"/>
  <c r="EK92" i="9"/>
  <c r="EV88" i="9"/>
  <c r="ES24" i="9"/>
  <c r="EV92" i="9"/>
  <c r="EL57" i="9"/>
  <c r="EV81" i="9"/>
  <c r="FB81" i="9"/>
  <c r="EE37" i="9"/>
  <c r="FH87" i="9"/>
  <c r="DT62" i="9"/>
  <c r="ER74" i="9"/>
  <c r="EQ92" i="9"/>
  <c r="DV22" i="9"/>
  <c r="FJ30" i="9"/>
  <c r="EC94" i="9"/>
  <c r="EF82" i="9"/>
  <c r="EN47" i="9"/>
  <c r="ET24" i="9"/>
  <c r="EX57" i="9"/>
  <c r="EA54" i="9"/>
  <c r="EL81" i="9"/>
  <c r="EW84" i="9"/>
  <c r="FI34" i="9"/>
  <c r="FE62" i="9"/>
  <c r="DU4" i="9"/>
  <c r="DT4" i="9"/>
  <c r="DS4" i="9"/>
  <c r="DV4" i="9"/>
  <c r="DT76" i="9"/>
  <c r="EW39" i="9"/>
  <c r="EC89" i="9"/>
  <c r="AQ3" i="9"/>
  <c r="ET71" i="9"/>
  <c r="ED94" i="9"/>
  <c r="DU76" i="9"/>
  <c r="ED57" i="9"/>
  <c r="EY46" i="9"/>
  <c r="DS46" i="9"/>
  <c r="DT89" i="9"/>
  <c r="ER13" i="9"/>
  <c r="FH62" i="9"/>
  <c r="DY77" i="9"/>
  <c r="DT71" i="9"/>
  <c r="FF24" i="9"/>
  <c r="EE94" i="9"/>
  <c r="EQ88" i="9"/>
  <c r="DX88" i="9"/>
  <c r="EA47" i="9"/>
  <c r="FC30" i="9"/>
  <c r="EO76" i="9"/>
  <c r="DZ70" i="9"/>
  <c r="EI92" i="9"/>
  <c r="FI80" i="9"/>
  <c r="FF57" i="9"/>
  <c r="FB57" i="9"/>
  <c r="ER45" i="9"/>
  <c r="ED28" i="9"/>
  <c r="EX13" i="9"/>
  <c r="EO32" i="9"/>
  <c r="FB89" i="9"/>
  <c r="FA89" i="9"/>
  <c r="FD13" i="9"/>
  <c r="FI62" i="9"/>
  <c r="DS62" i="9"/>
  <c r="EX91" i="9"/>
  <c r="EC71" i="9"/>
  <c r="EH94" i="9"/>
  <c r="DZ66" i="9"/>
  <c r="EJ46" i="9"/>
  <c r="FF89" i="9"/>
  <c r="EP70" i="9"/>
  <c r="EN57" i="9"/>
  <c r="FJ39" i="9"/>
  <c r="EG54" i="9"/>
  <c r="EO89" i="9"/>
  <c r="EX62" i="9"/>
  <c r="DT91" i="9"/>
  <c r="EV72" i="9"/>
  <c r="FI77" i="9"/>
  <c r="EH71" i="9"/>
  <c r="EA94" i="9"/>
  <c r="FA88" i="9"/>
  <c r="FF88" i="9"/>
  <c r="EU82" i="9"/>
  <c r="FC47" i="9"/>
  <c r="EB30" i="9"/>
  <c r="EJ76" i="9"/>
  <c r="EQ70" i="9"/>
  <c r="FI92" i="9"/>
  <c r="DY80" i="9"/>
  <c r="EI57" i="9"/>
  <c r="DZ57" i="9"/>
  <c r="FF45" i="9"/>
  <c r="EP28" i="9"/>
  <c r="EH13" i="9"/>
  <c r="EP32" i="9"/>
  <c r="EG9" i="9"/>
  <c r="EQ89" i="9"/>
  <c r="DU89" i="9"/>
  <c r="ES13" i="9"/>
  <c r="FD62" i="9"/>
  <c r="EJ62" i="9"/>
  <c r="EN91" i="9"/>
  <c r="EZ76" i="9"/>
  <c r="DS80" i="9"/>
  <c r="EV13" i="9"/>
  <c r="EM89" i="9"/>
  <c r="FA62" i="9"/>
  <c r="EH62" i="9"/>
  <c r="EI50" i="9"/>
  <c r="EW45" i="9"/>
  <c r="EH77" i="9"/>
  <c r="DY71" i="9"/>
  <c r="FG94" i="9"/>
  <c r="EY88" i="9"/>
  <c r="EH88" i="9"/>
  <c r="EY82" i="9"/>
  <c r="EB47" i="9"/>
  <c r="EE35" i="9"/>
  <c r="EJ24" i="9"/>
  <c r="EL76" i="9"/>
  <c r="FH70" i="9"/>
  <c r="EE86" i="9"/>
  <c r="EF80" i="9"/>
  <c r="FC57" i="9"/>
  <c r="DX51" i="9"/>
  <c r="EG45" i="9"/>
  <c r="EP22" i="9"/>
  <c r="DR48" i="9"/>
  <c r="DS21" i="9"/>
  <c r="EU61" i="9"/>
  <c r="EC13" i="9"/>
  <c r="EA89" i="9"/>
  <c r="DZ48" i="9"/>
  <c r="EZ91" i="9"/>
  <c r="FB62" i="9"/>
  <c r="ET62" i="9"/>
  <c r="EJ32" i="9"/>
  <c r="DV76" i="9"/>
  <c r="DZ94" i="9"/>
  <c r="EJ41" i="9"/>
  <c r="FD57" i="9"/>
  <c r="FF80" i="9"/>
  <c r="EV21" i="9"/>
  <c r="EZ89" i="9"/>
  <c r="FC62" i="9"/>
  <c r="AS3" i="9"/>
  <c r="EI24" i="9"/>
  <c r="FA77" i="9"/>
  <c r="EI71" i="9"/>
  <c r="FB65" i="9"/>
  <c r="EM94" i="9"/>
  <c r="EK88" i="9"/>
  <c r="FJ88" i="9"/>
  <c r="EG82" i="9"/>
  <c r="EC47" i="9"/>
  <c r="FI35" i="9"/>
  <c r="FJ24" i="9"/>
  <c r="DU30" i="9"/>
  <c r="FF76" i="9"/>
  <c r="EX30" i="9"/>
  <c r="EO86" i="9"/>
  <c r="EJ57" i="9"/>
  <c r="EJ51" i="9"/>
  <c r="FH39" i="9"/>
  <c r="EI88" i="9"/>
  <c r="ET73" i="9"/>
  <c r="EI66" i="9"/>
  <c r="EF81" i="9"/>
  <c r="DY21" i="9"/>
  <c r="EM55" i="9"/>
  <c r="DR62" i="9"/>
  <c r="DY89" i="9"/>
  <c r="FJ89" i="9"/>
  <c r="EJ33" i="9"/>
  <c r="FJ62" i="9"/>
  <c r="DW62" i="9"/>
  <c r="DV71" i="9"/>
  <c r="EW94" i="9"/>
  <c r="DS89" i="9"/>
  <c r="FI8" i="9"/>
  <c r="EE71" i="9"/>
  <c r="DU94" i="9"/>
  <c r="ET35" i="9"/>
  <c r="EU39" i="9"/>
  <c r="ER89" i="9"/>
  <c r="EA11" i="9"/>
  <c r="AT3" i="9"/>
  <c r="FG22" i="9"/>
  <c r="FE77" i="9"/>
  <c r="EF71" i="9"/>
  <c r="EP45" i="9"/>
  <c r="FC94" i="9"/>
  <c r="DS88" i="9"/>
  <c r="EP88" i="9"/>
  <c r="EW47" i="9"/>
  <c r="ER30" i="9"/>
  <c r="EA76" i="9"/>
  <c r="EG86" i="9"/>
  <c r="FI57" i="9"/>
  <c r="FE57" i="9"/>
  <c r="EA51" i="9"/>
  <c r="DW39" i="9"/>
  <c r="ER70" i="9"/>
  <c r="EE73" i="9"/>
  <c r="EJ66" i="9"/>
  <c r="EW81" i="9"/>
  <c r="ED46" i="9"/>
  <c r="EW21" i="9"/>
  <c r="FC55" i="9"/>
  <c r="EW14" i="9"/>
  <c r="FA34" i="9"/>
  <c r="DZ89" i="9"/>
  <c r="ED89" i="9"/>
  <c r="EB62" i="9"/>
  <c r="EI62" i="9"/>
  <c r="EY71" i="9"/>
  <c r="FA76" i="9"/>
  <c r="DT57" i="9"/>
  <c r="FF62" i="9"/>
  <c r="AR3" i="9"/>
  <c r="DT22" i="9"/>
  <c r="EF77" i="9"/>
  <c r="EK71" i="9"/>
  <c r="DY39" i="9"/>
  <c r="DV94" i="9"/>
  <c r="ER88" i="9"/>
  <c r="FB88" i="9"/>
  <c r="EJ65" i="9"/>
  <c r="EX47" i="9"/>
  <c r="DY18" i="9"/>
  <c r="EM76" i="9"/>
  <c r="EZ24" i="9"/>
  <c r="EB86" i="9"/>
  <c r="EB57" i="9"/>
  <c r="EZ57" i="9"/>
  <c r="EN51" i="9"/>
  <c r="EJ39" i="9"/>
  <c r="EG57" i="9"/>
  <c r="EK73" i="9"/>
  <c r="ET34" i="9"/>
  <c r="EY89" i="9"/>
  <c r="FI89" i="9"/>
  <c r="EW62" i="9"/>
  <c r="EU62" i="9"/>
  <c r="EU96" i="9"/>
  <c r="DV96" i="9"/>
  <c r="EH96" i="9"/>
  <c r="EC96" i="9"/>
  <c r="EH90" i="9"/>
  <c r="DW90" i="9"/>
  <c r="EJ61" i="9"/>
  <c r="EO101" i="9"/>
  <c r="FC61" i="9"/>
  <c r="DU61" i="9"/>
  <c r="FJ61" i="9"/>
  <c r="EG61" i="9"/>
  <c r="DY61" i="9"/>
  <c r="EC61" i="9"/>
  <c r="DZ61" i="9"/>
  <c r="EL61" i="9"/>
  <c r="EZ61" i="9"/>
  <c r="EY31" i="9"/>
  <c r="FD31" i="9"/>
  <c r="FF31" i="9"/>
  <c r="ER31" i="9"/>
  <c r="EO31" i="9"/>
  <c r="EX31" i="9"/>
  <c r="EU31" i="9"/>
  <c r="EK31" i="9"/>
  <c r="EP31" i="9"/>
  <c r="EV31" i="9"/>
  <c r="FI31" i="9"/>
  <c r="ET31" i="9"/>
  <c r="FA31" i="9"/>
  <c r="EL31" i="9"/>
  <c r="FE74" i="9"/>
  <c r="DS74" i="9"/>
  <c r="EI74" i="9"/>
  <c r="FH74" i="9"/>
  <c r="FA74" i="9"/>
  <c r="EG74" i="9"/>
  <c r="FD74" i="9"/>
  <c r="EG31" i="9"/>
  <c r="DY65" i="9"/>
  <c r="DT41" i="9"/>
  <c r="ES73" i="9"/>
  <c r="EK74" i="9"/>
  <c r="DX14" i="9"/>
  <c r="EZ31" i="9"/>
  <c r="ED74" i="9"/>
  <c r="ED10" i="9"/>
  <c r="EK41" i="9"/>
  <c r="EP73" i="9"/>
  <c r="EA96" i="9"/>
  <c r="EJ14" i="9"/>
  <c r="EH31" i="9"/>
  <c r="EX72" i="9"/>
  <c r="EU72" i="9"/>
  <c r="FD72" i="9"/>
  <c r="EJ56" i="9"/>
  <c r="EE56" i="9"/>
  <c r="ED56" i="9"/>
  <c r="EC56" i="9"/>
  <c r="FH56" i="9"/>
  <c r="FG56" i="9"/>
  <c r="EY56" i="9"/>
  <c r="EL56" i="9"/>
  <c r="EH65" i="9"/>
  <c r="EU65" i="9"/>
  <c r="EY65" i="9"/>
  <c r="EI65" i="9"/>
  <c r="DX65" i="9"/>
  <c r="ER65" i="9"/>
  <c r="FI65" i="9"/>
  <c r="EA65" i="9"/>
  <c r="ED65" i="9"/>
  <c r="FD65" i="9"/>
  <c r="FC65" i="9"/>
  <c r="EP65" i="9"/>
  <c r="EL65" i="9"/>
  <c r="DR65" i="9"/>
  <c r="EO65" i="9"/>
  <c r="EM65" i="9"/>
  <c r="EK65" i="9"/>
  <c r="FI37" i="9"/>
  <c r="FB37" i="9"/>
  <c r="EB37" i="9"/>
  <c r="DU37" i="9"/>
  <c r="EB7" i="9"/>
  <c r="ER7" i="9"/>
  <c r="EZ7" i="9"/>
  <c r="EG7" i="9"/>
  <c r="FB87" i="9"/>
  <c r="EU87" i="9"/>
  <c r="EX87" i="9"/>
  <c r="DT23" i="9"/>
  <c r="ET23" i="9"/>
  <c r="DS23" i="9"/>
  <c r="FC23" i="9"/>
  <c r="EC23" i="9"/>
  <c r="FB23" i="9"/>
  <c r="EE23" i="9"/>
  <c r="DY23" i="9"/>
  <c r="DS65" i="9"/>
  <c r="EX41" i="9"/>
  <c r="DR81" i="9"/>
  <c r="EC81" i="9"/>
  <c r="DY81" i="9"/>
  <c r="DZ81" i="9"/>
  <c r="EB81" i="9"/>
  <c r="DX81" i="9"/>
  <c r="EI31" i="9"/>
  <c r="FA72" i="9"/>
  <c r="FI75" i="9"/>
  <c r="EM68" i="9"/>
  <c r="FB68" i="9"/>
  <c r="ET68" i="9"/>
  <c r="FG68" i="9"/>
  <c r="EK68" i="9"/>
  <c r="EW65" i="9"/>
  <c r="ES72" i="9"/>
  <c r="EF99" i="9"/>
  <c r="DT99" i="9"/>
  <c r="FC99" i="9"/>
  <c r="EK99" i="9"/>
  <c r="EZ35" i="9"/>
  <c r="FH35" i="9"/>
  <c r="FC35" i="9"/>
  <c r="EH35" i="9"/>
  <c r="FB35" i="9"/>
  <c r="FA35" i="9"/>
  <c r="EG35" i="9"/>
  <c r="EO35" i="9"/>
  <c r="EY35" i="9"/>
  <c r="EV35" i="9"/>
  <c r="EC35" i="9"/>
  <c r="EA35" i="9"/>
  <c r="EF35" i="9"/>
  <c r="EK35" i="9"/>
  <c r="DS41" i="9"/>
  <c r="DX41" i="9"/>
  <c r="EU41" i="9"/>
  <c r="EF41" i="9"/>
  <c r="FG41" i="9"/>
  <c r="FB41" i="9"/>
  <c r="ER41" i="9"/>
  <c r="FH41" i="9"/>
  <c r="EB41" i="9"/>
  <c r="EM41" i="9"/>
  <c r="FF41" i="9"/>
  <c r="ES32" i="9"/>
  <c r="DY32" i="9"/>
  <c r="EX32" i="9"/>
  <c r="EB32" i="9"/>
  <c r="EH32" i="9"/>
  <c r="FD32" i="9"/>
  <c r="EC32" i="9"/>
  <c r="FJ32" i="9"/>
  <c r="DR32" i="9"/>
  <c r="FE32" i="9"/>
  <c r="EI73" i="9"/>
  <c r="FJ73" i="9"/>
  <c r="ER73" i="9"/>
  <c r="EW73" i="9"/>
  <c r="EB73" i="9"/>
  <c r="FB73" i="9"/>
  <c r="EH73" i="9"/>
  <c r="DR73" i="9"/>
  <c r="DS73" i="9"/>
  <c r="EQ73" i="9"/>
  <c r="EC73" i="9"/>
  <c r="DU73" i="9"/>
  <c r="FD66" i="9"/>
  <c r="DS66" i="9"/>
  <c r="ES66" i="9"/>
  <c r="EY66" i="9"/>
  <c r="EE66" i="9"/>
  <c r="EN66" i="9"/>
  <c r="EM66" i="9"/>
  <c r="EZ66" i="9"/>
  <c r="EA66" i="9"/>
  <c r="ET66" i="9"/>
  <c r="EL66" i="9"/>
  <c r="EX66" i="9"/>
  <c r="EW66" i="9"/>
  <c r="EK66" i="9"/>
  <c r="ED43" i="9"/>
  <c r="EF43" i="9"/>
  <c r="EV43" i="9"/>
  <c r="FH43" i="9"/>
  <c r="DU43" i="9"/>
  <c r="EO28" i="9"/>
  <c r="EG28" i="9"/>
  <c r="EF28" i="9"/>
  <c r="FI28" i="9"/>
  <c r="ET28" i="9"/>
  <c r="EE28" i="9"/>
  <c r="EI28" i="9"/>
  <c r="DX28" i="9"/>
  <c r="FF28" i="9"/>
  <c r="FH28" i="9"/>
  <c r="EN14" i="9"/>
  <c r="DZ14" i="9"/>
  <c r="EP14" i="9"/>
  <c r="EO14" i="9"/>
  <c r="FJ14" i="9"/>
  <c r="FF14" i="9"/>
  <c r="EJ80" i="9"/>
  <c r="EN80" i="9"/>
  <c r="FA80" i="9"/>
  <c r="FD80" i="9"/>
  <c r="EW80" i="9"/>
  <c r="EH80" i="9"/>
  <c r="EU80" i="9"/>
  <c r="EA80" i="9"/>
  <c r="FJ80" i="9"/>
  <c r="ER80" i="9"/>
  <c r="EC80" i="9"/>
  <c r="ES80" i="9"/>
  <c r="FE80" i="9"/>
  <c r="EX46" i="9"/>
  <c r="EU46" i="9"/>
  <c r="FJ46" i="9"/>
  <c r="FI46" i="9"/>
  <c r="FD46" i="9"/>
  <c r="EJ8" i="9"/>
  <c r="EK8" i="9"/>
  <c r="FH8" i="9"/>
  <c r="ER8" i="9"/>
  <c r="EF8" i="9"/>
  <c r="EL8" i="9"/>
  <c r="FG65" i="9"/>
  <c r="EZ41" i="9"/>
  <c r="EO80" i="9"/>
  <c r="FB8" i="9"/>
  <c r="EX73" i="9"/>
  <c r="DX66" i="9"/>
  <c r="EN55" i="9"/>
  <c r="EW32" i="9"/>
  <c r="EB72" i="9"/>
  <c r="ET53" i="9"/>
  <c r="EQ71" i="9"/>
  <c r="FH21" i="9"/>
  <c r="FE55" i="9"/>
  <c r="FJ55" i="9"/>
  <c r="FA33" i="9"/>
  <c r="EP13" i="9"/>
  <c r="FG71" i="9"/>
  <c r="EJ71" i="9"/>
  <c r="EY94" i="9"/>
  <c r="ET94" i="9"/>
  <c r="EX76" i="9"/>
  <c r="DU70" i="9"/>
  <c r="FJ86" i="9"/>
  <c r="ED63" i="9"/>
  <c r="EO57" i="9"/>
  <c r="DX57" i="9"/>
  <c r="FJ57" i="9"/>
  <c r="EK45" i="9"/>
  <c r="ER39" i="9"/>
  <c r="FB22" i="9"/>
  <c r="EM29" i="9"/>
  <c r="EA81" i="9"/>
  <c r="ER81" i="9"/>
  <c r="DU81" i="9"/>
  <c r="EF26" i="9"/>
  <c r="FD83" i="9"/>
  <c r="EG58" i="9"/>
  <c r="DR26" i="9"/>
  <c r="EK89" i="9"/>
  <c r="EB89" i="9"/>
  <c r="ES89" i="9"/>
  <c r="FJ52" i="9"/>
  <c r="ER33" i="9"/>
  <c r="FA91" i="9"/>
  <c r="EL33" i="9"/>
  <c r="ED55" i="9"/>
  <c r="FE33" i="9"/>
  <c r="DR92" i="9"/>
  <c r="EA44" i="9"/>
  <c r="DZ30" i="9"/>
  <c r="ER77" i="9"/>
  <c r="EP71" i="9"/>
  <c r="EZ71" i="9"/>
  <c r="DR57" i="9"/>
  <c r="EB94" i="9"/>
  <c r="FF94" i="9"/>
  <c r="FH88" i="9"/>
  <c r="DT88" i="9"/>
  <c r="EP82" i="9"/>
  <c r="DT47" i="9"/>
  <c r="FA47" i="9"/>
  <c r="EE24" i="9"/>
  <c r="EO45" i="9"/>
  <c r="DZ76" i="9"/>
  <c r="EE70" i="9"/>
  <c r="EK70" i="9"/>
  <c r="EB24" i="9"/>
  <c r="ER92" i="9"/>
  <c r="ER86" i="9"/>
  <c r="EJ63" i="9"/>
  <c r="EP57" i="9"/>
  <c r="EK57" i="9"/>
  <c r="EY57" i="9"/>
  <c r="EL45" i="9"/>
  <c r="DV39" i="9"/>
  <c r="FI26" i="9"/>
  <c r="EI9" i="9"/>
  <c r="ET81" i="9"/>
  <c r="DS81" i="9"/>
  <c r="FE81" i="9"/>
  <c r="EI15" i="9"/>
  <c r="DS55" i="9"/>
  <c r="DZ43" i="9"/>
  <c r="ER26" i="9"/>
  <c r="FH83" i="9"/>
  <c r="EI34" i="9"/>
  <c r="EE62" i="9"/>
  <c r="EX89" i="9"/>
  <c r="EN89" i="9"/>
  <c r="ET89" i="9"/>
  <c r="FE89" i="9"/>
  <c r="EN13" i="9"/>
  <c r="FF33" i="9"/>
  <c r="DX62" i="9"/>
  <c r="EY62" i="9"/>
  <c r="EQ91" i="9"/>
  <c r="FI94" i="9"/>
  <c r="DX94" i="9"/>
  <c r="EI18" i="9"/>
  <c r="ED76" i="9"/>
  <c r="EW70" i="9"/>
  <c r="EY70" i="9"/>
  <c r="FG92" i="9"/>
  <c r="FD86" i="9"/>
  <c r="EL39" i="9"/>
  <c r="FF15" i="9"/>
  <c r="EI84" i="9"/>
  <c r="DY55" i="9"/>
  <c r="DU26" i="9"/>
  <c r="FG83" i="9"/>
  <c r="EN34" i="9"/>
  <c r="EU13" i="9"/>
  <c r="EE13" i="9"/>
  <c r="FB33" i="9"/>
  <c r="ED21" i="9"/>
  <c r="DU77" i="9"/>
  <c r="FD71" i="9"/>
  <c r="EJ18" i="9"/>
  <c r="EI94" i="9"/>
  <c r="EJ94" i="9"/>
  <c r="DU82" i="9"/>
  <c r="FJ47" i="9"/>
  <c r="EO47" i="9"/>
  <c r="DX30" i="9"/>
  <c r="DX24" i="9"/>
  <c r="DU18" i="9"/>
  <c r="EW76" i="9"/>
  <c r="EC70" i="9"/>
  <c r="DX70" i="9"/>
  <c r="DZ92" i="9"/>
  <c r="DX86" i="9"/>
  <c r="ES57" i="9"/>
  <c r="EQ57" i="9"/>
  <c r="DY57" i="9"/>
  <c r="FF51" i="9"/>
  <c r="DY45" i="9"/>
  <c r="FA39" i="9"/>
  <c r="DY88" i="9"/>
  <c r="EK15" i="9"/>
  <c r="DR93" i="9"/>
  <c r="FG81" i="9"/>
  <c r="EX81" i="9"/>
  <c r="EN84" i="9"/>
  <c r="EY55" i="9"/>
  <c r="EI54" i="9"/>
  <c r="DR34" i="9"/>
  <c r="DR33" i="9"/>
  <c r="EA13" i="9"/>
  <c r="EI89" i="9"/>
  <c r="EJ89" i="9"/>
  <c r="EV89" i="9"/>
  <c r="EF60" i="9"/>
  <c r="EQ13" i="9"/>
  <c r="EM44" i="9"/>
  <c r="EM33" i="9"/>
  <c r="EF62" i="9"/>
  <c r="EZ62" i="9"/>
  <c r="EB71" i="9"/>
  <c r="DV18" i="9"/>
  <c r="DU7" i="9"/>
  <c r="DS94" i="9"/>
  <c r="DW76" i="9"/>
  <c r="FF70" i="9"/>
  <c r="EJ70" i="9"/>
  <c r="DT92" i="9"/>
  <c r="FB92" i="9"/>
  <c r="EW57" i="9"/>
  <c r="FH57" i="9"/>
  <c r="EM57" i="9"/>
  <c r="DU51" i="9"/>
  <c r="EN45" i="9"/>
  <c r="DZ39" i="9"/>
  <c r="ED82" i="9"/>
  <c r="EE32" i="9"/>
  <c r="EB25" i="9"/>
  <c r="EC93" i="9"/>
  <c r="ED81" i="9"/>
  <c r="DT81" i="9"/>
  <c r="EW13" i="9"/>
  <c r="FI84" i="9"/>
  <c r="EQ55" i="9"/>
  <c r="EL34" i="9"/>
  <c r="EQ11" i="9"/>
  <c r="FC89" i="9"/>
  <c r="FD89" i="9"/>
  <c r="EH89" i="9"/>
  <c r="FD60" i="9"/>
  <c r="FC13" i="9"/>
  <c r="EU33" i="9"/>
  <c r="EO33" i="9"/>
  <c r="FB27" i="9"/>
  <c r="EM22" i="9"/>
  <c r="ET77" i="9"/>
  <c r="EM77" i="9"/>
  <c r="DW94" i="9"/>
  <c r="EA88" i="9"/>
  <c r="DV88" i="9"/>
  <c r="ED88" i="9"/>
  <c r="EK82" i="9"/>
  <c r="EP47" i="9"/>
  <c r="EH47" i="9"/>
  <c r="FH30" i="9"/>
  <c r="DZ24" i="9"/>
  <c r="FE76" i="9"/>
  <c r="EK76" i="9"/>
  <c r="EO70" i="9"/>
  <c r="EV70" i="9"/>
  <c r="EM92" i="9"/>
  <c r="DV57" i="9"/>
  <c r="EE57" i="9"/>
  <c r="EQ51" i="9"/>
  <c r="FC45" i="9"/>
  <c r="FJ81" i="9"/>
  <c r="EK81" i="9"/>
  <c r="ED13" i="9"/>
  <c r="EF84" i="9"/>
  <c r="FA55" i="9"/>
  <c r="FE20" i="9"/>
  <c r="ES54" i="9"/>
  <c r="FA9" i="9"/>
  <c r="DY78" i="9"/>
  <c r="DX89" i="9"/>
  <c r="EL89" i="9"/>
  <c r="EW89" i="9"/>
  <c r="EF13" i="9"/>
  <c r="EL62" i="9"/>
  <c r="DU62" i="9"/>
  <c r="DV62" i="9"/>
  <c r="EF44" i="9"/>
  <c r="ES91" i="9"/>
  <c r="FE27" i="9"/>
  <c r="FC53" i="9"/>
  <c r="DN53" i="9"/>
  <c r="DW53" i="9" s="1"/>
  <c r="DU93" i="9"/>
  <c r="EF93" i="9"/>
  <c r="EL93" i="9"/>
  <c r="DV93" i="9"/>
  <c r="FC93" i="9"/>
  <c r="ET93" i="9"/>
  <c r="EK93" i="9"/>
  <c r="EQ93" i="9"/>
  <c r="DZ93" i="9"/>
  <c r="FG93" i="9"/>
  <c r="EY93" i="9"/>
  <c r="EE93" i="9"/>
  <c r="ER93" i="9"/>
  <c r="EI93" i="9"/>
  <c r="FF93" i="9"/>
  <c r="FJ93" i="9"/>
  <c r="FH93" i="9"/>
  <c r="DY93" i="9"/>
  <c r="EB93" i="9"/>
  <c r="EU93" i="9"/>
  <c r="EZ93" i="9"/>
  <c r="ES93" i="9"/>
  <c r="EG93" i="9"/>
  <c r="ED93" i="9"/>
  <c r="EM93" i="9"/>
  <c r="EN93" i="9"/>
  <c r="FD93" i="9"/>
  <c r="EW93" i="9"/>
  <c r="EA93" i="9"/>
  <c r="FI93" i="9"/>
  <c r="EH93" i="9"/>
  <c r="DW93" i="9"/>
  <c r="EP93" i="9"/>
  <c r="DT93" i="9"/>
  <c r="EJ93" i="9"/>
  <c r="DS93" i="9"/>
  <c r="FA93" i="9"/>
  <c r="FE93" i="9"/>
  <c r="DX93" i="9"/>
  <c r="EX93" i="9"/>
  <c r="EV93" i="9"/>
  <c r="EG63" i="9"/>
  <c r="FF63" i="9"/>
  <c r="EE63" i="9"/>
  <c r="DR63" i="9"/>
  <c r="FI63" i="9"/>
  <c r="EN63" i="9"/>
  <c r="FH63" i="9"/>
  <c r="FD63" i="9"/>
  <c r="EY63" i="9"/>
  <c r="DW63" i="9"/>
  <c r="EO63" i="9"/>
  <c r="ET63" i="9"/>
  <c r="EL63" i="9"/>
  <c r="EU63" i="9"/>
  <c r="DT63" i="9"/>
  <c r="FB63" i="9"/>
  <c r="ER63" i="9"/>
  <c r="DZ63" i="9"/>
  <c r="EB63" i="9"/>
  <c r="DS63" i="9"/>
  <c r="FE63" i="9"/>
  <c r="ES63" i="9"/>
  <c r="EQ63" i="9"/>
  <c r="DX63" i="9"/>
  <c r="EI63" i="9"/>
  <c r="EM63" i="9"/>
  <c r="EA63" i="9"/>
  <c r="EC63" i="9"/>
  <c r="EZ63" i="9"/>
  <c r="EP63" i="9"/>
  <c r="EK63" i="9"/>
  <c r="DV63" i="9"/>
  <c r="FG63" i="9"/>
  <c r="FC63" i="9"/>
  <c r="EF63" i="9"/>
  <c r="EV63" i="9"/>
  <c r="EH63" i="9"/>
  <c r="FA63" i="9"/>
  <c r="EL64" i="9"/>
  <c r="EA64" i="9"/>
  <c r="DW64" i="9"/>
  <c r="DV64" i="9"/>
  <c r="FG64" i="9"/>
  <c r="ES64" i="9"/>
  <c r="EW64" i="9"/>
  <c r="ER64" i="9"/>
  <c r="DU64" i="9"/>
  <c r="EH64" i="9"/>
  <c r="FC64" i="9"/>
  <c r="DZ64" i="9"/>
  <c r="FI64" i="9"/>
  <c r="EG64" i="9"/>
  <c r="EE64" i="9"/>
  <c r="EN64" i="9"/>
  <c r="EY64" i="9"/>
  <c r="ET64" i="9"/>
  <c r="ED64" i="9"/>
  <c r="FJ64" i="9"/>
  <c r="FE64" i="9"/>
  <c r="EC64" i="9"/>
  <c r="DY64" i="9"/>
  <c r="FA64" i="9"/>
  <c r="DS64" i="9"/>
  <c r="FH64" i="9"/>
  <c r="FB64" i="9"/>
  <c r="EB64" i="9"/>
  <c r="EP64" i="9"/>
  <c r="DT64" i="9"/>
  <c r="EO64" i="9"/>
  <c r="EZ64" i="9"/>
  <c r="FD64" i="9"/>
  <c r="EK64" i="9"/>
  <c r="EV64" i="9"/>
  <c r="EI64" i="9"/>
  <c r="EQ64" i="9"/>
  <c r="EM64" i="9"/>
  <c r="EX64" i="9"/>
  <c r="DR64" i="9"/>
  <c r="FF64" i="9"/>
  <c r="DX64" i="9"/>
  <c r="EU64" i="9"/>
  <c r="EJ64" i="9"/>
  <c r="EF64" i="9"/>
  <c r="EA25" i="9"/>
  <c r="DU25" i="9"/>
  <c r="ES25" i="9"/>
  <c r="DV25" i="9"/>
  <c r="EG25" i="9"/>
  <c r="DW25" i="9"/>
  <c r="ER25" i="9"/>
  <c r="EU25" i="9"/>
  <c r="FC25" i="9"/>
  <c r="DZ25" i="9"/>
  <c r="FA25" i="9"/>
  <c r="FI25" i="9"/>
  <c r="EJ25" i="9"/>
  <c r="EO25" i="9"/>
  <c r="ET25" i="9"/>
  <c r="FD25" i="9"/>
  <c r="DR25" i="9"/>
  <c r="EN25" i="9"/>
  <c r="EM25" i="9"/>
  <c r="EX25" i="9"/>
  <c r="EL25" i="9"/>
  <c r="EP25" i="9"/>
  <c r="ED25" i="9"/>
  <c r="EI25" i="9"/>
  <c r="FH25" i="9"/>
  <c r="EE25" i="9"/>
  <c r="DT25" i="9"/>
  <c r="EK25" i="9"/>
  <c r="EY25" i="9"/>
  <c r="FB25" i="9"/>
  <c r="EW25" i="9"/>
  <c r="EF25" i="9"/>
  <c r="EQ25" i="9"/>
  <c r="DY25" i="9"/>
  <c r="EH25" i="9"/>
  <c r="EV25" i="9"/>
  <c r="FF25" i="9"/>
  <c r="EC25" i="9"/>
  <c r="DS25" i="9"/>
  <c r="DX25" i="9"/>
  <c r="FE25" i="9"/>
  <c r="DS98" i="9"/>
  <c r="ET98" i="9"/>
  <c r="ED98" i="9"/>
  <c r="EH98" i="9"/>
  <c r="FA98" i="9"/>
  <c r="DZ98" i="9"/>
  <c r="FD98" i="9"/>
  <c r="EX98" i="9"/>
  <c r="EO98" i="9"/>
  <c r="FJ98" i="9"/>
  <c r="DW98" i="9"/>
  <c r="EC98" i="9"/>
  <c r="ER98" i="9"/>
  <c r="EY98" i="9"/>
  <c r="FE98" i="9"/>
  <c r="EK98" i="9"/>
  <c r="FI98" i="9"/>
  <c r="EF98" i="9"/>
  <c r="ES98" i="9"/>
  <c r="EA98" i="9"/>
  <c r="EL98" i="9"/>
  <c r="EG98" i="9"/>
  <c r="DY98" i="9"/>
  <c r="EV98" i="9"/>
  <c r="EQ98" i="9"/>
  <c r="FG98" i="9"/>
  <c r="DV98" i="9"/>
  <c r="FF98" i="9"/>
  <c r="FB98" i="9"/>
  <c r="EN98" i="9"/>
  <c r="EJ98" i="9"/>
  <c r="EI98" i="9"/>
  <c r="DR98" i="9"/>
  <c r="EP98" i="9"/>
  <c r="DU98" i="9"/>
  <c r="DT98" i="9"/>
  <c r="EZ98" i="9"/>
  <c r="EU98" i="9"/>
  <c r="DX98" i="9"/>
  <c r="EM98" i="9"/>
  <c r="FH98" i="9"/>
  <c r="EB98" i="9"/>
  <c r="FC98" i="9"/>
  <c r="EE98" i="9"/>
  <c r="EW98" i="9"/>
  <c r="EW63" i="9"/>
  <c r="EG59" i="9"/>
  <c r="DU63" i="9"/>
  <c r="EX50" i="9"/>
  <c r="DY50" i="9"/>
  <c r="EK50" i="9"/>
  <c r="EJ50" i="9"/>
  <c r="EQ50" i="9"/>
  <c r="EG50" i="9"/>
  <c r="FF50" i="9"/>
  <c r="DU50" i="9"/>
  <c r="DW50" i="9"/>
  <c r="ED50" i="9"/>
  <c r="ET50" i="9"/>
  <c r="FI50" i="9"/>
  <c r="FH50" i="9"/>
  <c r="DS50" i="9"/>
  <c r="FA50" i="9"/>
  <c r="DV50" i="9"/>
  <c r="EF50" i="9"/>
  <c r="FG50" i="9"/>
  <c r="EY50" i="9"/>
  <c r="FC50" i="9"/>
  <c r="EW50" i="9"/>
  <c r="EN50" i="9"/>
  <c r="EO50" i="9"/>
  <c r="FJ50" i="9"/>
  <c r="EH50" i="9"/>
  <c r="DZ50" i="9"/>
  <c r="DX50" i="9"/>
  <c r="EU50" i="9"/>
  <c r="EA50" i="9"/>
  <c r="EV50" i="9"/>
  <c r="EM50" i="9"/>
  <c r="ER50" i="9"/>
  <c r="EB50" i="9"/>
  <c r="EZ50" i="9"/>
  <c r="EL50" i="9"/>
  <c r="ES50" i="9"/>
  <c r="EC50" i="9"/>
  <c r="FD50" i="9"/>
  <c r="DT50" i="9"/>
  <c r="FE50" i="9"/>
  <c r="EE50" i="9"/>
  <c r="FB50" i="9"/>
  <c r="EP50" i="9"/>
  <c r="DR50" i="9"/>
  <c r="EN59" i="9"/>
  <c r="EX63" i="9"/>
  <c r="DT7" i="9"/>
  <c r="EO99" i="9"/>
  <c r="FF99" i="9"/>
  <c r="EA99" i="9"/>
  <c r="EE99" i="9"/>
  <c r="DU99" i="9"/>
  <c r="EW99" i="9"/>
  <c r="FE99" i="9"/>
  <c r="FB99" i="9"/>
  <c r="DW99" i="9"/>
  <c r="DV99" i="9"/>
  <c r="FH99" i="9"/>
  <c r="EN99" i="9"/>
  <c r="EI99" i="9"/>
  <c r="ED99" i="9"/>
  <c r="EH99" i="9"/>
  <c r="EC99" i="9"/>
  <c r="ER99" i="9"/>
  <c r="EV99" i="9"/>
  <c r="DY99" i="9"/>
  <c r="EZ99" i="9"/>
  <c r="FA99" i="9"/>
  <c r="EG99" i="9"/>
  <c r="DR99" i="9"/>
  <c r="EJ99" i="9"/>
  <c r="EQ99" i="9"/>
  <c r="EX99" i="9"/>
  <c r="DS99" i="9"/>
  <c r="FD99" i="9"/>
  <c r="DX99" i="9"/>
  <c r="FJ99" i="9"/>
  <c r="ES99" i="9"/>
  <c r="FG99" i="9"/>
  <c r="EL99" i="9"/>
  <c r="ET99" i="9"/>
  <c r="EM99" i="9"/>
  <c r="EP99" i="9"/>
  <c r="EB99" i="9"/>
  <c r="DZ99" i="9"/>
  <c r="FB59" i="9"/>
  <c r="EO59" i="9"/>
  <c r="DR59" i="9"/>
  <c r="EE59" i="9"/>
  <c r="EV59" i="9"/>
  <c r="FE59" i="9"/>
  <c r="FF59" i="9"/>
  <c r="DT59" i="9"/>
  <c r="FJ59" i="9"/>
  <c r="EC59" i="9"/>
  <c r="ES59" i="9"/>
  <c r="EW59" i="9"/>
  <c r="DU59" i="9"/>
  <c r="ET59" i="9"/>
  <c r="ER59" i="9"/>
  <c r="EF59" i="9"/>
  <c r="FH59" i="9"/>
  <c r="EH59" i="9"/>
  <c r="EA59" i="9"/>
  <c r="FC59" i="9"/>
  <c r="EM59" i="9"/>
  <c r="EU59" i="9"/>
  <c r="DV59" i="9"/>
  <c r="FI59" i="9"/>
  <c r="EB59" i="9"/>
  <c r="FD59" i="9"/>
  <c r="FG59" i="9"/>
  <c r="ED59" i="9"/>
  <c r="EZ59" i="9"/>
  <c r="EP59" i="9"/>
  <c r="DZ59" i="9"/>
  <c r="DX59" i="9"/>
  <c r="FA59" i="9"/>
  <c r="EQ59" i="9"/>
  <c r="EL59" i="9"/>
  <c r="DY59" i="9"/>
  <c r="DS59" i="9"/>
  <c r="EY59" i="9"/>
  <c r="EK59" i="9"/>
  <c r="FI19" i="9"/>
  <c r="FE19" i="9"/>
  <c r="EU19" i="9"/>
  <c r="EL19" i="9"/>
  <c r="DR19" i="9"/>
  <c r="EB19" i="9"/>
  <c r="EW19" i="9"/>
  <c r="FJ19" i="9"/>
  <c r="EE19" i="9"/>
  <c r="DZ19" i="9"/>
  <c r="DY19" i="9"/>
  <c r="DX19" i="9"/>
  <c r="ED19" i="9"/>
  <c r="DV19" i="9"/>
  <c r="FF19" i="9"/>
  <c r="EQ19" i="9"/>
  <c r="EY19" i="9"/>
  <c r="EG19" i="9"/>
  <c r="EC19" i="9"/>
  <c r="EI19" i="9"/>
  <c r="FB19" i="9"/>
  <c r="EK19" i="9"/>
  <c r="EV19" i="9"/>
  <c r="EA19" i="9"/>
  <c r="ER19" i="9"/>
  <c r="FH19" i="9"/>
  <c r="FD19" i="9"/>
  <c r="EH19" i="9"/>
  <c r="FA19" i="9"/>
  <c r="EF19" i="9"/>
  <c r="EO19" i="9"/>
  <c r="EP19" i="9"/>
  <c r="EZ19" i="9"/>
  <c r="EN19" i="9"/>
  <c r="ES19" i="9"/>
  <c r="DW19" i="9"/>
  <c r="FC19" i="9"/>
  <c r="EM19" i="9"/>
  <c r="FG19" i="9"/>
  <c r="DT19" i="9"/>
  <c r="ET19" i="9"/>
  <c r="EJ19" i="9"/>
  <c r="EX19" i="9"/>
  <c r="DU19" i="9"/>
  <c r="EO17" i="9"/>
  <c r="FH17" i="9"/>
  <c r="EN17" i="9"/>
  <c r="EI17" i="9"/>
  <c r="FI17" i="9"/>
  <c r="ES17" i="9"/>
  <c r="EK17" i="9"/>
  <c r="EG17" i="9"/>
  <c r="DW17" i="9"/>
  <c r="EU17" i="9"/>
  <c r="FA17" i="9"/>
  <c r="FJ17" i="9"/>
  <c r="EM17" i="9"/>
  <c r="EV17" i="9"/>
  <c r="EP17" i="9"/>
  <c r="EX17" i="9"/>
  <c r="DT17" i="9"/>
  <c r="ET17" i="9"/>
  <c r="EH17" i="9"/>
  <c r="EW17" i="9"/>
  <c r="EJ17" i="9"/>
  <c r="FC17" i="9"/>
  <c r="FE17" i="9"/>
  <c r="EC17" i="9"/>
  <c r="DY17" i="9"/>
  <c r="ED17" i="9"/>
  <c r="ER17" i="9"/>
  <c r="EZ17" i="9"/>
  <c r="EB17" i="9"/>
  <c r="FD17" i="9"/>
  <c r="EE17" i="9"/>
  <c r="EL17" i="9"/>
  <c r="FB17" i="9"/>
  <c r="FG17" i="9"/>
  <c r="DV17" i="9"/>
  <c r="DZ17" i="9"/>
  <c r="DR17" i="9"/>
  <c r="EQ17" i="9"/>
  <c r="EY17" i="9"/>
  <c r="EF17" i="9"/>
  <c r="DS17" i="9"/>
  <c r="FF17" i="9"/>
  <c r="DX17" i="9"/>
  <c r="EA17" i="9"/>
  <c r="DU17" i="9"/>
  <c r="FB16" i="9"/>
  <c r="ED16" i="9"/>
  <c r="EP16" i="9"/>
  <c r="FF16" i="9"/>
  <c r="EJ16" i="9"/>
  <c r="EA16" i="9"/>
  <c r="DX16" i="9"/>
  <c r="FA16" i="9"/>
  <c r="EI16" i="9"/>
  <c r="DY16" i="9"/>
  <c r="ET16" i="9"/>
  <c r="EL16" i="9"/>
  <c r="EY16" i="9"/>
  <c r="EH16" i="9"/>
  <c r="EX16" i="9"/>
  <c r="EC16" i="9"/>
  <c r="EW16" i="9"/>
  <c r="FI16" i="9"/>
  <c r="EM16" i="9"/>
  <c r="EK16" i="9"/>
  <c r="EV16" i="9"/>
  <c r="DZ16" i="9"/>
  <c r="EU16" i="9"/>
  <c r="FJ16" i="9"/>
  <c r="EO16" i="9"/>
  <c r="DW16" i="9"/>
  <c r="DR16" i="9"/>
  <c r="DV16" i="9"/>
  <c r="FH16" i="9"/>
  <c r="FG16" i="9"/>
  <c r="FE16" i="9"/>
  <c r="EN16" i="9"/>
  <c r="EF16" i="9"/>
  <c r="ER16" i="9"/>
  <c r="EZ16" i="9"/>
  <c r="DU16" i="9"/>
  <c r="DT16" i="9"/>
  <c r="EQ16" i="9"/>
  <c r="FC16" i="9"/>
  <c r="EG16" i="9"/>
  <c r="DS16" i="9"/>
  <c r="EE16" i="9"/>
  <c r="FD16" i="9"/>
  <c r="ES16" i="9"/>
  <c r="FI99" i="9"/>
  <c r="EX59" i="9"/>
  <c r="FJ63" i="9"/>
  <c r="DR49" i="9"/>
  <c r="EE49" i="9"/>
  <c r="DU49" i="9"/>
  <c r="EY49" i="9"/>
  <c r="ET49" i="9"/>
  <c r="DT49" i="9"/>
  <c r="FA49" i="9"/>
  <c r="EV49" i="9"/>
  <c r="EZ49" i="9"/>
  <c r="EM49" i="9"/>
  <c r="EA49" i="9"/>
  <c r="FG49" i="9"/>
  <c r="DY49" i="9"/>
  <c r="DZ49" i="9"/>
  <c r="FC49" i="9"/>
  <c r="ER49" i="9"/>
  <c r="EK49" i="9"/>
  <c r="ES49" i="9"/>
  <c r="EX49" i="9"/>
  <c r="FB49" i="9"/>
  <c r="FI49" i="9"/>
  <c r="FH49" i="9"/>
  <c r="EF49" i="9"/>
  <c r="FJ49" i="9"/>
  <c r="DS49" i="9"/>
  <c r="EI49" i="9"/>
  <c r="EW49" i="9"/>
  <c r="EH49" i="9"/>
  <c r="EJ49" i="9"/>
  <c r="FF49" i="9"/>
  <c r="DW49" i="9"/>
  <c r="EC49" i="9"/>
  <c r="EU49" i="9"/>
  <c r="FE49" i="9"/>
  <c r="ED49" i="9"/>
  <c r="DV49" i="9"/>
  <c r="EG49" i="9"/>
  <c r="EN49" i="9"/>
  <c r="EQ49" i="9"/>
  <c r="FD49" i="9"/>
  <c r="EB49" i="9"/>
  <c r="DX49" i="9"/>
  <c r="EL49" i="9"/>
  <c r="EO49" i="9"/>
  <c r="DW59" i="9"/>
  <c r="DS19" i="9"/>
  <c r="EI59" i="9"/>
  <c r="EP49" i="9"/>
  <c r="FF12" i="9"/>
  <c r="EP12" i="9"/>
  <c r="DV12" i="9"/>
  <c r="DR12" i="9"/>
  <c r="DS12" i="9"/>
  <c r="EH12" i="9"/>
  <c r="EU12" i="9"/>
  <c r="ES12" i="9"/>
  <c r="FE12" i="9"/>
  <c r="EL12" i="9"/>
  <c r="DU12" i="9"/>
  <c r="EE12" i="9"/>
  <c r="FJ12" i="9"/>
  <c r="EQ12" i="9"/>
  <c r="FD12" i="9"/>
  <c r="EK12" i="9"/>
  <c r="DT12" i="9"/>
  <c r="FC12" i="9"/>
  <c r="EI12" i="9"/>
  <c r="FB12" i="9"/>
  <c r="DZ12" i="9"/>
  <c r="FI12" i="9"/>
  <c r="DW12" i="9"/>
  <c r="EX12" i="9"/>
  <c r="EG12" i="9"/>
  <c r="EW12" i="9"/>
  <c r="EF12" i="9"/>
  <c r="DY12" i="9"/>
  <c r="ET12" i="9"/>
  <c r="ED12" i="9"/>
  <c r="ER12" i="9"/>
  <c r="FG12" i="9"/>
  <c r="FA12" i="9"/>
  <c r="EC12" i="9"/>
  <c r="EJ12" i="9"/>
  <c r="EV12" i="9"/>
  <c r="EO12" i="9"/>
  <c r="EA12" i="9"/>
  <c r="EB12" i="9"/>
  <c r="DX12" i="9"/>
  <c r="EM12" i="9"/>
  <c r="EN12" i="9"/>
  <c r="EY12" i="9"/>
  <c r="EZ12" i="9"/>
  <c r="EU99" i="9"/>
  <c r="DT8" i="9"/>
  <c r="DY8" i="9"/>
  <c r="FJ25" i="9"/>
  <c r="EY99" i="9"/>
  <c r="FG25" i="9"/>
  <c r="FB93" i="9"/>
  <c r="EU101" i="9"/>
  <c r="DS101" i="9"/>
  <c r="EL101" i="9"/>
  <c r="EK101" i="9"/>
  <c r="DU101" i="9"/>
  <c r="EN101" i="9"/>
  <c r="FD101" i="9"/>
  <c r="FF101" i="9"/>
  <c r="EM101" i="9"/>
  <c r="DT101" i="9"/>
  <c r="EI101" i="9"/>
  <c r="EZ101" i="9"/>
  <c r="ES101" i="9"/>
  <c r="FI101" i="9"/>
  <c r="EB101" i="9"/>
  <c r="ER101" i="9"/>
  <c r="EV101" i="9"/>
  <c r="EY101" i="9"/>
  <c r="EJ101" i="9"/>
  <c r="DY101" i="9"/>
  <c r="FJ101" i="9"/>
  <c r="FG101" i="9"/>
  <c r="FC101" i="9"/>
  <c r="DZ101" i="9"/>
  <c r="ET101" i="9"/>
  <c r="FB101" i="9"/>
  <c r="DV101" i="9"/>
  <c r="DX101" i="9"/>
  <c r="EF101" i="9"/>
  <c r="EQ101" i="9"/>
  <c r="EC101" i="9"/>
  <c r="EE101" i="9"/>
  <c r="EA101" i="9"/>
  <c r="EP101" i="9"/>
  <c r="FA101" i="9"/>
  <c r="ED101" i="9"/>
  <c r="EW101" i="9"/>
  <c r="EX101" i="9"/>
  <c r="EJ90" i="9"/>
  <c r="FB90" i="9"/>
  <c r="EN90" i="9"/>
  <c r="FF90" i="9"/>
  <c r="DX90" i="9"/>
  <c r="EL90" i="9"/>
  <c r="FI90" i="9"/>
  <c r="EP90" i="9"/>
  <c r="FD90" i="9"/>
  <c r="DU90" i="9"/>
  <c r="EG90" i="9"/>
  <c r="FE90" i="9"/>
  <c r="ER90" i="9"/>
  <c r="FA90" i="9"/>
  <c r="EC90" i="9"/>
  <c r="EW90" i="9"/>
  <c r="DT90" i="9"/>
  <c r="DR90" i="9"/>
  <c r="FJ90" i="9"/>
  <c r="EU90" i="9"/>
  <c r="ED90" i="9"/>
  <c r="EX90" i="9"/>
  <c r="DV90" i="9"/>
  <c r="EY90" i="9"/>
  <c r="ET90" i="9"/>
  <c r="EI90" i="9"/>
  <c r="DZ90" i="9"/>
  <c r="DS90" i="9"/>
  <c r="DY90" i="9"/>
  <c r="EZ90" i="9"/>
  <c r="EE90" i="9"/>
  <c r="EQ90" i="9"/>
  <c r="EK90" i="9"/>
  <c r="DU86" i="9"/>
  <c r="EV86" i="9"/>
  <c r="EZ11" i="9"/>
  <c r="FA11" i="9"/>
  <c r="EG11" i="9"/>
  <c r="EY11" i="9"/>
  <c r="EH11" i="9"/>
  <c r="EE11" i="9"/>
  <c r="EL11" i="9"/>
  <c r="DV11" i="9"/>
  <c r="ES11" i="9"/>
  <c r="FB11" i="9"/>
  <c r="EO11" i="9"/>
  <c r="EK11" i="9"/>
  <c r="EF11" i="9"/>
  <c r="DU11" i="9"/>
  <c r="FF11" i="9"/>
  <c r="EN11" i="9"/>
  <c r="DZ11" i="9"/>
  <c r="FE11" i="9"/>
  <c r="EP11" i="9"/>
  <c r="EV11" i="9"/>
  <c r="FG11" i="9"/>
  <c r="EU11" i="9"/>
  <c r="EI11" i="9"/>
  <c r="DW11" i="9"/>
  <c r="FD11" i="9"/>
  <c r="FJ11" i="9"/>
  <c r="DT11" i="9"/>
  <c r="ET11" i="9"/>
  <c r="DY11" i="9"/>
  <c r="DR11" i="9"/>
  <c r="EB11" i="9"/>
  <c r="FI11" i="9"/>
  <c r="EM11" i="9"/>
  <c r="EW11" i="9"/>
  <c r="EC11" i="9"/>
  <c r="EJ11" i="9"/>
  <c r="FJ77" i="9"/>
  <c r="EW82" i="9"/>
  <c r="ES30" i="9"/>
  <c r="EF51" i="9"/>
  <c r="FH86" i="9"/>
  <c r="FA51" i="9"/>
  <c r="EF90" i="9"/>
  <c r="FC95" i="9"/>
  <c r="EQ94" i="9"/>
  <c r="EP94" i="9"/>
  <c r="FH76" i="9"/>
  <c r="EV76" i="9"/>
  <c r="EY76" i="9"/>
  <c r="DX76" i="9"/>
  <c r="FC76" i="9"/>
  <c r="EP76" i="9"/>
  <c r="DY36" i="9"/>
  <c r="ER36" i="9"/>
  <c r="FB36" i="9"/>
  <c r="DR36" i="9"/>
  <c r="EX36" i="9"/>
  <c r="EE36" i="9"/>
  <c r="EP36" i="9"/>
  <c r="EK36" i="9"/>
  <c r="FG36" i="9"/>
  <c r="DT36" i="9"/>
  <c r="DX36" i="9"/>
  <c r="EQ36" i="9"/>
  <c r="EN36" i="9"/>
  <c r="FI36" i="9"/>
  <c r="EB36" i="9"/>
  <c r="EM36" i="9"/>
  <c r="EI36" i="9"/>
  <c r="EL36" i="9"/>
  <c r="EA36" i="9"/>
  <c r="ES36" i="9"/>
  <c r="EJ36" i="9"/>
  <c r="EV36" i="9"/>
  <c r="EZ36" i="9"/>
  <c r="EO36" i="9"/>
  <c r="FD36" i="9"/>
  <c r="FC36" i="9"/>
  <c r="FE36" i="9"/>
  <c r="ED36" i="9"/>
  <c r="EG36" i="9"/>
  <c r="DZ36" i="9"/>
  <c r="DV36" i="9"/>
  <c r="FJ36" i="9"/>
  <c r="EW36" i="9"/>
  <c r="DS36" i="9"/>
  <c r="EY36" i="9"/>
  <c r="EH36" i="9"/>
  <c r="EF36" i="9"/>
  <c r="EU36" i="9"/>
  <c r="FF36" i="9"/>
  <c r="DW36" i="9"/>
  <c r="EO38" i="9"/>
  <c r="EM38" i="9"/>
  <c r="EJ38" i="9"/>
  <c r="ET38" i="9"/>
  <c r="EC38" i="9"/>
  <c r="DW38" i="9"/>
  <c r="FF38" i="9"/>
  <c r="ES38" i="9"/>
  <c r="FB38" i="9"/>
  <c r="FC38" i="9"/>
  <c r="EF38" i="9"/>
  <c r="EN38" i="9"/>
  <c r="EK38" i="9"/>
  <c r="EV38" i="9"/>
  <c r="EY38" i="9"/>
  <c r="EW38" i="9"/>
  <c r="EE38" i="9"/>
  <c r="FG38" i="9"/>
  <c r="DS38" i="9"/>
  <c r="ER38" i="9"/>
  <c r="EU38" i="9"/>
  <c r="EL38" i="9"/>
  <c r="FI38" i="9"/>
  <c r="EI38" i="9"/>
  <c r="FA38" i="9"/>
  <c r="DU38" i="9"/>
  <c r="EA38" i="9"/>
  <c r="ED38" i="9"/>
  <c r="DY38" i="9"/>
  <c r="DZ38" i="9"/>
  <c r="FE38" i="9"/>
  <c r="FH38" i="9"/>
  <c r="EG38" i="9"/>
  <c r="DX38" i="9"/>
  <c r="EX38" i="9"/>
  <c r="EH38" i="9"/>
  <c r="DT38" i="9"/>
  <c r="FJ38" i="9"/>
  <c r="EQ38" i="9"/>
  <c r="EB38" i="9"/>
  <c r="EZ38" i="9"/>
  <c r="FJ15" i="9"/>
  <c r="DU15" i="9"/>
  <c r="EL15" i="9"/>
  <c r="EQ15" i="9"/>
  <c r="EF15" i="9"/>
  <c r="EY15" i="9"/>
  <c r="DW15" i="9"/>
  <c r="EM15" i="9"/>
  <c r="EP15" i="9"/>
  <c r="ED15" i="9"/>
  <c r="EO15" i="9"/>
  <c r="FH15" i="9"/>
  <c r="FB15" i="9"/>
  <c r="EU15" i="9"/>
  <c r="EE15" i="9"/>
  <c r="FA15" i="9"/>
  <c r="EH15" i="9"/>
  <c r="DZ15" i="9"/>
  <c r="ER15" i="9"/>
  <c r="FE15" i="9"/>
  <c r="DY15" i="9"/>
  <c r="EC15" i="9"/>
  <c r="EG15" i="9"/>
  <c r="FC15" i="9"/>
  <c r="EX15" i="9"/>
  <c r="DR15" i="9"/>
  <c r="EZ15" i="9"/>
  <c r="EW15" i="9"/>
  <c r="EB15" i="9"/>
  <c r="DV15" i="9"/>
  <c r="EJ15" i="9"/>
  <c r="ES15" i="9"/>
  <c r="EN15" i="9"/>
  <c r="EA15" i="9"/>
  <c r="DT15" i="9"/>
  <c r="ET15" i="9"/>
  <c r="DX15" i="9"/>
  <c r="FD15" i="9"/>
  <c r="FG15" i="9"/>
  <c r="DS15" i="9"/>
  <c r="FE71" i="9"/>
  <c r="ER71" i="9"/>
  <c r="FC39" i="9"/>
  <c r="EX39" i="9"/>
  <c r="EF39" i="9"/>
  <c r="FB39" i="9"/>
  <c r="DR39" i="9"/>
  <c r="EV39" i="9"/>
  <c r="EE39" i="9"/>
  <c r="FE39" i="9"/>
  <c r="FG39" i="9"/>
  <c r="ET39" i="9"/>
  <c r="EY39" i="9"/>
  <c r="ES39" i="9"/>
  <c r="EQ39" i="9"/>
  <c r="DS39" i="9"/>
  <c r="EM39" i="9"/>
  <c r="EB39" i="9"/>
  <c r="FI39" i="9"/>
  <c r="DR60" i="9"/>
  <c r="EQ60" i="9"/>
  <c r="FG60" i="9"/>
  <c r="EA60" i="9"/>
  <c r="EH60" i="9"/>
  <c r="FB60" i="9"/>
  <c r="ED60" i="9"/>
  <c r="FJ60" i="9"/>
  <c r="DT60" i="9"/>
  <c r="DX60" i="9"/>
  <c r="FE60" i="9"/>
  <c r="EX60" i="9"/>
  <c r="FF60" i="9"/>
  <c r="EU60" i="9"/>
  <c r="ES60" i="9"/>
  <c r="EL60" i="9"/>
  <c r="EO60" i="9"/>
  <c r="DW60" i="9"/>
  <c r="EW60" i="9"/>
  <c r="ET60" i="9"/>
  <c r="EV60" i="9"/>
  <c r="EB60" i="9"/>
  <c r="EG60" i="9"/>
  <c r="DV60" i="9"/>
  <c r="EC60" i="9"/>
  <c r="EI60" i="9"/>
  <c r="FH60" i="9"/>
  <c r="DU60" i="9"/>
  <c r="FC60" i="9"/>
  <c r="DS60" i="9"/>
  <c r="EN60" i="9"/>
  <c r="EK60" i="9"/>
  <c r="EM60" i="9"/>
  <c r="FI60" i="9"/>
  <c r="FA60" i="9"/>
  <c r="EE60" i="9"/>
  <c r="ER60" i="9"/>
  <c r="DY60" i="9"/>
  <c r="EP60" i="9"/>
  <c r="EJ96" i="9"/>
  <c r="DU41" i="9"/>
  <c r="DW18" i="9"/>
  <c r="EV77" i="9"/>
  <c r="DS77" i="9"/>
  <c r="DV77" i="9"/>
  <c r="FB77" i="9"/>
  <c r="DU71" i="9"/>
  <c r="ED71" i="9"/>
  <c r="DZ71" i="9"/>
  <c r="EO94" i="9"/>
  <c r="FA94" i="9"/>
  <c r="EG94" i="9"/>
  <c r="EV94" i="9"/>
  <c r="FI82" i="9"/>
  <c r="EZ82" i="9"/>
  <c r="EM82" i="9"/>
  <c r="DX82" i="9"/>
  <c r="FJ65" i="9"/>
  <c r="FA65" i="9"/>
  <c r="FH65" i="9"/>
  <c r="EY53" i="9"/>
  <c r="EP41" i="9"/>
  <c r="FJ41" i="9"/>
  <c r="EC41" i="9"/>
  <c r="FD35" i="9"/>
  <c r="FJ35" i="9"/>
  <c r="DT30" i="9"/>
  <c r="DU24" i="9"/>
  <c r="EV24" i="9"/>
  <c r="DX39" i="9"/>
  <c r="EQ76" i="9"/>
  <c r="FD76" i="9"/>
  <c r="DY76" i="9"/>
  <c r="FE70" i="9"/>
  <c r="FJ70" i="9"/>
  <c r="EW22" i="9"/>
  <c r="EN7" i="9"/>
  <c r="DR41" i="9"/>
  <c r="DS92" i="9"/>
  <c r="EG92" i="9"/>
  <c r="FJ92" i="9"/>
  <c r="EU86" i="9"/>
  <c r="FG86" i="9"/>
  <c r="FF86" i="9"/>
  <c r="EE80" i="9"/>
  <c r="ET80" i="9"/>
  <c r="DT80" i="9"/>
  <c r="DR80" i="9"/>
  <c r="FE51" i="9"/>
  <c r="EO51" i="9"/>
  <c r="EB45" i="9"/>
  <c r="ES45" i="9"/>
  <c r="FD39" i="9"/>
  <c r="DU39" i="9"/>
  <c r="EV28" i="9"/>
  <c r="DW22" i="9"/>
  <c r="DV45" i="9"/>
  <c r="EE41" i="9"/>
  <c r="FE73" i="9"/>
  <c r="DT73" i="9"/>
  <c r="EO73" i="9"/>
  <c r="EI32" i="9"/>
  <c r="ER32" i="9"/>
  <c r="FD8" i="9"/>
  <c r="FG66" i="9"/>
  <c r="FE66" i="9"/>
  <c r="DR38" i="9"/>
  <c r="DX46" i="9"/>
  <c r="ET46" i="9"/>
  <c r="FA23" i="9"/>
  <c r="EU56" i="9"/>
  <c r="ET56" i="9"/>
  <c r="EV90" i="9"/>
  <c r="FA43" i="9"/>
  <c r="DY37" i="9"/>
  <c r="DX31" i="9"/>
  <c r="EA31" i="9"/>
  <c r="DV31" i="9"/>
  <c r="DS31" i="9"/>
  <c r="EF31" i="9"/>
  <c r="DT31" i="9"/>
  <c r="DY31" i="9"/>
  <c r="DU31" i="9"/>
  <c r="EK87" i="9"/>
  <c r="EI58" i="9"/>
  <c r="EY68" i="9"/>
  <c r="DU72" i="9"/>
  <c r="DR42" i="9"/>
  <c r="FE95" i="9"/>
  <c r="EZ60" i="9"/>
  <c r="DV38" i="9"/>
  <c r="FI44" i="9"/>
  <c r="EI69" i="9"/>
  <c r="EM10" i="9"/>
  <c r="FG10" i="9"/>
  <c r="FH10" i="9"/>
  <c r="DW10" i="9"/>
  <c r="EO10" i="9"/>
  <c r="DX10" i="9"/>
  <c r="DT10" i="9"/>
  <c r="EC10" i="9"/>
  <c r="FC10" i="9"/>
  <c r="DY10" i="9"/>
  <c r="EI10" i="9"/>
  <c r="EJ10" i="9"/>
  <c r="EQ10" i="9"/>
  <c r="EE10" i="9"/>
  <c r="ES10" i="9"/>
  <c r="EZ10" i="9"/>
  <c r="EF10" i="9"/>
  <c r="DS10" i="9"/>
  <c r="EY10" i="9"/>
  <c r="DR10" i="9"/>
  <c r="FD10" i="9"/>
  <c r="ER10" i="9"/>
  <c r="EH10" i="9"/>
  <c r="EK10" i="9"/>
  <c r="DV10" i="9"/>
  <c r="EN10" i="9"/>
  <c r="FB10" i="9"/>
  <c r="EL10" i="9"/>
  <c r="FA10" i="9"/>
  <c r="EU10" i="9"/>
  <c r="ET10" i="9"/>
  <c r="FI10" i="9"/>
  <c r="FE10" i="9"/>
  <c r="EW10" i="9"/>
  <c r="EG10" i="9"/>
  <c r="EP10" i="9"/>
  <c r="DU10" i="9"/>
  <c r="EB10" i="9"/>
  <c r="FC96" i="9"/>
  <c r="DR101" i="9"/>
  <c r="EE40" i="9"/>
  <c r="FD40" i="9"/>
  <c r="DZ40" i="9"/>
  <c r="FC40" i="9"/>
  <c r="EN40" i="9"/>
  <c r="FA40" i="9"/>
  <c r="EP40" i="9"/>
  <c r="DX40" i="9"/>
  <c r="FG40" i="9"/>
  <c r="EC40" i="9"/>
  <c r="EX40" i="9"/>
  <c r="DT40" i="9"/>
  <c r="EF40" i="9"/>
  <c r="EV40" i="9"/>
  <c r="DS40" i="9"/>
  <c r="FE40" i="9"/>
  <c r="DU40" i="9"/>
  <c r="ER40" i="9"/>
  <c r="EL40" i="9"/>
  <c r="ET40" i="9"/>
  <c r="FF40" i="9"/>
  <c r="EA40" i="9"/>
  <c r="EG40" i="9"/>
  <c r="EW40" i="9"/>
  <c r="FB40" i="9"/>
  <c r="EK40" i="9"/>
  <c r="EH40" i="9"/>
  <c r="DY40" i="9"/>
  <c r="EY40" i="9"/>
  <c r="EU40" i="9"/>
  <c r="EO40" i="9"/>
  <c r="DR40" i="9"/>
  <c r="ED40" i="9"/>
  <c r="EI40" i="9"/>
  <c r="EB40" i="9"/>
  <c r="FH40" i="9"/>
  <c r="ES40" i="9"/>
  <c r="DW40" i="9"/>
  <c r="DV40" i="9"/>
  <c r="EQ40" i="9"/>
  <c r="EK96" i="9"/>
  <c r="EX53" i="9"/>
  <c r="EV53" i="9"/>
  <c r="FG53" i="9"/>
  <c r="EC53" i="9"/>
  <c r="FB86" i="9"/>
  <c r="ES90" i="9"/>
  <c r="EJ40" i="9"/>
  <c r="DU85" i="9"/>
  <c r="DV85" i="9"/>
  <c r="EY85" i="9"/>
  <c r="EA85" i="9"/>
  <c r="FA85" i="9"/>
  <c r="FC85" i="9"/>
  <c r="EE85" i="9"/>
  <c r="DW85" i="9"/>
  <c r="EO85" i="9"/>
  <c r="EK85" i="9"/>
  <c r="EW85" i="9"/>
  <c r="FJ85" i="9"/>
  <c r="EC85" i="9"/>
  <c r="DT85" i="9"/>
  <c r="DR85" i="9"/>
  <c r="ED85" i="9"/>
  <c r="EM85" i="9"/>
  <c r="EJ85" i="9"/>
  <c r="EU85" i="9"/>
  <c r="EX85" i="9"/>
  <c r="FB85" i="9"/>
  <c r="FH85" i="9"/>
  <c r="DY85" i="9"/>
  <c r="EH85" i="9"/>
  <c r="DX85" i="9"/>
  <c r="ER85" i="9"/>
  <c r="EQ85" i="9"/>
  <c r="FI85" i="9"/>
  <c r="EI85" i="9"/>
  <c r="FE85" i="9"/>
  <c r="EV85" i="9"/>
  <c r="EG85" i="9"/>
  <c r="EP85" i="9"/>
  <c r="FF85" i="9"/>
  <c r="FG85" i="9"/>
  <c r="ES85" i="9"/>
  <c r="FD85" i="9"/>
  <c r="EN85" i="9"/>
  <c r="EL85" i="9"/>
  <c r="DS85" i="9"/>
  <c r="ED51" i="9"/>
  <c r="FB51" i="9"/>
  <c r="EB51" i="9"/>
  <c r="DR51" i="9"/>
  <c r="FI51" i="9"/>
  <c r="EZ51" i="9"/>
  <c r="DV51" i="9"/>
  <c r="ER51" i="9"/>
  <c r="EV51" i="9"/>
  <c r="DW51" i="9"/>
  <c r="EY51" i="9"/>
  <c r="ED30" i="9"/>
  <c r="FE30" i="9"/>
  <c r="EL30" i="9"/>
  <c r="EK30" i="9"/>
  <c r="DR30" i="9"/>
  <c r="EY30" i="9"/>
  <c r="DS30" i="9"/>
  <c r="EV30" i="9"/>
  <c r="EU30" i="9"/>
  <c r="EI30" i="9"/>
  <c r="DV30" i="9"/>
  <c r="FF30" i="9"/>
  <c r="ET30" i="9"/>
  <c r="FC77" i="9"/>
  <c r="ET82" i="9"/>
  <c r="EG30" i="9"/>
  <c r="EI86" i="9"/>
  <c r="EM83" i="9"/>
  <c r="FH51" i="9"/>
  <c r="ET85" i="9"/>
  <c r="EV18" i="9"/>
  <c r="DT18" i="9"/>
  <c r="EH18" i="9"/>
  <c r="EO18" i="9"/>
  <c r="ED18" i="9"/>
  <c r="EU18" i="9"/>
  <c r="FG18" i="9"/>
  <c r="EN18" i="9"/>
  <c r="EA18" i="9"/>
  <c r="DR18" i="9"/>
  <c r="ER18" i="9"/>
  <c r="FF18" i="9"/>
  <c r="EG18" i="9"/>
  <c r="FE18" i="9"/>
  <c r="EE18" i="9"/>
  <c r="FD18" i="9"/>
  <c r="DS18" i="9"/>
  <c r="EQ18" i="9"/>
  <c r="FC18" i="9"/>
  <c r="EC18" i="9"/>
  <c r="FB18" i="9"/>
  <c r="EB18" i="9"/>
  <c r="EP18" i="9"/>
  <c r="ES18" i="9"/>
  <c r="DX18" i="9"/>
  <c r="EY18" i="9"/>
  <c r="EF18" i="9"/>
  <c r="EM18" i="9"/>
  <c r="EP77" i="9"/>
  <c r="DW82" i="9"/>
  <c r="EZ30" i="9"/>
  <c r="EX92" i="9"/>
  <c r="EC51" i="9"/>
  <c r="ED84" i="9"/>
  <c r="EA84" i="9"/>
  <c r="DS84" i="9"/>
  <c r="EQ84" i="9"/>
  <c r="ES84" i="9"/>
  <c r="FA84" i="9"/>
  <c r="FG84" i="9"/>
  <c r="EM84" i="9"/>
  <c r="EK84" i="9"/>
  <c r="EJ84" i="9"/>
  <c r="EH84" i="9"/>
  <c r="FB84" i="9"/>
  <c r="DV84" i="9"/>
  <c r="FF84" i="9"/>
  <c r="EB84" i="9"/>
  <c r="DR84" i="9"/>
  <c r="EG84" i="9"/>
  <c r="FC84" i="9"/>
  <c r="EZ84" i="9"/>
  <c r="EL84" i="9"/>
  <c r="EU84" i="9"/>
  <c r="FH84" i="9"/>
  <c r="DU84" i="9"/>
  <c r="DZ84" i="9"/>
  <c r="DX84" i="9"/>
  <c r="FD84" i="9"/>
  <c r="FE84" i="9"/>
  <c r="EO84" i="9"/>
  <c r="DW84" i="9"/>
  <c r="EV84" i="9"/>
  <c r="EY84" i="9"/>
  <c r="EE84" i="9"/>
  <c r="DT84" i="9"/>
  <c r="DR54" i="9"/>
  <c r="EV54" i="9"/>
  <c r="FG54" i="9"/>
  <c r="EC54" i="9"/>
  <c r="FA54" i="9"/>
  <c r="EB54" i="9"/>
  <c r="ER54" i="9"/>
  <c r="EZ54" i="9"/>
  <c r="EJ54" i="9"/>
  <c r="FD54" i="9"/>
  <c r="EM54" i="9"/>
  <c r="DV54" i="9"/>
  <c r="DX54" i="9"/>
  <c r="DY54" i="9"/>
  <c r="EQ54" i="9"/>
  <c r="DW54" i="9"/>
  <c r="EU54" i="9"/>
  <c r="DU54" i="9"/>
  <c r="DS54" i="9"/>
  <c r="DT54" i="9"/>
  <c r="FC54" i="9"/>
  <c r="EX54" i="9"/>
  <c r="EE54" i="9"/>
  <c r="EH54" i="9"/>
  <c r="EF54" i="9"/>
  <c r="EN54" i="9"/>
  <c r="FJ54" i="9"/>
  <c r="FE54" i="9"/>
  <c r="EL54" i="9"/>
  <c r="ET54" i="9"/>
  <c r="DZ54" i="9"/>
  <c r="EK54" i="9"/>
  <c r="FB54" i="9"/>
  <c r="ED54" i="9"/>
  <c r="FI54" i="9"/>
  <c r="FH54" i="9"/>
  <c r="EM78" i="9"/>
  <c r="DV78" i="9"/>
  <c r="EZ78" i="9"/>
  <c r="FG78" i="9"/>
  <c r="ES78" i="9"/>
  <c r="FJ78" i="9"/>
  <c r="EP78" i="9"/>
  <c r="ER78" i="9"/>
  <c r="FH78" i="9"/>
  <c r="DR78" i="9"/>
  <c r="DZ78" i="9"/>
  <c r="EC78" i="9"/>
  <c r="EH78" i="9"/>
  <c r="EE78" i="9"/>
  <c r="EK78" i="9"/>
  <c r="DT78" i="9"/>
  <c r="ED78" i="9"/>
  <c r="FF78" i="9"/>
  <c r="EX78" i="9"/>
  <c r="ET78" i="9"/>
  <c r="EA78" i="9"/>
  <c r="EJ78" i="9"/>
  <c r="EB78" i="9"/>
  <c r="FB78" i="9"/>
  <c r="EI78" i="9"/>
  <c r="EO78" i="9"/>
  <c r="FE78" i="9"/>
  <c r="EF78" i="9"/>
  <c r="FI78" i="9"/>
  <c r="EG78" i="9"/>
  <c r="DX78" i="9"/>
  <c r="DU78" i="9"/>
  <c r="DW78" i="9"/>
  <c r="EU78" i="9"/>
  <c r="EY78" i="9"/>
  <c r="EW78" i="9"/>
  <c r="EN78" i="9"/>
  <c r="DS78" i="9"/>
  <c r="FC78" i="9"/>
  <c r="FI70" i="9"/>
  <c r="DR70" i="9"/>
  <c r="EZ70" i="9"/>
  <c r="ED70" i="9"/>
  <c r="FG70" i="9"/>
  <c r="DT70" i="9"/>
  <c r="EN70" i="9"/>
  <c r="EF21" i="9"/>
  <c r="EU21" i="9"/>
  <c r="FC21" i="9"/>
  <c r="EJ21" i="9"/>
  <c r="DW21" i="9"/>
  <c r="DX21" i="9"/>
  <c r="DR21" i="9"/>
  <c r="FB21" i="9"/>
  <c r="FJ21" i="9"/>
  <c r="EZ21" i="9"/>
  <c r="FG21" i="9"/>
  <c r="EN21" i="9"/>
  <c r="EO21" i="9"/>
  <c r="EX21" i="9"/>
  <c r="EH21" i="9"/>
  <c r="EP21" i="9"/>
  <c r="DT21" i="9"/>
  <c r="DZ21" i="9"/>
  <c r="EY21" i="9"/>
  <c r="FD21" i="9"/>
  <c r="EC21" i="9"/>
  <c r="EK21" i="9"/>
  <c r="EA21" i="9"/>
  <c r="EE21" i="9"/>
  <c r="EG21" i="9"/>
  <c r="EI21" i="9"/>
  <c r="FF21" i="9"/>
  <c r="EQ21" i="9"/>
  <c r="FI21" i="9"/>
  <c r="EM21" i="9"/>
  <c r="FC29" i="9"/>
  <c r="FB29" i="9"/>
  <c r="EX29" i="9"/>
  <c r="FJ29" i="9"/>
  <c r="DV29" i="9"/>
  <c r="EZ29" i="9"/>
  <c r="EP29" i="9"/>
  <c r="FF29" i="9"/>
  <c r="EJ29" i="9"/>
  <c r="EN29" i="9"/>
  <c r="ES29" i="9"/>
  <c r="EY29" i="9"/>
  <c r="EL29" i="9"/>
  <c r="EG29" i="9"/>
  <c r="EI29" i="9"/>
  <c r="DR29" i="9"/>
  <c r="FE29" i="9"/>
  <c r="EC29" i="9"/>
  <c r="EB29" i="9"/>
  <c r="FH29" i="9"/>
  <c r="EU29" i="9"/>
  <c r="EV29" i="9"/>
  <c r="FI29" i="9"/>
  <c r="EH29" i="9"/>
  <c r="EW29" i="9"/>
  <c r="ER29" i="9"/>
  <c r="EF29" i="9"/>
  <c r="DT29" i="9"/>
  <c r="FA29" i="9"/>
  <c r="DS29" i="9"/>
  <c r="ED29" i="9"/>
  <c r="DX29" i="9"/>
  <c r="DW29" i="9"/>
  <c r="EE29" i="9"/>
  <c r="FG29" i="9"/>
  <c r="ET29" i="9"/>
  <c r="DY29" i="9"/>
  <c r="EA29" i="9"/>
  <c r="DU29" i="9"/>
  <c r="EO29" i="9"/>
  <c r="DU48" i="9"/>
  <c r="EG48" i="9"/>
  <c r="FC48" i="9"/>
  <c r="EW48" i="9"/>
  <c r="EJ48" i="9"/>
  <c r="EN48" i="9"/>
  <c r="EC48" i="9"/>
  <c r="FH48" i="9"/>
  <c r="DY48" i="9"/>
  <c r="EU48" i="9"/>
  <c r="EF48" i="9"/>
  <c r="EZ48" i="9"/>
  <c r="EA48" i="9"/>
  <c r="FG48" i="9"/>
  <c r="DT48" i="9"/>
  <c r="FE48" i="9"/>
  <c r="EL48" i="9"/>
  <c r="ED48" i="9"/>
  <c r="EI48" i="9"/>
  <c r="EB48" i="9"/>
  <c r="FA48" i="9"/>
  <c r="EK48" i="9"/>
  <c r="EY48" i="9"/>
  <c r="DW48" i="9"/>
  <c r="ES48" i="9"/>
  <c r="EV48" i="9"/>
  <c r="FD48" i="9"/>
  <c r="FF48" i="9"/>
  <c r="EE48" i="9"/>
  <c r="EX48" i="9"/>
  <c r="DX48" i="9"/>
  <c r="ER48" i="9"/>
  <c r="ET48" i="9"/>
  <c r="FI48" i="9"/>
  <c r="EP48" i="9"/>
  <c r="DS48" i="9"/>
  <c r="EQ48" i="9"/>
  <c r="DV48" i="9"/>
  <c r="DX96" i="9"/>
  <c r="EC39" i="9"/>
  <c r="DX77" i="9"/>
  <c r="EN77" i="9"/>
  <c r="EJ77" i="9"/>
  <c r="FF71" i="9"/>
  <c r="FA71" i="9"/>
  <c r="EW71" i="9"/>
  <c r="EL71" i="9"/>
  <c r="FH53" i="9"/>
  <c r="EH24" i="9"/>
  <c r="EU94" i="9"/>
  <c r="EK94" i="9"/>
  <c r="EX94" i="9"/>
  <c r="FH94" i="9"/>
  <c r="DU88" i="9"/>
  <c r="DW88" i="9"/>
  <c r="DZ88" i="9"/>
  <c r="EO82" i="9"/>
  <c r="EH82" i="9"/>
  <c r="FB82" i="9"/>
  <c r="EJ82" i="9"/>
  <c r="EG65" i="9"/>
  <c r="EB65" i="9"/>
  <c r="DV65" i="9"/>
  <c r="ER53" i="9"/>
  <c r="EW53" i="9"/>
  <c r="DZ47" i="9"/>
  <c r="EE47" i="9"/>
  <c r="DW41" i="9"/>
  <c r="EG41" i="9"/>
  <c r="EO41" i="9"/>
  <c r="DX35" i="9"/>
  <c r="DZ35" i="9"/>
  <c r="EJ30" i="9"/>
  <c r="EM30" i="9"/>
  <c r="EM24" i="9"/>
  <c r="FI18" i="9"/>
  <c r="EE30" i="9"/>
  <c r="DR76" i="9"/>
  <c r="EB76" i="9"/>
  <c r="EN76" i="9"/>
  <c r="DV70" i="9"/>
  <c r="EF70" i="9"/>
  <c r="EM70" i="9"/>
  <c r="DS51" i="9"/>
  <c r="EF22" i="9"/>
  <c r="DU92" i="9"/>
  <c r="EY92" i="9"/>
  <c r="EN92" i="9"/>
  <c r="EW86" i="9"/>
  <c r="DR86" i="9"/>
  <c r="DW86" i="9"/>
  <c r="EK80" i="9"/>
  <c r="EV80" i="9"/>
  <c r="EI80" i="9"/>
  <c r="ED80" i="9"/>
  <c r="EG51" i="9"/>
  <c r="FC51" i="9"/>
  <c r="EX51" i="9"/>
  <c r="EC45" i="9"/>
  <c r="EA39" i="9"/>
  <c r="EG39" i="9"/>
  <c r="EB28" i="9"/>
  <c r="FD22" i="9"/>
  <c r="EI41" i="9"/>
  <c r="EK39" i="9"/>
  <c r="EW23" i="9"/>
  <c r="EX11" i="9"/>
  <c r="DZ73" i="9"/>
  <c r="EM73" i="9"/>
  <c r="FA73" i="9"/>
  <c r="DT32" i="9"/>
  <c r="FF32" i="9"/>
  <c r="DW8" i="9"/>
  <c r="EF66" i="9"/>
  <c r="DY66" i="9"/>
  <c r="ES70" i="9"/>
  <c r="EG46" i="9"/>
  <c r="EN46" i="9"/>
  <c r="FH23" i="9"/>
  <c r="DY56" i="9"/>
  <c r="FF56" i="9"/>
  <c r="EM90" i="9"/>
  <c r="FH90" i="9"/>
  <c r="EP84" i="9"/>
  <c r="DW43" i="9"/>
  <c r="EK37" i="9"/>
  <c r="EY20" i="9"/>
  <c r="EX83" i="9"/>
  <c r="EV87" i="9"/>
  <c r="DY58" i="9"/>
  <c r="DX68" i="9"/>
  <c r="EQ78" i="9"/>
  <c r="EC72" i="9"/>
  <c r="FH95" i="9"/>
  <c r="DZ60" i="9"/>
  <c r="ET36" i="9"/>
  <c r="EQ29" i="9"/>
  <c r="EB85" i="9"/>
  <c r="FD38" i="9"/>
  <c r="DU91" i="9"/>
  <c r="DV91" i="9"/>
  <c r="EW69" i="9"/>
  <c r="DY42" i="9"/>
  <c r="FH42" i="9"/>
  <c r="EH42" i="9"/>
  <c r="FE42" i="9"/>
  <c r="FA42" i="9"/>
  <c r="FB42" i="9"/>
  <c r="ER42" i="9"/>
  <c r="ES42" i="9"/>
  <c r="EL42" i="9"/>
  <c r="EB42" i="9"/>
  <c r="EO42" i="9"/>
  <c r="EG42" i="9"/>
  <c r="DW42" i="9"/>
  <c r="EX42" i="9"/>
  <c r="EM42" i="9"/>
  <c r="DU42" i="9"/>
  <c r="EZ42" i="9"/>
  <c r="EA42" i="9"/>
  <c r="EE42" i="9"/>
  <c r="FI42" i="9"/>
  <c r="EU42" i="9"/>
  <c r="DZ42" i="9"/>
  <c r="DV42" i="9"/>
  <c r="EC42" i="9"/>
  <c r="EI42" i="9"/>
  <c r="DX42" i="9"/>
  <c r="FG42" i="9"/>
  <c r="FJ42" i="9"/>
  <c r="ET42" i="9"/>
  <c r="EN42" i="9"/>
  <c r="EF42" i="9"/>
  <c r="FF42" i="9"/>
  <c r="EK42" i="9"/>
  <c r="EW42" i="9"/>
  <c r="EJ42" i="9"/>
  <c r="DT42" i="9"/>
  <c r="EY42" i="9"/>
  <c r="ED42" i="9"/>
  <c r="FC42" i="9"/>
  <c r="EP42" i="9"/>
  <c r="EQ42" i="9"/>
  <c r="EC86" i="9"/>
  <c r="EA83" i="9"/>
  <c r="EL44" i="9"/>
  <c r="FE44" i="9"/>
  <c r="EX44" i="9"/>
  <c r="DV44" i="9"/>
  <c r="DY44" i="9"/>
  <c r="EP44" i="9"/>
  <c r="ED44" i="9"/>
  <c r="DS44" i="9"/>
  <c r="FJ44" i="9"/>
  <c r="DZ44" i="9"/>
  <c r="ET44" i="9"/>
  <c r="DX44" i="9"/>
  <c r="EW44" i="9"/>
  <c r="FB44" i="9"/>
  <c r="DT44" i="9"/>
  <c r="DW44" i="9"/>
  <c r="DU44" i="9"/>
  <c r="EY44" i="9"/>
  <c r="EH44" i="9"/>
  <c r="EJ44" i="9"/>
  <c r="FD44" i="9"/>
  <c r="EB44" i="9"/>
  <c r="EI44" i="9"/>
  <c r="FH44" i="9"/>
  <c r="FA44" i="9"/>
  <c r="EG44" i="9"/>
  <c r="EO44" i="9"/>
  <c r="EV44" i="9"/>
  <c r="FG44" i="9"/>
  <c r="EU44" i="9"/>
  <c r="EQ44" i="9"/>
  <c r="EN44" i="9"/>
  <c r="EZ44" i="9"/>
  <c r="EE44" i="9"/>
  <c r="EC44" i="9"/>
  <c r="ER44" i="9"/>
  <c r="FF44" i="9"/>
  <c r="EK44" i="9"/>
  <c r="DY96" i="9"/>
  <c r="EI77" i="9"/>
  <c r="EQ82" i="9"/>
  <c r="EN30" i="9"/>
  <c r="FA86" i="9"/>
  <c r="EA86" i="9"/>
  <c r="ET51" i="9"/>
  <c r="DT9" i="9"/>
  <c r="FD42" i="9"/>
  <c r="FJ40" i="9"/>
  <c r="ES44" i="9"/>
  <c r="EX82" i="9"/>
  <c r="EW30" i="9"/>
  <c r="EK18" i="9"/>
  <c r="EP86" i="9"/>
  <c r="FC22" i="9"/>
  <c r="EL47" i="9"/>
  <c r="DX47" i="9"/>
  <c r="EK47" i="9"/>
  <c r="DR47" i="9"/>
  <c r="DU47" i="9"/>
  <c r="FD47" i="9"/>
  <c r="EQ47" i="9"/>
  <c r="EL52" i="9"/>
  <c r="ED52" i="9"/>
  <c r="FF52" i="9"/>
  <c r="FE52" i="9"/>
  <c r="EN52" i="9"/>
  <c r="FI52" i="9"/>
  <c r="ER52" i="9"/>
  <c r="EK52" i="9"/>
  <c r="EB52" i="9"/>
  <c r="EV52" i="9"/>
  <c r="EC52" i="9"/>
  <c r="EH52" i="9"/>
  <c r="EA52" i="9"/>
  <c r="DR52" i="9"/>
  <c r="EI52" i="9"/>
  <c r="FA52" i="9"/>
  <c r="EF52" i="9"/>
  <c r="EX52" i="9"/>
  <c r="DY52" i="9"/>
  <c r="EE52" i="9"/>
  <c r="EJ52" i="9"/>
  <c r="DT52" i="9"/>
  <c r="DU52" i="9"/>
  <c r="FH52" i="9"/>
  <c r="EG52" i="9"/>
  <c r="EW52" i="9"/>
  <c r="EM52" i="9"/>
  <c r="ES52" i="9"/>
  <c r="DX52" i="9"/>
  <c r="EQ52" i="9"/>
  <c r="EO52" i="9"/>
  <c r="DV52" i="9"/>
  <c r="EZ52" i="9"/>
  <c r="FC52" i="9"/>
  <c r="DZ52" i="9"/>
  <c r="EY52" i="9"/>
  <c r="ET52" i="9"/>
  <c r="FD52" i="9"/>
  <c r="FG52" i="9"/>
  <c r="FB52" i="9"/>
  <c r="EJ45" i="9"/>
  <c r="DZ45" i="9"/>
  <c r="EZ45" i="9"/>
  <c r="EY45" i="9"/>
  <c r="EI45" i="9"/>
  <c r="DW45" i="9"/>
  <c r="FD45" i="9"/>
  <c r="DS45" i="9"/>
  <c r="FH45" i="9"/>
  <c r="FI45" i="9"/>
  <c r="EX45" i="9"/>
  <c r="FB45" i="9"/>
  <c r="EU45" i="9"/>
  <c r="EQ45" i="9"/>
  <c r="DX45" i="9"/>
  <c r="EE45" i="9"/>
  <c r="FG45" i="9"/>
  <c r="EF24" i="9"/>
  <c r="FC24" i="9"/>
  <c r="FA24" i="9"/>
  <c r="DR24" i="9"/>
  <c r="EY24" i="9"/>
  <c r="DW24" i="9"/>
  <c r="EU24" i="9"/>
  <c r="EQ24" i="9"/>
  <c r="EO24" i="9"/>
  <c r="DS24" i="9"/>
  <c r="EN24" i="9"/>
  <c r="EC24" i="9"/>
  <c r="DV24" i="9"/>
  <c r="EL24" i="9"/>
  <c r="FD24" i="9"/>
  <c r="EE26" i="9"/>
  <c r="DZ26" i="9"/>
  <c r="EY26" i="9"/>
  <c r="EW26" i="9"/>
  <c r="DY26" i="9"/>
  <c r="EK26" i="9"/>
  <c r="EA26" i="9"/>
  <c r="DV26" i="9"/>
  <c r="FA26" i="9"/>
  <c r="EN26" i="9"/>
  <c r="EV26" i="9"/>
  <c r="FC26" i="9"/>
  <c r="EH26" i="9"/>
  <c r="EL26" i="9"/>
  <c r="EJ26" i="9"/>
  <c r="ED26" i="9"/>
  <c r="FE26" i="9"/>
  <c r="DW26" i="9"/>
  <c r="EZ26" i="9"/>
  <c r="ES26" i="9"/>
  <c r="EX26" i="9"/>
  <c r="EB26" i="9"/>
  <c r="EG26" i="9"/>
  <c r="EI26" i="9"/>
  <c r="FD26" i="9"/>
  <c r="EU26" i="9"/>
  <c r="DT26" i="9"/>
  <c r="DS26" i="9"/>
  <c r="EM26" i="9"/>
  <c r="DX26" i="9"/>
  <c r="FJ26" i="9"/>
  <c r="EC26" i="9"/>
  <c r="EQ26" i="9"/>
  <c r="FF26" i="9"/>
  <c r="EO26" i="9"/>
  <c r="EQ35" i="9"/>
  <c r="EA77" i="9"/>
  <c r="FF77" i="9"/>
  <c r="EX77" i="9"/>
  <c r="DR71" i="9"/>
  <c r="DW71" i="9"/>
  <c r="DS71" i="9"/>
  <c r="EX71" i="9"/>
  <c r="EI51" i="9"/>
  <c r="FF22" i="9"/>
  <c r="EZ94" i="9"/>
  <c r="FB94" i="9"/>
  <c r="DT94" i="9"/>
  <c r="EB88" i="9"/>
  <c r="EZ88" i="9"/>
  <c r="EN88" i="9"/>
  <c r="EL88" i="9"/>
  <c r="FD82" i="9"/>
  <c r="FE82" i="9"/>
  <c r="DY82" i="9"/>
  <c r="EV82" i="9"/>
  <c r="FE65" i="9"/>
  <c r="ES65" i="9"/>
  <c r="FA53" i="9"/>
  <c r="FE47" i="9"/>
  <c r="EY47" i="9"/>
  <c r="EF47" i="9"/>
  <c r="ET41" i="9"/>
  <c r="EV41" i="9"/>
  <c r="FA41" i="9"/>
  <c r="EN35" i="9"/>
  <c r="EM35" i="9"/>
  <c r="FD30" i="9"/>
  <c r="FA30" i="9"/>
  <c r="FB24" i="9"/>
  <c r="DY24" i="9"/>
  <c r="DZ18" i="9"/>
  <c r="FG28" i="9"/>
  <c r="FG76" i="9"/>
  <c r="ET76" i="9"/>
  <c r="FB76" i="9"/>
  <c r="EA70" i="9"/>
  <c r="FB70" i="9"/>
  <c r="FA70" i="9"/>
  <c r="EJ47" i="9"/>
  <c r="FH18" i="9"/>
  <c r="EU92" i="9"/>
  <c r="FA92" i="9"/>
  <c r="EZ92" i="9"/>
  <c r="EX86" i="9"/>
  <c r="EN86" i="9"/>
  <c r="EL86" i="9"/>
  <c r="EL80" i="9"/>
  <c r="EM80" i="9"/>
  <c r="EX80" i="9"/>
  <c r="EP80" i="9"/>
  <c r="EP51" i="9"/>
  <c r="EE51" i="9"/>
  <c r="FJ51" i="9"/>
  <c r="ET45" i="9"/>
  <c r="ED39" i="9"/>
  <c r="EP39" i="9"/>
  <c r="DV28" i="9"/>
  <c r="EZ28" i="9"/>
  <c r="EB22" i="9"/>
  <c r="FF35" i="9"/>
  <c r="EX35" i="9"/>
  <c r="FE21" i="9"/>
  <c r="ED11" i="9"/>
  <c r="FF73" i="9"/>
  <c r="FD73" i="9"/>
  <c r="EK32" i="9"/>
  <c r="EF32" i="9"/>
  <c r="EI8" i="9"/>
  <c r="EQ66" i="9"/>
  <c r="FH66" i="9"/>
  <c r="EO66" i="9"/>
  <c r="EK23" i="9"/>
  <c r="FC44" i="9"/>
  <c r="DR46" i="9"/>
  <c r="DY46" i="9"/>
  <c r="FC90" i="9"/>
  <c r="ER84" i="9"/>
  <c r="EH55" i="9"/>
  <c r="DX43" i="9"/>
  <c r="EC20" i="9"/>
  <c r="EO54" i="9"/>
  <c r="DW31" i="9"/>
  <c r="ER58" i="9"/>
  <c r="DT34" i="9"/>
  <c r="EG34" i="9"/>
  <c r="EM34" i="9"/>
  <c r="EJ34" i="9"/>
  <c r="EV34" i="9"/>
  <c r="EW34" i="9"/>
  <c r="EP34" i="9"/>
  <c r="DX34" i="9"/>
  <c r="DU34" i="9"/>
  <c r="EH34" i="9"/>
  <c r="EO34" i="9"/>
  <c r="EU34" i="9"/>
  <c r="ER34" i="9"/>
  <c r="EE34" i="9"/>
  <c r="DW34" i="9"/>
  <c r="EF34" i="9"/>
  <c r="EX34" i="9"/>
  <c r="FC34" i="9"/>
  <c r="FH34" i="9"/>
  <c r="ED34" i="9"/>
  <c r="EQ34" i="9"/>
  <c r="ES34" i="9"/>
  <c r="DY34" i="9"/>
  <c r="FF34" i="9"/>
  <c r="DS34" i="9"/>
  <c r="FG34" i="9"/>
  <c r="EA34" i="9"/>
  <c r="EK34" i="9"/>
  <c r="DV34" i="9"/>
  <c r="DZ34" i="9"/>
  <c r="FE34" i="9"/>
  <c r="FJ34" i="9"/>
  <c r="EC34" i="9"/>
  <c r="EB34" i="9"/>
  <c r="FD34" i="9"/>
  <c r="EZ34" i="9"/>
  <c r="FB34" i="9"/>
  <c r="EL68" i="9"/>
  <c r="FA78" i="9"/>
  <c r="DW101" i="9"/>
  <c r="EY60" i="9"/>
  <c r="FA36" i="9"/>
  <c r="DZ29" i="9"/>
  <c r="EZ85" i="9"/>
  <c r="EP38" i="9"/>
  <c r="DY69" i="9"/>
  <c r="FJ96" i="9"/>
  <c r="ER96" i="9"/>
  <c r="EQ96" i="9"/>
  <c r="EX96" i="9"/>
  <c r="DS96" i="9"/>
  <c r="FF96" i="9"/>
  <c r="ED96" i="9"/>
  <c r="EO96" i="9"/>
  <c r="EN96" i="9"/>
  <c r="ES96" i="9"/>
  <c r="EG96" i="9"/>
  <c r="FE96" i="9"/>
  <c r="EP96" i="9"/>
  <c r="FI96" i="9"/>
  <c r="FB96" i="9"/>
  <c r="FA96" i="9"/>
  <c r="FH96" i="9"/>
  <c r="DU96" i="9"/>
  <c r="EW96" i="9"/>
  <c r="EY96" i="9"/>
  <c r="DT96" i="9"/>
  <c r="EB96" i="9"/>
  <c r="EL96" i="9"/>
  <c r="FD96" i="9"/>
  <c r="ES83" i="9"/>
  <c r="EY83" i="9"/>
  <c r="DT83" i="9"/>
  <c r="EH83" i="9"/>
  <c r="DU83" i="9"/>
  <c r="EU83" i="9"/>
  <c r="EP83" i="9"/>
  <c r="EK83" i="9"/>
  <c r="EV83" i="9"/>
  <c r="EI83" i="9"/>
  <c r="DY83" i="9"/>
  <c r="EF83" i="9"/>
  <c r="DW83" i="9"/>
  <c r="FF83" i="9"/>
  <c r="EW83" i="9"/>
  <c r="FE83" i="9"/>
  <c r="EO83" i="9"/>
  <c r="DR83" i="9"/>
  <c r="EC83" i="9"/>
  <c r="EL83" i="9"/>
  <c r="DV83" i="9"/>
  <c r="FI83" i="9"/>
  <c r="EG83" i="9"/>
  <c r="ED83" i="9"/>
  <c r="EQ83" i="9"/>
  <c r="EB83" i="9"/>
  <c r="EZ83" i="9"/>
  <c r="FJ83" i="9"/>
  <c r="EJ83" i="9"/>
  <c r="ET83" i="9"/>
  <c r="ER83" i="9"/>
  <c r="DS83" i="9"/>
  <c r="DZ83" i="9"/>
  <c r="FB83" i="9"/>
  <c r="DX83" i="9"/>
  <c r="ED86" i="9"/>
  <c r="EV10" i="9"/>
  <c r="DZ96" i="9"/>
  <c r="EM40" i="9"/>
  <c r="DZ10" i="9"/>
  <c r="FA82" i="9"/>
  <c r="EL92" i="9"/>
  <c r="EK22" i="9"/>
  <c r="EY95" i="9"/>
  <c r="EJ95" i="9"/>
  <c r="FJ95" i="9"/>
  <c r="DV95" i="9"/>
  <c r="EA95" i="9"/>
  <c r="EC95" i="9"/>
  <c r="EN95" i="9"/>
  <c r="FB95" i="9"/>
  <c r="EK95" i="9"/>
  <c r="EX95" i="9"/>
  <c r="EG95" i="9"/>
  <c r="EH95" i="9"/>
  <c r="FG95" i="9"/>
  <c r="ET95" i="9"/>
  <c r="DZ95" i="9"/>
  <c r="EU95" i="9"/>
  <c r="EB95" i="9"/>
  <c r="DS95" i="9"/>
  <c r="EI95" i="9"/>
  <c r="EQ95" i="9"/>
  <c r="DR95" i="9"/>
  <c r="DW95" i="9"/>
  <c r="DX95" i="9"/>
  <c r="FF95" i="9"/>
  <c r="DT95" i="9"/>
  <c r="EL95" i="9"/>
  <c r="EM95" i="9"/>
  <c r="EF95" i="9"/>
  <c r="FD95" i="9"/>
  <c r="FA95" i="9"/>
  <c r="ER95" i="9"/>
  <c r="ES95" i="9"/>
  <c r="EZ95" i="9"/>
  <c r="EE95" i="9"/>
  <c r="EV95" i="9"/>
  <c r="EP95" i="9"/>
  <c r="EL77" i="9"/>
  <c r="FG82" i="9"/>
  <c r="ES53" i="9"/>
  <c r="FI30" i="9"/>
  <c r="FC86" i="9"/>
  <c r="DZ51" i="9"/>
  <c r="DS42" i="9"/>
  <c r="DZ85" i="9"/>
  <c r="FB72" i="9"/>
  <c r="EQ72" i="9"/>
  <c r="EH72" i="9"/>
  <c r="DY72" i="9"/>
  <c r="DR72" i="9"/>
  <c r="DX72" i="9"/>
  <c r="DZ72" i="9"/>
  <c r="EW72" i="9"/>
  <c r="DW72" i="9"/>
  <c r="EE72" i="9"/>
  <c r="FC72" i="9"/>
  <c r="EF72" i="9"/>
  <c r="EL72" i="9"/>
  <c r="EP72" i="9"/>
  <c r="FH72" i="9"/>
  <c r="EA72" i="9"/>
  <c r="ED72" i="9"/>
  <c r="EN72" i="9"/>
  <c r="FF72" i="9"/>
  <c r="EO72" i="9"/>
  <c r="FG72" i="9"/>
  <c r="FE72" i="9"/>
  <c r="EI72" i="9"/>
  <c r="DV72" i="9"/>
  <c r="ER72" i="9"/>
  <c r="EG72" i="9"/>
  <c r="EK72" i="9"/>
  <c r="DS72" i="9"/>
  <c r="FI72" i="9"/>
  <c r="ET72" i="9"/>
  <c r="EM72" i="9"/>
  <c r="EY72" i="9"/>
  <c r="EJ72" i="9"/>
  <c r="DT56" i="9"/>
  <c r="EN56" i="9"/>
  <c r="EH56" i="9"/>
  <c r="EB56" i="9"/>
  <c r="EF56" i="9"/>
  <c r="EZ56" i="9"/>
  <c r="DV56" i="9"/>
  <c r="FJ56" i="9"/>
  <c r="FA56" i="9"/>
  <c r="EX56" i="9"/>
  <c r="FE56" i="9"/>
  <c r="ES56" i="9"/>
  <c r="EA56" i="9"/>
  <c r="DR56" i="9"/>
  <c r="ER56" i="9"/>
  <c r="DZ56" i="9"/>
  <c r="EW56" i="9"/>
  <c r="EO56" i="9"/>
  <c r="FD56" i="9"/>
  <c r="EM56" i="9"/>
  <c r="EK56" i="9"/>
  <c r="DX56" i="9"/>
  <c r="FC56" i="9"/>
  <c r="EI56" i="9"/>
  <c r="FI56" i="9"/>
  <c r="EQ56" i="9"/>
  <c r="EP56" i="9"/>
  <c r="DS56" i="9"/>
  <c r="EV56" i="9"/>
  <c r="DW56" i="9"/>
  <c r="EF65" i="9"/>
  <c r="DZ65" i="9"/>
  <c r="EQ65" i="9"/>
  <c r="DR37" i="9"/>
  <c r="EP37" i="9"/>
  <c r="EO37" i="9"/>
  <c r="EX37" i="9"/>
  <c r="EF37" i="9"/>
  <c r="EI37" i="9"/>
  <c r="ET37" i="9"/>
  <c r="DW37" i="9"/>
  <c r="EQ37" i="9"/>
  <c r="FJ37" i="9"/>
  <c r="DZ37" i="9"/>
  <c r="ED37" i="9"/>
  <c r="EN37" i="9"/>
  <c r="FE37" i="9"/>
  <c r="FA37" i="9"/>
  <c r="FH37" i="9"/>
  <c r="FC37" i="9"/>
  <c r="EL37" i="9"/>
  <c r="EM37" i="9"/>
  <c r="EV37" i="9"/>
  <c r="EW37" i="9"/>
  <c r="EZ37" i="9"/>
  <c r="EH37" i="9"/>
  <c r="FF37" i="9"/>
  <c r="EY37" i="9"/>
  <c r="DX37" i="9"/>
  <c r="ES37" i="9"/>
  <c r="EG37" i="9"/>
  <c r="DS37" i="9"/>
  <c r="EC37" i="9"/>
  <c r="FD37" i="9"/>
  <c r="EA37" i="9"/>
  <c r="DV37" i="9"/>
  <c r="ER37" i="9"/>
  <c r="EJ37" i="9"/>
  <c r="DT37" i="9"/>
  <c r="FJ7" i="9"/>
  <c r="ET7" i="9"/>
  <c r="DZ7" i="9"/>
  <c r="DV7" i="9"/>
  <c r="FA7" i="9"/>
  <c r="EI7" i="9"/>
  <c r="EW7" i="9"/>
  <c r="EA7" i="9"/>
  <c r="FI7" i="9"/>
  <c r="EP7" i="9"/>
  <c r="DY7" i="9"/>
  <c r="EJ7" i="9"/>
  <c r="EY7" i="9"/>
  <c r="EC7" i="9"/>
  <c r="FH7" i="9"/>
  <c r="EO7" i="9"/>
  <c r="DX7" i="9"/>
  <c r="DR7" i="9"/>
  <c r="FG7" i="9"/>
  <c r="EM7" i="9"/>
  <c r="DW7" i="9"/>
  <c r="FF7" i="9"/>
  <c r="EL7" i="9"/>
  <c r="FB7" i="9"/>
  <c r="EK7" i="9"/>
  <c r="EX7" i="9"/>
  <c r="EH7" i="9"/>
  <c r="ED7" i="9"/>
  <c r="EV7" i="9"/>
  <c r="EU7" i="9"/>
  <c r="EE7" i="9"/>
  <c r="FE7" i="9"/>
  <c r="FC87" i="9"/>
  <c r="DU87" i="9"/>
  <c r="DT87" i="9"/>
  <c r="EQ87" i="9"/>
  <c r="EC87" i="9"/>
  <c r="EY87" i="9"/>
  <c r="EH87" i="9"/>
  <c r="EE87" i="9"/>
  <c r="DV87" i="9"/>
  <c r="EM87" i="9"/>
  <c r="DR87" i="9"/>
  <c r="EB87" i="9"/>
  <c r="EO87" i="9"/>
  <c r="EA87" i="9"/>
  <c r="EZ87" i="9"/>
  <c r="FJ87" i="9"/>
  <c r="ED87" i="9"/>
  <c r="FG87" i="9"/>
  <c r="EG87" i="9"/>
  <c r="DZ87" i="9"/>
  <c r="EI87" i="9"/>
  <c r="EF87" i="9"/>
  <c r="DY87" i="9"/>
  <c r="EJ87" i="9"/>
  <c r="EN87" i="9"/>
  <c r="ET87" i="9"/>
  <c r="ER87" i="9"/>
  <c r="DS87" i="9"/>
  <c r="FA87" i="9"/>
  <c r="DX87" i="9"/>
  <c r="EW87" i="9"/>
  <c r="EP87" i="9"/>
  <c r="FI87" i="9"/>
  <c r="EL87" i="9"/>
  <c r="FJ23" i="9"/>
  <c r="FI23" i="9"/>
  <c r="EJ23" i="9"/>
  <c r="EU23" i="9"/>
  <c r="DR23" i="9"/>
  <c r="EB23" i="9"/>
  <c r="DW23" i="9"/>
  <c r="EH23" i="9"/>
  <c r="EA23" i="9"/>
  <c r="EZ23" i="9"/>
  <c r="DV23" i="9"/>
  <c r="FG23" i="9"/>
  <c r="ED23" i="9"/>
  <c r="FE23" i="9"/>
  <c r="EO23" i="9"/>
  <c r="EY23" i="9"/>
  <c r="EQ23" i="9"/>
  <c r="ES23" i="9"/>
  <c r="DZ23" i="9"/>
  <c r="EV23" i="9"/>
  <c r="DX23" i="9"/>
  <c r="EM23" i="9"/>
  <c r="DU23" i="9"/>
  <c r="EL23" i="9"/>
  <c r="EN23" i="9"/>
  <c r="EF23" i="9"/>
  <c r="EI23" i="9"/>
  <c r="EP23" i="9"/>
  <c r="EX23" i="9"/>
  <c r="EI96" i="9"/>
  <c r="ES92" i="9"/>
  <c r="EH30" i="9"/>
  <c r="DR22" i="9"/>
  <c r="EB77" i="9"/>
  <c r="DT77" i="9"/>
  <c r="DW77" i="9"/>
  <c r="EN71" i="9"/>
  <c r="FB71" i="9"/>
  <c r="EG71" i="9"/>
  <c r="FJ71" i="9"/>
  <c r="EU47" i="9"/>
  <c r="EJ22" i="9"/>
  <c r="FD7" i="9"/>
  <c r="DR45" i="9"/>
  <c r="FJ94" i="9"/>
  <c r="DR94" i="9"/>
  <c r="EF94" i="9"/>
  <c r="EF88" i="9"/>
  <c r="EG88" i="9"/>
  <c r="FE88" i="9"/>
  <c r="EX88" i="9"/>
  <c r="DZ82" i="9"/>
  <c r="EI82" i="9"/>
  <c r="EN82" i="9"/>
  <c r="FH82" i="9"/>
  <c r="EN65" i="9"/>
  <c r="EC65" i="9"/>
  <c r="ET65" i="9"/>
  <c r="EQ53" i="9"/>
  <c r="EG47" i="9"/>
  <c r="ED47" i="9"/>
  <c r="ES47" i="9"/>
  <c r="DY41" i="9"/>
  <c r="DS35" i="9"/>
  <c r="FE35" i="9"/>
  <c r="DW30" i="9"/>
  <c r="EA30" i="9"/>
  <c r="EA24" i="9"/>
  <c r="EK24" i="9"/>
  <c r="EL18" i="9"/>
  <c r="EH28" i="9"/>
  <c r="FC7" i="9"/>
  <c r="EG76" i="9"/>
  <c r="EC76" i="9"/>
  <c r="DS76" i="9"/>
  <c r="EB70" i="9"/>
  <c r="EG70" i="9"/>
  <c r="DW70" i="9"/>
  <c r="EA45" i="9"/>
  <c r="ET18" i="9"/>
  <c r="FD92" i="9"/>
  <c r="DW92" i="9"/>
  <c r="DS86" i="9"/>
  <c r="DZ86" i="9"/>
  <c r="EZ80" i="9"/>
  <c r="FH80" i="9"/>
  <c r="DU80" i="9"/>
  <c r="FB80" i="9"/>
  <c r="EU51" i="9"/>
  <c r="ES51" i="9"/>
  <c r="FJ45" i="9"/>
  <c r="EZ39" i="9"/>
  <c r="FF39" i="9"/>
  <c r="FC28" i="9"/>
  <c r="EC28" i="9"/>
  <c r="EN22" i="9"/>
  <c r="ER24" i="9"/>
  <c r="ES87" i="9"/>
  <c r="EB21" i="9"/>
  <c r="FF10" i="9"/>
  <c r="EF73" i="9"/>
  <c r="EA73" i="9"/>
  <c r="DV73" i="9"/>
  <c r="ET32" i="9"/>
  <c r="DW32" i="9"/>
  <c r="EU8" i="9"/>
  <c r="EU66" i="9"/>
  <c r="EG66" i="9"/>
  <c r="FC66" i="9"/>
  <c r="ET21" i="9"/>
  <c r="ER46" i="9"/>
  <c r="EK46" i="9"/>
  <c r="ER23" i="9"/>
  <c r="DU56" i="9"/>
  <c r="FA21" i="9"/>
  <c r="EZ40" i="9"/>
  <c r="EE96" i="9"/>
  <c r="EA90" i="9"/>
  <c r="ET84" i="9"/>
  <c r="FB43" i="9"/>
  <c r="EE83" i="9"/>
  <c r="EY54" i="9"/>
  <c r="FE87" i="9"/>
  <c r="EB58" i="9"/>
  <c r="ER11" i="9"/>
  <c r="EL78" i="9"/>
  <c r="FJ72" i="9"/>
  <c r="EG101" i="9"/>
  <c r="DY95" i="9"/>
  <c r="EM48" i="9"/>
  <c r="FH36" i="9"/>
  <c r="EK29" i="9"/>
  <c r="ES21" i="9"/>
  <c r="FJ10" i="9"/>
  <c r="EJ86" i="9"/>
  <c r="ET86" i="9"/>
  <c r="FE86" i="9"/>
  <c r="DY86" i="9"/>
  <c r="DW20" i="9"/>
  <c r="EZ20" i="9"/>
  <c r="FG20" i="9"/>
  <c r="DY20" i="9"/>
  <c r="FC20" i="9"/>
  <c r="EM20" i="9"/>
  <c r="EL20" i="9"/>
  <c r="FA20" i="9"/>
  <c r="EP20" i="9"/>
  <c r="EN20" i="9"/>
  <c r="EI20" i="9"/>
  <c r="ER20" i="9"/>
  <c r="EX20" i="9"/>
  <c r="FB20" i="9"/>
  <c r="EG20" i="9"/>
  <c r="DU20" i="9"/>
  <c r="DZ20" i="9"/>
  <c r="FD20" i="9"/>
  <c r="EB20" i="9"/>
  <c r="EF20" i="9"/>
  <c r="EQ20" i="9"/>
  <c r="EV20" i="9"/>
  <c r="EA20" i="9"/>
  <c r="EH20" i="9"/>
  <c r="EU20" i="9"/>
  <c r="EO20" i="9"/>
  <c r="EE20" i="9"/>
  <c r="FF20" i="9"/>
  <c r="EW20" i="9"/>
  <c r="FH20" i="9"/>
  <c r="ET20" i="9"/>
  <c r="DR20" i="9"/>
  <c r="DV20" i="9"/>
  <c r="FI20" i="9"/>
  <c r="ES20" i="9"/>
  <c r="EB92" i="9"/>
  <c r="EH92" i="9"/>
  <c r="DX92" i="9"/>
  <c r="FD9" i="9"/>
  <c r="DV9" i="9"/>
  <c r="EP9" i="9"/>
  <c r="EZ9" i="9"/>
  <c r="FC9" i="9"/>
  <c r="FF9" i="9"/>
  <c r="EU9" i="9"/>
  <c r="DW9" i="9"/>
  <c r="EJ9" i="9"/>
  <c r="EC9" i="9"/>
  <c r="EN9" i="9"/>
  <c r="ES9" i="9"/>
  <c r="EX9" i="9"/>
  <c r="EK9" i="9"/>
  <c r="EB9" i="9"/>
  <c r="FJ9" i="9"/>
  <c r="FI9" i="9"/>
  <c r="DR9" i="9"/>
  <c r="DU9" i="9"/>
  <c r="DY9" i="9"/>
  <c r="EY9" i="9"/>
  <c r="EH9" i="9"/>
  <c r="FE9" i="9"/>
  <c r="EA9" i="9"/>
  <c r="EW9" i="9"/>
  <c r="FG9" i="9"/>
  <c r="DX9" i="9"/>
  <c r="EE9" i="9"/>
  <c r="ER9" i="9"/>
  <c r="EO9" i="9"/>
  <c r="EM9" i="9"/>
  <c r="EF9" i="9"/>
  <c r="FH9" i="9"/>
  <c r="DS9" i="9"/>
  <c r="EV9" i="9"/>
  <c r="FI53" i="9"/>
  <c r="FC92" i="9"/>
  <c r="FG90" i="9"/>
  <c r="EW77" i="9"/>
  <c r="EE82" i="9"/>
  <c r="EW92" i="9"/>
  <c r="DY51" i="9"/>
  <c r="FD51" i="9"/>
  <c r="DZ9" i="9"/>
  <c r="DX20" i="9"/>
  <c r="EY75" i="9"/>
  <c r="FF75" i="9"/>
  <c r="DT75" i="9"/>
  <c r="DW75" i="9"/>
  <c r="EL75" i="9"/>
  <c r="EK75" i="9"/>
  <c r="FG75" i="9"/>
  <c r="FJ75" i="9"/>
  <c r="DY75" i="9"/>
  <c r="DS75" i="9"/>
  <c r="EE75" i="9"/>
  <c r="FE75" i="9"/>
  <c r="FD75" i="9"/>
  <c r="FA75" i="9"/>
  <c r="EQ75" i="9"/>
  <c r="EW75" i="9"/>
  <c r="EB75" i="9"/>
  <c r="EZ75" i="9"/>
  <c r="EI75" i="9"/>
  <c r="EJ75" i="9"/>
  <c r="DV75" i="9"/>
  <c r="DX75" i="9"/>
  <c r="ET75" i="9"/>
  <c r="EO75" i="9"/>
  <c r="EM75" i="9"/>
  <c r="FH75" i="9"/>
  <c r="ES75" i="9"/>
  <c r="EV75" i="9"/>
  <c r="EC75" i="9"/>
  <c r="EP75" i="9"/>
  <c r="EX75" i="9"/>
  <c r="FC75" i="9"/>
  <c r="DR75" i="9"/>
  <c r="FB75" i="9"/>
  <c r="EF75" i="9"/>
  <c r="EH75" i="9"/>
  <c r="EA75" i="9"/>
  <c r="EN75" i="9"/>
  <c r="DZ75" i="9"/>
  <c r="EG75" i="9"/>
  <c r="DU75" i="9"/>
  <c r="EI35" i="9"/>
  <c r="DU35" i="9"/>
  <c r="ER35" i="9"/>
  <c r="DY35" i="9"/>
  <c r="DT35" i="9"/>
  <c r="DR35" i="9"/>
  <c r="FG35" i="9"/>
  <c r="EW35" i="9"/>
  <c r="EJ35" i="9"/>
  <c r="FC41" i="9"/>
  <c r="EN41" i="9"/>
  <c r="DV41" i="9"/>
  <c r="ES41" i="9"/>
  <c r="EL41" i="9"/>
  <c r="ED41" i="9"/>
  <c r="FI41" i="9"/>
  <c r="FD41" i="9"/>
  <c r="EM32" i="9"/>
  <c r="EL32" i="9"/>
  <c r="FC32" i="9"/>
  <c r="FH32" i="9"/>
  <c r="EQ32" i="9"/>
  <c r="EY32" i="9"/>
  <c r="DU32" i="9"/>
  <c r="EV32" i="9"/>
  <c r="ED32" i="9"/>
  <c r="EG32" i="9"/>
  <c r="EU32" i="9"/>
  <c r="EA32" i="9"/>
  <c r="DS32" i="9"/>
  <c r="FB32" i="9"/>
  <c r="EZ32" i="9"/>
  <c r="EG68" i="9"/>
  <c r="FC68" i="9"/>
  <c r="FF68" i="9"/>
  <c r="DT68" i="9"/>
  <c r="EQ68" i="9"/>
  <c r="EB68" i="9"/>
  <c r="FH68" i="9"/>
  <c r="DY68" i="9"/>
  <c r="ES68" i="9"/>
  <c r="DW68" i="9"/>
  <c r="FD68" i="9"/>
  <c r="ED68" i="9"/>
  <c r="EF68" i="9"/>
  <c r="DU68" i="9"/>
  <c r="DR68" i="9"/>
  <c r="EV68" i="9"/>
  <c r="FJ68" i="9"/>
  <c r="FA68" i="9"/>
  <c r="EE68" i="9"/>
  <c r="EX68" i="9"/>
  <c r="EO68" i="9"/>
  <c r="EU68" i="9"/>
  <c r="DZ68" i="9"/>
  <c r="FE68" i="9"/>
  <c r="DS68" i="9"/>
  <c r="EZ68" i="9"/>
  <c r="FI68" i="9"/>
  <c r="EI68" i="9"/>
  <c r="EW68" i="9"/>
  <c r="EJ68" i="9"/>
  <c r="ER68" i="9"/>
  <c r="EN68" i="9"/>
  <c r="EH68" i="9"/>
  <c r="EP68" i="9"/>
  <c r="DV68" i="9"/>
  <c r="DW96" i="9"/>
  <c r="DV86" i="9"/>
  <c r="EJ28" i="9"/>
  <c r="EC77" i="9"/>
  <c r="ES77" i="9"/>
  <c r="EO77" i="9"/>
  <c r="EK77" i="9"/>
  <c r="EO71" i="9"/>
  <c r="DX71" i="9"/>
  <c r="EU71" i="9"/>
  <c r="EA71" i="9"/>
  <c r="DS22" i="9"/>
  <c r="ES94" i="9"/>
  <c r="EL94" i="9"/>
  <c r="ER94" i="9"/>
  <c r="EA82" i="9"/>
  <c r="FF82" i="9"/>
  <c r="FC82" i="9"/>
  <c r="DU65" i="9"/>
  <c r="EV65" i="9"/>
  <c r="FF65" i="9"/>
  <c r="FB53" i="9"/>
  <c r="EZ53" i="9"/>
  <c r="FD53" i="9"/>
  <c r="FI47" i="9"/>
  <c r="ER47" i="9"/>
  <c r="FG47" i="9"/>
  <c r="EY41" i="9"/>
  <c r="EH41" i="9"/>
  <c r="EL35" i="9"/>
  <c r="ED35" i="9"/>
  <c r="EB35" i="9"/>
  <c r="EQ30" i="9"/>
  <c r="EO30" i="9"/>
  <c r="EP24" i="9"/>
  <c r="EW24" i="9"/>
  <c r="EX18" i="9"/>
  <c r="EG24" i="9"/>
  <c r="EQ7" i="9"/>
  <c r="EH76" i="9"/>
  <c r="EU76" i="9"/>
  <c r="EF76" i="9"/>
  <c r="DS70" i="9"/>
  <c r="FC70" i="9"/>
  <c r="EI70" i="9"/>
  <c r="EQ41" i="9"/>
  <c r="EC92" i="9"/>
  <c r="DY92" i="9"/>
  <c r="EO92" i="9"/>
  <c r="ED92" i="9"/>
  <c r="EY86" i="9"/>
  <c r="EQ86" i="9"/>
  <c r="DT86" i="9"/>
  <c r="FG80" i="9"/>
  <c r="DW80" i="9"/>
  <c r="EW51" i="9"/>
  <c r="FG51" i="9"/>
  <c r="EF45" i="9"/>
  <c r="ED45" i="9"/>
  <c r="EI39" i="9"/>
  <c r="DT39" i="9"/>
  <c r="DY28" i="9"/>
  <c r="DT24" i="9"/>
  <c r="EZ72" i="9"/>
  <c r="EK20" i="9"/>
  <c r="ET9" i="9"/>
  <c r="EY73" i="9"/>
  <c r="EU73" i="9"/>
  <c r="DV32" i="9"/>
  <c r="EN32" i="9"/>
  <c r="FG32" i="9"/>
  <c r="FI66" i="9"/>
  <c r="EX10" i="9"/>
  <c r="DU46" i="9"/>
  <c r="FD23" i="9"/>
  <c r="FB56" i="9"/>
  <c r="DV21" i="9"/>
  <c r="FG26" i="9"/>
  <c r="EM96" i="9"/>
  <c r="EB90" i="9"/>
  <c r="DY84" i="9"/>
  <c r="DV55" i="9"/>
  <c r="FH26" i="9"/>
  <c r="ED20" i="9"/>
  <c r="FA83" i="9"/>
  <c r="EP54" i="9"/>
  <c r="FD87" i="9"/>
  <c r="DX11" i="9"/>
  <c r="EA68" i="9"/>
  <c r="EV78" i="9"/>
  <c r="EH101" i="9"/>
  <c r="EW95" i="9"/>
  <c r="EH48" i="9"/>
  <c r="EC36" i="9"/>
  <c r="DW52" i="9"/>
  <c r="DS20" i="9"/>
  <c r="ER75" i="9"/>
  <c r="DU69" i="9"/>
  <c r="EK69" i="9"/>
  <c r="ED69" i="9"/>
  <c r="ET69" i="9"/>
  <c r="FD69" i="9"/>
  <c r="DW69" i="9"/>
  <c r="FF69" i="9"/>
  <c r="EM69" i="9"/>
  <c r="ER69" i="9"/>
  <c r="FJ69" i="9"/>
  <c r="EC69" i="9"/>
  <c r="EE69" i="9"/>
  <c r="EF69" i="9"/>
  <c r="EQ69" i="9"/>
  <c r="FC69" i="9"/>
  <c r="FG69" i="9"/>
  <c r="FB69" i="9"/>
  <c r="FI69" i="9"/>
  <c r="FA69" i="9"/>
  <c r="EJ69" i="9"/>
  <c r="DZ69" i="9"/>
  <c r="EB69" i="9"/>
  <c r="EZ69" i="9"/>
  <c r="EA69" i="9"/>
  <c r="EY69" i="9"/>
  <c r="DR69" i="9"/>
  <c r="DV69" i="9"/>
  <c r="FH69" i="9"/>
  <c r="EO69" i="9"/>
  <c r="FE69" i="9"/>
  <c r="DS69" i="9"/>
  <c r="EG69" i="9"/>
  <c r="EU69" i="9"/>
  <c r="EL69" i="9"/>
  <c r="EV69" i="9"/>
  <c r="ES69" i="9"/>
  <c r="DT69" i="9"/>
  <c r="EN69" i="9"/>
  <c r="DX69" i="9"/>
  <c r="EP69" i="9"/>
  <c r="EI27" i="9"/>
  <c r="DX27" i="9"/>
  <c r="DU27" i="9"/>
  <c r="FJ27" i="9"/>
  <c r="FG27" i="9"/>
  <c r="EY27" i="9"/>
  <c r="EH27" i="9"/>
  <c r="ED27" i="9"/>
  <c r="EX27" i="9"/>
  <c r="ER27" i="9"/>
  <c r="EG27" i="9"/>
  <c r="EE27" i="9"/>
  <c r="EL27" i="9"/>
  <c r="EC27" i="9"/>
  <c r="FA27" i="9"/>
  <c r="FC27" i="9"/>
  <c r="EF27" i="9"/>
  <c r="FI27" i="9"/>
  <c r="EQ27" i="9"/>
  <c r="EZ27" i="9"/>
  <c r="EJ27" i="9"/>
  <c r="ET27" i="9"/>
  <c r="FF27" i="9"/>
  <c r="DS27" i="9"/>
  <c r="EP27" i="9"/>
  <c r="EM27" i="9"/>
  <c r="DW27" i="9"/>
  <c r="DZ27" i="9"/>
  <c r="DV27" i="9"/>
  <c r="EW27" i="9"/>
  <c r="EU27" i="9"/>
  <c r="DY27" i="9"/>
  <c r="EO27" i="9"/>
  <c r="EB27" i="9"/>
  <c r="DR27" i="9"/>
  <c r="ES27" i="9"/>
  <c r="EK27" i="9"/>
  <c r="FD27" i="9"/>
  <c r="FH27" i="9"/>
  <c r="EV27" i="9"/>
  <c r="EA27" i="9"/>
  <c r="DT33" i="9"/>
  <c r="DS33" i="9"/>
  <c r="DY33" i="9"/>
  <c r="EB33" i="9"/>
  <c r="EY22" i="9"/>
  <c r="EH22" i="9"/>
  <c r="EX22" i="9"/>
  <c r="DY22" i="9"/>
  <c r="EV22" i="9"/>
  <c r="EE22" i="9"/>
  <c r="FJ22" i="9"/>
  <c r="FI22" i="9"/>
  <c r="FH22" i="9"/>
  <c r="EU22" i="9"/>
  <c r="ES22" i="9"/>
  <c r="ER22" i="9"/>
  <c r="DX22" i="9"/>
  <c r="DU22" i="9"/>
  <c r="EQ22" i="9"/>
  <c r="EG22" i="9"/>
  <c r="EA22" i="9"/>
  <c r="ET22" i="9"/>
  <c r="FA22" i="9"/>
  <c r="EI22" i="9"/>
  <c r="EO22" i="9"/>
  <c r="EL22" i="9"/>
  <c r="ED77" i="9"/>
  <c r="EF92" i="9"/>
  <c r="EF96" i="9"/>
  <c r="FB9" i="9"/>
  <c r="FG58" i="9"/>
  <c r="FB58" i="9"/>
  <c r="EW58" i="9"/>
  <c r="DU58" i="9"/>
  <c r="EH58" i="9"/>
  <c r="DW58" i="9"/>
  <c r="EE58" i="9"/>
  <c r="DV58" i="9"/>
  <c r="EV58" i="9"/>
  <c r="FH58" i="9"/>
  <c r="EX58" i="9"/>
  <c r="FA58" i="9"/>
  <c r="EJ58" i="9"/>
  <c r="DT58" i="9"/>
  <c r="FC58" i="9"/>
  <c r="EF58" i="9"/>
  <c r="EO58" i="9"/>
  <c r="EQ58" i="9"/>
  <c r="EU58" i="9"/>
  <c r="EC58" i="9"/>
  <c r="EP58" i="9"/>
  <c r="FI58" i="9"/>
  <c r="FJ58" i="9"/>
  <c r="EL58" i="9"/>
  <c r="FE58" i="9"/>
  <c r="ES58" i="9"/>
  <c r="FD58" i="9"/>
  <c r="DZ58" i="9"/>
  <c r="DS58" i="9"/>
  <c r="EA58" i="9"/>
  <c r="ED58" i="9"/>
  <c r="FF58" i="9"/>
  <c r="EZ58" i="9"/>
  <c r="EN58" i="9"/>
  <c r="EY58" i="9"/>
  <c r="EM58" i="9"/>
  <c r="EV96" i="9"/>
  <c r="FD77" i="9"/>
  <c r="FH92" i="9"/>
  <c r="EK86" i="9"/>
  <c r="EZ96" i="9"/>
  <c r="DR58" i="9"/>
  <c r="FI40" i="9"/>
  <c r="EX69" i="9"/>
  <c r="EZ100" i="9"/>
  <c r="EN100" i="9"/>
  <c r="EB100" i="9"/>
  <c r="EY100" i="9"/>
  <c r="EM100" i="9"/>
  <c r="EA100" i="9"/>
  <c r="FI100" i="9"/>
  <c r="EW100" i="9"/>
  <c r="EK100" i="9"/>
  <c r="DY100" i="9"/>
  <c r="FG100" i="9"/>
  <c r="EU100" i="9"/>
  <c r="EI100" i="9"/>
  <c r="DW100" i="9"/>
  <c r="EV100" i="9"/>
  <c r="EE100" i="9"/>
  <c r="FF100" i="9"/>
  <c r="EO100" i="9"/>
  <c r="DT100" i="9"/>
  <c r="FE100" i="9"/>
  <c r="EL100" i="9"/>
  <c r="DS100" i="9"/>
  <c r="EP100" i="9"/>
  <c r="FJ100" i="9"/>
  <c r="EJ100" i="9"/>
  <c r="FH100" i="9"/>
  <c r="EH100" i="9"/>
  <c r="FD100" i="9"/>
  <c r="EG100" i="9"/>
  <c r="FB100" i="9"/>
  <c r="ED100" i="9"/>
  <c r="ES100" i="9"/>
  <c r="EQ100" i="9"/>
  <c r="EF100" i="9"/>
  <c r="DZ100" i="9"/>
  <c r="ET100" i="9"/>
  <c r="ER100" i="9"/>
  <c r="EC100" i="9"/>
  <c r="DU100" i="9"/>
  <c r="FC100" i="9"/>
  <c r="FA100" i="9"/>
  <c r="EX100" i="9"/>
  <c r="DR100" i="9"/>
  <c r="DX100" i="9"/>
  <c r="DV100" i="9"/>
  <c r="ED73" i="9"/>
  <c r="EJ73" i="9"/>
  <c r="EZ73" i="9"/>
  <c r="DY73" i="9"/>
  <c r="DW73" i="9"/>
  <c r="EG73" i="9"/>
  <c r="FC73" i="9"/>
  <c r="EV73" i="9"/>
  <c r="FH73" i="9"/>
  <c r="EL73" i="9"/>
  <c r="EH66" i="9"/>
  <c r="DR66" i="9"/>
  <c r="EC66" i="9"/>
  <c r="FF66" i="9"/>
  <c r="DT66" i="9"/>
  <c r="EV66" i="9"/>
  <c r="ER66" i="9"/>
  <c r="FA66" i="9"/>
  <c r="DW66" i="9"/>
  <c r="FJ66" i="9"/>
  <c r="FB66" i="9"/>
  <c r="EP66" i="9"/>
  <c r="DT43" i="9"/>
  <c r="FJ43" i="9"/>
  <c r="EK43" i="9"/>
  <c r="EM43" i="9"/>
  <c r="EZ43" i="9"/>
  <c r="EA43" i="9"/>
  <c r="EC43" i="9"/>
  <c r="EO43" i="9"/>
  <c r="DS43" i="9"/>
  <c r="ET43" i="9"/>
  <c r="EB43" i="9"/>
  <c r="FG43" i="9"/>
  <c r="ES43" i="9"/>
  <c r="FE43" i="9"/>
  <c r="EG43" i="9"/>
  <c r="EJ43" i="9"/>
  <c r="EN43" i="9"/>
  <c r="FF43" i="9"/>
  <c r="EI43" i="9"/>
  <c r="FI43" i="9"/>
  <c r="FC43" i="9"/>
  <c r="EE43" i="9"/>
  <c r="FD43" i="9"/>
  <c r="EL43" i="9"/>
  <c r="ER43" i="9"/>
  <c r="DV43" i="9"/>
  <c r="EX43" i="9"/>
  <c r="EH43" i="9"/>
  <c r="EP43" i="9"/>
  <c r="EW43" i="9"/>
  <c r="EU43" i="9"/>
  <c r="EQ43" i="9"/>
  <c r="EY43" i="9"/>
  <c r="FE28" i="9"/>
  <c r="EA28" i="9"/>
  <c r="DZ28" i="9"/>
  <c r="DR28" i="9"/>
  <c r="ER28" i="9"/>
  <c r="DW28" i="9"/>
  <c r="EX28" i="9"/>
  <c r="DU28" i="9"/>
  <c r="DS28" i="9"/>
  <c r="EL28" i="9"/>
  <c r="FD28" i="9"/>
  <c r="EM28" i="9"/>
  <c r="EW28" i="9"/>
  <c r="ES28" i="9"/>
  <c r="DT28" i="9"/>
  <c r="FJ28" i="9"/>
  <c r="FB28" i="9"/>
  <c r="EU28" i="9"/>
  <c r="EN28" i="9"/>
  <c r="EK28" i="9"/>
  <c r="EL14" i="9"/>
  <c r="EE14" i="9"/>
  <c r="ET14" i="9"/>
  <c r="EY14" i="9"/>
  <c r="FC14" i="9"/>
  <c r="EM14" i="9"/>
  <c r="DS14" i="9"/>
  <c r="FB14" i="9"/>
  <c r="EC14" i="9"/>
  <c r="EQ14" i="9"/>
  <c r="EA14" i="9"/>
  <c r="EZ14" i="9"/>
  <c r="EG14" i="9"/>
  <c r="EB14" i="9"/>
  <c r="EX14" i="9"/>
  <c r="ED14" i="9"/>
  <c r="ES14" i="9"/>
  <c r="DR14" i="9"/>
  <c r="EK14" i="9"/>
  <c r="ER14" i="9"/>
  <c r="EH14" i="9"/>
  <c r="FA14" i="9"/>
  <c r="EU14" i="9"/>
  <c r="FE14" i="9"/>
  <c r="EI14" i="9"/>
  <c r="DW14" i="9"/>
  <c r="FI14" i="9"/>
  <c r="FD14" i="9"/>
  <c r="DY14" i="9"/>
  <c r="DT14" i="9"/>
  <c r="EV14" i="9"/>
  <c r="DV14" i="9"/>
  <c r="FG14" i="9"/>
  <c r="EF14" i="9"/>
  <c r="DU14" i="9"/>
  <c r="DZ80" i="9"/>
  <c r="DX80" i="9"/>
  <c r="DV80" i="9"/>
  <c r="FF46" i="9"/>
  <c r="EE46" i="9"/>
  <c r="FE46" i="9"/>
  <c r="DT46" i="9"/>
  <c r="EL46" i="9"/>
  <c r="EQ46" i="9"/>
  <c r="FA46" i="9"/>
  <c r="FG46" i="9"/>
  <c r="EC46" i="9"/>
  <c r="EI46" i="9"/>
  <c r="EB46" i="9"/>
  <c r="FC46" i="9"/>
  <c r="EZ46" i="9"/>
  <c r="EW46" i="9"/>
  <c r="EA46" i="9"/>
  <c r="EV46" i="9"/>
  <c r="EO46" i="9"/>
  <c r="DW46" i="9"/>
  <c r="EP46" i="9"/>
  <c r="EF46" i="9"/>
  <c r="DV46" i="9"/>
  <c r="DZ46" i="9"/>
  <c r="FH46" i="9"/>
  <c r="EM46" i="9"/>
  <c r="EE8" i="9"/>
  <c r="EX8" i="9"/>
  <c r="EB8" i="9"/>
  <c r="EQ8" i="9"/>
  <c r="ED8" i="9"/>
  <c r="ES8" i="9"/>
  <c r="EA8" i="9"/>
  <c r="DV8" i="9"/>
  <c r="DS8" i="9"/>
  <c r="EY8" i="9"/>
  <c r="FF8" i="9"/>
  <c r="FE8" i="9"/>
  <c r="DU8" i="9"/>
  <c r="EM8" i="9"/>
  <c r="EO8" i="9"/>
  <c r="EN8" i="9"/>
  <c r="FC8" i="9"/>
  <c r="FJ8" i="9"/>
  <c r="EP8" i="9"/>
  <c r="DZ8" i="9"/>
  <c r="FA8" i="9"/>
  <c r="EZ8" i="9"/>
  <c r="EC8" i="9"/>
  <c r="ET8" i="9"/>
  <c r="EG8" i="9"/>
  <c r="DX8" i="9"/>
  <c r="FG8" i="9"/>
  <c r="EH8" i="9"/>
  <c r="DR8" i="9"/>
  <c r="ET96" i="9"/>
  <c r="ER76" i="9"/>
  <c r="EQ77" i="9"/>
  <c r="EE77" i="9"/>
  <c r="FG77" i="9"/>
  <c r="FH71" i="9"/>
  <c r="FC71" i="9"/>
  <c r="FI71" i="9"/>
  <c r="EM71" i="9"/>
  <c r="FE41" i="9"/>
  <c r="EZ18" i="9"/>
  <c r="EF7" i="9"/>
  <c r="DY94" i="9"/>
  <c r="FE94" i="9"/>
  <c r="FD94" i="9"/>
  <c r="EU88" i="9"/>
  <c r="EJ88" i="9"/>
  <c r="EO88" i="9"/>
  <c r="EB82" i="9"/>
  <c r="DR82" i="9"/>
  <c r="DV82" i="9"/>
  <c r="DT65" i="9"/>
  <c r="EX65" i="9"/>
  <c r="EE65" i="9"/>
  <c r="DW65" i="9"/>
  <c r="EI47" i="9"/>
  <c r="FH47" i="9"/>
  <c r="DV47" i="9"/>
  <c r="EA41" i="9"/>
  <c r="EW41" i="9"/>
  <c r="DV35" i="9"/>
  <c r="ES35" i="9"/>
  <c r="EP35" i="9"/>
  <c r="FG30" i="9"/>
  <c r="FB30" i="9"/>
  <c r="FE24" i="9"/>
  <c r="FI24" i="9"/>
  <c r="FJ18" i="9"/>
  <c r="FE22" i="9"/>
  <c r="DS7" i="9"/>
  <c r="EI76" i="9"/>
  <c r="EE76" i="9"/>
  <c r="ES76" i="9"/>
  <c r="ET70" i="9"/>
  <c r="EL70" i="9"/>
  <c r="EU70" i="9"/>
  <c r="DW35" i="9"/>
  <c r="ET92" i="9"/>
  <c r="FE92" i="9"/>
  <c r="FF92" i="9"/>
  <c r="EP92" i="9"/>
  <c r="EH86" i="9"/>
  <c r="FI86" i="9"/>
  <c r="EF86" i="9"/>
  <c r="EG80" i="9"/>
  <c r="EQ80" i="9"/>
  <c r="EY80" i="9"/>
  <c r="EK51" i="9"/>
  <c r="DT51" i="9"/>
  <c r="FA45" i="9"/>
  <c r="EV45" i="9"/>
  <c r="EN39" i="9"/>
  <c r="EH39" i="9"/>
  <c r="EQ28" i="9"/>
  <c r="FA28" i="9"/>
  <c r="EC22" i="9"/>
  <c r="DZ22" i="9"/>
  <c r="ET58" i="9"/>
  <c r="ED9" i="9"/>
  <c r="FG73" i="9"/>
  <c r="EN73" i="9"/>
  <c r="FI73" i="9"/>
  <c r="FA32" i="9"/>
  <c r="FI32" i="9"/>
  <c r="DX32" i="9"/>
  <c r="EV8" i="9"/>
  <c r="DV66" i="9"/>
  <c r="EB66" i="9"/>
  <c r="ED66" i="9"/>
  <c r="FC11" i="9"/>
  <c r="ES46" i="9"/>
  <c r="FB46" i="9"/>
  <c r="EG23" i="9"/>
  <c r="EG56" i="9"/>
  <c r="DU21" i="9"/>
  <c r="EJ20" i="9"/>
  <c r="FG96" i="9"/>
  <c r="EO90" i="9"/>
  <c r="EC84" i="9"/>
  <c r="EC55" i="9"/>
  <c r="DY43" i="9"/>
  <c r="EP26" i="9"/>
  <c r="DT20" i="9"/>
  <c r="FC83" i="9"/>
  <c r="FF54" i="9"/>
  <c r="FF87" i="9"/>
  <c r="DX58" i="9"/>
  <c r="FH11" i="9"/>
  <c r="EC68" i="9"/>
  <c r="DR43" i="9"/>
  <c r="DT72" i="9"/>
  <c r="FE101" i="9"/>
  <c r="FI95" i="9"/>
  <c r="EO48" i="9"/>
  <c r="DU36" i="9"/>
  <c r="DS52" i="9"/>
  <c r="EV15" i="9"/>
  <c r="DT27" i="9"/>
  <c r="ED75" i="9"/>
  <c r="FE61" i="9"/>
  <c r="EI61" i="9"/>
  <c r="DX55" i="9"/>
  <c r="EY74" i="9"/>
  <c r="FG61" i="9"/>
  <c r="EX61" i="9"/>
  <c r="EZ55" i="9"/>
  <c r="DR55" i="9"/>
  <c r="EJ55" i="9"/>
  <c r="DT55" i="9"/>
  <c r="ES55" i="9"/>
  <c r="FF55" i="9"/>
  <c r="ER55" i="9"/>
  <c r="DW55" i="9"/>
  <c r="EK55" i="9"/>
  <c r="EL55" i="9"/>
  <c r="FI55" i="9"/>
  <c r="EX55" i="9"/>
  <c r="EG55" i="9"/>
  <c r="EV55" i="9"/>
  <c r="EE55" i="9"/>
  <c r="EF55" i="9"/>
  <c r="EI55" i="9"/>
  <c r="FG55" i="9"/>
  <c r="EA55" i="9"/>
  <c r="FH55" i="9"/>
  <c r="DZ55" i="9"/>
  <c r="EO55" i="9"/>
  <c r="EP55" i="9"/>
  <c r="DU55" i="9"/>
  <c r="ET55" i="9"/>
  <c r="EB55" i="9"/>
  <c r="EP74" i="9"/>
  <c r="FI61" i="9"/>
  <c r="DR61" i="9"/>
  <c r="DV61" i="9"/>
  <c r="ES61" i="9"/>
  <c r="DW61" i="9"/>
  <c r="EN61" i="9"/>
  <c r="EQ61" i="9"/>
  <c r="EV61" i="9"/>
  <c r="EK61" i="9"/>
  <c r="ER61" i="9"/>
  <c r="EE61" i="9"/>
  <c r="EH61" i="9"/>
  <c r="FH61" i="9"/>
  <c r="EB61" i="9"/>
  <c r="DS61" i="9"/>
  <c r="DT61" i="9"/>
  <c r="EF61" i="9"/>
  <c r="EA61" i="9"/>
  <c r="FB61" i="9"/>
  <c r="FA61" i="9"/>
  <c r="FD61" i="9"/>
  <c r="ED61" i="9"/>
  <c r="EY61" i="9"/>
  <c r="DX61" i="9"/>
  <c r="EW61" i="9"/>
  <c r="FF61" i="9"/>
  <c r="EO61" i="9"/>
  <c r="EM61" i="9"/>
  <c r="EA74" i="9"/>
  <c r="EZ74" i="9"/>
  <c r="EC74" i="9"/>
  <c r="DV74" i="9"/>
  <c r="EU74" i="9"/>
  <c r="ET74" i="9"/>
  <c r="DU74" i="9"/>
  <c r="EL74" i="9"/>
  <c r="DW74" i="9"/>
  <c r="DT74" i="9"/>
  <c r="FA81" i="9"/>
  <c r="DZ91" i="9"/>
  <c r="DS13" i="9"/>
  <c r="DT13" i="9"/>
  <c r="EQ81" i="9"/>
  <c r="FF81" i="9"/>
  <c r="EJ81" i="9"/>
  <c r="EG81" i="9"/>
  <c r="FC31" i="9"/>
  <c r="ED31" i="9"/>
  <c r="DR31" i="9"/>
  <c r="DZ31" i="9"/>
  <c r="EN31" i="9"/>
  <c r="FH31" i="9"/>
  <c r="EW31" i="9"/>
  <c r="EE31" i="9"/>
  <c r="EM31" i="9"/>
  <c r="FB31" i="9"/>
  <c r="EC31" i="9"/>
  <c r="EB31" i="9"/>
  <c r="EJ31" i="9"/>
  <c r="DU13" i="9"/>
  <c r="ED91" i="9"/>
  <c r="FG91" i="9"/>
  <c r="EV57" i="9"/>
  <c r="FG57" i="9"/>
  <c r="ET57" i="9"/>
  <c r="EF57" i="9"/>
  <c r="DU57" i="9"/>
  <c r="ER57" i="9"/>
  <c r="EN81" i="9"/>
  <c r="EO81" i="9"/>
  <c r="EY81" i="9"/>
  <c r="ES81" i="9"/>
  <c r="FG31" i="9"/>
  <c r="ES31" i="9"/>
  <c r="FJ31" i="9"/>
  <c r="EV91" i="9"/>
  <c r="EA91" i="9"/>
  <c r="DZ33" i="9"/>
  <c r="EP33" i="9"/>
  <c r="EQ33" i="9"/>
  <c r="ET33" i="9"/>
  <c r="EH33" i="9"/>
  <c r="FI33" i="9"/>
  <c r="ED33" i="9"/>
  <c r="EA33" i="9"/>
  <c r="DX33" i="9"/>
  <c r="EG33" i="9"/>
  <c r="EZ33" i="9"/>
  <c r="FD33" i="9"/>
  <c r="FH33" i="9"/>
  <c r="EN33" i="9"/>
  <c r="EK33" i="9"/>
  <c r="DW33" i="9"/>
  <c r="FG33" i="9"/>
  <c r="FC33" i="9"/>
  <c r="DV33" i="9"/>
  <c r="ES33" i="9"/>
  <c r="EF33" i="9"/>
  <c r="EE33" i="9"/>
  <c r="EY33" i="9"/>
  <c r="EC33" i="9"/>
  <c r="DU33" i="9"/>
  <c r="DV81" i="9"/>
  <c r="EB91" i="9"/>
  <c r="DW81" i="9"/>
  <c r="EU91" i="9"/>
  <c r="FH91" i="9"/>
  <c r="DS91" i="9"/>
  <c r="EG91" i="9"/>
  <c r="EI91" i="9"/>
  <c r="EP91" i="9"/>
  <c r="ET91" i="9"/>
  <c r="EF91" i="9"/>
  <c r="DW91" i="9"/>
  <c r="DY91" i="9"/>
  <c r="DR91" i="9"/>
  <c r="EE91" i="9"/>
  <c r="FE91" i="9"/>
  <c r="FF91" i="9"/>
  <c r="EL91" i="9"/>
  <c r="FB91" i="9"/>
  <c r="EC91" i="9"/>
  <c r="DX91" i="9"/>
  <c r="FJ91" i="9"/>
  <c r="FI91" i="9"/>
  <c r="FC91" i="9"/>
  <c r="ER91" i="9"/>
  <c r="EW91" i="9"/>
  <c r="EY91" i="9"/>
  <c r="FD91" i="9"/>
  <c r="EJ91" i="9"/>
  <c r="EM74" i="9"/>
  <c r="EF74" i="9"/>
  <c r="EJ74" i="9"/>
  <c r="EN74" i="9"/>
  <c r="FG74" i="9"/>
  <c r="FJ74" i="9"/>
  <c r="EB74" i="9"/>
  <c r="EH74" i="9"/>
  <c r="ES74" i="9"/>
  <c r="EO74" i="9"/>
  <c r="EX74" i="9"/>
  <c r="DZ74" i="9"/>
  <c r="EE74" i="9"/>
  <c r="DY74" i="9"/>
  <c r="EW74" i="9"/>
  <c r="DR74" i="9"/>
  <c r="FI74" i="9"/>
  <c r="EV74" i="9"/>
  <c r="EQ74" i="9"/>
  <c r="DX74" i="9"/>
  <c r="FB74" i="9"/>
  <c r="EB13" i="9"/>
  <c r="EG13" i="9"/>
  <c r="EM62" i="9"/>
  <c r="EO62" i="9"/>
  <c r="EK62" i="9"/>
  <c r="FG62" i="9"/>
  <c r="DY13" i="9"/>
  <c r="FH89" i="9"/>
  <c r="DR89" i="9"/>
  <c r="FF13" i="9"/>
  <c r="DW89" i="9"/>
  <c r="DV89" i="9"/>
  <c r="EF89" i="9"/>
  <c r="EZ13" i="9"/>
  <c r="DY62" i="9"/>
  <c r="DZ62" i="9"/>
  <c r="EC62" i="9"/>
  <c r="EP89" i="9"/>
  <c r="EU89" i="9"/>
  <c r="DZ13" i="9"/>
  <c r="DW13" i="9"/>
  <c r="EI13" i="9"/>
  <c r="ET13" i="9"/>
  <c r="EM13" i="9"/>
  <c r="FA13" i="9"/>
  <c r="FJ13" i="9"/>
  <c r="FG13" i="9"/>
  <c r="EJ13" i="9"/>
  <c r="DR13" i="9"/>
  <c r="FH13" i="9"/>
  <c r="EO13" i="9"/>
  <c r="DX13" i="9"/>
  <c r="FB13" i="9"/>
  <c r="EY13" i="9"/>
  <c r="EL13" i="9"/>
  <c r="DV13" i="9"/>
  <c r="EK13" i="9"/>
  <c r="EA62" i="9"/>
  <c r="ES62" i="9"/>
  <c r="FI13" i="9"/>
  <c r="DL103" i="9"/>
  <c r="W91" i="13" l="1"/>
  <c r="AL91" i="13"/>
  <c r="AD91" i="13"/>
  <c r="AI91" i="13"/>
  <c r="AF91" i="13"/>
  <c r="AO91" i="13"/>
  <c r="AB91" i="13"/>
  <c r="AG91" i="13"/>
  <c r="AC91" i="13"/>
  <c r="AN91" i="13"/>
  <c r="AE91" i="13"/>
  <c r="AK91" i="13"/>
  <c r="AH91" i="13"/>
  <c r="AM91" i="13"/>
  <c r="AJ91" i="13"/>
  <c r="AP91" i="13"/>
  <c r="BB97" i="13"/>
  <c r="J19" i="12"/>
  <c r="BJ100" i="13"/>
  <c r="AS100" i="13"/>
  <c r="AO100" i="13"/>
  <c r="BL97" i="13"/>
  <c r="AC97" i="13"/>
  <c r="AK97" i="13"/>
  <c r="BE97" i="13"/>
  <c r="BF39" i="13"/>
  <c r="BD51" i="13"/>
  <c r="AP87" i="13"/>
  <c r="AL88" i="13"/>
  <c r="AI88" i="13"/>
  <c r="BF88" i="13"/>
  <c r="BB88" i="13"/>
  <c r="BT97" i="13"/>
  <c r="EL53" i="9"/>
  <c r="J30" i="12"/>
  <c r="AK100" i="13"/>
  <c r="BE100" i="13"/>
  <c r="BA100" i="13"/>
  <c r="BK73" i="13"/>
  <c r="BQ73" i="13"/>
  <c r="BT73" i="13"/>
  <c r="AE45" i="13"/>
  <c r="BO93" i="13"/>
  <c r="BN93" i="13"/>
  <c r="AT93" i="13"/>
  <c r="AV44" i="13"/>
  <c r="AE44" i="13"/>
  <c r="BF44" i="13"/>
  <c r="AC44" i="13"/>
  <c r="BQ31" i="13"/>
  <c r="AX31" i="13"/>
  <c r="AU31" i="13"/>
  <c r="BG37" i="13"/>
  <c r="AZ37" i="13"/>
  <c r="BQ37" i="13"/>
  <c r="BM37" i="13"/>
  <c r="AC82" i="13"/>
  <c r="AH82" i="13"/>
  <c r="AM82" i="13"/>
  <c r="AE97" i="13"/>
  <c r="BC97" i="13"/>
  <c r="AW97" i="13"/>
  <c r="BQ97" i="13"/>
  <c r="BG39" i="13"/>
  <c r="AI63" i="13"/>
  <c r="AC63" i="13"/>
  <c r="BD54" i="13"/>
  <c r="AL54" i="13"/>
  <c r="BS54" i="13"/>
  <c r="AW54" i="13"/>
  <c r="AL64" i="13"/>
  <c r="BD91" i="13"/>
  <c r="BP91" i="13"/>
  <c r="BN91" i="13"/>
  <c r="AF70" i="13"/>
  <c r="AM70" i="13"/>
  <c r="BO51" i="13"/>
  <c r="BQ51" i="13"/>
  <c r="AY88" i="13"/>
  <c r="BJ88" i="13"/>
  <c r="BR88" i="13"/>
  <c r="BN88" i="13"/>
  <c r="AL50" i="13"/>
  <c r="AO50" i="13"/>
  <c r="AR50" i="13"/>
  <c r="E15" i="12"/>
  <c r="G15" i="12" s="1"/>
  <c r="AZ97" i="13"/>
  <c r="AS97" i="13"/>
  <c r="J29" i="12"/>
  <c r="AZ100" i="13"/>
  <c r="BK100" i="13"/>
  <c r="BQ100" i="13"/>
  <c r="BM100" i="13"/>
  <c r="AK45" i="13"/>
  <c r="AQ93" i="13"/>
  <c r="AY93" i="13"/>
  <c r="BF93" i="13"/>
  <c r="AI44" i="13"/>
  <c r="BO44" i="13"/>
  <c r="BR44" i="13"/>
  <c r="AO44" i="13"/>
  <c r="BK31" i="13"/>
  <c r="BG31" i="13"/>
  <c r="AS20" i="13"/>
  <c r="BT37" i="13"/>
  <c r="BN37" i="13"/>
  <c r="BE82" i="13"/>
  <c r="AT82" i="13"/>
  <c r="AY82" i="13"/>
  <c r="AQ97" i="13"/>
  <c r="AD97" i="13"/>
  <c r="BI97" i="13"/>
  <c r="AH97" i="13"/>
  <c r="BH39" i="13"/>
  <c r="BA39" i="13"/>
  <c r="BS39" i="13"/>
  <c r="AO63" i="13"/>
  <c r="BK54" i="13"/>
  <c r="AY54" i="13"/>
  <c r="AF54" i="13"/>
  <c r="BJ54" i="13"/>
  <c r="AM64" i="13"/>
  <c r="AE64" i="13"/>
  <c r="AT91" i="13"/>
  <c r="AY91" i="13"/>
  <c r="BL51" i="13"/>
  <c r="AH87" i="13"/>
  <c r="AM87" i="13"/>
  <c r="BK88" i="13"/>
  <c r="AF88" i="13"/>
  <c r="AJ88" i="13"/>
  <c r="AE88" i="13"/>
  <c r="AM50" i="13"/>
  <c r="BB50" i="13"/>
  <c r="BE50" i="13"/>
  <c r="J28" i="12"/>
  <c r="BI100" i="13"/>
  <c r="AL100" i="13"/>
  <c r="AH100" i="13"/>
  <c r="AD100" i="13"/>
  <c r="AX93" i="13"/>
  <c r="AU93" i="13"/>
  <c r="BK93" i="13"/>
  <c r="BR93" i="13"/>
  <c r="BS44" i="13"/>
  <c r="AF44" i="13"/>
  <c r="AL44" i="13"/>
  <c r="BA44" i="13"/>
  <c r="AR31" i="13"/>
  <c r="BS31" i="13"/>
  <c r="BM97" i="13"/>
  <c r="BJ97" i="13"/>
  <c r="AM97" i="13"/>
  <c r="AT97" i="13"/>
  <c r="AJ63" i="13"/>
  <c r="AK63" i="13"/>
  <c r="AB54" i="13"/>
  <c r="BL54" i="13"/>
  <c r="AS54" i="13"/>
  <c r="AH54" i="13"/>
  <c r="AH64" i="13"/>
  <c r="AK64" i="13"/>
  <c r="BF91" i="13"/>
  <c r="BR91" i="13"/>
  <c r="AQ91" i="13"/>
  <c r="BK91" i="13"/>
  <c r="AD70" i="13"/>
  <c r="AJ70" i="13"/>
  <c r="BS51" i="13"/>
  <c r="AI87" i="13"/>
  <c r="AE87" i="13"/>
  <c r="BL88" i="13"/>
  <c r="AR88" i="13"/>
  <c r="AV88" i="13"/>
  <c r="AQ88" i="13"/>
  <c r="BA50" i="13"/>
  <c r="AI50" i="13"/>
  <c r="BO50" i="13"/>
  <c r="BS50" i="13"/>
  <c r="BF100" i="13"/>
  <c r="BN97" i="13"/>
  <c r="BK97" i="13"/>
  <c r="Q39" i="13"/>
  <c r="R39" i="13" s="1"/>
  <c r="AU100" i="13"/>
  <c r="BS100" i="13"/>
  <c r="BR100" i="13"/>
  <c r="BN100" i="13"/>
  <c r="BM73" i="13"/>
  <c r="AI45" i="13"/>
  <c r="BD93" i="13"/>
  <c r="AK44" i="13"/>
  <c r="BP44" i="13"/>
  <c r="AM44" i="13"/>
  <c r="AP44" i="13"/>
  <c r="AO82" i="13"/>
  <c r="AI82" i="13"/>
  <c r="BO82" i="13"/>
  <c r="BL82" i="13"/>
  <c r="AO97" i="13"/>
  <c r="BG97" i="13"/>
  <c r="AF97" i="13"/>
  <c r="BP39" i="13"/>
  <c r="BR39" i="13"/>
  <c r="BN39" i="13"/>
  <c r="AM63" i="13"/>
  <c r="V99" i="13"/>
  <c r="BP54" i="13"/>
  <c r="BM54" i="13"/>
  <c r="AG54" i="13"/>
  <c r="BR54" i="13"/>
  <c r="AB64" i="13"/>
  <c r="AF64" i="13"/>
  <c r="AV91" i="13"/>
  <c r="AZ91" i="13"/>
  <c r="V51" i="13"/>
  <c r="AN87" i="13"/>
  <c r="AN88" i="13"/>
  <c r="AG88" i="13"/>
  <c r="AC88" i="13"/>
  <c r="AU50" i="13"/>
  <c r="AJ50" i="13"/>
  <c r="BC50" i="13"/>
  <c r="BG50" i="13"/>
  <c r="AN97" i="13"/>
  <c r="AY97" i="13"/>
  <c r="BF97" i="13"/>
  <c r="AK87" i="13"/>
  <c r="AM100" i="13"/>
  <c r="BL73" i="13"/>
  <c r="AM45" i="13"/>
  <c r="AF45" i="13"/>
  <c r="AU97" i="13"/>
  <c r="BR97" i="13"/>
  <c r="AB87" i="13"/>
  <c r="ED53" i="9"/>
  <c r="EA53" i="9"/>
  <c r="DX53" i="9"/>
  <c r="G16" i="12"/>
  <c r="AY100" i="13"/>
  <c r="AF100" i="13"/>
  <c r="AJ100" i="13"/>
  <c r="AE100" i="13"/>
  <c r="BN73" i="13"/>
  <c r="BK45" i="13"/>
  <c r="AU45" i="13"/>
  <c r="BA45" i="13"/>
  <c r="AQ86" i="13"/>
  <c r="AE86" i="13"/>
  <c r="AY86" i="13"/>
  <c r="BG86" i="13"/>
  <c r="AV33" i="13"/>
  <c r="AS33" i="13"/>
  <c r="BK33" i="13"/>
  <c r="BC33" i="13"/>
  <c r="BC52" i="13"/>
  <c r="BM52" i="13"/>
  <c r="BS52" i="13"/>
  <c r="BJ93" i="13"/>
  <c r="AV93" i="13"/>
  <c r="BP93" i="13"/>
  <c r="AQ44" i="13"/>
  <c r="AG44" i="13"/>
  <c r="AY44" i="13"/>
  <c r="BB44" i="13"/>
  <c r="AV31" i="13"/>
  <c r="AZ31" i="13"/>
  <c r="BI20" i="13"/>
  <c r="AX20" i="13"/>
  <c r="BC20" i="13"/>
  <c r="BF20" i="13"/>
  <c r="AX37" i="13"/>
  <c r="AV37" i="13"/>
  <c r="AR82" i="13"/>
  <c r="AD82" i="13"/>
  <c r="AK82" i="13"/>
  <c r="BN82" i="13"/>
  <c r="BO97" i="13"/>
  <c r="BS97" i="13"/>
  <c r="AR97" i="13"/>
  <c r="AX39" i="13"/>
  <c r="AG63" i="13"/>
  <c r="AO54" i="13"/>
  <c r="AN54" i="13"/>
  <c r="AU54" i="13"/>
  <c r="AN64" i="13"/>
  <c r="AW91" i="13"/>
  <c r="AS91" i="13"/>
  <c r="BL91" i="13"/>
  <c r="AI70" i="13"/>
  <c r="AE70" i="13"/>
  <c r="AK70" i="13"/>
  <c r="BA51" i="13"/>
  <c r="AC87" i="13"/>
  <c r="AG87" i="13"/>
  <c r="AX88" i="13"/>
  <c r="AS88" i="13"/>
  <c r="AO88" i="13"/>
  <c r="AY50" i="13"/>
  <c r="AW50" i="13"/>
  <c r="BP50" i="13"/>
  <c r="BT50" i="13"/>
  <c r="G17" i="12"/>
  <c r="AW100" i="13"/>
  <c r="AR100" i="13"/>
  <c r="AV100" i="13"/>
  <c r="AQ100" i="13"/>
  <c r="BP73" i="13"/>
  <c r="AB45" i="13"/>
  <c r="BH93" i="13"/>
  <c r="AW44" i="13"/>
  <c r="AS44" i="13"/>
  <c r="BK44" i="13"/>
  <c r="BN44" i="13"/>
  <c r="AY37" i="13"/>
  <c r="BI37" i="13"/>
  <c r="BC37" i="13"/>
  <c r="BF37" i="13"/>
  <c r="AU82" i="13"/>
  <c r="AP82" i="13"/>
  <c r="AW82" i="13"/>
  <c r="BG82" i="13"/>
  <c r="AX97" i="13"/>
  <c r="AJ97" i="13"/>
  <c r="BD97" i="13"/>
  <c r="BD39" i="13"/>
  <c r="BT39" i="13"/>
  <c r="BJ39" i="13"/>
  <c r="AP54" i="13"/>
  <c r="BA54" i="13"/>
  <c r="BH54" i="13"/>
  <c r="BA91" i="13"/>
  <c r="BE91" i="13"/>
  <c r="AN70" i="13"/>
  <c r="AQ70" i="13"/>
  <c r="BC51" i="13"/>
  <c r="BJ51" i="13"/>
  <c r="BN51" i="13"/>
  <c r="AO87" i="13"/>
  <c r="AZ88" i="13"/>
  <c r="BE88" i="13"/>
  <c r="BA88" i="13"/>
  <c r="AZ50" i="13"/>
  <c r="BJ50" i="13"/>
  <c r="AD50" i="13"/>
  <c r="AH50" i="13"/>
  <c r="BR73" i="13"/>
  <c r="G19" i="12"/>
  <c r="AX100" i="13"/>
  <c r="BD100" i="13"/>
  <c r="BH100" i="13"/>
  <c r="BC100" i="13"/>
  <c r="BO73" i="13"/>
  <c r="BS73" i="13"/>
  <c r="AD45" i="13"/>
  <c r="AG45" i="13"/>
  <c r="BL93" i="13"/>
  <c r="BT93" i="13"/>
  <c r="AS93" i="13"/>
  <c r="BC44" i="13"/>
  <c r="BE44" i="13"/>
  <c r="AB44" i="13"/>
  <c r="V93" i="13"/>
  <c r="BK37" i="13"/>
  <c r="BP37" i="13"/>
  <c r="BS37" i="13"/>
  <c r="AZ82" i="13"/>
  <c r="BB82" i="13"/>
  <c r="BP82" i="13"/>
  <c r="BS82" i="13"/>
  <c r="AL97" i="13"/>
  <c r="BA97" i="13"/>
  <c r="AV97" i="13"/>
  <c r="BP97" i="13"/>
  <c r="BC39" i="13"/>
  <c r="AE63" i="13"/>
  <c r="AB63" i="13"/>
  <c r="AQ54" i="13"/>
  <c r="BN54" i="13"/>
  <c r="AI54" i="13"/>
  <c r="BG91" i="13"/>
  <c r="BM91" i="13"/>
  <c r="BQ91" i="13"/>
  <c r="AB70" i="13"/>
  <c r="BF51" i="13"/>
  <c r="BP51" i="13"/>
  <c r="AF87" i="13"/>
  <c r="AK88" i="13"/>
  <c r="BG88" i="13"/>
  <c r="BQ88" i="13"/>
  <c r="BM88" i="13"/>
  <c r="BL50" i="13"/>
  <c r="AK50" i="13"/>
  <c r="AQ50" i="13"/>
  <c r="AT50" i="13"/>
  <c r="AI97" i="13"/>
  <c r="AN100" i="13"/>
  <c r="BB100" i="13"/>
  <c r="AC45" i="13"/>
  <c r="EO53" i="9"/>
  <c r="DT53" i="9"/>
  <c r="BG100" i="13"/>
  <c r="BP100" i="13"/>
  <c r="BT100" i="13"/>
  <c r="BO100" i="13"/>
  <c r="AH45" i="13"/>
  <c r="AJ45" i="13"/>
  <c r="AZ93" i="13"/>
  <c r="BG44" i="13"/>
  <c r="BQ44" i="13"/>
  <c r="AN44" i="13"/>
  <c r="AT31" i="13"/>
  <c r="AW31" i="13"/>
  <c r="BA31" i="13"/>
  <c r="BL37" i="13"/>
  <c r="AW37" i="13"/>
  <c r="AS82" i="13"/>
  <c r="AE82" i="13"/>
  <c r="AL82" i="13"/>
  <c r="BH82" i="13"/>
  <c r="AP97" i="13"/>
  <c r="AB97" i="13"/>
  <c r="BH97" i="13"/>
  <c r="AG97" i="13"/>
  <c r="BE39" i="13"/>
  <c r="AV39" i="13"/>
  <c r="BO39" i="13"/>
  <c r="AY39" i="13"/>
  <c r="AN63" i="13"/>
  <c r="AD54" i="13"/>
  <c r="AX54" i="13"/>
  <c r="AE54" i="13"/>
  <c r="AV54" i="13"/>
  <c r="AD64" i="13"/>
  <c r="AG64" i="13"/>
  <c r="AG70" i="13"/>
  <c r="AL70" i="13"/>
  <c r="BG51" i="13"/>
  <c r="AU88" i="13"/>
  <c r="AB88" i="13"/>
  <c r="AH88" i="13"/>
  <c r="AD88" i="13"/>
  <c r="BM50" i="13"/>
  <c r="AX50" i="13"/>
  <c r="BD50" i="13"/>
  <c r="BF50" i="13"/>
  <c r="AC70" i="13"/>
  <c r="AH70" i="13"/>
  <c r="BH51" i="13"/>
  <c r="BK51" i="13"/>
  <c r="AJ87" i="13"/>
  <c r="AD87" i="13"/>
  <c r="AL87" i="13"/>
  <c r="AW88" i="13"/>
  <c r="BI88" i="13"/>
  <c r="AT88" i="13"/>
  <c r="AP88" i="13"/>
  <c r="BN50" i="13"/>
  <c r="BK50" i="13"/>
  <c r="BQ50" i="13"/>
  <c r="BR50" i="13"/>
  <c r="J22" i="12"/>
  <c r="J21" i="12"/>
  <c r="J20" i="12"/>
  <c r="G18" i="12"/>
  <c r="J18" i="12"/>
  <c r="G21" i="12"/>
  <c r="J17" i="12"/>
  <c r="B15" i="12"/>
  <c r="C15" i="12" s="1"/>
  <c r="C16" i="12"/>
  <c r="C17" i="12"/>
  <c r="C18" i="12"/>
  <c r="C19" i="12"/>
  <c r="J26" i="12"/>
  <c r="J25" i="12"/>
  <c r="J16" i="12"/>
  <c r="J24" i="12"/>
  <c r="J27" i="12"/>
  <c r="J23" i="12"/>
  <c r="Q34" i="10"/>
  <c r="R34" i="10" s="1"/>
  <c r="Q22" i="10"/>
  <c r="R22" i="10" s="1"/>
  <c r="EE53" i="9"/>
  <c r="DV53" i="9"/>
  <c r="DU53" i="9"/>
  <c r="DU103" i="9" s="1"/>
  <c r="G2" i="9" s="1"/>
  <c r="DZ53" i="9"/>
  <c r="DZ103" i="9" s="1"/>
  <c r="L2" i="9" s="1"/>
  <c r="EK53" i="9"/>
  <c r="EK103" i="9" s="1"/>
  <c r="W2" i="9" s="1"/>
  <c r="EI53" i="9"/>
  <c r="EB53" i="9"/>
  <c r="EB103" i="9" s="1"/>
  <c r="N2" i="9" s="1"/>
  <c r="EJ53" i="9"/>
  <c r="EJ103" i="9" s="1"/>
  <c r="V2" i="9" s="1"/>
  <c r="DR53" i="9"/>
  <c r="DR103" i="9" s="1"/>
  <c r="D2" i="9" s="1"/>
  <c r="EG53" i="9"/>
  <c r="EG103" i="9" s="1"/>
  <c r="S2" i="9" s="1"/>
  <c r="DY53" i="9"/>
  <c r="DY103" i="9" s="1"/>
  <c r="K2" i="9" s="1"/>
  <c r="EN53" i="9"/>
  <c r="EN103" i="9" s="1"/>
  <c r="Z2" i="9" s="1"/>
  <c r="DS53" i="9"/>
  <c r="DS103" i="9" s="1"/>
  <c r="E2" i="9" s="1"/>
  <c r="EH53" i="9"/>
  <c r="EH103" i="9" s="1"/>
  <c r="T2" i="9" s="1"/>
  <c r="EF53" i="9"/>
  <c r="EF103" i="9" s="1"/>
  <c r="R2" i="9" s="1"/>
  <c r="EP53" i="9"/>
  <c r="EP103" i="9" s="1"/>
  <c r="AB2" i="9" s="1"/>
  <c r="EM53" i="9"/>
  <c r="EM103" i="9" s="1"/>
  <c r="Y2" i="9" s="1"/>
  <c r="EQ103" i="9"/>
  <c r="AC2" i="9" s="1"/>
  <c r="ED103" i="9"/>
  <c r="P2" i="9" s="1"/>
  <c r="FF103" i="9"/>
  <c r="AR2" i="9" s="1"/>
  <c r="DW103" i="9"/>
  <c r="I2" i="9" s="1"/>
  <c r="DX103" i="9"/>
  <c r="J2" i="9" s="1"/>
  <c r="EW103" i="9"/>
  <c r="AI2" i="9" s="1"/>
  <c r="EA103" i="9"/>
  <c r="M2" i="9" s="1"/>
  <c r="EE103" i="9"/>
  <c r="Q2" i="9" s="1"/>
  <c r="FA103" i="9"/>
  <c r="AM2" i="9" s="1"/>
  <c r="EL103" i="9"/>
  <c r="X2" i="9" s="1"/>
  <c r="FH103" i="9"/>
  <c r="AT2" i="9" s="1"/>
  <c r="EO103" i="9"/>
  <c r="AA2" i="9" s="1"/>
  <c r="FB103" i="9"/>
  <c r="AN2" i="9" s="1"/>
  <c r="EI103" i="9"/>
  <c r="U2" i="9" s="1"/>
  <c r="FG103" i="9"/>
  <c r="AS2" i="9" s="1"/>
  <c r="EU103" i="9"/>
  <c r="AG2" i="9" s="1"/>
  <c r="ET103" i="9"/>
  <c r="AF2" i="9" s="1"/>
  <c r="EX103" i="9"/>
  <c r="AJ2" i="9" s="1"/>
  <c r="ES103" i="9"/>
  <c r="AE2" i="9" s="1"/>
  <c r="FD103" i="9"/>
  <c r="AP2" i="9" s="1"/>
  <c r="FC103" i="9"/>
  <c r="AO2" i="9" s="1"/>
  <c r="DV103" i="9"/>
  <c r="H2" i="9" s="1"/>
  <c r="DT103" i="9"/>
  <c r="F2" i="9" s="1"/>
  <c r="FE103" i="9"/>
  <c r="AQ2" i="9" s="1"/>
  <c r="EZ103" i="9"/>
  <c r="AL2" i="9" s="1"/>
  <c r="EV103" i="9"/>
  <c r="AH2" i="9" s="1"/>
  <c r="EY103" i="9"/>
  <c r="AK2" i="9" s="1"/>
  <c r="ER103" i="9"/>
  <c r="AD2" i="9" s="1"/>
  <c r="FJ103" i="9"/>
  <c r="AV2" i="9" s="1"/>
  <c r="EC103" i="9"/>
  <c r="O2" i="9" s="1"/>
  <c r="FI103" i="9"/>
  <c r="AU2" i="9" s="1"/>
  <c r="W51" i="13" l="1"/>
  <c r="AQ51" i="13"/>
  <c r="AW51" i="13"/>
  <c r="AX51" i="13"/>
  <c r="AD51" i="13"/>
  <c r="AK51" i="13"/>
  <c r="AJ51" i="13"/>
  <c r="AT51" i="13"/>
  <c r="AV51" i="13"/>
  <c r="AP51" i="13"/>
  <c r="AS51" i="13"/>
  <c r="AH51" i="13"/>
  <c r="AZ51" i="13"/>
  <c r="AG51" i="13"/>
  <c r="AN51" i="13"/>
  <c r="AI51" i="13"/>
  <c r="AC51" i="13"/>
  <c r="AO51" i="13"/>
  <c r="AM51" i="13"/>
  <c r="AR51" i="13"/>
  <c r="AU51" i="13"/>
  <c r="AE51" i="13"/>
  <c r="AF51" i="13"/>
  <c r="AY51" i="13"/>
  <c r="AL51" i="13"/>
  <c r="AB51" i="13"/>
  <c r="W93" i="13"/>
  <c r="AK93" i="13"/>
  <c r="AL93" i="13"/>
  <c r="AP93" i="13"/>
  <c r="AG93" i="13"/>
  <c r="AE93" i="13"/>
  <c r="AO93" i="13"/>
  <c r="AC93" i="13"/>
  <c r="AF93" i="13"/>
  <c r="AJ93" i="13"/>
  <c r="AD93" i="13"/>
  <c r="AB93" i="13"/>
  <c r="AI93" i="13"/>
  <c r="AM93" i="13"/>
  <c r="AH93" i="13"/>
  <c r="AN93" i="13"/>
  <c r="W99" i="13"/>
  <c r="AY99" i="13"/>
  <c r="AE99" i="13"/>
  <c r="AV99" i="13"/>
  <c r="AR99" i="13"/>
  <c r="BE99" i="13"/>
  <c r="AI99" i="13"/>
  <c r="AM99" i="13"/>
  <c r="AF99" i="13"/>
  <c r="BB99" i="13"/>
  <c r="AT99" i="13"/>
  <c r="AK99" i="13"/>
  <c r="AX99" i="13"/>
  <c r="AP99" i="13"/>
  <c r="AH99" i="13"/>
  <c r="AL99" i="13"/>
  <c r="AD99" i="13"/>
  <c r="AJ99" i="13"/>
  <c r="BA99" i="13"/>
  <c r="AS99" i="13"/>
  <c r="AO99" i="13"/>
  <c r="AZ99" i="13"/>
  <c r="AG99" i="13"/>
  <c r="AC99" i="13"/>
  <c r="AU99" i="13"/>
  <c r="AN99" i="13"/>
  <c r="BF99" i="13"/>
  <c r="AW99" i="13"/>
  <c r="AB99" i="13"/>
  <c r="BC99" i="13"/>
  <c r="BD99" i="13"/>
  <c r="BG99" i="13"/>
  <c r="AQ99" i="13"/>
  <c r="G36" i="5"/>
  <c r="G35" i="5"/>
  <c r="G32" i="5"/>
  <c r="G29" i="5"/>
  <c r="G26" i="5"/>
  <c r="G25" i="5"/>
  <c r="G22" i="5"/>
  <c r="G19" i="5"/>
  <c r="G18" i="5"/>
  <c r="G17" i="5"/>
  <c r="G14" i="5"/>
  <c r="G11" i="5"/>
  <c r="G8" i="5"/>
  <c r="G7" i="5"/>
  <c r="G6" i="5"/>
  <c r="G5" i="5"/>
  <c r="G4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<sst xmlns="http://schemas.openxmlformats.org/spreadsheetml/2006/main" count="1442" uniqueCount="330">
  <si>
    <t>Asset</t>
  </si>
  <si>
    <t>Expected Useful Life</t>
  </si>
  <si>
    <t>Condition</t>
  </si>
  <si>
    <t>Service History</t>
  </si>
  <si>
    <t>Age</t>
  </si>
  <si>
    <t>Adjusted Useful Life</t>
  </si>
  <si>
    <t>Remaining Useful Life</t>
  </si>
  <si>
    <t>System Inventory Worksheet</t>
  </si>
  <si>
    <t>Date:</t>
  </si>
  <si>
    <t>Very leaky; pipe is deteriorating</t>
  </si>
  <si>
    <t>Averages a leak every three months.  Each leak takes 1½ hours to repair</t>
  </si>
  <si>
    <t>Paint is deteriorating; soiled appearance and paint is starting to flake</t>
  </si>
  <si>
    <t>Inspected once every two years</t>
  </si>
  <si>
    <t>Well #1</t>
  </si>
  <si>
    <t>Well should be maintained better in the future than in the past</t>
  </si>
  <si>
    <t>4” valve – southeast corner of New Light Road and Gray Road</t>
  </si>
  <si>
    <t>Good condition</t>
  </si>
  <si>
    <t>Exercised properly, no service issues</t>
  </si>
  <si>
    <t>SCADA system</t>
  </si>
  <si>
    <t>Under maintenance contract</t>
  </si>
  <si>
    <t>40’x60’ meeting and storage building</t>
  </si>
  <si>
    <t>No issues</t>
  </si>
  <si>
    <t>2” and 2½” lines on Gray Road and past Gray Road on New Light Road (18,777 feet; P-3, P-4, P-5, P-12, P-22)</t>
  </si>
  <si>
    <t>Good condition, but area is gaining population; new customers can’t be serviced – need replacing</t>
  </si>
  <si>
    <t>Normal maintenance and service</t>
  </si>
  <si>
    <t>Serviced/repaired/ maintained on regular basis</t>
  </si>
  <si>
    <t>Well #2 Chlorinator</t>
  </si>
  <si>
    <t>Serviced regularly</t>
  </si>
  <si>
    <t>Well #1 pressure tank</t>
  </si>
  <si>
    <t>Fair condition; needs painting/reconditioning</t>
  </si>
  <si>
    <t>Inspected regularly as of late</t>
  </si>
  <si>
    <t>System Category</t>
  </si>
  <si>
    <t>Latitude</t>
  </si>
  <si>
    <t>Longitude</t>
  </si>
  <si>
    <t>Dist</t>
  </si>
  <si>
    <t>Storage</t>
  </si>
  <si>
    <t>Supply</t>
  </si>
  <si>
    <t>Treatment</t>
  </si>
  <si>
    <t>Safety</t>
  </si>
  <si>
    <t>Misc</t>
  </si>
  <si>
    <t>Length</t>
  </si>
  <si>
    <t>Time Unit</t>
  </si>
  <si>
    <t>years</t>
  </si>
  <si>
    <t>Criticality</t>
  </si>
  <si>
    <t>Prioritization Score</t>
  </si>
  <si>
    <t>Well #1 Chlorinator</t>
  </si>
  <si>
    <t>Well #2</t>
  </si>
  <si>
    <t>Well operating at 85% capacity</t>
  </si>
  <si>
    <t>Well should be inspected regularly and maintained</t>
  </si>
  <si>
    <t>Line P23 – 2” line on west side Longview-Adaton Road heading to Morris Road – 964 ft</t>
  </si>
  <si>
    <t>Line Segment</t>
  </si>
  <si>
    <t>P-3, P-4, P-5, P-12, P-22</t>
  </si>
  <si>
    <t>P-23</t>
  </si>
  <si>
    <t>P-10</t>
  </si>
  <si>
    <t>P-16</t>
  </si>
  <si>
    <t>P-17</t>
  </si>
  <si>
    <t>P-19</t>
  </si>
  <si>
    <t>P-31</t>
  </si>
  <si>
    <t>P-32</t>
  </si>
  <si>
    <t>P-36</t>
  </si>
  <si>
    <t>P-38</t>
  </si>
  <si>
    <t>P-42</t>
  </si>
  <si>
    <t>P-43</t>
  </si>
  <si>
    <t>P-44</t>
  </si>
  <si>
    <r>
      <t>P</t>
    </r>
    <r>
      <rPr>
        <sz val="11"/>
        <color rgb="FF333333"/>
        <rFont val="Aptos Display"/>
        <family val="2"/>
        <scheme val="major"/>
      </rPr>
      <t>-47</t>
    </r>
  </si>
  <si>
    <t>P-53</t>
  </si>
  <si>
    <t>P-6</t>
  </si>
  <si>
    <t>P-7</t>
  </si>
  <si>
    <t>P-8</t>
  </si>
  <si>
    <t>P-9</t>
  </si>
  <si>
    <t>P-48</t>
  </si>
  <si>
    <t>P-1</t>
  </si>
  <si>
    <t>P-49</t>
  </si>
  <si>
    <t>P-50</t>
  </si>
  <si>
    <t>P-51</t>
  </si>
  <si>
    <t>P-52</t>
  </si>
  <si>
    <t>P-13</t>
  </si>
  <si>
    <t>P-15</t>
  </si>
  <si>
    <t>P-2</t>
  </si>
  <si>
    <t>P-21</t>
  </si>
  <si>
    <t>P-24</t>
  </si>
  <si>
    <t>P-25</t>
  </si>
  <si>
    <t>P-28</t>
  </si>
  <si>
    <t>P-30</t>
  </si>
  <si>
    <t>P-33</t>
  </si>
  <si>
    <t>P-34</t>
  </si>
  <si>
    <t>P-35</t>
  </si>
  <si>
    <t>P-39</t>
  </si>
  <si>
    <t>P-40</t>
  </si>
  <si>
    <t>P-45</t>
  </si>
  <si>
    <t>P-46</t>
  </si>
  <si>
    <t>P-57</t>
  </si>
  <si>
    <t>P-11</t>
  </si>
  <si>
    <t>P-14</t>
  </si>
  <si>
    <t>P-18</t>
  </si>
  <si>
    <t>P-20</t>
  </si>
  <si>
    <t>P-26</t>
  </si>
  <si>
    <t>P-27</t>
  </si>
  <si>
    <t>P-29</t>
  </si>
  <si>
    <t>P-37</t>
  </si>
  <si>
    <t>P-41</t>
  </si>
  <si>
    <t>P-54</t>
  </si>
  <si>
    <t>P-55</t>
  </si>
  <si>
    <t>P-56</t>
  </si>
  <si>
    <t>P-58</t>
  </si>
  <si>
    <t>P-59</t>
  </si>
  <si>
    <t>Length of Pipe (ft)</t>
  </si>
  <si>
    <t>Line P-10 - 2.00" line beginning on corner of Sykes  Road and New Light Road</t>
  </si>
  <si>
    <t>Note:  Address should be changed to Burney Walker Lane</t>
  </si>
  <si>
    <t>Good condition; limited distribution</t>
  </si>
  <si>
    <t>Should be upgraded to 4" line</t>
  </si>
  <si>
    <t>Good condition; upgrade to 4" line in the future</t>
  </si>
  <si>
    <t>Should be upgraded to 6" line</t>
  </si>
  <si>
    <t>Very few leaks</t>
  </si>
  <si>
    <t>Not adequate for future growth on western end of system</t>
  </si>
  <si>
    <t>Not adequate for future growth</t>
  </si>
  <si>
    <t>Line P-16 - 2.00" line on Seale Road (location needs to be checked with engineer and corrected)</t>
  </si>
  <si>
    <t>Line P-17 - 2.00" line on Burney Walker  Lane</t>
  </si>
  <si>
    <t>Line P-19 - 2.00" line on Augusta  Drive</t>
  </si>
  <si>
    <t>Line P-31 - 2.00" line on Sykes  Road</t>
  </si>
  <si>
    <t>Line P-32 - 2.00" line on Sykes Road</t>
  </si>
  <si>
    <t>Line P-36 - 2.00" line on New  Hope Church  Road</t>
  </si>
  <si>
    <t>Line P-38 - 2.00" line on Augusta  Drive</t>
  </si>
  <si>
    <t>Line P-42 - 2.00" line on Adation-Longview  Road S</t>
  </si>
  <si>
    <t>Line P-43 - 2.00" line on Adation-Longview  Road S</t>
  </si>
  <si>
    <t>Line P-44 - 2.00" line on Adation-Longview  Road S</t>
  </si>
  <si>
    <t>Line P-47 - 2.00" line on Sykes  Road</t>
  </si>
  <si>
    <t>Line P-53 - 2.00" line on Augusta  Drive</t>
  </si>
  <si>
    <t>Line P-6 - 2.00" line on Falcon Road</t>
  </si>
  <si>
    <t>Line P-7 - 2.00" line on Morris  Road</t>
  </si>
  <si>
    <t>Line P-8 - 2.00" line on Adation-Longview  Road S</t>
  </si>
  <si>
    <t>Line P-9 - 2.00" line on Sykes Road</t>
  </si>
  <si>
    <t>Line P-1 - 3.00" line on John  High Road</t>
  </si>
  <si>
    <t>Line P-49 - 3.00" line on John  High  Road</t>
  </si>
  <si>
    <t>Line P-50 - 3.00" line on John  High  Road</t>
  </si>
  <si>
    <t>Line P-51 - 3.00" line on John  High  Road</t>
  </si>
  <si>
    <t>Line P-52 - 3.00" line on John  High Road</t>
  </si>
  <si>
    <t>Line P-13 - 4.00" line on New Light  Road</t>
  </si>
  <si>
    <t>Line P-15 - 4.00" line on Morris  Road</t>
  </si>
  <si>
    <t>Line P-2 - 4.00" line on New Light  Road</t>
  </si>
  <si>
    <t>Line P-21 - 4.00" line on New Light  Road</t>
  </si>
  <si>
    <t>Line P-24 - 4.00" line on New Light  Road</t>
  </si>
  <si>
    <t>Line P-25 - 4.00" line on New Light  Road</t>
  </si>
  <si>
    <t>Line P-28 - 4.00" line on New Light  Road</t>
  </si>
  <si>
    <t>Line P-30 - 4.00" line on New Light  Road</t>
  </si>
  <si>
    <t>Line P-33 - 4.00" line on New Light  Road</t>
  </si>
  <si>
    <t>Line P-34 - 4.00" line on New Light  Road</t>
  </si>
  <si>
    <t>Line P-35 - 4.00" line on New Light  Road</t>
  </si>
  <si>
    <t>Line P-39 - 4.00" line on New Light  Road</t>
  </si>
  <si>
    <t>Line P-40 - 4.00" line on New Light  Road</t>
  </si>
  <si>
    <t>Line P-45 - 4.00" line on New Light  Road</t>
  </si>
  <si>
    <t>Line P-46 - 4.00" line on New Light  Road</t>
  </si>
  <si>
    <t>Line P-57 - 4.00" line on Adation-Longview  Road S</t>
  </si>
  <si>
    <t>Line P-11 - 6.00" line on New  Hope Church  Road</t>
  </si>
  <si>
    <t>Line P-14 - 6.00" line on New Light  Road</t>
  </si>
  <si>
    <t>Line P-18 - 6.00" line on New  Light  Road</t>
  </si>
  <si>
    <t>Line P-20 - 6.00" line on New  Hope  Church  Road</t>
  </si>
  <si>
    <t>Line P-26 - 6.00" line on New Light  Road</t>
  </si>
  <si>
    <t>Line P-27 - 6.00" line on New Light  Road</t>
  </si>
  <si>
    <t>Line P-29 - 6.00" line on New Light  Road</t>
  </si>
  <si>
    <t>Line P-37 - 6.00" line on New Light  Road</t>
  </si>
  <si>
    <t>Line P-41 - 6.00" line on New Light  Road</t>
  </si>
  <si>
    <t>Line P-54 - 6.00" line on New  Hope  Church  Road</t>
  </si>
  <si>
    <t>Line P-55 - 6.00" line on New Light  Road</t>
  </si>
  <si>
    <t>Line P-56 - 6.00" line on New Light  Road</t>
  </si>
  <si>
    <t>Line P-58 - 6.00" line on New Light  Road</t>
  </si>
  <si>
    <t>Line P-59 - 6.00" line on Well</t>
  </si>
  <si>
    <t>Line P-48 - 2.50" line on Sykes Road</t>
  </si>
  <si>
    <t>Fire hydrant 1 - Longview Adaton Road</t>
  </si>
  <si>
    <t>Fire hydrant 2 - corner of New Light Road and Longview Adaton Road</t>
  </si>
  <si>
    <t>Fire hydrant 3 - Burney Walker Lane</t>
  </si>
  <si>
    <t>Fire hydrant 4 - corner of New Light Road and John High Road</t>
  </si>
  <si>
    <t>2" valve - northwest corner of New Light Road and Sturgis-West Point Road</t>
  </si>
  <si>
    <t>2" valve - Sturgis-West Point Road</t>
  </si>
  <si>
    <t>Needs replacement for future expansion</t>
  </si>
  <si>
    <t>4" valve - southeast corner of Gray Road and New Light Road</t>
  </si>
  <si>
    <t>4" valve - Well #1 Valve 1</t>
  </si>
  <si>
    <t>4" valve - Well #1 Valve 2</t>
  </si>
  <si>
    <t>4" valve - Well #1 Valve 3</t>
  </si>
  <si>
    <t>6" valve - northeast corner of New Light Road and Longview-Adaton Road</t>
  </si>
  <si>
    <t>6" valve - southeast corner of New Light Road and Longview-Adaton Road</t>
  </si>
  <si>
    <t>6" valve - northwest corner of Longview-Adaton Road and Morris Lane</t>
  </si>
  <si>
    <t>6" valve - north side of New Light Road and west of Burney Walker Lane</t>
  </si>
  <si>
    <t>6" valve - south side of New Light Road and east of Burney Walker Lane</t>
  </si>
  <si>
    <t>6" valve - northwest corner of New Light Road and Sykes Road</t>
  </si>
  <si>
    <t>6" valve - northeast corner of New Light Road and Sykes Road</t>
  </si>
  <si>
    <t>6" valve - southeast corner of Sykes Road and Seale Road</t>
  </si>
  <si>
    <t>Well #2 - Tank 2 paint</t>
  </si>
  <si>
    <t>Well #2 fence and yard</t>
  </si>
  <si>
    <t>Well #1 fence and yard</t>
  </si>
  <si>
    <t>Being rebuilt and landscaped</t>
  </si>
  <si>
    <t>Maintained regularly</t>
  </si>
  <si>
    <t>Well is currently inoperable, but is being refurbished</t>
  </si>
  <si>
    <t>Description</t>
  </si>
  <si>
    <t>Unit</t>
  </si>
  <si>
    <t>AveragePer Unit Cost</t>
  </si>
  <si>
    <t>Quantity</t>
  </si>
  <si>
    <t>Total Cost</t>
  </si>
  <si>
    <t>Pipes</t>
  </si>
  <si>
    <t>2.0-inch Pipe</t>
  </si>
  <si>
    <t>feet</t>
  </si>
  <si>
    <t>2.5-inch Pipe</t>
  </si>
  <si>
    <t>3.0-inch Pipe</t>
  </si>
  <si>
    <t>4.0-inch Pipe</t>
  </si>
  <si>
    <t>6.0-inch Pipe</t>
  </si>
  <si>
    <t>Chlorinator</t>
  </si>
  <si>
    <t>Hydro 25 ppd</t>
  </si>
  <si>
    <t>Chemical Feed</t>
  </si>
  <si>
    <t>LMI Solution Pump</t>
  </si>
  <si>
    <t>Valves</t>
  </si>
  <si>
    <t>2-inch</t>
  </si>
  <si>
    <t>4-inch</t>
  </si>
  <si>
    <t>6-inch</t>
  </si>
  <si>
    <t>Meters</t>
  </si>
  <si>
    <t>3/4-inch manual read</t>
  </si>
  <si>
    <t>Fire Hydrants</t>
  </si>
  <si>
    <t>2-plug</t>
  </si>
  <si>
    <t>3-plug</t>
  </si>
  <si>
    <t>Pressure Tank</t>
  </si>
  <si>
    <t>8,000 gallon</t>
  </si>
  <si>
    <t>Elevated Tank</t>
  </si>
  <si>
    <t>150,000 gallon; 161 feet</t>
  </si>
  <si>
    <t>Tank Painting</t>
  </si>
  <si>
    <t>8,000 gallon pressure tank</t>
  </si>
  <si>
    <t>150,000 gallon elevated tank</t>
  </si>
  <si>
    <t>Wells</t>
  </si>
  <si>
    <t>8" casing; 1,781 feet</t>
  </si>
  <si>
    <t>10" casing; 1,775 feet</t>
  </si>
  <si>
    <t>Scada System</t>
  </si>
  <si>
    <t>Current Cost</t>
  </si>
  <si>
    <t>Cost Category</t>
  </si>
  <si>
    <t>Well #1 Chemical Feeder</t>
  </si>
  <si>
    <t>Well #2 Chemical Feeder</t>
  </si>
  <si>
    <t>Well fence</t>
  </si>
  <si>
    <t>Booster Pump</t>
  </si>
  <si>
    <t>Well #1 Booster Pump</t>
  </si>
  <si>
    <t>Sector 1 Meters</t>
  </si>
  <si>
    <t>Sector 2 Meters</t>
  </si>
  <si>
    <t>Sector 4 Meters</t>
  </si>
  <si>
    <t>Sector 3 Meters</t>
  </si>
  <si>
    <t>Sector 5 Meters</t>
  </si>
  <si>
    <t>Sector 6 Meters</t>
  </si>
  <si>
    <t>Sector 7 Meters</t>
  </si>
  <si>
    <t>Sector 8 Meters</t>
  </si>
  <si>
    <t>Sector 9 Meters</t>
  </si>
  <si>
    <t>Sector 10 Meters</t>
  </si>
  <si>
    <t>40' x 60' Building</t>
  </si>
  <si>
    <t>Future Cost</t>
  </si>
  <si>
    <t>Inflation Rate</t>
  </si>
  <si>
    <t>Future Cost Category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</si>
  <si>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</si>
  <si>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</si>
  <si>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</si>
  <si>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</si>
  <si>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</si>
  <si>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</si>
  <si>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</si>
  <si>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</si>
  <si>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</si>
  <si>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</si>
  <si>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</si>
  <si>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</si>
  <si>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</si>
  <si>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</si>
  <si>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</si>
  <si>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</si>
  <si>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</si>
  <si>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</si>
  <si>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</si>
  <si>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</si>
  <si>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Year 21</t>
  </si>
  <si>
    <t>Year 22</t>
  </si>
  <si>
    <t>Year 23</t>
  </si>
  <si>
    <t>Year 24</t>
  </si>
  <si>
    <t>Year 25</t>
  </si>
  <si>
    <t>Year 26</t>
  </si>
  <si>
    <t>Year 27</t>
  </si>
  <si>
    <t>Year 28</t>
  </si>
  <si>
    <t>Year 29</t>
  </si>
  <si>
    <t>Year 30</t>
  </si>
  <si>
    <t>Year 31</t>
  </si>
  <si>
    <t>Year 32</t>
  </si>
  <si>
    <t>Year 33</t>
  </si>
  <si>
    <t>Year 34</t>
  </si>
  <si>
    <t>Year 35</t>
  </si>
  <si>
    <t>Year 36</t>
  </si>
  <si>
    <t>Year 37</t>
  </si>
  <si>
    <t>Year 38</t>
  </si>
  <si>
    <t>Year 39</t>
  </si>
  <si>
    <t>Year 40</t>
  </si>
  <si>
    <t>Year 41</t>
  </si>
  <si>
    <t>Year 42</t>
  </si>
  <si>
    <t>Year 43</t>
  </si>
  <si>
    <t>Year 44</t>
  </si>
  <si>
    <t>Year 45</t>
  </si>
  <si>
    <t>]</t>
  </si>
  <si>
    <t>FUTURE</t>
  </si>
  <si>
    <t>Number of First Cycle Fundings</t>
  </si>
  <si>
    <t>Number of Second Cycle Fundings</t>
  </si>
  <si>
    <t>Debt Financing</t>
  </si>
  <si>
    <t>Self-Financed</t>
  </si>
  <si>
    <t>Financing Strategy</t>
  </si>
  <si>
    <t>Amount of Financing</t>
  </si>
  <si>
    <t>Financing Terms</t>
  </si>
  <si>
    <t>Grant Financing</t>
  </si>
  <si>
    <t>Years Until Financing is Needed</t>
  </si>
  <si>
    <t>Monthly Payment</t>
  </si>
  <si>
    <t>Total Payback</t>
  </si>
  <si>
    <t>Annual Amount Needed from Rates</t>
  </si>
  <si>
    <t>Monthly Amount Needed from Rates</t>
  </si>
  <si>
    <t>Length of Financing Terms (Years)</t>
  </si>
  <si>
    <t>Interest Rate</t>
  </si>
  <si>
    <t>Funding Agency</t>
  </si>
  <si>
    <t>DWSRF</t>
  </si>
  <si>
    <t>CWSRF</t>
  </si>
  <si>
    <t>WFX</t>
  </si>
  <si>
    <t>CU</t>
  </si>
  <si>
    <t>Funding Class</t>
  </si>
  <si>
    <t>Asset Type</t>
  </si>
  <si>
    <t>Length of Debt Financing</t>
  </si>
  <si>
    <t>Distribution Line</t>
  </si>
  <si>
    <t>Well</t>
  </si>
  <si>
    <t>Buildings</t>
  </si>
  <si>
    <t>Other</t>
  </si>
  <si>
    <t>Asset Category</t>
  </si>
  <si>
    <t>Tank</t>
  </si>
  <si>
    <t>Financing Summary</t>
  </si>
  <si>
    <t>Length of Financing</t>
  </si>
  <si>
    <t>Cycle 1 Funding Amount</t>
  </si>
  <si>
    <t>1st Replacment Time Length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</si>
</sst>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_(* #,##0_);_(* \(#,##0\);_(* &quot;-&quot;??_);_(@_)"/>
    <numFmt numFmtId="165" formatCode="0.000000"/>
    <numFmt numFmtId="166" formatCode="&quot;$&quot;#,##0"/>
    <numFmt numFmtId="167" formatCode="&quot;$&quot;#,##0.00"/>
  </numFmts>
  <fonts count="1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sz val="11"/>
      <color theme="1"/>
      <name val="Aptos"/>
      <family val="2"/>
    </font>
    <font>
      <sz val="11"/>
      <name val="Aptos"/>
      <family val="2"/>
    </font>
    <font>
      <sz val="11"/>
      <color theme="1"/>
      <name val="Aptos Narrow"/>
      <family val="2"/>
      <scheme val="minor"/>
    </font>
    <font>
      <sz val="11"/>
      <color rgb="FF383838"/>
      <name val="Aptos Display"/>
      <family val="2"/>
      <scheme val="major"/>
    </font>
    <font>
      <sz val="11"/>
      <color rgb="FF6B6B6B"/>
      <name val="Aptos Display"/>
      <family val="2"/>
      <scheme val="major"/>
    </font>
    <font>
      <sz val="11"/>
      <color rgb="FF333333"/>
      <name val="Aptos Display"/>
      <family val="2"/>
      <scheme val="major"/>
    </font>
    <font>
      <sz val="11"/>
      <color rgb="FF373737"/>
      <name val="Aptos Display"/>
      <family val="2"/>
      <scheme val="major"/>
    </font>
    <font>
      <sz val="11"/>
      <color theme="1"/>
      <name val="Aptos Display"/>
      <family val="2"/>
      <scheme val="major"/>
    </font>
    <font>
      <sz val="11"/>
      <color rgb="FF3B3B3B"/>
      <name val="Aptos Display"/>
      <family val="2"/>
      <scheme val="major"/>
    </font>
    <font>
      <sz val="11"/>
      <color rgb="FF3A3A3A"/>
      <name val="Aptos Display"/>
      <family val="2"/>
      <scheme val="major"/>
    </font>
    <font>
      <sz val="11"/>
      <color rgb="FF3E3E3E"/>
      <name val="Aptos Display"/>
      <family val="2"/>
      <scheme val="major"/>
    </font>
    <font>
      <sz val="11"/>
      <color rgb="FF3C3C3C"/>
      <name val="Aptos Display"/>
      <family val="2"/>
      <scheme val="major"/>
    </font>
    <font>
      <sz val="11"/>
      <color rgb="FF323232"/>
      <name val="Aptos Display"/>
      <family val="2"/>
      <scheme val="major"/>
    </font>
    <font>
      <sz val="11"/>
      <color rgb="FF363636"/>
      <name val="Aptos Display"/>
      <family val="2"/>
      <scheme val="major"/>
    </font>
    <font>
      <sz val="11"/>
      <color rgb="FF353535"/>
      <name val="Aptos Display"/>
      <family val="2"/>
      <scheme val="major"/>
    </font>
    <font>
      <b/>
      <sz val="14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66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ashed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dashed">
        <color indexed="64"/>
      </bottom>
      <diagonal/>
    </border>
    <border>
      <left style="thin">
        <color auto="1"/>
      </left>
      <right/>
      <top style="dashed">
        <color indexed="64"/>
      </top>
      <bottom style="dashed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/>
      <top/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75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wrapText="1"/>
    </xf>
    <xf numFmtId="0" fontId="2" fillId="2" borderId="2" xfId="0" applyFont="1" applyFill="1" applyBorder="1"/>
    <xf numFmtId="0" fontId="0" fillId="0" borderId="5" xfId="0" applyBorder="1" applyAlignment="1">
      <alignment horizontal="left" vertical="center"/>
    </xf>
    <xf numFmtId="0" fontId="0" fillId="2" borderId="2" xfId="0" applyFill="1" applyBorder="1"/>
    <xf numFmtId="0" fontId="1" fillId="0" borderId="3" xfId="0" applyFont="1" applyBorder="1" applyAlignment="1">
      <alignment horizontal="center" wrapText="1"/>
    </xf>
    <xf numFmtId="0" fontId="0" fillId="0" borderId="7" xfId="0" applyBorder="1" applyAlignment="1">
      <alignment horizontal="left" vertical="center"/>
    </xf>
    <xf numFmtId="0" fontId="3" fillId="0" borderId="7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0" fillId="0" borderId="1" xfId="0" applyBorder="1" applyAlignment="1">
      <alignment horizontal="left" vertical="center"/>
    </xf>
    <xf numFmtId="0" fontId="3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2" fillId="2" borderId="4" xfId="0" applyFont="1" applyFill="1" applyBorder="1"/>
    <xf numFmtId="0" fontId="4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horizontal="left"/>
    </xf>
    <xf numFmtId="0" fontId="4" fillId="0" borderId="2" xfId="0" applyFont="1" applyBorder="1" applyAlignment="1">
      <alignment horizontal="right" vertical="center" wrapText="1"/>
    </xf>
    <xf numFmtId="0" fontId="4" fillId="0" borderId="9" xfId="0" applyFont="1" applyBorder="1" applyAlignment="1">
      <alignment horizontal="right" vertical="center" wrapText="1"/>
    </xf>
    <xf numFmtId="0" fontId="0" fillId="0" borderId="2" xfId="0" applyBorder="1" applyAlignment="1">
      <alignment horizontal="right"/>
    </xf>
    <xf numFmtId="0" fontId="4" fillId="0" borderId="10" xfId="0" applyFont="1" applyBorder="1" applyAlignment="1">
      <alignment horizontal="right" vertical="center" wrapText="1"/>
    </xf>
    <xf numFmtId="0" fontId="4" fillId="0" borderId="13" xfId="0" applyFont="1" applyBorder="1" applyAlignment="1">
      <alignment horizontal="right" vertical="center" wrapText="1"/>
    </xf>
    <xf numFmtId="0" fontId="0" fillId="0" borderId="3" xfId="0" applyBorder="1" applyAlignment="1">
      <alignment vertical="center"/>
    </xf>
    <xf numFmtId="164" fontId="1" fillId="0" borderId="1" xfId="1" applyNumberFormat="1" applyFont="1" applyBorder="1" applyAlignment="1">
      <alignment horizontal="center" wrapText="1"/>
    </xf>
    <xf numFmtId="164" fontId="3" fillId="0" borderId="1" xfId="1" applyNumberFormat="1" applyFont="1" applyBorder="1" applyAlignment="1">
      <alignment vertical="center" wrapText="1"/>
    </xf>
    <xf numFmtId="164" fontId="3" fillId="0" borderId="7" xfId="1" applyNumberFormat="1" applyFont="1" applyBorder="1" applyAlignment="1">
      <alignment vertical="center" wrapText="1"/>
    </xf>
    <xf numFmtId="164" fontId="0" fillId="0" borderId="1" xfId="1" applyNumberFormat="1" applyFont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2" xfId="0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165" fontId="0" fillId="0" borderId="1" xfId="0" applyNumberFormat="1" applyBorder="1" applyAlignment="1">
      <alignment vertical="center"/>
    </xf>
    <xf numFmtId="165" fontId="0" fillId="0" borderId="7" xfId="0" applyNumberFormat="1" applyBorder="1" applyAlignment="1">
      <alignment vertical="center"/>
    </xf>
    <xf numFmtId="165" fontId="0" fillId="0" borderId="5" xfId="0" applyNumberFormat="1" applyBorder="1" applyAlignment="1">
      <alignment vertical="center"/>
    </xf>
    <xf numFmtId="165" fontId="0" fillId="0" borderId="6" xfId="0" applyNumberFormat="1" applyBorder="1"/>
    <xf numFmtId="165" fontId="0" fillId="0" borderId="1" xfId="0" applyNumberFormat="1" applyBorder="1"/>
    <xf numFmtId="49" fontId="6" fillId="0" borderId="1" xfId="0" applyNumberFormat="1" applyFont="1" applyBorder="1"/>
    <xf numFmtId="164" fontId="6" fillId="0" borderId="1" xfId="1" applyNumberFormat="1" applyFont="1" applyBorder="1"/>
    <xf numFmtId="164" fontId="11" fillId="0" borderId="1" xfId="1" applyNumberFormat="1" applyFont="1" applyBorder="1"/>
    <xf numFmtId="164" fontId="12" fillId="0" borderId="1" xfId="1" applyNumberFormat="1" applyFont="1" applyBorder="1"/>
    <xf numFmtId="49" fontId="9" fillId="0" borderId="1" xfId="0" applyNumberFormat="1" applyFont="1" applyBorder="1"/>
    <xf numFmtId="0" fontId="10" fillId="0" borderId="1" xfId="0" applyFont="1" applyBorder="1"/>
    <xf numFmtId="164" fontId="10" fillId="0" borderId="1" xfId="1" applyNumberFormat="1" applyFont="1" applyBorder="1"/>
    <xf numFmtId="164" fontId="13" fillId="0" borderId="1" xfId="1" applyNumberFormat="1" applyFont="1" applyBorder="1"/>
    <xf numFmtId="49" fontId="6" fillId="0" borderId="1" xfId="0" quotePrefix="1" applyNumberFormat="1" applyFont="1" applyBorder="1"/>
    <xf numFmtId="164" fontId="14" fillId="0" borderId="1" xfId="1" applyNumberFormat="1" applyFont="1" applyBorder="1"/>
    <xf numFmtId="164" fontId="16" fillId="0" borderId="1" xfId="1" applyNumberFormat="1" applyFont="1" applyBorder="1"/>
    <xf numFmtId="164" fontId="17" fillId="0" borderId="1" xfId="1" applyNumberFormat="1" applyFont="1" applyBorder="1"/>
    <xf numFmtId="0" fontId="10" fillId="0" borderId="5" xfId="0" applyFont="1" applyBorder="1"/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49" fontId="6" fillId="0" borderId="5" xfId="0" applyNumberFormat="1" applyFont="1" applyBorder="1"/>
    <xf numFmtId="49" fontId="6" fillId="0" borderId="6" xfId="0" applyNumberFormat="1" applyFont="1" applyBorder="1"/>
    <xf numFmtId="49" fontId="6" fillId="0" borderId="15" xfId="0" applyNumberFormat="1" applyFont="1" applyBorder="1"/>
    <xf numFmtId="164" fontId="6" fillId="0" borderId="5" xfId="1" applyNumberFormat="1" applyFont="1" applyBorder="1"/>
    <xf numFmtId="165" fontId="0" fillId="0" borderId="5" xfId="0" applyNumberFormat="1" applyBorder="1"/>
    <xf numFmtId="0" fontId="0" fillId="0" borderId="14" xfId="0" applyBorder="1" applyAlignment="1">
      <alignment horizontal="right" vertical="center"/>
    </xf>
    <xf numFmtId="0" fontId="4" fillId="0" borderId="8" xfId="0" applyFont="1" applyBorder="1" applyAlignment="1">
      <alignment horizontal="left" vertical="center" wrapText="1"/>
    </xf>
    <xf numFmtId="0" fontId="0" fillId="0" borderId="5" xfId="0" applyBorder="1" applyAlignment="1">
      <alignment vertical="center" wrapText="1"/>
    </xf>
    <xf numFmtId="0" fontId="0" fillId="0" borderId="9" xfId="0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165" fontId="1" fillId="0" borderId="1" xfId="0" applyNumberFormat="1" applyFont="1" applyBorder="1" applyAlignment="1">
      <alignment horizontal="center" wrapText="1"/>
    </xf>
    <xf numFmtId="0" fontId="0" fillId="0" borderId="7" xfId="0" applyBorder="1"/>
    <xf numFmtId="0" fontId="0" fillId="0" borderId="7" xfId="0" applyBorder="1" applyAlignment="1">
      <alignment wrapText="1"/>
    </xf>
    <xf numFmtId="0" fontId="10" fillId="0" borderId="7" xfId="0" applyFont="1" applyBorder="1"/>
    <xf numFmtId="49" fontId="6" fillId="0" borderId="7" xfId="0" applyNumberFormat="1" applyFont="1" applyBorder="1"/>
    <xf numFmtId="49" fontId="6" fillId="0" borderId="7" xfId="0" quotePrefix="1" applyNumberFormat="1" applyFont="1" applyBorder="1"/>
    <xf numFmtId="164" fontId="10" fillId="0" borderId="7" xfId="1" applyNumberFormat="1" applyFont="1" applyBorder="1"/>
    <xf numFmtId="164" fontId="10" fillId="0" borderId="5" xfId="1" applyNumberFormat="1" applyFont="1" applyBorder="1"/>
    <xf numFmtId="164" fontId="14" fillId="0" borderId="7" xfId="1" applyNumberFormat="1" applyFont="1" applyBorder="1"/>
    <xf numFmtId="164" fontId="0" fillId="0" borderId="7" xfId="1" applyNumberFormat="1" applyFont="1" applyBorder="1"/>
    <xf numFmtId="0" fontId="0" fillId="0" borderId="13" xfId="0" applyBorder="1" applyAlignment="1">
      <alignment horizontal="right" vertical="center"/>
    </xf>
    <xf numFmtId="0" fontId="0" fillId="0" borderId="7" xfId="0" applyBorder="1" applyAlignment="1">
      <alignment vertical="center" wrapText="1"/>
    </xf>
    <xf numFmtId="0" fontId="0" fillId="0" borderId="10" xfId="0" applyBorder="1" applyAlignment="1">
      <alignment horizontal="right" vertical="center"/>
    </xf>
    <xf numFmtId="0" fontId="0" fillId="0" borderId="1" xfId="0" applyBorder="1" applyAlignment="1">
      <alignment horizontal="right" vertical="center" indent="2"/>
    </xf>
    <xf numFmtId="49" fontId="7" fillId="0" borderId="7" xfId="0" quotePrefix="1" applyNumberFormat="1" applyFont="1" applyBorder="1"/>
    <xf numFmtId="49" fontId="9" fillId="0" borderId="7" xfId="0" applyNumberFormat="1" applyFont="1" applyBorder="1"/>
    <xf numFmtId="164" fontId="6" fillId="0" borderId="7" xfId="1" applyNumberFormat="1" applyFont="1" applyBorder="1"/>
    <xf numFmtId="164" fontId="16" fillId="0" borderId="6" xfId="1" applyNumberFormat="1" applyFont="1" applyBorder="1"/>
    <xf numFmtId="164" fontId="9" fillId="0" borderId="5" xfId="1" applyNumberFormat="1" applyFont="1" applyBorder="1"/>
    <xf numFmtId="164" fontId="15" fillId="0" borderId="5" xfId="1" applyNumberFormat="1" applyFont="1" applyBorder="1"/>
    <xf numFmtId="164" fontId="12" fillId="0" borderId="7" xfId="1" applyNumberFormat="1" applyFont="1" applyBorder="1"/>
    <xf numFmtId="164" fontId="6" fillId="0" borderId="15" xfId="1" applyNumberFormat="1" applyFont="1" applyBorder="1"/>
    <xf numFmtId="0" fontId="0" fillId="0" borderId="5" xfId="0" applyBorder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8" fontId="0" fillId="0" borderId="0" xfId="0" applyNumberFormat="1"/>
    <xf numFmtId="164" fontId="0" fillId="0" borderId="0" xfId="1" applyNumberFormat="1" applyFont="1"/>
    <xf numFmtId="166" fontId="0" fillId="0" borderId="0" xfId="0" applyNumberFormat="1"/>
    <xf numFmtId="6" fontId="0" fillId="0" borderId="0" xfId="0" applyNumberFormat="1"/>
    <xf numFmtId="0" fontId="1" fillId="0" borderId="1" xfId="0" quotePrefix="1" applyFont="1" applyBorder="1" applyAlignment="1">
      <alignment horizontal="center" wrapText="1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right" vertical="center" indent="2"/>
    </xf>
    <xf numFmtId="10" fontId="1" fillId="0" borderId="1" xfId="0" applyNumberFormat="1" applyFont="1" applyBorder="1"/>
    <xf numFmtId="166" fontId="1" fillId="0" borderId="1" xfId="0" applyNumberFormat="1" applyFont="1" applyBorder="1"/>
    <xf numFmtId="0" fontId="1" fillId="0" borderId="1" xfId="0" applyFont="1" applyBorder="1" applyAlignment="1">
      <alignment horizontal="right" vertical="center" indent="2"/>
    </xf>
    <xf numFmtId="167" fontId="0" fillId="0" borderId="1" xfId="0" applyNumberFormat="1" applyBorder="1"/>
    <xf numFmtId="166" fontId="0" fillId="0" borderId="1" xfId="0" applyNumberFormat="1" applyBorder="1" applyAlignment="1">
      <alignment vertical="center"/>
    </xf>
    <xf numFmtId="0" fontId="0" fillId="0" borderId="1" xfId="0" applyBorder="1" applyAlignment="1">
      <alignment horizontal="right" vertical="center"/>
    </xf>
    <xf numFmtId="0" fontId="1" fillId="3" borderId="1" xfId="0" applyFont="1" applyFill="1" applyBorder="1" applyAlignment="1">
      <alignment horizontal="center" wrapText="1"/>
    </xf>
    <xf numFmtId="0" fontId="0" fillId="3" borderId="1" xfId="0" applyFill="1" applyBorder="1"/>
    <xf numFmtId="0" fontId="1" fillId="3" borderId="1" xfId="0" applyFont="1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0" borderId="15" xfId="0" applyBorder="1" applyAlignment="1">
      <alignment wrapText="1"/>
    </xf>
    <xf numFmtId="0" fontId="2" fillId="2" borderId="3" xfId="0" applyFont="1" applyFill="1" applyBorder="1"/>
    <xf numFmtId="0" fontId="3" fillId="0" borderId="1" xfId="0" applyFont="1" applyBorder="1" applyAlignment="1">
      <alignment horizontal="center" vertical="center" wrapText="1"/>
    </xf>
    <xf numFmtId="0" fontId="0" fillId="4" borderId="1" xfId="0" applyFill="1" applyBorder="1"/>
    <xf numFmtId="0" fontId="3" fillId="4" borderId="1" xfId="0" applyFont="1" applyFill="1" applyBorder="1" applyAlignment="1">
      <alignment horizontal="center" vertical="center" wrapText="1"/>
    </xf>
    <xf numFmtId="164" fontId="0" fillId="4" borderId="1" xfId="1" applyNumberFormat="1" applyFont="1" applyFill="1" applyBorder="1"/>
    <xf numFmtId="165" fontId="0" fillId="4" borderId="1" xfId="0" applyNumberFormat="1" applyFill="1" applyBorder="1"/>
    <xf numFmtId="0" fontId="4" fillId="4" borderId="2" xfId="0" applyFont="1" applyFill="1" applyBorder="1" applyAlignment="1">
      <alignment horizontal="right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wrapText="1"/>
    </xf>
    <xf numFmtId="0" fontId="0" fillId="4" borderId="2" xfId="0" applyFill="1" applyBorder="1" applyAlignment="1">
      <alignment horizontal="right" vertical="center"/>
    </xf>
    <xf numFmtId="0" fontId="0" fillId="4" borderId="3" xfId="0" applyFill="1" applyBorder="1" applyAlignment="1">
      <alignment horizontal="left"/>
    </xf>
    <xf numFmtId="0" fontId="0" fillId="4" borderId="1" xfId="0" applyFill="1" applyBorder="1" applyAlignment="1">
      <alignment vertical="center"/>
    </xf>
    <xf numFmtId="0" fontId="1" fillId="4" borderId="1" xfId="0" applyFont="1" applyFill="1" applyBorder="1" applyAlignment="1">
      <alignment vertical="center"/>
    </xf>
    <xf numFmtId="166" fontId="0" fillId="4" borderId="1" xfId="0" applyNumberFormat="1" applyFill="1" applyBorder="1" applyAlignment="1">
      <alignment vertical="center"/>
    </xf>
    <xf numFmtId="0" fontId="0" fillId="4" borderId="1" xfId="0" applyFill="1" applyBorder="1" applyAlignment="1">
      <alignment horizontal="right" vertical="center" indent="2"/>
    </xf>
    <xf numFmtId="165" fontId="0" fillId="4" borderId="1" xfId="0" applyNumberFormat="1" applyFill="1" applyBorder="1" applyAlignment="1">
      <alignment vertical="center"/>
    </xf>
    <xf numFmtId="0" fontId="0" fillId="4" borderId="1" xfId="0" applyFill="1" applyBorder="1" applyAlignment="1">
      <alignment horizontal="right" vertical="center"/>
    </xf>
    <xf numFmtId="0" fontId="0" fillId="5" borderId="1" xfId="0" applyFill="1" applyBorder="1"/>
    <xf numFmtId="0" fontId="1" fillId="5" borderId="1" xfId="0" applyFont="1" applyFill="1" applyBorder="1" applyAlignment="1">
      <alignment wrapText="1"/>
    </xf>
    <xf numFmtId="0" fontId="0" fillId="5" borderId="1" xfId="0" applyFill="1" applyBorder="1" applyAlignment="1">
      <alignment vertical="center"/>
    </xf>
    <xf numFmtId="0" fontId="0" fillId="6" borderId="1" xfId="0" applyFill="1" applyBorder="1"/>
    <xf numFmtId="0" fontId="1" fillId="6" borderId="1" xfId="0" applyFont="1" applyFill="1" applyBorder="1" applyAlignment="1">
      <alignment wrapText="1"/>
    </xf>
    <xf numFmtId="0" fontId="0" fillId="6" borderId="1" xfId="0" applyFill="1" applyBorder="1" applyAlignment="1">
      <alignment vertical="center"/>
    </xf>
    <xf numFmtId="0" fontId="1" fillId="0" borderId="2" xfId="0" applyFont="1" applyBorder="1" applyAlignment="1">
      <alignment horizontal="center" wrapText="1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vertical="center"/>
    </xf>
    <xf numFmtId="0" fontId="0" fillId="2" borderId="1" xfId="0" applyFill="1" applyBorder="1"/>
    <xf numFmtId="0" fontId="2" fillId="2" borderId="1" xfId="0" applyFont="1" applyFill="1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0" borderId="2" xfId="0" applyFont="1" applyBorder="1"/>
    <xf numFmtId="0" fontId="0" fillId="0" borderId="2" xfId="0" applyBorder="1"/>
    <xf numFmtId="0" fontId="18" fillId="0" borderId="1" xfId="0" applyFont="1" applyBorder="1"/>
    <xf numFmtId="166" fontId="4" fillId="0" borderId="1" xfId="0" applyNumberFormat="1" applyFont="1" applyBorder="1" applyAlignment="1">
      <alignment vertical="center" wrapText="1"/>
    </xf>
    <xf numFmtId="167" fontId="0" fillId="0" borderId="1" xfId="0" applyNumberFormat="1" applyBorder="1" applyAlignment="1">
      <alignment vertical="center"/>
    </xf>
    <xf numFmtId="38" fontId="0" fillId="0" borderId="1" xfId="0" applyNumberFormat="1" applyBorder="1" applyAlignment="1">
      <alignment vertical="center"/>
    </xf>
    <xf numFmtId="10" fontId="0" fillId="0" borderId="0" xfId="0" applyNumberFormat="1"/>
    <xf numFmtId="0" fontId="1" fillId="0" borderId="0" xfId="0" applyFont="1" applyAlignment="1">
      <alignment horizontal="right" wrapText="1"/>
    </xf>
    <xf numFmtId="0" fontId="0" fillId="2" borderId="2" xfId="0" applyFill="1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10" fillId="0" borderId="0" xfId="0" applyFont="1" applyAlignment="1">
      <alignment horizontal="center"/>
    </xf>
    <xf numFmtId="0" fontId="0" fillId="2" borderId="1" xfId="0" applyFill="1" applyBorder="1" applyAlignment="1">
      <alignment horizontal="center" vertical="center"/>
    </xf>
    <xf numFmtId="166" fontId="0" fillId="0" borderId="2" xfId="0" applyNumberFormat="1" applyBorder="1" applyAlignment="1">
      <alignment vertical="center"/>
    </xf>
    <xf numFmtId="0" fontId="0" fillId="0" borderId="0" xfId="0" applyAlignment="1">
      <alignment horizontal="right" indent="2"/>
    </xf>
    <xf numFmtId="0" fontId="0" fillId="0" borderId="0" xfId="0" applyAlignment="1">
      <alignment horizontal="right" indent="3"/>
    </xf>
    <xf numFmtId="166" fontId="0" fillId="0" borderId="0" xfId="0" applyNumberFormat="1" applyAlignment="1">
      <alignment horizontal="right" indent="3"/>
    </xf>
    <xf numFmtId="3" fontId="0" fillId="0" borderId="0" xfId="0" applyNumberFormat="1"/>
    <xf numFmtId="0" fontId="2" fillId="2" borderId="2" xfId="0" applyFont="1" applyFill="1" applyBorder="1" applyAlignment="1">
      <alignment horizontal="right" vertical="center"/>
    </xf>
    <xf numFmtId="0" fontId="2" fillId="2" borderId="4" xfId="0" applyFont="1" applyFill="1" applyBorder="1" applyAlignment="1">
      <alignment horizontal="right" vertical="center"/>
    </xf>
    <xf numFmtId="14" fontId="2" fillId="2" borderId="4" xfId="0" applyNumberFormat="1" applyFont="1" applyFill="1" applyBorder="1" applyAlignment="1">
      <alignment horizontal="left" vertical="center"/>
    </xf>
    <xf numFmtId="14" fontId="2" fillId="2" borderId="3" xfId="0" applyNumberFormat="1" applyFont="1" applyFill="1" applyBorder="1" applyAlignment="1">
      <alignment horizontal="left" vertical="center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2" fillId="2" borderId="2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18" fillId="0" borderId="3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66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190BA-A0F0-48A7-8280-4CC059468B95}">
  <dimension ref="A1:G47"/>
  <sheetViews>
    <sheetView workbookViewId="0">
      <selection activeCell="A48" sqref="A48"/>
    </sheetView>
  </sheetViews>
  <sheetFormatPr defaultRowHeight="15" x14ac:dyDescent="0.25"/>
  <cols>
    <col min="2" max="2" width="3.7109375" customWidth="1"/>
    <col min="3" max="3" width="20.28515625" bestFit="1" customWidth="1"/>
    <col min="5" max="5" width="11.42578125" customWidth="1"/>
    <col min="6" max="6" width="12" bestFit="1" customWidth="1"/>
    <col min="7" max="7" width="10.85546875" bestFit="1" customWidth="1"/>
  </cols>
  <sheetData>
    <row r="1" spans="1:7" ht="30" x14ac:dyDescent="0.25">
      <c r="C1" t="s">
        <v>193</v>
      </c>
      <c r="D1" s="87" t="s">
        <v>194</v>
      </c>
      <c r="E1" s="88" t="s">
        <v>195</v>
      </c>
      <c r="F1" s="87" t="s">
        <v>196</v>
      </c>
      <c r="G1" s="87" t="s">
        <v>197</v>
      </c>
    </row>
    <row r="3" spans="1:7" x14ac:dyDescent="0.25">
      <c r="B3" t="s">
        <v>198</v>
      </c>
    </row>
    <row r="4" spans="1:7" x14ac:dyDescent="0.25">
      <c r="A4">
        <v>1</v>
      </c>
      <c r="C4" t="s">
        <v>199</v>
      </c>
      <c r="D4" t="s">
        <v>200</v>
      </c>
      <c r="E4" s="89">
        <v>7.15</v>
      </c>
      <c r="F4" s="90">
        <v>24944</v>
      </c>
      <c r="G4" s="91">
        <f>E4*F4</f>
        <v>178349.6</v>
      </c>
    </row>
    <row r="5" spans="1:7" x14ac:dyDescent="0.25">
      <c r="A5">
        <v>2</v>
      </c>
      <c r="C5" t="s">
        <v>201</v>
      </c>
      <c r="D5" t="s">
        <v>200</v>
      </c>
      <c r="E5" s="89">
        <v>9</v>
      </c>
      <c r="F5" s="90">
        <v>18975</v>
      </c>
      <c r="G5" s="91">
        <f t="shared" ref="G5:G8" si="0">E5*F5</f>
        <v>170775</v>
      </c>
    </row>
    <row r="6" spans="1:7" x14ac:dyDescent="0.25">
      <c r="A6">
        <v>3</v>
      </c>
      <c r="C6" t="s">
        <v>202</v>
      </c>
      <c r="D6" t="s">
        <v>200</v>
      </c>
      <c r="E6" s="89">
        <v>10.5</v>
      </c>
      <c r="F6" s="90">
        <v>7025</v>
      </c>
      <c r="G6" s="91">
        <f t="shared" si="0"/>
        <v>73762.5</v>
      </c>
    </row>
    <row r="7" spans="1:7" x14ac:dyDescent="0.25">
      <c r="A7">
        <v>4</v>
      </c>
      <c r="C7" t="s">
        <v>203</v>
      </c>
      <c r="D7" t="s">
        <v>200</v>
      </c>
      <c r="E7" s="89">
        <v>13.3</v>
      </c>
      <c r="F7" s="90">
        <v>40495</v>
      </c>
      <c r="G7" s="91">
        <f t="shared" si="0"/>
        <v>538583.5</v>
      </c>
    </row>
    <row r="8" spans="1:7" x14ac:dyDescent="0.25">
      <c r="A8">
        <v>5</v>
      </c>
      <c r="C8" t="s">
        <v>204</v>
      </c>
      <c r="D8" t="s">
        <v>200</v>
      </c>
      <c r="E8" s="89">
        <v>19.75</v>
      </c>
      <c r="F8" s="90">
        <v>26614</v>
      </c>
      <c r="G8" s="91">
        <f t="shared" si="0"/>
        <v>525626.5</v>
      </c>
    </row>
    <row r="10" spans="1:7" x14ac:dyDescent="0.25">
      <c r="B10" t="s">
        <v>205</v>
      </c>
    </row>
    <row r="11" spans="1:7" x14ac:dyDescent="0.25">
      <c r="A11">
        <v>6</v>
      </c>
      <c r="C11" t="s">
        <v>206</v>
      </c>
      <c r="E11" s="92">
        <v>14500</v>
      </c>
      <c r="F11" s="90">
        <v>2</v>
      </c>
      <c r="G11" s="91">
        <f t="shared" ref="G11" si="1">E11*F11</f>
        <v>29000</v>
      </c>
    </row>
    <row r="13" spans="1:7" x14ac:dyDescent="0.25">
      <c r="B13" t="s">
        <v>207</v>
      </c>
    </row>
    <row r="14" spans="1:7" x14ac:dyDescent="0.25">
      <c r="A14">
        <v>7</v>
      </c>
      <c r="C14" t="s">
        <v>208</v>
      </c>
      <c r="E14" s="92">
        <v>1500</v>
      </c>
      <c r="F14">
        <v>2</v>
      </c>
      <c r="G14" s="91">
        <f t="shared" ref="G14" si="2">E14*F14</f>
        <v>3000</v>
      </c>
    </row>
    <row r="16" spans="1:7" x14ac:dyDescent="0.25">
      <c r="B16" t="s">
        <v>209</v>
      </c>
    </row>
    <row r="17" spans="1:7" x14ac:dyDescent="0.25">
      <c r="A17">
        <v>8</v>
      </c>
      <c r="C17" t="s">
        <v>210</v>
      </c>
      <c r="E17" s="92">
        <v>1250</v>
      </c>
      <c r="F17">
        <v>4</v>
      </c>
      <c r="G17" s="91">
        <f t="shared" ref="G17:G19" si="3">E17*F17</f>
        <v>5000</v>
      </c>
    </row>
    <row r="18" spans="1:7" x14ac:dyDescent="0.25">
      <c r="A18">
        <v>9</v>
      </c>
      <c r="C18" t="s">
        <v>211</v>
      </c>
      <c r="E18" s="92">
        <v>1750</v>
      </c>
      <c r="F18">
        <v>2</v>
      </c>
      <c r="G18" s="91">
        <f t="shared" si="3"/>
        <v>3500</v>
      </c>
    </row>
    <row r="19" spans="1:7" x14ac:dyDescent="0.25">
      <c r="A19">
        <v>10</v>
      </c>
      <c r="C19" t="s">
        <v>212</v>
      </c>
      <c r="E19" s="92">
        <v>2400</v>
      </c>
      <c r="F19">
        <v>8</v>
      </c>
      <c r="G19" s="91">
        <f t="shared" si="3"/>
        <v>19200</v>
      </c>
    </row>
    <row r="21" spans="1:7" x14ac:dyDescent="0.25">
      <c r="B21" t="s">
        <v>213</v>
      </c>
    </row>
    <row r="22" spans="1:7" x14ac:dyDescent="0.25">
      <c r="A22">
        <v>11</v>
      </c>
      <c r="C22" t="s">
        <v>214</v>
      </c>
      <c r="E22" s="92">
        <v>1000</v>
      </c>
      <c r="F22">
        <v>307</v>
      </c>
      <c r="G22" s="91">
        <f t="shared" ref="G22" si="4">E22*F22</f>
        <v>307000</v>
      </c>
    </row>
    <row r="24" spans="1:7" x14ac:dyDescent="0.25">
      <c r="B24" t="s">
        <v>215</v>
      </c>
    </row>
    <row r="25" spans="1:7" x14ac:dyDescent="0.25">
      <c r="A25">
        <v>12</v>
      </c>
      <c r="C25" t="s">
        <v>216</v>
      </c>
      <c r="E25" s="92">
        <v>6500</v>
      </c>
      <c r="F25">
        <v>1</v>
      </c>
      <c r="G25" s="91">
        <f t="shared" ref="G25:G26" si="5">E25*F25</f>
        <v>6500</v>
      </c>
    </row>
    <row r="26" spans="1:7" x14ac:dyDescent="0.25">
      <c r="A26">
        <v>13</v>
      </c>
      <c r="C26" t="s">
        <v>217</v>
      </c>
      <c r="E26" s="92">
        <v>7500</v>
      </c>
      <c r="F26">
        <v>3</v>
      </c>
      <c r="G26" s="91">
        <f t="shared" si="5"/>
        <v>22500</v>
      </c>
    </row>
    <row r="28" spans="1:7" x14ac:dyDescent="0.25">
      <c r="B28" t="s">
        <v>218</v>
      </c>
    </row>
    <row r="29" spans="1:7" x14ac:dyDescent="0.25">
      <c r="A29">
        <v>14</v>
      </c>
      <c r="C29" t="s">
        <v>219</v>
      </c>
      <c r="E29" s="92">
        <v>200000</v>
      </c>
      <c r="F29">
        <v>1</v>
      </c>
      <c r="G29" s="91">
        <f t="shared" ref="G29" si="6">E29*F29</f>
        <v>200000</v>
      </c>
    </row>
    <row r="31" spans="1:7" x14ac:dyDescent="0.25">
      <c r="B31" t="s">
        <v>220</v>
      </c>
    </row>
    <row r="32" spans="1:7" x14ac:dyDescent="0.25">
      <c r="A32">
        <v>15</v>
      </c>
      <c r="C32" t="s">
        <v>221</v>
      </c>
      <c r="E32" s="92">
        <v>8</v>
      </c>
      <c r="F32" s="90">
        <v>150000</v>
      </c>
      <c r="G32" s="91">
        <f t="shared" ref="G32" si="7">E32*F32</f>
        <v>1200000</v>
      </c>
    </row>
    <row r="34" spans="1:7" x14ac:dyDescent="0.25">
      <c r="B34" t="s">
        <v>222</v>
      </c>
    </row>
    <row r="35" spans="1:7" x14ac:dyDescent="0.25">
      <c r="A35">
        <v>16</v>
      </c>
      <c r="C35" t="s">
        <v>223</v>
      </c>
      <c r="E35" s="92">
        <v>5</v>
      </c>
      <c r="F35" s="90">
        <v>8000</v>
      </c>
      <c r="G35" s="91">
        <f t="shared" ref="G35:G36" si="8">E35*F35</f>
        <v>40000</v>
      </c>
    </row>
    <row r="36" spans="1:7" x14ac:dyDescent="0.25">
      <c r="A36">
        <v>17</v>
      </c>
      <c r="C36" t="s">
        <v>224</v>
      </c>
      <c r="E36" s="92">
        <v>5</v>
      </c>
      <c r="F36" s="90">
        <v>150000</v>
      </c>
      <c r="G36" s="91">
        <f t="shared" si="8"/>
        <v>750000</v>
      </c>
    </row>
    <row r="38" spans="1:7" x14ac:dyDescent="0.25">
      <c r="B38" t="s">
        <v>225</v>
      </c>
    </row>
    <row r="39" spans="1:7" x14ac:dyDescent="0.25">
      <c r="A39">
        <v>18</v>
      </c>
      <c r="C39" t="s">
        <v>226</v>
      </c>
      <c r="G39" s="91">
        <v>1000000</v>
      </c>
    </row>
    <row r="40" spans="1:7" x14ac:dyDescent="0.25">
      <c r="A40">
        <v>19</v>
      </c>
      <c r="C40" t="s">
        <v>227</v>
      </c>
      <c r="G40" s="91">
        <v>1000000</v>
      </c>
    </row>
    <row r="42" spans="1:7" x14ac:dyDescent="0.25">
      <c r="A42">
        <v>20</v>
      </c>
      <c r="B42" t="s">
        <v>228</v>
      </c>
      <c r="G42" s="91">
        <v>25000</v>
      </c>
    </row>
    <row r="43" spans="1:7" x14ac:dyDescent="0.25">
      <c r="G43" s="91"/>
    </row>
    <row r="44" spans="1:7" x14ac:dyDescent="0.25">
      <c r="A44">
        <v>21</v>
      </c>
      <c r="B44" t="s">
        <v>233</v>
      </c>
      <c r="G44" s="91">
        <v>15000</v>
      </c>
    </row>
    <row r="45" spans="1:7" x14ac:dyDescent="0.25">
      <c r="A45">
        <v>22</v>
      </c>
      <c r="B45" t="s">
        <v>246</v>
      </c>
      <c r="G45" s="91">
        <v>75000</v>
      </c>
    </row>
    <row r="46" spans="1:7" x14ac:dyDescent="0.25">
      <c r="G46" s="91"/>
    </row>
    <row r="47" spans="1:7" x14ac:dyDescent="0.25">
      <c r="A47">
        <v>23</v>
      </c>
      <c r="B47" t="s">
        <v>234</v>
      </c>
      <c r="G47" s="91">
        <v>150000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35299-E72E-4F59-AE85-51A14C2A1823}">
  <dimension ref="A1:FO105"/>
  <sheetViews>
    <sheetView workbookViewId="0">
      <pane xSplit="6" ySplit="3" topLeftCell="DC74" activePane="bottomRight" state="frozen"/>
      <selection pane="topRight" activeCell="F1" sqref="F1"/>
      <selection pane="bottomLeft" activeCell="A4" sqref="A4"/>
      <selection pane="bottomRight" activeCell="B3" sqref="B3"/>
    </sheetView>
  </sheetViews>
  <sheetFormatPr defaultRowHeight="15" x14ac:dyDescent="0.25"/>
  <cols>
    <col min="1" max="1" width="10" style="1" customWidth="1"/>
    <col min="2" max="2" width="10" style="139" customWidth="1"/>
    <col min="3" max="3" width="28.140625" style="1" customWidth="1"/>
    <col min="4" max="48" width="11.7109375" style="1" customWidth="1"/>
    <col min="49" max="93" width="11.7109375" style="1" hidden="1" customWidth="1"/>
    <col min="94" max="94" width="28.140625" style="1" customWidth="1"/>
    <col min="95" max="95" width="10.140625" style="1" customWidth="1"/>
    <col min="96" max="96" width="9.5703125" style="26" customWidth="1"/>
    <col min="97" max="97" width="10.5703125" style="36" bestFit="1" customWidth="1"/>
    <col min="98" max="98" width="11.28515625" style="36" bestFit="1" customWidth="1"/>
    <col min="99" max="99" width="10.42578125" style="31" customWidth="1"/>
    <col min="100" max="100" width="10.42578125" style="16" customWidth="1"/>
    <col min="101" max="101" width="27.85546875" style="1" customWidth="1"/>
    <col min="102" max="102" width="25.5703125" style="27" customWidth="1"/>
    <col min="103" max="103" width="10.42578125" style="31" customWidth="1"/>
    <col min="104" max="104" width="10.42578125" style="16" customWidth="1"/>
    <col min="105" max="105" width="10.42578125" style="31" customWidth="1"/>
    <col min="106" max="106" width="10.42578125" style="16" customWidth="1"/>
    <col min="107" max="107" width="10.42578125" style="19" customWidth="1"/>
    <col min="108" max="108" width="10.42578125" style="16" customWidth="1"/>
    <col min="109" max="109" width="10.42578125" style="12" customWidth="1"/>
    <col min="110" max="110" width="12.5703125" style="106" customWidth="1"/>
    <col min="111" max="112" width="9.140625" style="1"/>
    <col min="113" max="113" width="10.140625" style="1" bestFit="1" customWidth="1"/>
    <col min="114" max="115" width="9.140625" style="77"/>
    <col min="116" max="116" width="11.140625" style="1" bestFit="1" customWidth="1"/>
    <col min="117" max="117" width="9.140625" style="1"/>
    <col min="118" max="118" width="12.28515625" style="125" customWidth="1"/>
    <col min="119" max="119" width="9.140625" style="1"/>
    <col min="120" max="120" width="13.42578125" style="128" customWidth="1"/>
    <col min="121" max="121" width="9.140625" style="1"/>
    <col min="122" max="161" width="10.140625" style="1" bestFit="1" customWidth="1"/>
    <col min="162" max="166" width="11.140625" style="1" bestFit="1" customWidth="1"/>
    <col min="167" max="169" width="9.140625" style="1"/>
    <col min="170" max="170" width="11.140625" style="1" bestFit="1" customWidth="1"/>
    <col min="171" max="16384" width="9.140625" style="1"/>
  </cols>
  <sheetData>
    <row r="1" spans="1:171" ht="21" x14ac:dyDescent="0.35">
      <c r="A1" s="5"/>
      <c r="B1" s="148"/>
      <c r="C1" s="3" t="s">
        <v>7</v>
      </c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08"/>
      <c r="CY1" s="160" t="s">
        <v>8</v>
      </c>
      <c r="CZ1" s="161"/>
      <c r="DA1" s="162">
        <v>45750</v>
      </c>
      <c r="DB1" s="162"/>
      <c r="DC1" s="162"/>
      <c r="DD1" s="162"/>
      <c r="DE1" s="162"/>
      <c r="DF1" s="163"/>
      <c r="DI1" s="94"/>
      <c r="DJ1" s="96" t="s">
        <v>248</v>
      </c>
      <c r="DK1" s="96"/>
      <c r="DL1" s="97">
        <v>7.0099999999999996E-2</v>
      </c>
      <c r="DR1" s="94">
        <v>1</v>
      </c>
      <c r="DS1" s="94">
        <v>2</v>
      </c>
      <c r="DT1" s="94">
        <v>3</v>
      </c>
      <c r="DU1" s="94">
        <v>4</v>
      </c>
      <c r="DV1" s="94">
        <v>5</v>
      </c>
      <c r="DW1" s="94">
        <v>6</v>
      </c>
      <c r="DX1" s="94">
        <v>7</v>
      </c>
      <c r="DY1" s="94">
        <v>8</v>
      </c>
      <c r="DZ1" s="94">
        <v>9</v>
      </c>
      <c r="EA1" s="94">
        <v>10</v>
      </c>
      <c r="EB1" s="94">
        <v>11</v>
      </c>
      <c r="EC1" s="94">
        <v>12</v>
      </c>
      <c r="ED1" s="94">
        <v>13</v>
      </c>
      <c r="EE1" s="94">
        <v>14</v>
      </c>
      <c r="EF1" s="94">
        <v>15</v>
      </c>
      <c r="EG1" s="94">
        <v>16</v>
      </c>
      <c r="EH1" s="94">
        <v>17</v>
      </c>
      <c r="EI1" s="94">
        <v>18</v>
      </c>
      <c r="EJ1" s="94">
        <v>19</v>
      </c>
      <c r="EK1" s="94">
        <v>20</v>
      </c>
      <c r="EL1" s="94">
        <v>21</v>
      </c>
      <c r="EM1" s="94">
        <v>22</v>
      </c>
      <c r="EN1" s="94">
        <v>23</v>
      </c>
      <c r="EO1" s="94">
        <v>24</v>
      </c>
      <c r="EP1" s="94">
        <v>25</v>
      </c>
      <c r="EQ1" s="94">
        <v>26</v>
      </c>
      <c r="ER1" s="94">
        <v>27</v>
      </c>
      <c r="ES1" s="94">
        <v>28</v>
      </c>
      <c r="ET1" s="94">
        <v>29</v>
      </c>
      <c r="EU1" s="94">
        <v>30</v>
      </c>
      <c r="EV1" s="94">
        <v>31</v>
      </c>
      <c r="EW1" s="94">
        <v>32</v>
      </c>
      <c r="EX1" s="94">
        <v>33</v>
      </c>
      <c r="EY1" s="94">
        <v>34</v>
      </c>
      <c r="EZ1" s="94">
        <v>35</v>
      </c>
      <c r="FA1" s="94">
        <v>36</v>
      </c>
      <c r="FB1" s="94">
        <v>37</v>
      </c>
      <c r="FC1" s="94">
        <v>38</v>
      </c>
      <c r="FD1" s="94">
        <v>39</v>
      </c>
      <c r="FE1" s="94">
        <v>40</v>
      </c>
      <c r="FF1" s="94">
        <v>41</v>
      </c>
      <c r="FG1" s="94">
        <v>42</v>
      </c>
      <c r="FH1" s="94">
        <v>43</v>
      </c>
      <c r="FI1" s="94">
        <v>44</v>
      </c>
      <c r="FJ1" s="94">
        <v>45</v>
      </c>
    </row>
    <row r="2" spans="1:171" ht="45" customHeight="1" x14ac:dyDescent="0.25">
      <c r="A2" s="2" t="s">
        <v>31</v>
      </c>
      <c r="B2" s="2" t="s">
        <v>324</v>
      </c>
      <c r="C2" s="2" t="s">
        <v>0</v>
      </c>
      <c r="D2" s="98">
        <f>DR103</f>
        <v>1387731.9617893975</v>
      </c>
      <c r="E2" s="98">
        <f t="shared" ref="E2:AV2" si="0">DS103</f>
        <v>1442467.0820049434</v>
      </c>
      <c r="F2" s="98">
        <f t="shared" si="0"/>
        <v>1442467.0820049434</v>
      </c>
      <c r="G2" s="98">
        <f t="shared" si="0"/>
        <v>1442467.0820049434</v>
      </c>
      <c r="H2" s="98">
        <f t="shared" si="0"/>
        <v>1442467.0820049434</v>
      </c>
      <c r="I2" s="98">
        <f t="shared" ca="1" si="0"/>
        <v>1441727.9935574178</v>
      </c>
      <c r="J2" s="98">
        <f t="shared" ca="1" si="0"/>
        <v>1441727.9935574178</v>
      </c>
      <c r="K2" s="98">
        <f t="shared" ca="1" si="0"/>
        <v>1441727.9935574178</v>
      </c>
      <c r="L2" s="98">
        <f t="shared" ca="1" si="0"/>
        <v>1467096.7506569456</v>
      </c>
      <c r="M2" s="98">
        <f t="shared" ca="1" si="0"/>
        <v>1467096.7506569456</v>
      </c>
      <c r="N2" s="98">
        <f t="shared" ca="1" si="0"/>
        <v>1732842.3553628521</v>
      </c>
      <c r="O2" s="98">
        <f t="shared" ca="1" si="0"/>
        <v>1735987.1830736003</v>
      </c>
      <c r="P2" s="98">
        <f t="shared" si="0"/>
        <v>1765547.8543666909</v>
      </c>
      <c r="Q2" s="98">
        <f t="shared" ca="1" si="0"/>
        <v>1784013.4302300396</v>
      </c>
      <c r="R2" s="98">
        <f t="shared" ca="1" si="0"/>
        <v>1797288.4244102826</v>
      </c>
      <c r="S2" s="98">
        <f t="shared" ca="1" si="0"/>
        <v>2295667.678280713</v>
      </c>
      <c r="T2" s="98">
        <f t="shared" ca="1" si="0"/>
        <v>2317414.4780193092</v>
      </c>
      <c r="U2" s="98">
        <f t="shared" ca="1" si="0"/>
        <v>2317414.4780193092</v>
      </c>
      <c r="V2" s="98">
        <f t="shared" ca="1" si="0"/>
        <v>2337078.8750857757</v>
      </c>
      <c r="W2" s="98">
        <f t="shared" ca="1" si="0"/>
        <v>2349869.2295952011</v>
      </c>
      <c r="X2" s="98">
        <f t="shared" ca="1" si="0"/>
        <v>2581556.7653316241</v>
      </c>
      <c r="Y2" s="98">
        <f t="shared" ca="1" si="0"/>
        <v>2581556.7653316241</v>
      </c>
      <c r="Z2" s="98">
        <f t="shared" ca="1" si="0"/>
        <v>2581556.7653316241</v>
      </c>
      <c r="AA2" s="98">
        <f t="shared" ca="1" si="0"/>
        <v>2581556.7653316241</v>
      </c>
      <c r="AB2" s="98">
        <f t="shared" ca="1" si="0"/>
        <v>2581556.7653316241</v>
      </c>
      <c r="AC2" s="98">
        <f t="shared" ca="1" si="0"/>
        <v>7095044.0517135393</v>
      </c>
      <c r="AD2" s="98">
        <f t="shared" ca="1" si="0"/>
        <v>7105990.9309827108</v>
      </c>
      <c r="AE2" s="98">
        <f t="shared" ca="1" si="0"/>
        <v>7105990.9309827108</v>
      </c>
      <c r="AF2" s="98">
        <f t="shared" ca="1" si="0"/>
        <v>7105990.9309827108</v>
      </c>
      <c r="AG2" s="98">
        <f t="shared" ca="1" si="0"/>
        <v>7105990.9309827108</v>
      </c>
      <c r="AH2" s="98">
        <f t="shared" si="0"/>
        <v>7208859.7414522441</v>
      </c>
      <c r="AI2" s="98">
        <f t="shared" si="0"/>
        <v>7208859.7414522441</v>
      </c>
      <c r="AJ2" s="98">
        <f t="shared" si="0"/>
        <v>7546561.2737955423</v>
      </c>
      <c r="AK2" s="98">
        <f t="shared" si="0"/>
        <v>7615184.7280368702</v>
      </c>
      <c r="AL2" s="98">
        <f t="shared" si="0"/>
        <v>7675659.7525881073</v>
      </c>
      <c r="AM2" s="98">
        <f t="shared" si="0"/>
        <v>10020085.731606569</v>
      </c>
      <c r="AN2" s="98">
        <f t="shared" si="0"/>
        <v>10112420.128764857</v>
      </c>
      <c r="AO2" s="98">
        <f t="shared" si="0"/>
        <v>10112420.128764857</v>
      </c>
      <c r="AP2" s="98">
        <f t="shared" si="0"/>
        <v>10191720.187608</v>
      </c>
      <c r="AQ2" s="98">
        <f t="shared" si="0"/>
        <v>10242231.492946124</v>
      </c>
      <c r="AR2" s="98">
        <f t="shared" si="0"/>
        <v>15804011.329351284</v>
      </c>
      <c r="AS2" s="98">
        <f t="shared" si="0"/>
        <v>15834256.482590899</v>
      </c>
      <c r="AT2" s="98">
        <f t="shared" si="0"/>
        <v>15834256.482590899</v>
      </c>
      <c r="AU2" s="98">
        <f t="shared" si="0"/>
        <v>15834256.482590899</v>
      </c>
      <c r="AV2" s="98">
        <f t="shared" si="0"/>
        <v>15909859.50117125</v>
      </c>
      <c r="AW2" s="98"/>
      <c r="AX2" s="98"/>
      <c r="AY2" s="98"/>
      <c r="AZ2" s="98"/>
      <c r="BA2" s="98"/>
      <c r="BB2" s="98"/>
      <c r="BC2" s="98"/>
      <c r="BD2" s="98"/>
      <c r="BE2" s="98"/>
      <c r="BF2" s="98"/>
      <c r="BG2" s="98"/>
      <c r="BH2" s="98"/>
      <c r="BI2" s="98"/>
      <c r="BJ2" s="98"/>
      <c r="BK2" s="98"/>
      <c r="BL2" s="98"/>
      <c r="BM2" s="98"/>
      <c r="BN2" s="98"/>
      <c r="BO2" s="98"/>
      <c r="BP2" s="98"/>
      <c r="BQ2" s="98"/>
      <c r="BR2" s="98"/>
      <c r="BS2" s="98"/>
      <c r="BT2" s="98"/>
      <c r="BU2" s="98"/>
      <c r="BV2" s="98"/>
      <c r="BW2" s="98"/>
      <c r="BX2" s="98"/>
      <c r="BY2" s="98"/>
      <c r="BZ2" s="98"/>
      <c r="CA2" s="98"/>
      <c r="CB2" s="98"/>
      <c r="CC2" s="98"/>
      <c r="CD2" s="98"/>
      <c r="CE2" s="98"/>
      <c r="CF2" s="98"/>
      <c r="CG2" s="98"/>
      <c r="CH2" s="98"/>
      <c r="CI2" s="98"/>
      <c r="CJ2" s="98"/>
      <c r="CK2" s="98"/>
      <c r="CL2" s="98"/>
      <c r="CM2" s="98"/>
      <c r="CN2" s="98"/>
      <c r="CO2" s="98"/>
      <c r="CP2" s="2"/>
      <c r="CQ2" s="2" t="s">
        <v>50</v>
      </c>
      <c r="CR2" s="23" t="s">
        <v>106</v>
      </c>
      <c r="CS2" s="64" t="s">
        <v>32</v>
      </c>
      <c r="CT2" s="64" t="s">
        <v>33</v>
      </c>
      <c r="CU2" s="164" t="s">
        <v>1</v>
      </c>
      <c r="CV2" s="165"/>
      <c r="CW2" s="2" t="s">
        <v>2</v>
      </c>
      <c r="CX2" s="2" t="s">
        <v>3</v>
      </c>
      <c r="CY2" s="164" t="s">
        <v>4</v>
      </c>
      <c r="CZ2" s="165"/>
      <c r="DA2" s="164" t="s">
        <v>5</v>
      </c>
      <c r="DB2" s="165"/>
      <c r="DC2" s="164" t="s">
        <v>6</v>
      </c>
      <c r="DD2" s="165"/>
      <c r="DE2" s="6" t="s">
        <v>43</v>
      </c>
      <c r="DF2" s="103" t="s">
        <v>44</v>
      </c>
      <c r="DH2" s="2" t="s">
        <v>230</v>
      </c>
      <c r="DI2" s="93" t="s">
        <v>229</v>
      </c>
      <c r="DK2" s="2" t="s">
        <v>249</v>
      </c>
      <c r="DL2" s="93" t="s">
        <v>247</v>
      </c>
      <c r="DN2" s="126" t="s">
        <v>297</v>
      </c>
      <c r="DP2" s="129" t="s">
        <v>298</v>
      </c>
      <c r="DR2" s="95" t="s">
        <v>250</v>
      </c>
      <c r="DS2" s="95" t="s">
        <v>251</v>
      </c>
      <c r="DT2" s="95" t="s">
        <v>252</v>
      </c>
      <c r="DU2" s="95" t="s">
        <v>253</v>
      </c>
      <c r="DV2" s="95" t="s">
        <v>254</v>
      </c>
      <c r="DW2" s="95" t="s">
        <v>255</v>
      </c>
      <c r="DX2" s="95" t="s">
        <v>256</v>
      </c>
      <c r="DY2" s="95" t="s">
        <v>257</v>
      </c>
      <c r="DZ2" s="95" t="s">
        <v>258</v>
      </c>
      <c r="EA2" s="95" t="s">
        <v>259</v>
      </c>
      <c r="EB2" s="95" t="s">
        <v>260</v>
      </c>
      <c r="EC2" s="95" t="s">
        <v>261</v>
      </c>
      <c r="ED2" s="95" t="s">
        <v>262</v>
      </c>
      <c r="EE2" s="95" t="s">
        <v>263</v>
      </c>
      <c r="EF2" s="95" t="s">
        <v>264</v>
      </c>
      <c r="EG2" s="95" t="s">
        <v>265</v>
      </c>
      <c r="EH2" s="95" t="s">
        <v>266</v>
      </c>
      <c r="EI2" s="95" t="s">
        <v>267</v>
      </c>
      <c r="EJ2" s="95" t="s">
        <v>268</v>
      </c>
      <c r="EK2" s="95" t="s">
        <v>269</v>
      </c>
      <c r="EL2" s="95" t="s">
        <v>270</v>
      </c>
      <c r="EM2" s="95" t="s">
        <v>271</v>
      </c>
      <c r="EN2" s="95" t="s">
        <v>272</v>
      </c>
      <c r="EO2" s="95" t="s">
        <v>273</v>
      </c>
      <c r="EP2" s="95" t="s">
        <v>274</v>
      </c>
      <c r="EQ2" s="95" t="s">
        <v>275</v>
      </c>
      <c r="ER2" s="95" t="s">
        <v>276</v>
      </c>
      <c r="ES2" s="95" t="s">
        <v>277</v>
      </c>
      <c r="ET2" s="95" t="s">
        <v>278</v>
      </c>
      <c r="EU2" s="95" t="s">
        <v>279</v>
      </c>
      <c r="EV2" s="95" t="s">
        <v>280</v>
      </c>
      <c r="EW2" s="95" t="s">
        <v>281</v>
      </c>
      <c r="EX2" s="95" t="s">
        <v>282</v>
      </c>
      <c r="EY2" s="95" t="s">
        <v>283</v>
      </c>
      <c r="EZ2" s="95" t="s">
        <v>284</v>
      </c>
      <c r="FA2" s="95" t="s">
        <v>285</v>
      </c>
      <c r="FB2" s="95" t="s">
        <v>286</v>
      </c>
      <c r="FC2" s="95" t="s">
        <v>287</v>
      </c>
      <c r="FD2" s="95" t="s">
        <v>288</v>
      </c>
      <c r="FE2" s="95" t="s">
        <v>289</v>
      </c>
      <c r="FF2" s="95" t="s">
        <v>290</v>
      </c>
      <c r="FG2" s="95" t="s">
        <v>291</v>
      </c>
      <c r="FH2" s="95" t="s">
        <v>292</v>
      </c>
      <c r="FI2" s="95" t="s">
        <v>293</v>
      </c>
      <c r="FJ2" s="95" t="s">
        <v>294</v>
      </c>
    </row>
    <row r="3" spans="1:171" x14ac:dyDescent="0.25">
      <c r="A3" s="2"/>
      <c r="B3" s="2"/>
      <c r="C3" s="2"/>
      <c r="D3" s="2">
        <f>DR3</f>
        <v>2026</v>
      </c>
      <c r="E3" s="2">
        <f t="shared" ref="E3:AV3" si="1">DS3</f>
        <v>2027</v>
      </c>
      <c r="F3" s="2">
        <f t="shared" si="1"/>
        <v>2028</v>
      </c>
      <c r="G3" s="2">
        <f t="shared" si="1"/>
        <v>2029</v>
      </c>
      <c r="H3" s="2">
        <f t="shared" si="1"/>
        <v>2030</v>
      </c>
      <c r="I3" s="2">
        <f t="shared" si="1"/>
        <v>2031</v>
      </c>
      <c r="J3" s="2">
        <f t="shared" si="1"/>
        <v>2032</v>
      </c>
      <c r="K3" s="2">
        <f t="shared" si="1"/>
        <v>2033</v>
      </c>
      <c r="L3" s="2">
        <f t="shared" si="1"/>
        <v>2034</v>
      </c>
      <c r="M3" s="2">
        <f t="shared" si="1"/>
        <v>2035</v>
      </c>
      <c r="N3" s="2">
        <f t="shared" si="1"/>
        <v>2036</v>
      </c>
      <c r="O3" s="2">
        <f t="shared" si="1"/>
        <v>2037</v>
      </c>
      <c r="P3" s="2">
        <f t="shared" si="1"/>
        <v>2038</v>
      </c>
      <c r="Q3" s="2">
        <f t="shared" si="1"/>
        <v>2039</v>
      </c>
      <c r="R3" s="2">
        <f t="shared" si="1"/>
        <v>2040</v>
      </c>
      <c r="S3" s="2">
        <f t="shared" si="1"/>
        <v>2041</v>
      </c>
      <c r="T3" s="2">
        <f t="shared" si="1"/>
        <v>2042</v>
      </c>
      <c r="U3" s="2">
        <f t="shared" si="1"/>
        <v>2043</v>
      </c>
      <c r="V3" s="2">
        <f t="shared" si="1"/>
        <v>2044</v>
      </c>
      <c r="W3" s="2">
        <f t="shared" si="1"/>
        <v>2045</v>
      </c>
      <c r="X3" s="2">
        <f t="shared" si="1"/>
        <v>2046</v>
      </c>
      <c r="Y3" s="2">
        <f t="shared" si="1"/>
        <v>2047</v>
      </c>
      <c r="Z3" s="2">
        <f t="shared" si="1"/>
        <v>2048</v>
      </c>
      <c r="AA3" s="2">
        <f t="shared" si="1"/>
        <v>2049</v>
      </c>
      <c r="AB3" s="2">
        <f t="shared" si="1"/>
        <v>2050</v>
      </c>
      <c r="AC3" s="2">
        <f t="shared" si="1"/>
        <v>2051</v>
      </c>
      <c r="AD3" s="2">
        <f t="shared" si="1"/>
        <v>2052</v>
      </c>
      <c r="AE3" s="2">
        <f t="shared" si="1"/>
        <v>2053</v>
      </c>
      <c r="AF3" s="2">
        <f t="shared" si="1"/>
        <v>2054</v>
      </c>
      <c r="AG3" s="2">
        <f t="shared" si="1"/>
        <v>2055</v>
      </c>
      <c r="AH3" s="2">
        <f t="shared" si="1"/>
        <v>2056</v>
      </c>
      <c r="AI3" s="2">
        <f t="shared" si="1"/>
        <v>2057</v>
      </c>
      <c r="AJ3" s="2">
        <f t="shared" si="1"/>
        <v>2058</v>
      </c>
      <c r="AK3" s="2">
        <f t="shared" si="1"/>
        <v>2059</v>
      </c>
      <c r="AL3" s="2">
        <f t="shared" si="1"/>
        <v>2060</v>
      </c>
      <c r="AM3" s="2">
        <f t="shared" si="1"/>
        <v>2061</v>
      </c>
      <c r="AN3" s="2">
        <f t="shared" si="1"/>
        <v>2062</v>
      </c>
      <c r="AO3" s="2">
        <f t="shared" si="1"/>
        <v>2063</v>
      </c>
      <c r="AP3" s="2">
        <f t="shared" si="1"/>
        <v>2064</v>
      </c>
      <c r="AQ3" s="2">
        <f t="shared" si="1"/>
        <v>2065</v>
      </c>
      <c r="AR3" s="2">
        <f t="shared" si="1"/>
        <v>2066</v>
      </c>
      <c r="AS3" s="2">
        <f t="shared" si="1"/>
        <v>2067</v>
      </c>
      <c r="AT3" s="2">
        <f t="shared" si="1"/>
        <v>2068</v>
      </c>
      <c r="AU3" s="2">
        <f t="shared" si="1"/>
        <v>2069</v>
      </c>
      <c r="AV3" s="2">
        <f t="shared" si="1"/>
        <v>2070</v>
      </c>
      <c r="AW3" s="2">
        <f>AV3+1</f>
        <v>2071</v>
      </c>
      <c r="AX3" s="2">
        <f t="shared" ref="AX3:CO3" si="2">AW3+1</f>
        <v>2072</v>
      </c>
      <c r="AY3" s="2">
        <f t="shared" si="2"/>
        <v>2073</v>
      </c>
      <c r="AZ3" s="2">
        <f t="shared" si="2"/>
        <v>2074</v>
      </c>
      <c r="BA3" s="2">
        <f t="shared" si="2"/>
        <v>2075</v>
      </c>
      <c r="BB3" s="2">
        <f t="shared" si="2"/>
        <v>2076</v>
      </c>
      <c r="BC3" s="2">
        <f t="shared" si="2"/>
        <v>2077</v>
      </c>
      <c r="BD3" s="2">
        <f t="shared" si="2"/>
        <v>2078</v>
      </c>
      <c r="BE3" s="2">
        <f t="shared" si="2"/>
        <v>2079</v>
      </c>
      <c r="BF3" s="2">
        <f t="shared" si="2"/>
        <v>2080</v>
      </c>
      <c r="BG3" s="2">
        <f t="shared" si="2"/>
        <v>2081</v>
      </c>
      <c r="BH3" s="2">
        <f t="shared" si="2"/>
        <v>2082</v>
      </c>
      <c r="BI3" s="2">
        <f t="shared" si="2"/>
        <v>2083</v>
      </c>
      <c r="BJ3" s="2">
        <f t="shared" si="2"/>
        <v>2084</v>
      </c>
      <c r="BK3" s="2">
        <f t="shared" si="2"/>
        <v>2085</v>
      </c>
      <c r="BL3" s="2">
        <f t="shared" si="2"/>
        <v>2086</v>
      </c>
      <c r="BM3" s="2">
        <f t="shared" si="2"/>
        <v>2087</v>
      </c>
      <c r="BN3" s="2">
        <f t="shared" si="2"/>
        <v>2088</v>
      </c>
      <c r="BO3" s="2">
        <f t="shared" si="2"/>
        <v>2089</v>
      </c>
      <c r="BP3" s="2">
        <f t="shared" si="2"/>
        <v>2090</v>
      </c>
      <c r="BQ3" s="2">
        <f t="shared" si="2"/>
        <v>2091</v>
      </c>
      <c r="BR3" s="2">
        <f t="shared" si="2"/>
        <v>2092</v>
      </c>
      <c r="BS3" s="2">
        <f t="shared" si="2"/>
        <v>2093</v>
      </c>
      <c r="BT3" s="2">
        <f t="shared" si="2"/>
        <v>2094</v>
      </c>
      <c r="BU3" s="2">
        <f t="shared" si="2"/>
        <v>2095</v>
      </c>
      <c r="BV3" s="2">
        <f t="shared" si="2"/>
        <v>2096</v>
      </c>
      <c r="BW3" s="2">
        <f t="shared" si="2"/>
        <v>2097</v>
      </c>
      <c r="BX3" s="2">
        <f t="shared" si="2"/>
        <v>2098</v>
      </c>
      <c r="BY3" s="2">
        <f t="shared" si="2"/>
        <v>2099</v>
      </c>
      <c r="BZ3" s="2">
        <f t="shared" si="2"/>
        <v>2100</v>
      </c>
      <c r="CA3" s="2">
        <f t="shared" si="2"/>
        <v>2101</v>
      </c>
      <c r="CB3" s="2">
        <f t="shared" si="2"/>
        <v>2102</v>
      </c>
      <c r="CC3" s="2">
        <f t="shared" si="2"/>
        <v>2103</v>
      </c>
      <c r="CD3" s="2">
        <f t="shared" si="2"/>
        <v>2104</v>
      </c>
      <c r="CE3" s="2">
        <f t="shared" si="2"/>
        <v>2105</v>
      </c>
      <c r="CF3" s="2">
        <f t="shared" si="2"/>
        <v>2106</v>
      </c>
      <c r="CG3" s="2">
        <f t="shared" si="2"/>
        <v>2107</v>
      </c>
      <c r="CH3" s="2">
        <f t="shared" si="2"/>
        <v>2108</v>
      </c>
      <c r="CI3" s="2">
        <f t="shared" si="2"/>
        <v>2109</v>
      </c>
      <c r="CJ3" s="2">
        <f t="shared" si="2"/>
        <v>2110</v>
      </c>
      <c r="CK3" s="2">
        <f t="shared" si="2"/>
        <v>2111</v>
      </c>
      <c r="CL3" s="2">
        <f t="shared" si="2"/>
        <v>2112</v>
      </c>
      <c r="CM3" s="2">
        <f t="shared" si="2"/>
        <v>2113</v>
      </c>
      <c r="CN3" s="2">
        <f t="shared" si="2"/>
        <v>2114</v>
      </c>
      <c r="CO3" s="2">
        <f t="shared" si="2"/>
        <v>2115</v>
      </c>
      <c r="CP3" s="2"/>
      <c r="CQ3" s="2"/>
      <c r="CR3" s="23"/>
      <c r="CS3" s="64"/>
      <c r="CT3" s="64"/>
      <c r="CU3" s="29" t="s">
        <v>40</v>
      </c>
      <c r="CV3" s="2" t="s">
        <v>41</v>
      </c>
      <c r="CW3" s="2"/>
      <c r="CX3" s="2"/>
      <c r="CY3" s="29" t="s">
        <v>40</v>
      </c>
      <c r="CZ3" s="2" t="s">
        <v>41</v>
      </c>
      <c r="DA3" s="29" t="s">
        <v>40</v>
      </c>
      <c r="DB3" s="2" t="s">
        <v>41</v>
      </c>
      <c r="DC3" s="2" t="s">
        <v>40</v>
      </c>
      <c r="DD3" s="2" t="s">
        <v>41</v>
      </c>
      <c r="DE3" s="1"/>
      <c r="DF3" s="104"/>
      <c r="DR3" s="95">
        <v>2026</v>
      </c>
      <c r="DS3" s="95">
        <f>DR3+1</f>
        <v>2027</v>
      </c>
      <c r="DT3" s="95">
        <f t="shared" ref="DT3:FJ3" si="3">DS3+1</f>
        <v>2028</v>
      </c>
      <c r="DU3" s="95">
        <f t="shared" si="3"/>
        <v>2029</v>
      </c>
      <c r="DV3" s="95">
        <f t="shared" si="3"/>
        <v>2030</v>
      </c>
      <c r="DW3" s="95">
        <f t="shared" si="3"/>
        <v>2031</v>
      </c>
      <c r="DX3" s="95">
        <f t="shared" si="3"/>
        <v>2032</v>
      </c>
      <c r="DY3" s="95">
        <f t="shared" si="3"/>
        <v>2033</v>
      </c>
      <c r="DZ3" s="95">
        <f t="shared" si="3"/>
        <v>2034</v>
      </c>
      <c r="EA3" s="95">
        <f t="shared" si="3"/>
        <v>2035</v>
      </c>
      <c r="EB3" s="95">
        <f t="shared" si="3"/>
        <v>2036</v>
      </c>
      <c r="EC3" s="95">
        <f t="shared" si="3"/>
        <v>2037</v>
      </c>
      <c r="ED3" s="95">
        <f t="shared" si="3"/>
        <v>2038</v>
      </c>
      <c r="EE3" s="95">
        <f t="shared" si="3"/>
        <v>2039</v>
      </c>
      <c r="EF3" s="95">
        <f t="shared" si="3"/>
        <v>2040</v>
      </c>
      <c r="EG3" s="95">
        <f t="shared" si="3"/>
        <v>2041</v>
      </c>
      <c r="EH3" s="95">
        <f t="shared" si="3"/>
        <v>2042</v>
      </c>
      <c r="EI3" s="95">
        <f t="shared" si="3"/>
        <v>2043</v>
      </c>
      <c r="EJ3" s="95">
        <f t="shared" si="3"/>
        <v>2044</v>
      </c>
      <c r="EK3" s="95">
        <f t="shared" si="3"/>
        <v>2045</v>
      </c>
      <c r="EL3" s="95">
        <f t="shared" si="3"/>
        <v>2046</v>
      </c>
      <c r="EM3" s="95">
        <f t="shared" si="3"/>
        <v>2047</v>
      </c>
      <c r="EN3" s="95">
        <f t="shared" si="3"/>
        <v>2048</v>
      </c>
      <c r="EO3" s="95">
        <f t="shared" si="3"/>
        <v>2049</v>
      </c>
      <c r="EP3" s="95">
        <f t="shared" si="3"/>
        <v>2050</v>
      </c>
      <c r="EQ3" s="95">
        <f t="shared" si="3"/>
        <v>2051</v>
      </c>
      <c r="ER3" s="95">
        <f t="shared" si="3"/>
        <v>2052</v>
      </c>
      <c r="ES3" s="95">
        <f t="shared" si="3"/>
        <v>2053</v>
      </c>
      <c r="ET3" s="95">
        <f t="shared" si="3"/>
        <v>2054</v>
      </c>
      <c r="EU3" s="95">
        <f t="shared" si="3"/>
        <v>2055</v>
      </c>
      <c r="EV3" s="95">
        <f t="shared" si="3"/>
        <v>2056</v>
      </c>
      <c r="EW3" s="95">
        <f t="shared" si="3"/>
        <v>2057</v>
      </c>
      <c r="EX3" s="95">
        <f t="shared" si="3"/>
        <v>2058</v>
      </c>
      <c r="EY3" s="95">
        <f t="shared" si="3"/>
        <v>2059</v>
      </c>
      <c r="EZ3" s="95">
        <f t="shared" si="3"/>
        <v>2060</v>
      </c>
      <c r="FA3" s="95">
        <f t="shared" si="3"/>
        <v>2061</v>
      </c>
      <c r="FB3" s="95">
        <f t="shared" si="3"/>
        <v>2062</v>
      </c>
      <c r="FC3" s="95">
        <f t="shared" si="3"/>
        <v>2063</v>
      </c>
      <c r="FD3" s="95">
        <f t="shared" si="3"/>
        <v>2064</v>
      </c>
      <c r="FE3" s="95">
        <f t="shared" si="3"/>
        <v>2065</v>
      </c>
      <c r="FF3" s="95">
        <f t="shared" si="3"/>
        <v>2066</v>
      </c>
      <c r="FG3" s="95">
        <f t="shared" si="3"/>
        <v>2067</v>
      </c>
      <c r="FH3" s="95">
        <f t="shared" si="3"/>
        <v>2068</v>
      </c>
      <c r="FI3" s="95">
        <f t="shared" si="3"/>
        <v>2069</v>
      </c>
      <c r="FJ3" s="95">
        <f t="shared" si="3"/>
        <v>2070</v>
      </c>
    </row>
    <row r="4" spans="1:171" ht="60" x14ac:dyDescent="0.25">
      <c r="A4" s="10" t="s">
        <v>34</v>
      </c>
      <c r="B4" s="138">
        <v>1</v>
      </c>
      <c r="C4" s="11" t="s">
        <v>49</v>
      </c>
      <c r="D4" s="109">
        <v>1</v>
      </c>
      <c r="E4" s="109">
        <v>1</v>
      </c>
      <c r="F4" s="109">
        <v>1</v>
      </c>
      <c r="G4" s="109">
        <v>1</v>
      </c>
      <c r="H4" s="109">
        <v>1</v>
      </c>
      <c r="I4" s="109">
        <v>1</v>
      </c>
      <c r="J4" s="109">
        <v>1</v>
      </c>
      <c r="K4" s="109">
        <v>1</v>
      </c>
      <c r="L4" s="109">
        <v>1</v>
      </c>
      <c r="M4" s="109">
        <v>1</v>
      </c>
      <c r="N4" s="109">
        <v>1</v>
      </c>
      <c r="O4" s="109">
        <v>1</v>
      </c>
      <c r="P4" s="109">
        <v>0</v>
      </c>
      <c r="Q4" s="109">
        <v>1</v>
      </c>
      <c r="R4" s="109">
        <v>1</v>
      </c>
      <c r="S4" s="109">
        <v>1</v>
      </c>
      <c r="T4" s="109">
        <v>1</v>
      </c>
      <c r="U4" s="109">
        <v>1</v>
      </c>
      <c r="V4" s="109">
        <v>1</v>
      </c>
      <c r="W4" s="109">
        <v>1</v>
      </c>
      <c r="X4" s="109">
        <v>1</v>
      </c>
      <c r="Y4" s="109">
        <v>1</v>
      </c>
      <c r="Z4" s="109">
        <v>1</v>
      </c>
      <c r="AA4" s="109">
        <v>1</v>
      </c>
      <c r="AB4" s="109">
        <v>1</v>
      </c>
      <c r="AC4" s="109">
        <v>1</v>
      </c>
      <c r="AD4" s="109">
        <v>1</v>
      </c>
      <c r="AE4" s="109">
        <v>1</v>
      </c>
      <c r="AF4" s="109">
        <v>1</v>
      </c>
      <c r="AG4" s="109">
        <v>1</v>
      </c>
      <c r="AH4" s="109">
        <v>1</v>
      </c>
      <c r="AI4" s="109">
        <v>1</v>
      </c>
      <c r="AJ4" s="109">
        <v>1</v>
      </c>
      <c r="AK4" s="109">
        <v>1</v>
      </c>
      <c r="AL4" s="109">
        <v>1</v>
      </c>
      <c r="AM4" s="109">
        <v>1</v>
      </c>
      <c r="AN4" s="109">
        <v>1</v>
      </c>
      <c r="AO4" s="109">
        <v>1</v>
      </c>
      <c r="AP4" s="109">
        <v>1</v>
      </c>
      <c r="AQ4" s="109">
        <v>1</v>
      </c>
      <c r="AR4" s="109">
        <v>1</v>
      </c>
      <c r="AS4" s="109">
        <v>1</v>
      </c>
      <c r="AT4" s="109">
        <v>1</v>
      </c>
      <c r="AU4" s="109">
        <v>1</v>
      </c>
      <c r="AV4" s="109">
        <v>1</v>
      </c>
      <c r="AW4" s="109">
        <v>1</v>
      </c>
      <c r="AX4" s="109">
        <v>1</v>
      </c>
      <c r="AY4" s="109">
        <v>1</v>
      </c>
      <c r="AZ4" s="109">
        <v>1</v>
      </c>
      <c r="BA4" s="109">
        <v>1</v>
      </c>
      <c r="BB4" s="109">
        <v>1</v>
      </c>
      <c r="BC4" s="109">
        <v>1</v>
      </c>
      <c r="BD4" s="109">
        <v>1</v>
      </c>
      <c r="BE4" s="109">
        <v>1</v>
      </c>
      <c r="BF4" s="109">
        <v>1</v>
      </c>
      <c r="BG4" s="109">
        <v>1</v>
      </c>
      <c r="BH4" s="109">
        <v>1</v>
      </c>
      <c r="BI4" s="109">
        <v>1</v>
      </c>
      <c r="BJ4" s="109">
        <v>1</v>
      </c>
      <c r="BK4" s="109">
        <v>1</v>
      </c>
      <c r="BL4" s="109">
        <v>1</v>
      </c>
      <c r="BM4" s="109">
        <v>1</v>
      </c>
      <c r="BN4" s="109">
        <v>1</v>
      </c>
      <c r="BO4" s="109">
        <v>1</v>
      </c>
      <c r="BP4" s="109">
        <v>1</v>
      </c>
      <c r="BQ4" s="109">
        <v>1</v>
      </c>
      <c r="BR4" s="109">
        <v>1</v>
      </c>
      <c r="BS4" s="109">
        <v>1</v>
      </c>
      <c r="BT4" s="109">
        <v>1</v>
      </c>
      <c r="BU4" s="109">
        <v>1</v>
      </c>
      <c r="BV4" s="109">
        <v>1</v>
      </c>
      <c r="BW4" s="109">
        <v>1</v>
      </c>
      <c r="BX4" s="109">
        <v>1</v>
      </c>
      <c r="BY4" s="109">
        <v>1</v>
      </c>
      <c r="BZ4" s="109">
        <v>1</v>
      </c>
      <c r="CA4" s="109">
        <v>1</v>
      </c>
      <c r="CB4" s="109">
        <v>1</v>
      </c>
      <c r="CC4" s="109">
        <v>1</v>
      </c>
      <c r="CD4" s="109">
        <v>1</v>
      </c>
      <c r="CE4" s="109">
        <v>1</v>
      </c>
      <c r="CF4" s="109">
        <v>1</v>
      </c>
      <c r="CG4" s="109">
        <v>1</v>
      </c>
      <c r="CH4" s="109">
        <v>1</v>
      </c>
      <c r="CI4" s="109">
        <v>1</v>
      </c>
      <c r="CJ4" s="109">
        <v>1</v>
      </c>
      <c r="CK4" s="109">
        <v>1</v>
      </c>
      <c r="CL4" s="109">
        <v>1</v>
      </c>
      <c r="CM4" s="109">
        <v>1</v>
      </c>
      <c r="CN4" s="109">
        <v>1</v>
      </c>
      <c r="CO4" s="109">
        <v>1</v>
      </c>
      <c r="CP4" s="11"/>
      <c r="CQ4" s="11" t="s">
        <v>52</v>
      </c>
      <c r="CR4" s="24">
        <v>964</v>
      </c>
      <c r="CS4" s="32">
        <v>33.430706000000001</v>
      </c>
      <c r="CT4" s="32">
        <v>-88.801946999999998</v>
      </c>
      <c r="CU4" s="17">
        <v>35</v>
      </c>
      <c r="CV4" s="15" t="s">
        <v>42</v>
      </c>
      <c r="CW4" s="13" t="s">
        <v>9</v>
      </c>
      <c r="CX4" s="13" t="s">
        <v>10</v>
      </c>
      <c r="CY4" s="17">
        <v>20</v>
      </c>
      <c r="CZ4" s="15" t="s">
        <v>42</v>
      </c>
      <c r="DA4" s="17">
        <v>25</v>
      </c>
      <c r="DB4" s="15" t="s">
        <v>42</v>
      </c>
      <c r="DC4" s="17">
        <f>DA4-CY4</f>
        <v>5</v>
      </c>
      <c r="DD4" s="15" t="s">
        <v>42</v>
      </c>
      <c r="DE4" s="22">
        <v>1</v>
      </c>
      <c r="DF4" s="105">
        <f t="shared" ref="DF4:DF35" si="4">DC4*DE4</f>
        <v>5</v>
      </c>
      <c r="DH4" s="12">
        <v>1</v>
      </c>
      <c r="DI4" s="101">
        <f>INDEX('Cost Values'!$E$4:$E$47,MATCH(DH4,'Cost Values'!$A$4:$A$47,0))*CR4</f>
        <v>6892.6</v>
      </c>
      <c r="DJ4" s="12"/>
      <c r="DK4" s="12">
        <v>4</v>
      </c>
      <c r="DL4" s="101">
        <f>INDEX('Cost Values'!$E$4:$E$47,MATCH(DK4,'Cost Values'!$A$4:$A$47,0))*CR4*(1+$DL$1)^DC4</f>
        <v>17990.80080935148</v>
      </c>
      <c r="DM4" s="12"/>
      <c r="DN4" s="127">
        <f>SUM(D4:INDEX(D4:AV4,DC4))</f>
        <v>5</v>
      </c>
      <c r="DO4" s="12"/>
      <c r="DP4" s="130">
        <f ca="1">IF(COUNT(D4:CO4)&lt;2*DA4,DA4,SUM(OFFSET(D4,0,DC4):INDEX(OFFSET(D4,0,DC4):CO4,DA4)))</f>
        <v>24</v>
      </c>
      <c r="DQ4" s="12"/>
      <c r="DR4" s="101">
        <f>IF(D4=0,0,IF(DR$1&lt;=$DC4,$DL4/$DN4,IF(AND(DR$1&gt;$DC4,DR$1&lt;=$DC4+$DA4),($DL4*((1+$DL$1)^$DA4))/$DP4,IF(AND(DR$1&gt;($DC4+$DA4),DR$1&lt;=$DA4*2+$DC4),($DL4*(1+$DL$1)^($DA4*2))/$DA4,IF(AND(DR$1&gt;($DC4+$DA4*2),DR$1&lt;=($DC4+$DA4*3)),($DL4*(1+$DL$1)^($DA4*3))/$DA4,IF(AND(DR$1&gt;($DC4+$DA4*3),DR$1&lt;=($DA4*4)),($DL4*(1+$DL$1)^($DA4*4+$DC4))/$DA4,"FAILURE"))))))</f>
        <v>3598.1601618702962</v>
      </c>
      <c r="DS4" s="101">
        <f t="shared" ref="DS4:FJ4" si="5">IF(E4=0,0,IF(DS$1&lt;=$DC4,$DL4/$DN4,IF(AND(DS$1&gt;$DC4,DS$1&lt;=$DC4+$DA4),($DL4*((1+$DL$1)^$DA4))/$DP4,IF(AND(DS$1&gt;($DC4+$DA4),DS$1&lt;=$DA4*2+$DC4),($DL4*(1+$DL$1)^($DA4*2))/$DA4,IF(AND(DS$1&gt;($DC4+$DA4*2),DS$1&lt;=($DC4+$DA4*3)),($DL4*(1+$DL$1)^($DA4*3))/$DA4,IF(AND(DS$1&gt;($DC4+$DA4*3),DS$1&lt;=($DA4*4)),($DL4*(1+$DL$1)^($DA4*4+$DC4))/$DA4,"FAILURE"))))))</f>
        <v>3598.1601618702962</v>
      </c>
      <c r="DT4" s="101">
        <f t="shared" si="5"/>
        <v>3598.1601618702962</v>
      </c>
      <c r="DU4" s="101">
        <f t="shared" si="5"/>
        <v>3598.1601618702962</v>
      </c>
      <c r="DV4" s="101">
        <f t="shared" si="5"/>
        <v>3598.1601618702962</v>
      </c>
      <c r="DW4" s="101">
        <f t="shared" ca="1" si="5"/>
        <v>4078.0106431064191</v>
      </c>
      <c r="DX4" s="101">
        <f t="shared" ca="1" si="5"/>
        <v>4078.0106431064191</v>
      </c>
      <c r="DY4" s="101">
        <f t="shared" ca="1" si="5"/>
        <v>4078.0106431064191</v>
      </c>
      <c r="DZ4" s="101">
        <f t="shared" ca="1" si="5"/>
        <v>4078.0106431064191</v>
      </c>
      <c r="EA4" s="101">
        <f t="shared" ca="1" si="5"/>
        <v>4078.0106431064191</v>
      </c>
      <c r="EB4" s="101">
        <f t="shared" ca="1" si="5"/>
        <v>4078.0106431064191</v>
      </c>
      <c r="EC4" s="101">
        <f t="shared" ca="1" si="5"/>
        <v>4078.0106431064191</v>
      </c>
      <c r="ED4" s="101">
        <f t="shared" si="5"/>
        <v>0</v>
      </c>
      <c r="EE4" s="101">
        <f t="shared" ca="1" si="5"/>
        <v>4078.0106431064191</v>
      </c>
      <c r="EF4" s="101">
        <f t="shared" ca="1" si="5"/>
        <v>4078.0106431064191</v>
      </c>
      <c r="EG4" s="101">
        <f t="shared" ca="1" si="5"/>
        <v>4078.0106431064191</v>
      </c>
      <c r="EH4" s="101">
        <f t="shared" ca="1" si="5"/>
        <v>4078.0106431064191</v>
      </c>
      <c r="EI4" s="101">
        <f t="shared" ca="1" si="5"/>
        <v>4078.0106431064191</v>
      </c>
      <c r="EJ4" s="101">
        <f t="shared" ca="1" si="5"/>
        <v>4078.0106431064191</v>
      </c>
      <c r="EK4" s="101">
        <f t="shared" ca="1" si="5"/>
        <v>4078.0106431064191</v>
      </c>
      <c r="EL4" s="101">
        <f t="shared" ca="1" si="5"/>
        <v>4078.0106431064191</v>
      </c>
      <c r="EM4" s="101">
        <f t="shared" ca="1" si="5"/>
        <v>4078.0106431064191</v>
      </c>
      <c r="EN4" s="101">
        <f t="shared" ca="1" si="5"/>
        <v>4078.0106431064191</v>
      </c>
      <c r="EO4" s="101">
        <f t="shared" ca="1" si="5"/>
        <v>4078.0106431064191</v>
      </c>
      <c r="EP4" s="101">
        <f t="shared" ca="1" si="5"/>
        <v>4078.0106431064191</v>
      </c>
      <c r="EQ4" s="101">
        <f t="shared" ca="1" si="5"/>
        <v>4078.0106431064191</v>
      </c>
      <c r="ER4" s="101">
        <f t="shared" ca="1" si="5"/>
        <v>4078.0106431064191</v>
      </c>
      <c r="ES4" s="101">
        <f t="shared" ca="1" si="5"/>
        <v>4078.0106431064191</v>
      </c>
      <c r="ET4" s="101">
        <f t="shared" ca="1" si="5"/>
        <v>4078.0106431064191</v>
      </c>
      <c r="EU4" s="101">
        <f t="shared" ca="1" si="5"/>
        <v>4078.0106431064191</v>
      </c>
      <c r="EV4" s="101">
        <f t="shared" si="5"/>
        <v>21297.503063604632</v>
      </c>
      <c r="EW4" s="101">
        <f t="shared" si="5"/>
        <v>21297.503063604632</v>
      </c>
      <c r="EX4" s="101">
        <f t="shared" si="5"/>
        <v>21297.503063604632</v>
      </c>
      <c r="EY4" s="101">
        <f t="shared" si="5"/>
        <v>21297.503063604632</v>
      </c>
      <c r="EZ4" s="101">
        <f t="shared" si="5"/>
        <v>21297.503063604632</v>
      </c>
      <c r="FA4" s="101">
        <f t="shared" si="5"/>
        <v>21297.503063604632</v>
      </c>
      <c r="FB4" s="101">
        <f t="shared" si="5"/>
        <v>21297.503063604632</v>
      </c>
      <c r="FC4" s="101">
        <f t="shared" si="5"/>
        <v>21297.503063604632</v>
      </c>
      <c r="FD4" s="101">
        <f t="shared" si="5"/>
        <v>21297.503063604632</v>
      </c>
      <c r="FE4" s="101">
        <f t="shared" si="5"/>
        <v>21297.503063604632</v>
      </c>
      <c r="FF4" s="101">
        <f t="shared" si="5"/>
        <v>21297.503063604632</v>
      </c>
      <c r="FG4" s="101">
        <f t="shared" si="5"/>
        <v>21297.503063604632</v>
      </c>
      <c r="FH4" s="101">
        <f t="shared" si="5"/>
        <v>21297.503063604632</v>
      </c>
      <c r="FI4" s="101">
        <f t="shared" si="5"/>
        <v>21297.503063604632</v>
      </c>
      <c r="FJ4" s="101">
        <f t="shared" si="5"/>
        <v>21297.503063604632</v>
      </c>
      <c r="FN4" s="100"/>
      <c r="FO4" s="100"/>
    </row>
    <row r="5" spans="1:171" ht="60" x14ac:dyDescent="0.25">
      <c r="A5" s="7" t="s">
        <v>34</v>
      </c>
      <c r="B5" s="149">
        <v>1</v>
      </c>
      <c r="C5" s="8" t="s">
        <v>22</v>
      </c>
      <c r="D5" s="109">
        <v>1</v>
      </c>
      <c r="E5" s="109">
        <v>1</v>
      </c>
      <c r="F5" s="109">
        <v>1</v>
      </c>
      <c r="G5" s="109">
        <v>1</v>
      </c>
      <c r="H5" s="109">
        <v>1</v>
      </c>
      <c r="I5" s="109">
        <v>1</v>
      </c>
      <c r="J5" s="109">
        <v>1</v>
      </c>
      <c r="K5" s="109">
        <v>1</v>
      </c>
      <c r="L5" s="109">
        <v>1</v>
      </c>
      <c r="M5" s="109">
        <v>1</v>
      </c>
      <c r="N5" s="109">
        <v>1</v>
      </c>
      <c r="O5" s="109">
        <v>1</v>
      </c>
      <c r="P5" s="109">
        <v>1</v>
      </c>
      <c r="Q5" s="109">
        <v>1</v>
      </c>
      <c r="R5" s="109">
        <v>1</v>
      </c>
      <c r="S5" s="109">
        <v>1</v>
      </c>
      <c r="T5" s="109">
        <v>1</v>
      </c>
      <c r="U5" s="109">
        <v>1</v>
      </c>
      <c r="V5" s="109">
        <v>1</v>
      </c>
      <c r="W5" s="109">
        <v>1</v>
      </c>
      <c r="X5" s="109">
        <v>1</v>
      </c>
      <c r="Y5" s="109">
        <v>1</v>
      </c>
      <c r="Z5" s="109">
        <v>1</v>
      </c>
      <c r="AA5" s="109">
        <v>1</v>
      </c>
      <c r="AB5" s="109">
        <v>1</v>
      </c>
      <c r="AC5" s="109">
        <v>1</v>
      </c>
      <c r="AD5" s="109">
        <v>1</v>
      </c>
      <c r="AE5" s="109">
        <v>1</v>
      </c>
      <c r="AF5" s="109">
        <v>1</v>
      </c>
      <c r="AG5" s="109">
        <v>1</v>
      </c>
      <c r="AH5" s="109">
        <v>1</v>
      </c>
      <c r="AI5" s="109">
        <v>1</v>
      </c>
      <c r="AJ5" s="109">
        <v>1</v>
      </c>
      <c r="AK5" s="109">
        <v>1</v>
      </c>
      <c r="AL5" s="109">
        <v>1</v>
      </c>
      <c r="AM5" s="109">
        <v>1</v>
      </c>
      <c r="AN5" s="109">
        <v>1</v>
      </c>
      <c r="AO5" s="109">
        <v>1</v>
      </c>
      <c r="AP5" s="109">
        <v>1</v>
      </c>
      <c r="AQ5" s="109">
        <v>1</v>
      </c>
      <c r="AR5" s="109">
        <v>1</v>
      </c>
      <c r="AS5" s="109">
        <v>1</v>
      </c>
      <c r="AT5" s="109">
        <v>1</v>
      </c>
      <c r="AU5" s="109">
        <v>1</v>
      </c>
      <c r="AV5" s="109">
        <v>1</v>
      </c>
      <c r="AW5" s="109">
        <v>1</v>
      </c>
      <c r="AX5" s="109">
        <v>1</v>
      </c>
      <c r="AY5" s="109">
        <v>1</v>
      </c>
      <c r="AZ5" s="109">
        <v>1</v>
      </c>
      <c r="BA5" s="109">
        <v>1</v>
      </c>
      <c r="BB5" s="109">
        <v>1</v>
      </c>
      <c r="BC5" s="109">
        <v>1</v>
      </c>
      <c r="BD5" s="109">
        <v>1</v>
      </c>
      <c r="BE5" s="109">
        <v>1</v>
      </c>
      <c r="BF5" s="109">
        <v>1</v>
      </c>
      <c r="BG5" s="109">
        <v>1</v>
      </c>
      <c r="BH5" s="109">
        <v>1</v>
      </c>
      <c r="BI5" s="109">
        <v>1</v>
      </c>
      <c r="BJ5" s="109">
        <v>1</v>
      </c>
      <c r="BK5" s="109">
        <v>1</v>
      </c>
      <c r="BL5" s="109">
        <v>1</v>
      </c>
      <c r="BM5" s="109">
        <v>1</v>
      </c>
      <c r="BN5" s="109">
        <v>1</v>
      </c>
      <c r="BO5" s="109">
        <v>1</v>
      </c>
      <c r="BP5" s="109">
        <v>1</v>
      </c>
      <c r="BQ5" s="109">
        <v>1</v>
      </c>
      <c r="BR5" s="109">
        <v>1</v>
      </c>
      <c r="BS5" s="109">
        <v>1</v>
      </c>
      <c r="BT5" s="109">
        <v>1</v>
      </c>
      <c r="BU5" s="109">
        <v>1</v>
      </c>
      <c r="BV5" s="109">
        <v>1</v>
      </c>
      <c r="BW5" s="109">
        <v>1</v>
      </c>
      <c r="BX5" s="109">
        <v>1</v>
      </c>
      <c r="BY5" s="109">
        <v>1</v>
      </c>
      <c r="BZ5" s="109">
        <v>1</v>
      </c>
      <c r="CA5" s="109">
        <v>1</v>
      </c>
      <c r="CB5" s="109">
        <v>1</v>
      </c>
      <c r="CC5" s="109">
        <v>1</v>
      </c>
      <c r="CD5" s="109">
        <v>1</v>
      </c>
      <c r="CE5" s="109">
        <v>1</v>
      </c>
      <c r="CF5" s="109">
        <v>1</v>
      </c>
      <c r="CG5" s="109">
        <v>1</v>
      </c>
      <c r="CH5" s="109">
        <v>1</v>
      </c>
      <c r="CI5" s="109">
        <v>1</v>
      </c>
      <c r="CJ5" s="109">
        <v>1</v>
      </c>
      <c r="CK5" s="109">
        <v>1</v>
      </c>
      <c r="CL5" s="109">
        <v>1</v>
      </c>
      <c r="CM5" s="109">
        <v>1</v>
      </c>
      <c r="CN5" s="109">
        <v>1</v>
      </c>
      <c r="CO5" s="109">
        <v>1</v>
      </c>
      <c r="CP5" s="8"/>
      <c r="CQ5" s="8" t="s">
        <v>51</v>
      </c>
      <c r="CR5" s="25">
        <v>18777</v>
      </c>
      <c r="CS5" s="33">
        <v>33.430847999999997</v>
      </c>
      <c r="CT5" s="33">
        <v>-88.801136</v>
      </c>
      <c r="CU5" s="21">
        <v>35</v>
      </c>
      <c r="CV5" s="15" t="s">
        <v>42</v>
      </c>
      <c r="CW5" s="9" t="s">
        <v>23</v>
      </c>
      <c r="CX5" s="9" t="s">
        <v>24</v>
      </c>
      <c r="CY5" s="18">
        <v>15</v>
      </c>
      <c r="CZ5" s="15" t="s">
        <v>42</v>
      </c>
      <c r="DA5" s="20">
        <v>20</v>
      </c>
      <c r="DB5" s="15" t="s">
        <v>42</v>
      </c>
      <c r="DC5" s="17">
        <f>DA5-CY5</f>
        <v>5</v>
      </c>
      <c r="DD5" s="15" t="s">
        <v>42</v>
      </c>
      <c r="DE5" s="22">
        <v>1</v>
      </c>
      <c r="DF5" s="105">
        <f t="shared" si="4"/>
        <v>5</v>
      </c>
      <c r="DH5" s="12">
        <v>2</v>
      </c>
      <c r="DI5" s="101">
        <f>INDEX('Cost Values'!$E$4:$E$47,MATCH(DH5,'Cost Values'!$A$4:$A$47,0))*CR5</f>
        <v>168993</v>
      </c>
      <c r="DJ5" s="12"/>
      <c r="DK5" s="12">
        <v>4</v>
      </c>
      <c r="DL5" s="101">
        <f>INDEX('Cost Values'!$E$4:$E$47,MATCH(DK5,'Cost Values'!$A$4:$A$47,0))*CR5*(1+$DL$1)^DC5</f>
        <v>350428.69999708788</v>
      </c>
      <c r="DM5" s="12"/>
      <c r="DN5" s="127">
        <f>SUM(D5:INDEX(D5:AV5,DC5))</f>
        <v>5</v>
      </c>
      <c r="DO5" s="12"/>
      <c r="DP5" s="130">
        <f ca="1">IF(COUNT(D5:CO5)&lt;2*DA5,DA5,SUM(OFFSET(D5,0,DC5):INDEX(OFFSET(D5,0,DC5):CO5,DA5)))</f>
        <v>20</v>
      </c>
      <c r="DQ5" s="12"/>
      <c r="DR5" s="101">
        <f t="shared" ref="DR5:DR36" si="6">IF(D5=0,0,IF(DR$1&lt;=$DC5,$DL5/$DN5,IF(AND(DR$1&gt;$DC5,DR$1&lt;=$DC5+$DA5),($DL5*((1+$DL$1)^$DA5))/$DA5,IF(AND(DR$1&gt;($DC5+$DA5),DR$1&lt;=$DA5*2+$DC5),($DL5*(1+$DL$1)^($DA5*2))/$DA5,IF(AND(DR$1&gt;($DC5+$DA5*2),DR$1&lt;=($DC5+$DA5*3)),($DL5*(1+$DL$1)^($DA5*3))/$DA5,IF(AND(DR$1&gt;($DC5+$DA5*3),DR$1&lt;=($DA5*4)),($DL5*(1+$DL$1)^($DA5*4+$DC5))/$DA5,"FAILURE"))))))</f>
        <v>70085.739999417579</v>
      </c>
      <c r="DS5" s="101">
        <f t="shared" ref="DS5:DS36" si="7">IF(E5=0,0,IF(DS$1&lt;=$DC5,$DL5/$DN5,IF(AND(DS$1&gt;$DC5,DS$1&lt;=$DC5+$DA5),($DL5*((1+$DL$1)^$DA5))/$DA5,IF(AND(DS$1&gt;($DC5+$DA5),DS$1&lt;=$DA5*2+$DC5),($DL5*(1+$DL$1)^($DA5*2))/$DA5,IF(AND(DS$1&gt;($DC5+$DA5*2),DS$1&lt;=($DC5+$DA5*3)),($DL5*(1+$DL$1)^($DA5*3))/$DA5,IF(AND(DS$1&gt;($DC5+$DA5*3),DS$1&lt;=($DA5*4)),($DL5*(1+$DL$1)^($DA5*4+$DC5))/$DA5,"FAILURE"))))))</f>
        <v>70085.739999417579</v>
      </c>
      <c r="DT5" s="101">
        <f t="shared" ref="DT5:DT36" si="8">IF(F5=0,0,IF(DT$1&lt;=$DC5,$DL5/$DN5,IF(AND(DT$1&gt;$DC5,DT$1&lt;=$DC5+$DA5),($DL5*((1+$DL$1)^$DA5))/$DA5,IF(AND(DT$1&gt;($DC5+$DA5),DT$1&lt;=$DA5*2+$DC5),($DL5*(1+$DL$1)^($DA5*2))/$DA5,IF(AND(DT$1&gt;($DC5+$DA5*2),DT$1&lt;=($DC5+$DA5*3)),($DL5*(1+$DL$1)^($DA5*3))/$DA5,IF(AND(DT$1&gt;($DC5+$DA5*3),DT$1&lt;=($DA5*4)),($DL5*(1+$DL$1)^($DA5*4+$DC5))/$DA5,"FAILURE"))))))</f>
        <v>70085.739999417579</v>
      </c>
      <c r="DU5" s="101">
        <f t="shared" ref="DU5:DU36" si="9">IF(G5=0,0,IF(DU$1&lt;=$DC5,$DL5/$DN5,IF(AND(DU$1&gt;$DC5,DU$1&lt;=$DC5+$DA5),($DL5*((1+$DL$1)^$DA5))/$DA5,IF(AND(DU$1&gt;($DC5+$DA5),DU$1&lt;=$DA5*2+$DC5),($DL5*(1+$DL$1)^($DA5*2))/$DA5,IF(AND(DU$1&gt;($DC5+$DA5*2),DU$1&lt;=($DC5+$DA5*3)),($DL5*(1+$DL$1)^($DA5*3))/$DA5,IF(AND(DU$1&gt;($DC5+$DA5*3),DU$1&lt;=($DA5*4)),($DL5*(1+$DL$1)^($DA5*4+$DC5))/$DA5,"FAILURE"))))))</f>
        <v>70085.739999417579</v>
      </c>
      <c r="DV5" s="101">
        <f t="shared" ref="DV5:DV36" si="10">IF(H5=0,0,IF(DV$1&lt;=$DC5,$DL5/$DN5,IF(AND(DV$1&gt;$DC5,DV$1&lt;=$DC5+$DA5),($DL5*((1+$DL$1)^$DA5))/$DA5,IF(AND(DV$1&gt;($DC5+$DA5),DV$1&lt;=$DA5*2+$DC5),($DL5*(1+$DL$1)^($DA5*2))/$DA5,IF(AND(DV$1&gt;($DC5+$DA5*2),DV$1&lt;=($DC5+$DA5*3)),($DL5*(1+$DL$1)^($DA5*3))/$DA5,IF(AND(DV$1&gt;($DC5+$DA5*3),DV$1&lt;=($DA5*4)),($DL5*(1+$DL$1)^($DA5*4+$DC5))/$DA5,"FAILURE"))))))</f>
        <v>70085.739999417579</v>
      </c>
      <c r="DW5" s="101">
        <f t="shared" ref="DW5:DW36" si="11">IF(I5=0,0,IF(DW$1&lt;=$DC5,$DL5/$DN5,IF(AND(DW$1&gt;$DC5,DW$1&lt;=$DC5+$DA5),($DL5*((1+$DL$1)^$DA5))/$DA5,IF(AND(DW$1&gt;($DC5+$DA5),DW$1&lt;=$DA5*2+$DC5),($DL5*(1+$DL$1)^($DA5*2))/$DA5,IF(AND(DW$1&gt;($DC5+$DA5*2),DW$1&lt;=($DC5+$DA5*3)),($DL5*(1+$DL$1)^($DA5*3))/$DA5,IF(AND(DW$1&gt;($DC5+$DA5*3),DW$1&lt;=($DA5*4)),($DL5*(1+$DL$1)^($DA5*4+$DC5))/$DA5,"FAILURE"))))))</f>
        <v>67929.270867180312</v>
      </c>
      <c r="DX5" s="101">
        <f t="shared" ref="DX5:DX36" si="12">IF(J5=0,0,IF(DX$1&lt;=$DC5,$DL5/$DN5,IF(AND(DX$1&gt;$DC5,DX$1&lt;=$DC5+$DA5),($DL5*((1+$DL$1)^$DA5))/$DA5,IF(AND(DX$1&gt;($DC5+$DA5),DX$1&lt;=$DA5*2+$DC5),($DL5*(1+$DL$1)^($DA5*2))/$DA5,IF(AND(DX$1&gt;($DC5+$DA5*2),DX$1&lt;=($DC5+$DA5*3)),($DL5*(1+$DL$1)^($DA5*3))/$DA5,IF(AND(DX$1&gt;($DC5+$DA5*3),DX$1&lt;=($DA5*4)),($DL5*(1+$DL$1)^($DA5*4+$DC5))/$DA5,"FAILURE"))))))</f>
        <v>67929.270867180312</v>
      </c>
      <c r="DY5" s="101">
        <f t="shared" ref="DY5:DY36" si="13">IF(K5=0,0,IF(DY$1&lt;=$DC5,$DL5/$DN5,IF(AND(DY$1&gt;$DC5,DY$1&lt;=$DC5+$DA5),($DL5*((1+$DL$1)^$DA5))/$DA5,IF(AND(DY$1&gt;($DC5+$DA5),DY$1&lt;=$DA5*2+$DC5),($DL5*(1+$DL$1)^($DA5*2))/$DA5,IF(AND(DY$1&gt;($DC5+$DA5*2),DY$1&lt;=($DC5+$DA5*3)),($DL5*(1+$DL$1)^($DA5*3))/$DA5,IF(AND(DY$1&gt;($DC5+$DA5*3),DY$1&lt;=($DA5*4)),($DL5*(1+$DL$1)^($DA5*4+$DC5))/$DA5,"FAILURE"))))))</f>
        <v>67929.270867180312</v>
      </c>
      <c r="DZ5" s="101">
        <f t="shared" ref="DZ5:DZ36" si="14">IF(L5=0,0,IF(DZ$1&lt;=$DC5,$DL5/$DN5,IF(AND(DZ$1&gt;$DC5,DZ$1&lt;=$DC5+$DA5),($DL5*((1+$DL$1)^$DA5))/$DA5,IF(AND(DZ$1&gt;($DC5+$DA5),DZ$1&lt;=$DA5*2+$DC5),($DL5*(1+$DL$1)^($DA5*2))/$DA5,IF(AND(DZ$1&gt;($DC5+$DA5*2),DZ$1&lt;=($DC5+$DA5*3)),($DL5*(1+$DL$1)^($DA5*3))/$DA5,IF(AND(DZ$1&gt;($DC5+$DA5*3),DZ$1&lt;=($DA5*4)),($DL5*(1+$DL$1)^($DA5*4+$DC5))/$DA5,"FAILURE"))))))</f>
        <v>67929.270867180312</v>
      </c>
      <c r="EA5" s="101">
        <f t="shared" ref="EA5:EA36" si="15">IF(M5=0,0,IF(EA$1&lt;=$DC5,$DL5/$DN5,IF(AND(EA$1&gt;$DC5,EA$1&lt;=$DC5+$DA5),($DL5*((1+$DL$1)^$DA5))/$DA5,IF(AND(EA$1&gt;($DC5+$DA5),EA$1&lt;=$DA5*2+$DC5),($DL5*(1+$DL$1)^($DA5*2))/$DA5,IF(AND(EA$1&gt;($DC5+$DA5*2),EA$1&lt;=($DC5+$DA5*3)),($DL5*(1+$DL$1)^($DA5*3))/$DA5,IF(AND(EA$1&gt;($DC5+$DA5*3),EA$1&lt;=($DA5*4)),($DL5*(1+$DL$1)^($DA5*4+$DC5))/$DA5,"FAILURE"))))))</f>
        <v>67929.270867180312</v>
      </c>
      <c r="EB5" s="101">
        <f t="shared" ref="EB5:EB36" si="16">IF(N5=0,0,IF(EB$1&lt;=$DC5,$DL5/$DN5,IF(AND(EB$1&gt;$DC5,EB$1&lt;=$DC5+$DA5),($DL5*((1+$DL$1)^$DA5))/$DA5,IF(AND(EB$1&gt;($DC5+$DA5),EB$1&lt;=$DA5*2+$DC5),($DL5*(1+$DL$1)^($DA5*2))/$DA5,IF(AND(EB$1&gt;($DC5+$DA5*2),EB$1&lt;=($DC5+$DA5*3)),($DL5*(1+$DL$1)^($DA5*3))/$DA5,IF(AND(EB$1&gt;($DC5+$DA5*3),EB$1&lt;=($DA5*4)),($DL5*(1+$DL$1)^($DA5*4+$DC5))/$DA5,"FAILURE"))))))</f>
        <v>67929.270867180312</v>
      </c>
      <c r="EC5" s="101">
        <f t="shared" ref="EC5:EC36" si="17">IF(O5=0,0,IF(EC$1&lt;=$DC5,$DL5/$DN5,IF(AND(EC$1&gt;$DC5,EC$1&lt;=$DC5+$DA5),($DL5*((1+$DL$1)^$DA5))/$DA5,IF(AND(EC$1&gt;($DC5+$DA5),EC$1&lt;=$DA5*2+$DC5),($DL5*(1+$DL$1)^($DA5*2))/$DA5,IF(AND(EC$1&gt;($DC5+$DA5*2),EC$1&lt;=($DC5+$DA5*3)),($DL5*(1+$DL$1)^($DA5*3))/$DA5,IF(AND(EC$1&gt;($DC5+$DA5*3),EC$1&lt;=($DA5*4)),($DL5*(1+$DL$1)^($DA5*4+$DC5))/$DA5,"FAILURE"))))))</f>
        <v>67929.270867180312</v>
      </c>
      <c r="ED5" s="101">
        <f t="shared" ref="ED5:ED36" si="18">IF(P5=0,0,IF(ED$1&lt;=$DC5,$DL5/$DN5,IF(AND(ED$1&gt;$DC5,ED$1&lt;=$DC5+$DA5),($DL5*((1+$DL$1)^$DA5))/$DA5,IF(AND(ED$1&gt;($DC5+$DA5),ED$1&lt;=$DA5*2+$DC5),($DL5*(1+$DL$1)^($DA5*2))/$DA5,IF(AND(ED$1&gt;($DC5+$DA5*2),ED$1&lt;=($DC5+$DA5*3)),($DL5*(1+$DL$1)^($DA5*3))/$DA5,IF(AND(ED$1&gt;($DC5+$DA5*3),ED$1&lt;=($DA5*4)),($DL5*(1+$DL$1)^($DA5*4+$DC5))/$DA5,"FAILURE"))))))</f>
        <v>67929.270867180312</v>
      </c>
      <c r="EE5" s="101">
        <f t="shared" ref="EE5:EE36" si="19">IF(Q5=0,0,IF(EE$1&lt;=$DC5,$DL5/$DN5,IF(AND(EE$1&gt;$DC5,EE$1&lt;=$DC5+$DA5),($DL5*((1+$DL$1)^$DA5))/$DA5,IF(AND(EE$1&gt;($DC5+$DA5),EE$1&lt;=$DA5*2+$DC5),($DL5*(1+$DL$1)^($DA5*2))/$DA5,IF(AND(EE$1&gt;($DC5+$DA5*2),EE$1&lt;=($DC5+$DA5*3)),($DL5*(1+$DL$1)^($DA5*3))/$DA5,IF(AND(EE$1&gt;($DC5+$DA5*3),EE$1&lt;=($DA5*4)),($DL5*(1+$DL$1)^($DA5*4+$DC5))/$DA5,"FAILURE"))))))</f>
        <v>67929.270867180312</v>
      </c>
      <c r="EF5" s="101">
        <f t="shared" ref="EF5:EF36" si="20">IF(R5=0,0,IF(EF$1&lt;=$DC5,$DL5/$DN5,IF(AND(EF$1&gt;$DC5,EF$1&lt;=$DC5+$DA5),($DL5*((1+$DL$1)^$DA5))/$DA5,IF(AND(EF$1&gt;($DC5+$DA5),EF$1&lt;=$DA5*2+$DC5),($DL5*(1+$DL$1)^($DA5*2))/$DA5,IF(AND(EF$1&gt;($DC5+$DA5*2),EF$1&lt;=($DC5+$DA5*3)),($DL5*(1+$DL$1)^($DA5*3))/$DA5,IF(AND(EF$1&gt;($DC5+$DA5*3),EF$1&lt;=($DA5*4)),($DL5*(1+$DL$1)^($DA5*4+$DC5))/$DA5,"FAILURE"))))))</f>
        <v>67929.270867180312</v>
      </c>
      <c r="EG5" s="101">
        <f t="shared" ref="EG5:EG36" si="21">IF(S5=0,0,IF(EG$1&lt;=$DC5,$DL5/$DN5,IF(AND(EG$1&gt;$DC5,EG$1&lt;=$DC5+$DA5),($DL5*((1+$DL$1)^$DA5))/$DA5,IF(AND(EG$1&gt;($DC5+$DA5),EG$1&lt;=$DA5*2+$DC5),($DL5*(1+$DL$1)^($DA5*2))/$DA5,IF(AND(EG$1&gt;($DC5+$DA5*2),EG$1&lt;=($DC5+$DA5*3)),($DL5*(1+$DL$1)^($DA5*3))/$DA5,IF(AND(EG$1&gt;($DC5+$DA5*3),EG$1&lt;=($DA5*4)),($DL5*(1+$DL$1)^($DA5*4+$DC5))/$DA5,"FAILURE"))))))</f>
        <v>67929.270867180312</v>
      </c>
      <c r="EH5" s="101">
        <f t="shared" ref="EH5:EH36" si="22">IF(T5=0,0,IF(EH$1&lt;=$DC5,$DL5/$DN5,IF(AND(EH$1&gt;$DC5,EH$1&lt;=$DC5+$DA5),($DL5*((1+$DL$1)^$DA5))/$DA5,IF(AND(EH$1&gt;($DC5+$DA5),EH$1&lt;=$DA5*2+$DC5),($DL5*(1+$DL$1)^($DA5*2))/$DA5,IF(AND(EH$1&gt;($DC5+$DA5*2),EH$1&lt;=($DC5+$DA5*3)),($DL5*(1+$DL$1)^($DA5*3))/$DA5,IF(AND(EH$1&gt;($DC5+$DA5*3),EH$1&lt;=($DA5*4)),($DL5*(1+$DL$1)^($DA5*4+$DC5))/$DA5,"FAILURE"))))))</f>
        <v>67929.270867180312</v>
      </c>
      <c r="EI5" s="101">
        <f t="shared" ref="EI5:EI36" si="23">IF(U5=0,0,IF(EI$1&lt;=$DC5,$DL5/$DN5,IF(AND(EI$1&gt;$DC5,EI$1&lt;=$DC5+$DA5),($DL5*((1+$DL$1)^$DA5))/$DA5,IF(AND(EI$1&gt;($DC5+$DA5),EI$1&lt;=$DA5*2+$DC5),($DL5*(1+$DL$1)^($DA5*2))/$DA5,IF(AND(EI$1&gt;($DC5+$DA5*2),EI$1&lt;=($DC5+$DA5*3)),($DL5*(1+$DL$1)^($DA5*3))/$DA5,IF(AND(EI$1&gt;($DC5+$DA5*3),EI$1&lt;=($DA5*4)),($DL5*(1+$DL$1)^($DA5*4+$DC5))/$DA5,"FAILURE"))))))</f>
        <v>67929.270867180312</v>
      </c>
      <c r="EJ5" s="101">
        <f t="shared" ref="EJ5:EJ36" si="24">IF(V5=0,0,IF(EJ$1&lt;=$DC5,$DL5/$DN5,IF(AND(EJ$1&gt;$DC5,EJ$1&lt;=$DC5+$DA5),($DL5*((1+$DL$1)^$DA5))/$DA5,IF(AND(EJ$1&gt;($DC5+$DA5),EJ$1&lt;=$DA5*2+$DC5),($DL5*(1+$DL$1)^($DA5*2))/$DA5,IF(AND(EJ$1&gt;($DC5+$DA5*2),EJ$1&lt;=($DC5+$DA5*3)),($DL5*(1+$DL$1)^($DA5*3))/$DA5,IF(AND(EJ$1&gt;($DC5+$DA5*3),EJ$1&lt;=($DA5*4)),($DL5*(1+$DL$1)^($DA5*4+$DC5))/$DA5,"FAILURE"))))))</f>
        <v>67929.270867180312</v>
      </c>
      <c r="EK5" s="101">
        <f t="shared" ref="EK5:EK36" si="25">IF(W5=0,0,IF(EK$1&lt;=$DC5,$DL5/$DN5,IF(AND(EK$1&gt;$DC5,EK$1&lt;=$DC5+$DA5),($DL5*((1+$DL$1)^$DA5))/$DA5,IF(AND(EK$1&gt;($DC5+$DA5),EK$1&lt;=$DA5*2+$DC5),($DL5*(1+$DL$1)^($DA5*2))/$DA5,IF(AND(EK$1&gt;($DC5+$DA5*2),EK$1&lt;=($DC5+$DA5*3)),($DL5*(1+$DL$1)^($DA5*3))/$DA5,IF(AND(EK$1&gt;($DC5+$DA5*3),EK$1&lt;=($DA5*4)),($DL5*(1+$DL$1)^($DA5*4+$DC5))/$DA5,"FAILURE"))))))</f>
        <v>67929.270867180312</v>
      </c>
      <c r="EL5" s="101">
        <f t="shared" ref="EL5:EL36" si="26">IF(X5=0,0,IF(EL$1&lt;=$DC5,$DL5/$DN5,IF(AND(EL$1&gt;$DC5,EL$1&lt;=$DC5+$DA5),($DL5*((1+$DL$1)^$DA5))/$DA5,IF(AND(EL$1&gt;($DC5+$DA5),EL$1&lt;=$DA5*2+$DC5),($DL5*(1+$DL$1)^($DA5*2))/$DA5,IF(AND(EL$1&gt;($DC5+$DA5*2),EL$1&lt;=($DC5+$DA5*3)),($DL5*(1+$DL$1)^($DA5*3))/$DA5,IF(AND(EL$1&gt;($DC5+$DA5*3),EL$1&lt;=($DA5*4)),($DL5*(1+$DL$1)^($DA5*4+$DC5))/$DA5,"FAILURE"))))))</f>
        <v>67929.270867180312</v>
      </c>
      <c r="EM5" s="101">
        <f t="shared" ref="EM5:EM36" si="27">IF(Y5=0,0,IF(EM$1&lt;=$DC5,$DL5/$DN5,IF(AND(EM$1&gt;$DC5,EM$1&lt;=$DC5+$DA5),($DL5*((1+$DL$1)^$DA5))/$DA5,IF(AND(EM$1&gt;($DC5+$DA5),EM$1&lt;=$DA5*2+$DC5),($DL5*(1+$DL$1)^($DA5*2))/$DA5,IF(AND(EM$1&gt;($DC5+$DA5*2),EM$1&lt;=($DC5+$DA5*3)),($DL5*(1+$DL$1)^($DA5*3))/$DA5,IF(AND(EM$1&gt;($DC5+$DA5*3),EM$1&lt;=($DA5*4)),($DL5*(1+$DL$1)^($DA5*4+$DC5))/$DA5,"FAILURE"))))))</f>
        <v>67929.270867180312</v>
      </c>
      <c r="EN5" s="101">
        <f t="shared" ref="EN5:EN36" si="28">IF(Z5=0,0,IF(EN$1&lt;=$DC5,$DL5/$DN5,IF(AND(EN$1&gt;$DC5,EN$1&lt;=$DC5+$DA5),($DL5*((1+$DL$1)^$DA5))/$DA5,IF(AND(EN$1&gt;($DC5+$DA5),EN$1&lt;=$DA5*2+$DC5),($DL5*(1+$DL$1)^($DA5*2))/$DA5,IF(AND(EN$1&gt;($DC5+$DA5*2),EN$1&lt;=($DC5+$DA5*3)),($DL5*(1+$DL$1)^($DA5*3))/$DA5,IF(AND(EN$1&gt;($DC5+$DA5*3),EN$1&lt;=($DA5*4)),($DL5*(1+$DL$1)^($DA5*4+$DC5))/$DA5,"FAILURE"))))))</f>
        <v>67929.270867180312</v>
      </c>
      <c r="EO5" s="101">
        <f t="shared" ref="EO5:EO36" si="29">IF(AA5=0,0,IF(EO$1&lt;=$DC5,$DL5/$DN5,IF(AND(EO$1&gt;$DC5,EO$1&lt;=$DC5+$DA5),($DL5*((1+$DL$1)^$DA5))/$DA5,IF(AND(EO$1&gt;($DC5+$DA5),EO$1&lt;=$DA5*2+$DC5),($DL5*(1+$DL$1)^($DA5*2))/$DA5,IF(AND(EO$1&gt;($DC5+$DA5*2),EO$1&lt;=($DC5+$DA5*3)),($DL5*(1+$DL$1)^($DA5*3))/$DA5,IF(AND(EO$1&gt;($DC5+$DA5*3),EO$1&lt;=($DA5*4)),($DL5*(1+$DL$1)^($DA5*4+$DC5))/$DA5,"FAILURE"))))))</f>
        <v>67929.270867180312</v>
      </c>
      <c r="EP5" s="101">
        <f t="shared" ref="EP5:EP36" si="30">IF(AB5=0,0,IF(EP$1&lt;=$DC5,$DL5/$DN5,IF(AND(EP$1&gt;$DC5,EP$1&lt;=$DC5+$DA5),($DL5*((1+$DL$1)^$DA5))/$DA5,IF(AND(EP$1&gt;($DC5+$DA5),EP$1&lt;=$DA5*2+$DC5),($DL5*(1+$DL$1)^($DA5*2))/$DA5,IF(AND(EP$1&gt;($DC5+$DA5*2),EP$1&lt;=($DC5+$DA5*3)),($DL5*(1+$DL$1)^($DA5*3))/$DA5,IF(AND(EP$1&gt;($DC5+$DA5*3),EP$1&lt;=($DA5*4)),($DL5*(1+$DL$1)^($DA5*4+$DC5))/$DA5,"FAILURE"))))))</f>
        <v>67929.270867180312</v>
      </c>
      <c r="EQ5" s="101">
        <f t="shared" ref="EQ5:EQ36" si="31">IF(AC5=0,0,IF(EQ$1&lt;=$DC5,$DL5/$DN5,IF(AND(EQ$1&gt;$DC5,EQ$1&lt;=$DC5+$DA5),($DL5*((1+$DL$1)^$DA5))/$DA5,IF(AND(EQ$1&gt;($DC5+$DA5),EQ$1&lt;=$DA5*2+$DC5),($DL5*(1+$DL$1)^($DA5*2))/$DA5,IF(AND(EQ$1&gt;($DC5+$DA5*2),EQ$1&lt;=($DC5+$DA5*3)),($DL5*(1+$DL$1)^($DA5*3))/$DA5,IF(AND(EQ$1&gt;($DC5+$DA5*3),EQ$1&lt;=($DA5*4)),($DL5*(1+$DL$1)^($DA5*4+$DC5))/$DA5,"FAILURE"))))))</f>
        <v>263356.61665754527</v>
      </c>
      <c r="ER5" s="101">
        <f t="shared" ref="ER5:ER36" si="32">IF(AD5=0,0,IF(ER$1&lt;=$DC5,$DL5/$DN5,IF(AND(ER$1&gt;$DC5,ER$1&lt;=$DC5+$DA5),($DL5*((1+$DL$1)^$DA5))/$DA5,IF(AND(ER$1&gt;($DC5+$DA5),ER$1&lt;=$DA5*2+$DC5),($DL5*(1+$DL$1)^($DA5*2))/$DA5,IF(AND(ER$1&gt;($DC5+$DA5*2),ER$1&lt;=($DC5+$DA5*3)),($DL5*(1+$DL$1)^($DA5*3))/$DA5,IF(AND(ER$1&gt;($DC5+$DA5*3),ER$1&lt;=($DA5*4)),($DL5*(1+$DL$1)^($DA5*4+$DC5))/$DA5,"FAILURE"))))))</f>
        <v>263356.61665754527</v>
      </c>
      <c r="ES5" s="101">
        <f t="shared" ref="ES5:ES36" si="33">IF(AE5=0,0,IF(ES$1&lt;=$DC5,$DL5/$DN5,IF(AND(ES$1&gt;$DC5,ES$1&lt;=$DC5+$DA5),($DL5*((1+$DL$1)^$DA5))/$DA5,IF(AND(ES$1&gt;($DC5+$DA5),ES$1&lt;=$DA5*2+$DC5),($DL5*(1+$DL$1)^($DA5*2))/$DA5,IF(AND(ES$1&gt;($DC5+$DA5*2),ES$1&lt;=($DC5+$DA5*3)),($DL5*(1+$DL$1)^($DA5*3))/$DA5,IF(AND(ES$1&gt;($DC5+$DA5*3),ES$1&lt;=($DA5*4)),($DL5*(1+$DL$1)^($DA5*4+$DC5))/$DA5,"FAILURE"))))))</f>
        <v>263356.61665754527</v>
      </c>
      <c r="ET5" s="101">
        <f t="shared" ref="ET5:ET36" si="34">IF(AF5=0,0,IF(ET$1&lt;=$DC5,$DL5/$DN5,IF(AND(ET$1&gt;$DC5,ET$1&lt;=$DC5+$DA5),($DL5*((1+$DL$1)^$DA5))/$DA5,IF(AND(ET$1&gt;($DC5+$DA5),ET$1&lt;=$DA5*2+$DC5),($DL5*(1+$DL$1)^($DA5*2))/$DA5,IF(AND(ET$1&gt;($DC5+$DA5*2),ET$1&lt;=($DC5+$DA5*3)),($DL5*(1+$DL$1)^($DA5*3))/$DA5,IF(AND(ET$1&gt;($DC5+$DA5*3),ET$1&lt;=($DA5*4)),($DL5*(1+$DL$1)^($DA5*4+$DC5))/$DA5,"FAILURE"))))))</f>
        <v>263356.61665754527</v>
      </c>
      <c r="EU5" s="101">
        <f t="shared" ref="EU5:EU36" si="35">IF(AG5=0,0,IF(EU$1&lt;=$DC5,$DL5/$DN5,IF(AND(EU$1&gt;$DC5,EU$1&lt;=$DC5+$DA5),($DL5*((1+$DL$1)^$DA5))/$DA5,IF(AND(EU$1&gt;($DC5+$DA5),EU$1&lt;=$DA5*2+$DC5),($DL5*(1+$DL$1)^($DA5*2))/$DA5,IF(AND(EU$1&gt;($DC5+$DA5*2),EU$1&lt;=($DC5+$DA5*3)),($DL5*(1+$DL$1)^($DA5*3))/$DA5,IF(AND(EU$1&gt;($DC5+$DA5*3),EU$1&lt;=($DA5*4)),($DL5*(1+$DL$1)^($DA5*4+$DC5))/$DA5,"FAILURE"))))))</f>
        <v>263356.61665754527</v>
      </c>
      <c r="EV5" s="101">
        <f t="shared" ref="EV5:EV36" si="36">IF(AH5=0,0,IF(EV$1&lt;=$DC5,$DL5/$DN5,IF(AND(EV$1&gt;$DC5,EV$1&lt;=$DC5+$DA5),($DL5*((1+$DL$1)^$DA5))/$DA5,IF(AND(EV$1&gt;($DC5+$DA5),EV$1&lt;=$DA5*2+$DC5),($DL5*(1+$DL$1)^($DA5*2))/$DA5,IF(AND(EV$1&gt;($DC5+$DA5*2),EV$1&lt;=($DC5+$DA5*3)),($DL5*(1+$DL$1)^($DA5*3))/$DA5,IF(AND(EV$1&gt;($DC5+$DA5*3),EV$1&lt;=($DA5*4)),($DL5*(1+$DL$1)^($DA5*4+$DC5))/$DA5,"FAILURE"))))))</f>
        <v>263356.61665754527</v>
      </c>
      <c r="EW5" s="101">
        <f t="shared" ref="EW5:EW36" si="37">IF(AI5=0,0,IF(EW$1&lt;=$DC5,$DL5/$DN5,IF(AND(EW$1&gt;$DC5,EW$1&lt;=$DC5+$DA5),($DL5*((1+$DL$1)^$DA5))/$DA5,IF(AND(EW$1&gt;($DC5+$DA5),EW$1&lt;=$DA5*2+$DC5),($DL5*(1+$DL$1)^($DA5*2))/$DA5,IF(AND(EW$1&gt;($DC5+$DA5*2),EW$1&lt;=($DC5+$DA5*3)),($DL5*(1+$DL$1)^($DA5*3))/$DA5,IF(AND(EW$1&gt;($DC5+$DA5*3),EW$1&lt;=($DA5*4)),($DL5*(1+$DL$1)^($DA5*4+$DC5))/$DA5,"FAILURE"))))))</f>
        <v>263356.61665754527</v>
      </c>
      <c r="EX5" s="101">
        <f t="shared" ref="EX5:EX36" si="38">IF(AJ5=0,0,IF(EX$1&lt;=$DC5,$DL5/$DN5,IF(AND(EX$1&gt;$DC5,EX$1&lt;=$DC5+$DA5),($DL5*((1+$DL$1)^$DA5))/$DA5,IF(AND(EX$1&gt;($DC5+$DA5),EX$1&lt;=$DA5*2+$DC5),($DL5*(1+$DL$1)^($DA5*2))/$DA5,IF(AND(EX$1&gt;($DC5+$DA5*2),EX$1&lt;=($DC5+$DA5*3)),($DL5*(1+$DL$1)^($DA5*3))/$DA5,IF(AND(EX$1&gt;($DC5+$DA5*3),EX$1&lt;=($DA5*4)),($DL5*(1+$DL$1)^($DA5*4+$DC5))/$DA5,"FAILURE"))))))</f>
        <v>263356.61665754527</v>
      </c>
      <c r="EY5" s="101">
        <f t="shared" ref="EY5:EY36" si="39">IF(AK5=0,0,IF(EY$1&lt;=$DC5,$DL5/$DN5,IF(AND(EY$1&gt;$DC5,EY$1&lt;=$DC5+$DA5),($DL5*((1+$DL$1)^$DA5))/$DA5,IF(AND(EY$1&gt;($DC5+$DA5),EY$1&lt;=$DA5*2+$DC5),($DL5*(1+$DL$1)^($DA5*2))/$DA5,IF(AND(EY$1&gt;($DC5+$DA5*2),EY$1&lt;=($DC5+$DA5*3)),($DL5*(1+$DL$1)^($DA5*3))/$DA5,IF(AND(EY$1&gt;($DC5+$DA5*3),EY$1&lt;=($DA5*4)),($DL5*(1+$DL$1)^($DA5*4+$DC5))/$DA5,"FAILURE"))))))</f>
        <v>263356.61665754527</v>
      </c>
      <c r="EZ5" s="101">
        <f t="shared" ref="EZ5:EZ36" si="40">IF(AL5=0,0,IF(EZ$1&lt;=$DC5,$DL5/$DN5,IF(AND(EZ$1&gt;$DC5,EZ$1&lt;=$DC5+$DA5),($DL5*((1+$DL$1)^$DA5))/$DA5,IF(AND(EZ$1&gt;($DC5+$DA5),EZ$1&lt;=$DA5*2+$DC5),($DL5*(1+$DL$1)^($DA5*2))/$DA5,IF(AND(EZ$1&gt;($DC5+$DA5*2),EZ$1&lt;=($DC5+$DA5*3)),($DL5*(1+$DL$1)^($DA5*3))/$DA5,IF(AND(EZ$1&gt;($DC5+$DA5*3),EZ$1&lt;=($DA5*4)),($DL5*(1+$DL$1)^($DA5*4+$DC5))/$DA5,"FAILURE"))))))</f>
        <v>263356.61665754527</v>
      </c>
      <c r="FA5" s="101">
        <f t="shared" ref="FA5:FA36" si="41">IF(AM5=0,0,IF(FA$1&lt;=$DC5,$DL5/$DN5,IF(AND(FA$1&gt;$DC5,FA$1&lt;=$DC5+$DA5),($DL5*((1+$DL$1)^$DA5))/$DA5,IF(AND(FA$1&gt;($DC5+$DA5),FA$1&lt;=$DA5*2+$DC5),($DL5*(1+$DL$1)^($DA5*2))/$DA5,IF(AND(FA$1&gt;($DC5+$DA5*2),FA$1&lt;=($DC5+$DA5*3)),($DL5*(1+$DL$1)^($DA5*3))/$DA5,IF(AND(FA$1&gt;($DC5+$DA5*3),FA$1&lt;=($DA5*4)),($DL5*(1+$DL$1)^($DA5*4+$DC5))/$DA5,"FAILURE"))))))</f>
        <v>263356.61665754527</v>
      </c>
      <c r="FB5" s="101">
        <f t="shared" ref="FB5:FB36" si="42">IF(AN5=0,0,IF(FB$1&lt;=$DC5,$DL5/$DN5,IF(AND(FB$1&gt;$DC5,FB$1&lt;=$DC5+$DA5),($DL5*((1+$DL$1)^$DA5))/$DA5,IF(AND(FB$1&gt;($DC5+$DA5),FB$1&lt;=$DA5*2+$DC5),($DL5*(1+$DL$1)^($DA5*2))/$DA5,IF(AND(FB$1&gt;($DC5+$DA5*2),FB$1&lt;=($DC5+$DA5*3)),($DL5*(1+$DL$1)^($DA5*3))/$DA5,IF(AND(FB$1&gt;($DC5+$DA5*3),FB$1&lt;=($DA5*4)),($DL5*(1+$DL$1)^($DA5*4+$DC5))/$DA5,"FAILURE"))))))</f>
        <v>263356.61665754527</v>
      </c>
      <c r="FC5" s="101">
        <f t="shared" ref="FC5:FC36" si="43">IF(AO5=0,0,IF(FC$1&lt;=$DC5,$DL5/$DN5,IF(AND(FC$1&gt;$DC5,FC$1&lt;=$DC5+$DA5),($DL5*((1+$DL$1)^$DA5))/$DA5,IF(AND(FC$1&gt;($DC5+$DA5),FC$1&lt;=$DA5*2+$DC5),($DL5*(1+$DL$1)^($DA5*2))/$DA5,IF(AND(FC$1&gt;($DC5+$DA5*2),FC$1&lt;=($DC5+$DA5*3)),($DL5*(1+$DL$1)^($DA5*3))/$DA5,IF(AND(FC$1&gt;($DC5+$DA5*3),FC$1&lt;=($DA5*4)),($DL5*(1+$DL$1)^($DA5*4+$DC5))/$DA5,"FAILURE"))))))</f>
        <v>263356.61665754527</v>
      </c>
      <c r="FD5" s="101">
        <f t="shared" ref="FD5:FD36" si="44">IF(AP5=0,0,IF(FD$1&lt;=$DC5,$DL5/$DN5,IF(AND(FD$1&gt;$DC5,FD$1&lt;=$DC5+$DA5),($DL5*((1+$DL$1)^$DA5))/$DA5,IF(AND(FD$1&gt;($DC5+$DA5),FD$1&lt;=$DA5*2+$DC5),($DL5*(1+$DL$1)^($DA5*2))/$DA5,IF(AND(FD$1&gt;($DC5+$DA5*2),FD$1&lt;=($DC5+$DA5*3)),($DL5*(1+$DL$1)^($DA5*3))/$DA5,IF(AND(FD$1&gt;($DC5+$DA5*3),FD$1&lt;=($DA5*4)),($DL5*(1+$DL$1)^($DA5*4+$DC5))/$DA5,"FAILURE"))))))</f>
        <v>263356.61665754527</v>
      </c>
      <c r="FE5" s="101">
        <f t="shared" ref="FE5:FE36" si="45">IF(AQ5=0,0,IF(FE$1&lt;=$DC5,$DL5/$DN5,IF(AND(FE$1&gt;$DC5,FE$1&lt;=$DC5+$DA5),($DL5*((1+$DL$1)^$DA5))/$DA5,IF(AND(FE$1&gt;($DC5+$DA5),FE$1&lt;=$DA5*2+$DC5),($DL5*(1+$DL$1)^($DA5*2))/$DA5,IF(AND(FE$1&gt;($DC5+$DA5*2),FE$1&lt;=($DC5+$DA5*3)),($DL5*(1+$DL$1)^($DA5*3))/$DA5,IF(AND(FE$1&gt;($DC5+$DA5*3),FE$1&lt;=($DA5*4)),($DL5*(1+$DL$1)^($DA5*4+$DC5))/$DA5,"FAILURE"))))))</f>
        <v>263356.61665754527</v>
      </c>
      <c r="FF5" s="101">
        <f t="shared" ref="FF5:FF36" si="46">IF(AR5=0,0,IF(FF$1&lt;=$DC5,$DL5/$DN5,IF(AND(FF$1&gt;$DC5,FF$1&lt;=$DC5+$DA5),($DL5*((1+$DL$1)^$DA5))/$DA5,IF(AND(FF$1&gt;($DC5+$DA5),FF$1&lt;=$DA5*2+$DC5),($DL5*(1+$DL$1)^($DA5*2))/$DA5,IF(AND(FF$1&gt;($DC5+$DA5*2),FF$1&lt;=($DC5+$DA5*3)),($DL5*(1+$DL$1)^($DA5*3))/$DA5,IF(AND(FF$1&gt;($DC5+$DA5*3),FF$1&lt;=($DA5*4)),($DL5*(1+$DL$1)^($DA5*4+$DC5))/$DA5,"FAILURE"))))))</f>
        <v>263356.61665754527</v>
      </c>
      <c r="FG5" s="101">
        <f t="shared" ref="FG5:FG36" si="47">IF(AS5=0,0,IF(FG$1&lt;=$DC5,$DL5/$DN5,IF(AND(FG$1&gt;$DC5,FG$1&lt;=$DC5+$DA5),($DL5*((1+$DL$1)^$DA5))/$DA5,IF(AND(FG$1&gt;($DC5+$DA5),FG$1&lt;=$DA5*2+$DC5),($DL5*(1+$DL$1)^($DA5*2))/$DA5,IF(AND(FG$1&gt;($DC5+$DA5*2),FG$1&lt;=($DC5+$DA5*3)),($DL5*(1+$DL$1)^($DA5*3))/$DA5,IF(AND(FG$1&gt;($DC5+$DA5*3),FG$1&lt;=($DA5*4)),($DL5*(1+$DL$1)^($DA5*4+$DC5))/$DA5,"FAILURE"))))))</f>
        <v>263356.61665754527</v>
      </c>
      <c r="FH5" s="101">
        <f t="shared" ref="FH5:FH36" si="48">IF(AT5=0,0,IF(FH$1&lt;=$DC5,$DL5/$DN5,IF(AND(FH$1&gt;$DC5,FH$1&lt;=$DC5+$DA5),($DL5*((1+$DL$1)^$DA5))/$DA5,IF(AND(FH$1&gt;($DC5+$DA5),FH$1&lt;=$DA5*2+$DC5),($DL5*(1+$DL$1)^($DA5*2))/$DA5,IF(AND(FH$1&gt;($DC5+$DA5*2),FH$1&lt;=($DC5+$DA5*3)),($DL5*(1+$DL$1)^($DA5*3))/$DA5,IF(AND(FH$1&gt;($DC5+$DA5*3),FH$1&lt;=($DA5*4)),($DL5*(1+$DL$1)^($DA5*4+$DC5))/$DA5,"FAILURE"))))))</f>
        <v>263356.61665754527</v>
      </c>
      <c r="FI5" s="101">
        <f t="shared" ref="FI5:FI36" si="49">IF(AU5=0,0,IF(FI$1&lt;=$DC5,$DL5/$DN5,IF(AND(FI$1&gt;$DC5,FI$1&lt;=$DC5+$DA5),($DL5*((1+$DL$1)^$DA5))/$DA5,IF(AND(FI$1&gt;($DC5+$DA5),FI$1&lt;=$DA5*2+$DC5),($DL5*(1+$DL$1)^($DA5*2))/$DA5,IF(AND(FI$1&gt;($DC5+$DA5*2),FI$1&lt;=($DC5+$DA5*3)),($DL5*(1+$DL$1)^($DA5*3))/$DA5,IF(AND(FI$1&gt;($DC5+$DA5*3),FI$1&lt;=($DA5*4)),($DL5*(1+$DL$1)^($DA5*4+$DC5))/$DA5,"FAILURE"))))))</f>
        <v>263356.61665754527</v>
      </c>
      <c r="FJ5" s="101">
        <f t="shared" ref="FJ5:FJ36" si="50">IF(AV5=0,0,IF(FJ$1&lt;=$DC5,$DL5/$DN5,IF(AND(FJ$1&gt;$DC5,FJ$1&lt;=$DC5+$DA5),($DL5*((1+$DL$1)^$DA5))/$DA5,IF(AND(FJ$1&gt;($DC5+$DA5),FJ$1&lt;=$DA5*2+$DC5),($DL5*(1+$DL$1)^($DA5*2))/$DA5,IF(AND(FJ$1&gt;($DC5+$DA5*2),FJ$1&lt;=($DC5+$DA5*3)),($DL5*(1+$DL$1)^($DA5*3))/$DA5,IF(AND(FJ$1&gt;($DC5+$DA5*3),FJ$1&lt;=($DA5*4)),($DL5*(1+$DL$1)^($DA5*4+$DC5))/$DA5,"FAILURE"))))))</f>
        <v>263356.61665754527</v>
      </c>
      <c r="FO5" s="1" t="s">
        <v>295</v>
      </c>
    </row>
    <row r="6" spans="1:171" ht="30" x14ac:dyDescent="0.25">
      <c r="A6" s="7" t="s">
        <v>35</v>
      </c>
      <c r="B6" s="149">
        <v>6</v>
      </c>
      <c r="C6" s="8" t="s">
        <v>28</v>
      </c>
      <c r="D6" s="109">
        <v>1</v>
      </c>
      <c r="E6" s="109">
        <v>1</v>
      </c>
      <c r="F6" s="109">
        <v>1</v>
      </c>
      <c r="G6" s="109">
        <v>1</v>
      </c>
      <c r="H6" s="109">
        <v>1</v>
      </c>
      <c r="I6" s="109">
        <v>1</v>
      </c>
      <c r="J6" s="109">
        <v>1</v>
      </c>
      <c r="K6" s="109">
        <v>1</v>
      </c>
      <c r="L6" s="109">
        <v>1</v>
      </c>
      <c r="M6" s="109">
        <v>1</v>
      </c>
      <c r="N6" s="109">
        <v>1</v>
      </c>
      <c r="O6" s="109">
        <v>1</v>
      </c>
      <c r="P6" s="109">
        <v>1</v>
      </c>
      <c r="Q6" s="109">
        <v>1</v>
      </c>
      <c r="R6" s="109">
        <v>1</v>
      </c>
      <c r="S6" s="109">
        <v>1</v>
      </c>
      <c r="T6" s="109">
        <v>1</v>
      </c>
      <c r="U6" s="109">
        <v>1</v>
      </c>
      <c r="V6" s="109">
        <v>1</v>
      </c>
      <c r="W6" s="109">
        <v>1</v>
      </c>
      <c r="X6" s="109">
        <v>1</v>
      </c>
      <c r="Y6" s="109">
        <v>1</v>
      </c>
      <c r="Z6" s="109">
        <v>1</v>
      </c>
      <c r="AA6" s="109">
        <v>1</v>
      </c>
      <c r="AB6" s="109">
        <v>1</v>
      </c>
      <c r="AC6" s="109">
        <v>1</v>
      </c>
      <c r="AD6" s="109">
        <v>1</v>
      </c>
      <c r="AE6" s="109">
        <v>1</v>
      </c>
      <c r="AF6" s="109">
        <v>1</v>
      </c>
      <c r="AG6" s="109">
        <v>1</v>
      </c>
      <c r="AH6" s="109">
        <v>1</v>
      </c>
      <c r="AI6" s="109">
        <v>1</v>
      </c>
      <c r="AJ6" s="109">
        <v>1</v>
      </c>
      <c r="AK6" s="109">
        <v>1</v>
      </c>
      <c r="AL6" s="109">
        <v>1</v>
      </c>
      <c r="AM6" s="109">
        <v>1</v>
      </c>
      <c r="AN6" s="109">
        <v>1</v>
      </c>
      <c r="AO6" s="109">
        <v>1</v>
      </c>
      <c r="AP6" s="109">
        <v>1</v>
      </c>
      <c r="AQ6" s="109">
        <v>1</v>
      </c>
      <c r="AR6" s="109">
        <v>1</v>
      </c>
      <c r="AS6" s="109">
        <v>1</v>
      </c>
      <c r="AT6" s="109">
        <v>1</v>
      </c>
      <c r="AU6" s="109">
        <v>1</v>
      </c>
      <c r="AV6" s="109">
        <v>1</v>
      </c>
      <c r="AW6" s="109">
        <v>1</v>
      </c>
      <c r="AX6" s="109">
        <v>1</v>
      </c>
      <c r="AY6" s="109">
        <v>1</v>
      </c>
      <c r="AZ6" s="109">
        <v>1</v>
      </c>
      <c r="BA6" s="109">
        <v>1</v>
      </c>
      <c r="BB6" s="109">
        <v>1</v>
      </c>
      <c r="BC6" s="109">
        <v>1</v>
      </c>
      <c r="BD6" s="109">
        <v>1</v>
      </c>
      <c r="BE6" s="109">
        <v>1</v>
      </c>
      <c r="BF6" s="109">
        <v>1</v>
      </c>
      <c r="BG6" s="109">
        <v>1</v>
      </c>
      <c r="BH6" s="109">
        <v>1</v>
      </c>
      <c r="BI6" s="109">
        <v>1</v>
      </c>
      <c r="BJ6" s="109">
        <v>1</v>
      </c>
      <c r="BK6" s="109">
        <v>1</v>
      </c>
      <c r="BL6" s="109">
        <v>1</v>
      </c>
      <c r="BM6" s="109">
        <v>1</v>
      </c>
      <c r="BN6" s="109">
        <v>1</v>
      </c>
      <c r="BO6" s="109">
        <v>1</v>
      </c>
      <c r="BP6" s="109">
        <v>1</v>
      </c>
      <c r="BQ6" s="109">
        <v>1</v>
      </c>
      <c r="BR6" s="109">
        <v>1</v>
      </c>
      <c r="BS6" s="109">
        <v>1</v>
      </c>
      <c r="BT6" s="109">
        <v>1</v>
      </c>
      <c r="BU6" s="109">
        <v>1</v>
      </c>
      <c r="BV6" s="109">
        <v>1</v>
      </c>
      <c r="BW6" s="109">
        <v>1</v>
      </c>
      <c r="BX6" s="109">
        <v>1</v>
      </c>
      <c r="BY6" s="109">
        <v>1</v>
      </c>
      <c r="BZ6" s="109">
        <v>1</v>
      </c>
      <c r="CA6" s="109">
        <v>1</v>
      </c>
      <c r="CB6" s="109">
        <v>1</v>
      </c>
      <c r="CC6" s="109">
        <v>1</v>
      </c>
      <c r="CD6" s="109">
        <v>1</v>
      </c>
      <c r="CE6" s="109">
        <v>1</v>
      </c>
      <c r="CF6" s="109">
        <v>1</v>
      </c>
      <c r="CG6" s="109">
        <v>1</v>
      </c>
      <c r="CH6" s="109">
        <v>1</v>
      </c>
      <c r="CI6" s="109">
        <v>1</v>
      </c>
      <c r="CJ6" s="109">
        <v>1</v>
      </c>
      <c r="CK6" s="109">
        <v>1</v>
      </c>
      <c r="CL6" s="109">
        <v>1</v>
      </c>
      <c r="CM6" s="109">
        <v>1</v>
      </c>
      <c r="CN6" s="109">
        <v>1</v>
      </c>
      <c r="CO6" s="109">
        <v>1</v>
      </c>
      <c r="CP6" s="8"/>
      <c r="CQ6" s="8"/>
      <c r="CR6" s="25">
        <v>1</v>
      </c>
      <c r="CS6" s="34">
        <v>33.430204000000003</v>
      </c>
      <c r="CT6" s="34">
        <v>-88.801818999999995</v>
      </c>
      <c r="CU6" s="21">
        <v>35</v>
      </c>
      <c r="CV6" s="15" t="s">
        <v>42</v>
      </c>
      <c r="CW6" s="9" t="s">
        <v>29</v>
      </c>
      <c r="CX6" s="9" t="s">
        <v>30</v>
      </c>
      <c r="CY6" s="18">
        <v>45</v>
      </c>
      <c r="CZ6" s="15" t="s">
        <v>42</v>
      </c>
      <c r="DA6" s="20">
        <v>45</v>
      </c>
      <c r="DB6" s="15" t="s">
        <v>42</v>
      </c>
      <c r="DC6" s="17">
        <v>8</v>
      </c>
      <c r="DD6" s="15" t="s">
        <v>42</v>
      </c>
      <c r="DE6" s="22">
        <v>1</v>
      </c>
      <c r="DF6" s="105">
        <f t="shared" si="4"/>
        <v>8</v>
      </c>
      <c r="DH6" s="12">
        <v>16</v>
      </c>
      <c r="DI6" s="101">
        <f>INDEX('Cost Values'!$G$4:$G$47,MATCH(DH6,'Cost Values'!$A$4:$A$47,0))*CR6</f>
        <v>40000</v>
      </c>
      <c r="DJ6" s="12"/>
      <c r="DK6" s="12">
        <v>16</v>
      </c>
      <c r="DL6" s="101">
        <f>INDEX('Cost Values'!$G$4:$G$47,MATCH(DK6,'Cost Values'!$A$4:$A$47,0))*CR6*(1+$DL$1)^DC6</f>
        <v>68778.849011846163</v>
      </c>
      <c r="DM6" s="12"/>
      <c r="DN6" s="127">
        <f>SUM(D6:INDEX(D6:AV6,DC6))</f>
        <v>8</v>
      </c>
      <c r="DO6" s="12"/>
      <c r="DP6" s="130">
        <f ca="1">IF(COUNT(D6:CO6)&lt;2*DA6,DA6,SUM(OFFSET(D6,0,DC6):INDEX(OFFSET(D6,0,DC6):CO6,DA6)))</f>
        <v>45</v>
      </c>
      <c r="DQ6" s="12"/>
      <c r="DR6" s="101">
        <f t="shared" si="6"/>
        <v>8597.3561264807704</v>
      </c>
      <c r="DS6" s="101">
        <f t="shared" si="7"/>
        <v>8597.3561264807704</v>
      </c>
      <c r="DT6" s="101">
        <f t="shared" si="8"/>
        <v>8597.3561264807704</v>
      </c>
      <c r="DU6" s="101">
        <f t="shared" si="9"/>
        <v>8597.3561264807704</v>
      </c>
      <c r="DV6" s="101">
        <f t="shared" si="10"/>
        <v>8597.3561264807704</v>
      </c>
      <c r="DW6" s="101">
        <f t="shared" si="11"/>
        <v>8597.3561264807704</v>
      </c>
      <c r="DX6" s="101">
        <f t="shared" si="12"/>
        <v>8597.3561264807704</v>
      </c>
      <c r="DY6" s="101">
        <f t="shared" si="13"/>
        <v>8597.3561264807704</v>
      </c>
      <c r="DZ6" s="101">
        <f t="shared" si="14"/>
        <v>32235.823752560926</v>
      </c>
      <c r="EA6" s="101">
        <f t="shared" si="15"/>
        <v>32235.823752560926</v>
      </c>
      <c r="EB6" s="101">
        <f t="shared" si="16"/>
        <v>32235.823752560926</v>
      </c>
      <c r="EC6" s="101">
        <f t="shared" si="17"/>
        <v>32235.823752560926</v>
      </c>
      <c r="ED6" s="101">
        <f t="shared" si="18"/>
        <v>32235.823752560926</v>
      </c>
      <c r="EE6" s="101">
        <f t="shared" si="19"/>
        <v>32235.823752560926</v>
      </c>
      <c r="EF6" s="101">
        <f t="shared" si="20"/>
        <v>32235.823752560926</v>
      </c>
      <c r="EG6" s="101">
        <f t="shared" si="21"/>
        <v>32235.823752560926</v>
      </c>
      <c r="EH6" s="101">
        <f t="shared" si="22"/>
        <v>32235.823752560926</v>
      </c>
      <c r="EI6" s="101">
        <f t="shared" si="23"/>
        <v>32235.823752560926</v>
      </c>
      <c r="EJ6" s="101">
        <f t="shared" si="24"/>
        <v>32235.823752560926</v>
      </c>
      <c r="EK6" s="101">
        <f t="shared" si="25"/>
        <v>32235.823752560926</v>
      </c>
      <c r="EL6" s="101">
        <f t="shared" si="26"/>
        <v>32235.823752560926</v>
      </c>
      <c r="EM6" s="101">
        <f t="shared" si="27"/>
        <v>32235.823752560926</v>
      </c>
      <c r="EN6" s="101">
        <f t="shared" si="28"/>
        <v>32235.823752560926</v>
      </c>
      <c r="EO6" s="101">
        <f t="shared" si="29"/>
        <v>32235.823752560926</v>
      </c>
      <c r="EP6" s="101">
        <f t="shared" si="30"/>
        <v>32235.823752560926</v>
      </c>
      <c r="EQ6" s="101">
        <f t="shared" si="31"/>
        <v>32235.823752560926</v>
      </c>
      <c r="ER6" s="101">
        <f t="shared" si="32"/>
        <v>32235.823752560926</v>
      </c>
      <c r="ES6" s="101">
        <f t="shared" si="33"/>
        <v>32235.823752560926</v>
      </c>
      <c r="ET6" s="101">
        <f t="shared" si="34"/>
        <v>32235.823752560926</v>
      </c>
      <c r="EU6" s="101">
        <f t="shared" si="35"/>
        <v>32235.823752560926</v>
      </c>
      <c r="EV6" s="101">
        <f t="shared" si="36"/>
        <v>32235.823752560926</v>
      </c>
      <c r="EW6" s="101">
        <f t="shared" si="37"/>
        <v>32235.823752560926</v>
      </c>
      <c r="EX6" s="101">
        <f t="shared" si="38"/>
        <v>32235.823752560926</v>
      </c>
      <c r="EY6" s="101">
        <f t="shared" si="39"/>
        <v>32235.823752560926</v>
      </c>
      <c r="EZ6" s="101">
        <f t="shared" si="40"/>
        <v>32235.823752560926</v>
      </c>
      <c r="FA6" s="101">
        <f t="shared" si="41"/>
        <v>32235.823752560926</v>
      </c>
      <c r="FB6" s="101">
        <f t="shared" si="42"/>
        <v>32235.823752560926</v>
      </c>
      <c r="FC6" s="101">
        <f t="shared" si="43"/>
        <v>32235.823752560926</v>
      </c>
      <c r="FD6" s="101">
        <f t="shared" si="44"/>
        <v>32235.823752560926</v>
      </c>
      <c r="FE6" s="101">
        <f t="shared" si="45"/>
        <v>32235.823752560926</v>
      </c>
      <c r="FF6" s="101">
        <f t="shared" si="46"/>
        <v>32235.823752560926</v>
      </c>
      <c r="FG6" s="101">
        <f t="shared" si="47"/>
        <v>32235.823752560926</v>
      </c>
      <c r="FH6" s="101">
        <f t="shared" si="48"/>
        <v>32235.823752560926</v>
      </c>
      <c r="FI6" s="101">
        <f t="shared" si="49"/>
        <v>32235.823752560926</v>
      </c>
      <c r="FJ6" s="101">
        <f t="shared" si="50"/>
        <v>32235.823752560926</v>
      </c>
    </row>
    <row r="7" spans="1:171" x14ac:dyDescent="0.25">
      <c r="A7" s="65" t="s">
        <v>37</v>
      </c>
      <c r="B7" s="150">
        <v>7</v>
      </c>
      <c r="C7" s="65" t="s">
        <v>45</v>
      </c>
      <c r="D7" s="109">
        <v>1</v>
      </c>
      <c r="E7" s="109">
        <v>1</v>
      </c>
      <c r="F7" s="109">
        <v>1</v>
      </c>
      <c r="G7" s="109">
        <v>1</v>
      </c>
      <c r="H7" s="109">
        <v>1</v>
      </c>
      <c r="I7" s="109">
        <v>1</v>
      </c>
      <c r="J7" s="109">
        <v>1</v>
      </c>
      <c r="K7" s="109">
        <v>1</v>
      </c>
      <c r="L7" s="109">
        <v>1</v>
      </c>
      <c r="M7" s="109">
        <v>1</v>
      </c>
      <c r="N7" s="109">
        <v>1</v>
      </c>
      <c r="O7" s="109">
        <v>1</v>
      </c>
      <c r="P7" s="109">
        <v>1</v>
      </c>
      <c r="Q7" s="109">
        <v>1</v>
      </c>
      <c r="R7" s="109">
        <v>1</v>
      </c>
      <c r="S7" s="109">
        <v>1</v>
      </c>
      <c r="T7" s="109">
        <v>1</v>
      </c>
      <c r="U7" s="109">
        <v>1</v>
      </c>
      <c r="V7" s="109">
        <v>1</v>
      </c>
      <c r="W7" s="109">
        <v>1</v>
      </c>
      <c r="X7" s="109">
        <v>1</v>
      </c>
      <c r="Y7" s="109">
        <v>1</v>
      </c>
      <c r="Z7" s="109">
        <v>1</v>
      </c>
      <c r="AA7" s="109">
        <v>1</v>
      </c>
      <c r="AB7" s="109">
        <v>1</v>
      </c>
      <c r="AC7" s="109">
        <v>1</v>
      </c>
      <c r="AD7" s="109">
        <v>1</v>
      </c>
      <c r="AE7" s="109">
        <v>1</v>
      </c>
      <c r="AF7" s="109">
        <v>1</v>
      </c>
      <c r="AG7" s="109">
        <v>1</v>
      </c>
      <c r="AH7" s="109">
        <v>1</v>
      </c>
      <c r="AI7" s="109">
        <v>1</v>
      </c>
      <c r="AJ7" s="109">
        <v>1</v>
      </c>
      <c r="AK7" s="109">
        <v>1</v>
      </c>
      <c r="AL7" s="109">
        <v>1</v>
      </c>
      <c r="AM7" s="109">
        <v>1</v>
      </c>
      <c r="AN7" s="109">
        <v>1</v>
      </c>
      <c r="AO7" s="109">
        <v>1</v>
      </c>
      <c r="AP7" s="109">
        <v>1</v>
      </c>
      <c r="AQ7" s="109">
        <v>1</v>
      </c>
      <c r="AR7" s="109">
        <v>1</v>
      </c>
      <c r="AS7" s="109">
        <v>1</v>
      </c>
      <c r="AT7" s="109">
        <v>1</v>
      </c>
      <c r="AU7" s="109">
        <v>1</v>
      </c>
      <c r="AV7" s="109">
        <v>1</v>
      </c>
      <c r="AW7" s="109">
        <v>1</v>
      </c>
      <c r="AX7" s="109">
        <v>1</v>
      </c>
      <c r="AY7" s="109">
        <v>1</v>
      </c>
      <c r="AZ7" s="109">
        <v>1</v>
      </c>
      <c r="BA7" s="109">
        <v>1</v>
      </c>
      <c r="BB7" s="109">
        <v>1</v>
      </c>
      <c r="BC7" s="109">
        <v>1</v>
      </c>
      <c r="BD7" s="109">
        <v>1</v>
      </c>
      <c r="BE7" s="109">
        <v>1</v>
      </c>
      <c r="BF7" s="109">
        <v>1</v>
      </c>
      <c r="BG7" s="109">
        <v>1</v>
      </c>
      <c r="BH7" s="109">
        <v>1</v>
      </c>
      <c r="BI7" s="109">
        <v>1</v>
      </c>
      <c r="BJ7" s="109">
        <v>1</v>
      </c>
      <c r="BK7" s="109">
        <v>1</v>
      </c>
      <c r="BL7" s="109">
        <v>1</v>
      </c>
      <c r="BM7" s="109">
        <v>1</v>
      </c>
      <c r="BN7" s="109">
        <v>1</v>
      </c>
      <c r="BO7" s="109">
        <v>1</v>
      </c>
      <c r="BP7" s="109">
        <v>1</v>
      </c>
      <c r="BQ7" s="109">
        <v>1</v>
      </c>
      <c r="BR7" s="109">
        <v>1</v>
      </c>
      <c r="BS7" s="109">
        <v>1</v>
      </c>
      <c r="BT7" s="109">
        <v>1</v>
      </c>
      <c r="BU7" s="109">
        <v>1</v>
      </c>
      <c r="BV7" s="109">
        <v>1</v>
      </c>
      <c r="BW7" s="109">
        <v>1</v>
      </c>
      <c r="BX7" s="109">
        <v>1</v>
      </c>
      <c r="BY7" s="109">
        <v>1</v>
      </c>
      <c r="BZ7" s="109">
        <v>1</v>
      </c>
      <c r="CA7" s="109">
        <v>1</v>
      </c>
      <c r="CB7" s="109">
        <v>1</v>
      </c>
      <c r="CC7" s="109">
        <v>1</v>
      </c>
      <c r="CD7" s="109">
        <v>1</v>
      </c>
      <c r="CE7" s="109">
        <v>1</v>
      </c>
      <c r="CF7" s="109">
        <v>1</v>
      </c>
      <c r="CG7" s="109">
        <v>1</v>
      </c>
      <c r="CH7" s="109">
        <v>1</v>
      </c>
      <c r="CI7" s="109">
        <v>1</v>
      </c>
      <c r="CJ7" s="109">
        <v>1</v>
      </c>
      <c r="CK7" s="109">
        <v>1</v>
      </c>
      <c r="CL7" s="109">
        <v>1</v>
      </c>
      <c r="CM7" s="109">
        <v>1</v>
      </c>
      <c r="CN7" s="109">
        <v>1</v>
      </c>
      <c r="CO7" s="109">
        <v>1</v>
      </c>
      <c r="CP7" s="65"/>
      <c r="CQ7" s="65"/>
      <c r="CR7" s="73">
        <v>1</v>
      </c>
      <c r="CS7" s="58">
        <v>33.541315637807713</v>
      </c>
      <c r="CT7" s="58">
        <v>-88.741357398349308</v>
      </c>
      <c r="CU7" s="74">
        <v>15</v>
      </c>
      <c r="CV7" s="16" t="s">
        <v>42</v>
      </c>
      <c r="CW7" s="9" t="s">
        <v>16</v>
      </c>
      <c r="CX7" s="9" t="s">
        <v>27</v>
      </c>
      <c r="CY7" s="18">
        <v>4</v>
      </c>
      <c r="CZ7" s="15" t="s">
        <v>42</v>
      </c>
      <c r="DA7" s="20">
        <v>12</v>
      </c>
      <c r="DB7" s="15" t="s">
        <v>42</v>
      </c>
      <c r="DC7" s="17">
        <f t="shared" ref="DC7:DC38" si="51">DA7-CY7</f>
        <v>8</v>
      </c>
      <c r="DD7" s="15" t="s">
        <v>42</v>
      </c>
      <c r="DE7" s="22">
        <v>1</v>
      </c>
      <c r="DF7" s="105">
        <f t="shared" si="4"/>
        <v>8</v>
      </c>
      <c r="DH7" s="12">
        <v>6</v>
      </c>
      <c r="DI7" s="101">
        <f>INDEX('Cost Values'!$E$4:$E$47,MATCH(DH7,'Cost Values'!$A$4:$A$47,0))*CR7</f>
        <v>14500</v>
      </c>
      <c r="DJ7" s="12"/>
      <c r="DK7" s="12">
        <v>6</v>
      </c>
      <c r="DL7" s="101">
        <f>INDEX('Cost Values'!$E$4:$E$47,MATCH(DK7,'Cost Values'!$A$4:$A$47,0))*CR7*(1+$DL$1)^DC7</f>
        <v>24932.332766794236</v>
      </c>
      <c r="DM7" s="12"/>
      <c r="DN7" s="127">
        <f>SUM(D7:INDEX(D7:AV7,DC7))</f>
        <v>8</v>
      </c>
      <c r="DO7" s="12"/>
      <c r="DP7" s="130">
        <f ca="1">IF(COUNT(D7:CO7)&lt;2*DA7,DA7,SUM(OFFSET(D7,0,DC7):INDEX(OFFSET(D7,0,DC7):CO7,DA7)))</f>
        <v>12</v>
      </c>
      <c r="DQ7" s="12"/>
      <c r="DR7" s="101">
        <f t="shared" si="6"/>
        <v>3116.5415958492795</v>
      </c>
      <c r="DS7" s="101">
        <f t="shared" si="7"/>
        <v>3116.5415958492795</v>
      </c>
      <c r="DT7" s="101">
        <f t="shared" si="8"/>
        <v>3116.5415958492795</v>
      </c>
      <c r="DU7" s="101">
        <f t="shared" si="9"/>
        <v>3116.5415958492795</v>
      </c>
      <c r="DV7" s="101">
        <f t="shared" si="10"/>
        <v>3116.5415958492795</v>
      </c>
      <c r="DW7" s="101">
        <f t="shared" si="11"/>
        <v>3116.5415958492795</v>
      </c>
      <c r="DX7" s="101">
        <f t="shared" si="12"/>
        <v>3116.5415958492795</v>
      </c>
      <c r="DY7" s="101">
        <f t="shared" si="13"/>
        <v>3116.5415958492795</v>
      </c>
      <c r="DZ7" s="101">
        <f t="shared" si="14"/>
        <v>4684.6164311613165</v>
      </c>
      <c r="EA7" s="101">
        <f t="shared" si="15"/>
        <v>4684.6164311613165</v>
      </c>
      <c r="EB7" s="101">
        <f t="shared" si="16"/>
        <v>4684.6164311613165</v>
      </c>
      <c r="EC7" s="101">
        <f t="shared" si="17"/>
        <v>4684.6164311613165</v>
      </c>
      <c r="ED7" s="101">
        <f t="shared" si="18"/>
        <v>4684.6164311613165</v>
      </c>
      <c r="EE7" s="101">
        <f t="shared" si="19"/>
        <v>4684.6164311613165</v>
      </c>
      <c r="EF7" s="101">
        <f t="shared" si="20"/>
        <v>4684.6164311613165</v>
      </c>
      <c r="EG7" s="101">
        <f t="shared" si="21"/>
        <v>4684.6164311613165</v>
      </c>
      <c r="EH7" s="101">
        <f t="shared" si="22"/>
        <v>4684.6164311613165</v>
      </c>
      <c r="EI7" s="101">
        <f t="shared" si="23"/>
        <v>4684.6164311613165</v>
      </c>
      <c r="EJ7" s="101">
        <f t="shared" si="24"/>
        <v>4684.6164311613165</v>
      </c>
      <c r="EK7" s="101">
        <f t="shared" si="25"/>
        <v>4684.6164311613165</v>
      </c>
      <c r="EL7" s="101">
        <f t="shared" si="26"/>
        <v>10562.49231664414</v>
      </c>
      <c r="EM7" s="101">
        <f t="shared" si="27"/>
        <v>10562.49231664414</v>
      </c>
      <c r="EN7" s="101">
        <f t="shared" si="28"/>
        <v>10562.49231664414</v>
      </c>
      <c r="EO7" s="101">
        <f t="shared" si="29"/>
        <v>10562.49231664414</v>
      </c>
      <c r="EP7" s="101">
        <f t="shared" si="30"/>
        <v>10562.49231664414</v>
      </c>
      <c r="EQ7" s="101">
        <f t="shared" si="31"/>
        <v>10562.49231664414</v>
      </c>
      <c r="ER7" s="101">
        <f t="shared" si="32"/>
        <v>10562.49231664414</v>
      </c>
      <c r="ES7" s="101">
        <f t="shared" si="33"/>
        <v>10562.49231664414</v>
      </c>
      <c r="ET7" s="101">
        <f t="shared" si="34"/>
        <v>10562.49231664414</v>
      </c>
      <c r="EU7" s="101">
        <f t="shared" si="35"/>
        <v>10562.49231664414</v>
      </c>
      <c r="EV7" s="101">
        <f t="shared" si="36"/>
        <v>10562.49231664414</v>
      </c>
      <c r="EW7" s="101">
        <f t="shared" si="37"/>
        <v>10562.49231664414</v>
      </c>
      <c r="EX7" s="101">
        <f t="shared" si="38"/>
        <v>23815.449050864816</v>
      </c>
      <c r="EY7" s="101">
        <f t="shared" si="39"/>
        <v>23815.449050864816</v>
      </c>
      <c r="EZ7" s="101">
        <f t="shared" si="40"/>
        <v>23815.449050864816</v>
      </c>
      <c r="FA7" s="101">
        <f t="shared" si="41"/>
        <v>23815.449050864816</v>
      </c>
      <c r="FB7" s="101">
        <f t="shared" si="42"/>
        <v>23815.449050864816</v>
      </c>
      <c r="FC7" s="101">
        <f t="shared" si="43"/>
        <v>23815.449050864816</v>
      </c>
      <c r="FD7" s="101">
        <f t="shared" si="44"/>
        <v>23815.449050864816</v>
      </c>
      <c r="FE7" s="101">
        <f t="shared" si="45"/>
        <v>23815.449050864816</v>
      </c>
      <c r="FF7" s="101">
        <f t="shared" si="46"/>
        <v>23815.449050864816</v>
      </c>
      <c r="FG7" s="101">
        <f t="shared" si="47"/>
        <v>23815.449050864816</v>
      </c>
      <c r="FH7" s="101">
        <f t="shared" si="48"/>
        <v>23815.449050864816</v>
      </c>
      <c r="FI7" s="101">
        <f t="shared" si="49"/>
        <v>23815.449050864816</v>
      </c>
      <c r="FJ7" s="101">
        <f t="shared" si="50"/>
        <v>92330.684639310188</v>
      </c>
    </row>
    <row r="8" spans="1:171" ht="45" x14ac:dyDescent="0.25">
      <c r="A8" s="7" t="s">
        <v>34</v>
      </c>
      <c r="B8" s="149">
        <v>1</v>
      </c>
      <c r="C8" s="66" t="s">
        <v>130</v>
      </c>
      <c r="D8" s="109">
        <v>1</v>
      </c>
      <c r="E8" s="109">
        <v>1</v>
      </c>
      <c r="F8" s="109">
        <v>1</v>
      </c>
      <c r="G8" s="109">
        <v>1</v>
      </c>
      <c r="H8" s="109">
        <v>1</v>
      </c>
      <c r="I8" s="109">
        <v>1</v>
      </c>
      <c r="J8" s="109">
        <v>1</v>
      </c>
      <c r="K8" s="109">
        <v>1</v>
      </c>
      <c r="L8" s="109">
        <v>1</v>
      </c>
      <c r="M8" s="109">
        <v>1</v>
      </c>
      <c r="N8" s="109">
        <v>1</v>
      </c>
      <c r="O8" s="109">
        <v>1</v>
      </c>
      <c r="P8" s="109">
        <v>1</v>
      </c>
      <c r="Q8" s="109">
        <v>1</v>
      </c>
      <c r="R8" s="109">
        <v>1</v>
      </c>
      <c r="S8" s="109">
        <v>1</v>
      </c>
      <c r="T8" s="109">
        <v>1</v>
      </c>
      <c r="U8" s="109">
        <v>1</v>
      </c>
      <c r="V8" s="109">
        <v>1</v>
      </c>
      <c r="W8" s="109">
        <v>1</v>
      </c>
      <c r="X8" s="109">
        <v>1</v>
      </c>
      <c r="Y8" s="109">
        <v>1</v>
      </c>
      <c r="Z8" s="109">
        <v>1</v>
      </c>
      <c r="AA8" s="109">
        <v>1</v>
      </c>
      <c r="AB8" s="109">
        <v>1</v>
      </c>
      <c r="AC8" s="109">
        <v>1</v>
      </c>
      <c r="AD8" s="109">
        <v>1</v>
      </c>
      <c r="AE8" s="109">
        <v>1</v>
      </c>
      <c r="AF8" s="109">
        <v>1</v>
      </c>
      <c r="AG8" s="109">
        <v>1</v>
      </c>
      <c r="AH8" s="109">
        <v>1</v>
      </c>
      <c r="AI8" s="109">
        <v>1</v>
      </c>
      <c r="AJ8" s="109">
        <v>1</v>
      </c>
      <c r="AK8" s="109">
        <v>1</v>
      </c>
      <c r="AL8" s="109">
        <v>1</v>
      </c>
      <c r="AM8" s="109">
        <v>1</v>
      </c>
      <c r="AN8" s="109">
        <v>1</v>
      </c>
      <c r="AO8" s="109">
        <v>1</v>
      </c>
      <c r="AP8" s="109">
        <v>1</v>
      </c>
      <c r="AQ8" s="109">
        <v>1</v>
      </c>
      <c r="AR8" s="109">
        <v>1</v>
      </c>
      <c r="AS8" s="109">
        <v>1</v>
      </c>
      <c r="AT8" s="109">
        <v>1</v>
      </c>
      <c r="AU8" s="109">
        <v>1</v>
      </c>
      <c r="AV8" s="109">
        <v>1</v>
      </c>
      <c r="AW8" s="109">
        <v>1</v>
      </c>
      <c r="AX8" s="109">
        <v>1</v>
      </c>
      <c r="AY8" s="109">
        <v>1</v>
      </c>
      <c r="AZ8" s="109">
        <v>1</v>
      </c>
      <c r="BA8" s="109">
        <v>1</v>
      </c>
      <c r="BB8" s="109">
        <v>1</v>
      </c>
      <c r="BC8" s="109">
        <v>1</v>
      </c>
      <c r="BD8" s="109">
        <v>1</v>
      </c>
      <c r="BE8" s="109">
        <v>1</v>
      </c>
      <c r="BF8" s="109">
        <v>1</v>
      </c>
      <c r="BG8" s="109">
        <v>1</v>
      </c>
      <c r="BH8" s="109">
        <v>1</v>
      </c>
      <c r="BI8" s="109">
        <v>1</v>
      </c>
      <c r="BJ8" s="109">
        <v>1</v>
      </c>
      <c r="BK8" s="109">
        <v>1</v>
      </c>
      <c r="BL8" s="109">
        <v>1</v>
      </c>
      <c r="BM8" s="109">
        <v>1</v>
      </c>
      <c r="BN8" s="109">
        <v>1</v>
      </c>
      <c r="BO8" s="109">
        <v>1</v>
      </c>
      <c r="BP8" s="109">
        <v>1</v>
      </c>
      <c r="BQ8" s="109">
        <v>1</v>
      </c>
      <c r="BR8" s="109">
        <v>1</v>
      </c>
      <c r="BS8" s="109">
        <v>1</v>
      </c>
      <c r="BT8" s="109">
        <v>1</v>
      </c>
      <c r="BU8" s="109">
        <v>1</v>
      </c>
      <c r="BV8" s="109">
        <v>1</v>
      </c>
      <c r="BW8" s="109">
        <v>1</v>
      </c>
      <c r="BX8" s="109">
        <v>1</v>
      </c>
      <c r="BY8" s="109">
        <v>1</v>
      </c>
      <c r="BZ8" s="109">
        <v>1</v>
      </c>
      <c r="CA8" s="109">
        <v>1</v>
      </c>
      <c r="CB8" s="109">
        <v>1</v>
      </c>
      <c r="CC8" s="109">
        <v>1</v>
      </c>
      <c r="CD8" s="109">
        <v>1</v>
      </c>
      <c r="CE8" s="109">
        <v>1</v>
      </c>
      <c r="CF8" s="109">
        <v>1</v>
      </c>
      <c r="CG8" s="109">
        <v>1</v>
      </c>
      <c r="CH8" s="109">
        <v>1</v>
      </c>
      <c r="CI8" s="109">
        <v>1</v>
      </c>
      <c r="CJ8" s="109">
        <v>1</v>
      </c>
      <c r="CK8" s="109">
        <v>1</v>
      </c>
      <c r="CL8" s="109">
        <v>1</v>
      </c>
      <c r="CM8" s="109">
        <v>1</v>
      </c>
      <c r="CN8" s="109">
        <v>1</v>
      </c>
      <c r="CO8" s="109">
        <v>1</v>
      </c>
      <c r="CP8" s="66"/>
      <c r="CQ8" s="67" t="s">
        <v>68</v>
      </c>
      <c r="CR8" s="70">
        <v>1589.29</v>
      </c>
      <c r="CS8" s="36">
        <v>33.000380314937296</v>
      </c>
      <c r="CT8" s="36">
        <v>-88.352218334397776</v>
      </c>
      <c r="CU8" s="74">
        <v>40</v>
      </c>
      <c r="CV8" s="15" t="s">
        <v>42</v>
      </c>
      <c r="CW8" s="75" t="s">
        <v>110</v>
      </c>
      <c r="CX8" s="66" t="s">
        <v>114</v>
      </c>
      <c r="CY8" s="62">
        <v>25</v>
      </c>
      <c r="CZ8" s="15" t="s">
        <v>42</v>
      </c>
      <c r="DA8" s="76">
        <v>35</v>
      </c>
      <c r="DB8" s="15" t="s">
        <v>42</v>
      </c>
      <c r="DC8" s="31">
        <f t="shared" si="51"/>
        <v>10</v>
      </c>
      <c r="DD8" s="15" t="s">
        <v>42</v>
      </c>
      <c r="DE8" s="22">
        <v>1</v>
      </c>
      <c r="DF8" s="105">
        <f t="shared" si="4"/>
        <v>10</v>
      </c>
      <c r="DH8" s="12">
        <v>1</v>
      </c>
      <c r="DI8" s="101">
        <f>INDEX('Cost Values'!$E$4:$E$47,MATCH(DH8,'Cost Values'!$A$4:$A$47,0))*CR8</f>
        <v>11363.423500000001</v>
      </c>
      <c r="DJ8" s="12"/>
      <c r="DK8" s="12">
        <v>4</v>
      </c>
      <c r="DL8" s="101">
        <f>INDEX('Cost Values'!$E$4:$E$47,MATCH(DK8,'Cost Values'!$A$4:$A$47,0))*CR8*(1+$DL$1)^DC8</f>
        <v>41619.650826020268</v>
      </c>
      <c r="DM8" s="12"/>
      <c r="DN8" s="127">
        <f>SUM(D8:INDEX(D8:AV8,DC8))</f>
        <v>10</v>
      </c>
      <c r="DO8" s="12"/>
      <c r="DP8" s="130">
        <f ca="1">IF(COUNT(D8:CO8)&lt;2*DA8,DA8,SUM(OFFSET(D8,0,DC8):INDEX(OFFSET(D8,0,DC8):CO8,DA8)))</f>
        <v>35</v>
      </c>
      <c r="DQ8" s="12"/>
      <c r="DR8" s="101">
        <f t="shared" si="6"/>
        <v>4161.965082602027</v>
      </c>
      <c r="DS8" s="101">
        <f t="shared" si="7"/>
        <v>4161.965082602027</v>
      </c>
      <c r="DT8" s="101">
        <f t="shared" si="8"/>
        <v>4161.965082602027</v>
      </c>
      <c r="DU8" s="101">
        <f t="shared" si="9"/>
        <v>4161.965082602027</v>
      </c>
      <c r="DV8" s="101">
        <f t="shared" si="10"/>
        <v>4161.965082602027</v>
      </c>
      <c r="DW8" s="101">
        <f t="shared" si="11"/>
        <v>4161.965082602027</v>
      </c>
      <c r="DX8" s="101">
        <f t="shared" si="12"/>
        <v>4161.965082602027</v>
      </c>
      <c r="DY8" s="101">
        <f t="shared" si="13"/>
        <v>4161.965082602027</v>
      </c>
      <c r="DZ8" s="101">
        <f t="shared" si="14"/>
        <v>4161.965082602027</v>
      </c>
      <c r="EA8" s="101">
        <f t="shared" si="15"/>
        <v>4161.965082602027</v>
      </c>
      <c r="EB8" s="101">
        <f t="shared" si="16"/>
        <v>12737.468705260088</v>
      </c>
      <c r="EC8" s="101">
        <f t="shared" si="17"/>
        <v>12737.468705260088</v>
      </c>
      <c r="ED8" s="101">
        <f t="shared" si="18"/>
        <v>12737.468705260088</v>
      </c>
      <c r="EE8" s="101">
        <f t="shared" si="19"/>
        <v>12737.468705260088</v>
      </c>
      <c r="EF8" s="101">
        <f t="shared" si="20"/>
        <v>12737.468705260088</v>
      </c>
      <c r="EG8" s="101">
        <f t="shared" si="21"/>
        <v>12737.468705260088</v>
      </c>
      <c r="EH8" s="101">
        <f t="shared" si="22"/>
        <v>12737.468705260088</v>
      </c>
      <c r="EI8" s="101">
        <f t="shared" si="23"/>
        <v>12737.468705260088</v>
      </c>
      <c r="EJ8" s="101">
        <f t="shared" si="24"/>
        <v>12737.468705260088</v>
      </c>
      <c r="EK8" s="101">
        <f t="shared" si="25"/>
        <v>12737.468705260088</v>
      </c>
      <c r="EL8" s="101">
        <f t="shared" si="26"/>
        <v>12737.468705260088</v>
      </c>
      <c r="EM8" s="101">
        <f t="shared" si="27"/>
        <v>12737.468705260088</v>
      </c>
      <c r="EN8" s="101">
        <f t="shared" si="28"/>
        <v>12737.468705260088</v>
      </c>
      <c r="EO8" s="101">
        <f t="shared" si="29"/>
        <v>12737.468705260088</v>
      </c>
      <c r="EP8" s="101">
        <f t="shared" si="30"/>
        <v>12737.468705260088</v>
      </c>
      <c r="EQ8" s="101">
        <f t="shared" si="31"/>
        <v>12737.468705260088</v>
      </c>
      <c r="ER8" s="101">
        <f t="shared" si="32"/>
        <v>12737.468705260088</v>
      </c>
      <c r="ES8" s="101">
        <f t="shared" si="33"/>
        <v>12737.468705260088</v>
      </c>
      <c r="ET8" s="101">
        <f t="shared" si="34"/>
        <v>12737.468705260088</v>
      </c>
      <c r="EU8" s="101">
        <f t="shared" si="35"/>
        <v>12737.468705260088</v>
      </c>
      <c r="EV8" s="101">
        <f t="shared" si="36"/>
        <v>12737.468705260088</v>
      </c>
      <c r="EW8" s="101">
        <f t="shared" si="37"/>
        <v>12737.468705260088</v>
      </c>
      <c r="EX8" s="101">
        <f t="shared" si="38"/>
        <v>12737.468705260088</v>
      </c>
      <c r="EY8" s="101">
        <f t="shared" si="39"/>
        <v>12737.468705260088</v>
      </c>
      <c r="EZ8" s="101">
        <f t="shared" si="40"/>
        <v>12737.468705260088</v>
      </c>
      <c r="FA8" s="101">
        <f t="shared" si="41"/>
        <v>12737.468705260088</v>
      </c>
      <c r="FB8" s="101">
        <f t="shared" si="42"/>
        <v>12737.468705260088</v>
      </c>
      <c r="FC8" s="101">
        <f t="shared" si="43"/>
        <v>12737.468705260088</v>
      </c>
      <c r="FD8" s="101">
        <f t="shared" si="44"/>
        <v>12737.468705260088</v>
      </c>
      <c r="FE8" s="101">
        <f t="shared" si="45"/>
        <v>12737.468705260088</v>
      </c>
      <c r="FF8" s="101">
        <f t="shared" si="46"/>
        <v>12737.468705260088</v>
      </c>
      <c r="FG8" s="101">
        <f t="shared" si="47"/>
        <v>12737.468705260088</v>
      </c>
      <c r="FH8" s="101">
        <f t="shared" si="48"/>
        <v>12737.468705260088</v>
      </c>
      <c r="FI8" s="101">
        <f t="shared" si="49"/>
        <v>12737.468705260088</v>
      </c>
      <c r="FJ8" s="101">
        <f t="shared" si="50"/>
        <v>12737.468705260088</v>
      </c>
    </row>
    <row r="9" spans="1:171" ht="45" x14ac:dyDescent="0.25">
      <c r="A9" s="7" t="s">
        <v>34</v>
      </c>
      <c r="B9" s="149">
        <v>1</v>
      </c>
      <c r="C9" s="66" t="s">
        <v>131</v>
      </c>
      <c r="D9" s="109">
        <v>1</v>
      </c>
      <c r="E9" s="109">
        <v>1</v>
      </c>
      <c r="F9" s="109">
        <v>1</v>
      </c>
      <c r="G9" s="109">
        <v>1</v>
      </c>
      <c r="H9" s="109">
        <v>1</v>
      </c>
      <c r="I9" s="109">
        <v>1</v>
      </c>
      <c r="J9" s="109">
        <v>1</v>
      </c>
      <c r="K9" s="109">
        <v>1</v>
      </c>
      <c r="L9" s="109">
        <v>1</v>
      </c>
      <c r="M9" s="109">
        <v>1</v>
      </c>
      <c r="N9" s="109">
        <v>1</v>
      </c>
      <c r="O9" s="109">
        <v>1</v>
      </c>
      <c r="P9" s="109">
        <v>1</v>
      </c>
      <c r="Q9" s="109">
        <v>1</v>
      </c>
      <c r="R9" s="109">
        <v>1</v>
      </c>
      <c r="S9" s="109">
        <v>1</v>
      </c>
      <c r="T9" s="109">
        <v>1</v>
      </c>
      <c r="U9" s="109">
        <v>1</v>
      </c>
      <c r="V9" s="109">
        <v>1</v>
      </c>
      <c r="W9" s="109">
        <v>1</v>
      </c>
      <c r="X9" s="109">
        <v>1</v>
      </c>
      <c r="Y9" s="109">
        <v>1</v>
      </c>
      <c r="Z9" s="109">
        <v>1</v>
      </c>
      <c r="AA9" s="109">
        <v>1</v>
      </c>
      <c r="AB9" s="109">
        <v>1</v>
      </c>
      <c r="AC9" s="109">
        <v>1</v>
      </c>
      <c r="AD9" s="109">
        <v>1</v>
      </c>
      <c r="AE9" s="109">
        <v>1</v>
      </c>
      <c r="AF9" s="109">
        <v>1</v>
      </c>
      <c r="AG9" s="109">
        <v>1</v>
      </c>
      <c r="AH9" s="109">
        <v>1</v>
      </c>
      <c r="AI9" s="109">
        <v>1</v>
      </c>
      <c r="AJ9" s="109">
        <v>1</v>
      </c>
      <c r="AK9" s="109">
        <v>1</v>
      </c>
      <c r="AL9" s="109">
        <v>1</v>
      </c>
      <c r="AM9" s="109">
        <v>1</v>
      </c>
      <c r="AN9" s="109">
        <v>1</v>
      </c>
      <c r="AO9" s="109">
        <v>1</v>
      </c>
      <c r="AP9" s="109">
        <v>1</v>
      </c>
      <c r="AQ9" s="109">
        <v>1</v>
      </c>
      <c r="AR9" s="109">
        <v>1</v>
      </c>
      <c r="AS9" s="109">
        <v>1</v>
      </c>
      <c r="AT9" s="109">
        <v>1</v>
      </c>
      <c r="AU9" s="109">
        <v>1</v>
      </c>
      <c r="AV9" s="109">
        <v>1</v>
      </c>
      <c r="AW9" s="109">
        <v>1</v>
      </c>
      <c r="AX9" s="109">
        <v>1</v>
      </c>
      <c r="AY9" s="109">
        <v>1</v>
      </c>
      <c r="AZ9" s="109">
        <v>1</v>
      </c>
      <c r="BA9" s="109">
        <v>1</v>
      </c>
      <c r="BB9" s="109">
        <v>1</v>
      </c>
      <c r="BC9" s="109">
        <v>1</v>
      </c>
      <c r="BD9" s="109">
        <v>1</v>
      </c>
      <c r="BE9" s="109">
        <v>1</v>
      </c>
      <c r="BF9" s="109">
        <v>1</v>
      </c>
      <c r="BG9" s="109">
        <v>1</v>
      </c>
      <c r="BH9" s="109">
        <v>1</v>
      </c>
      <c r="BI9" s="109">
        <v>1</v>
      </c>
      <c r="BJ9" s="109">
        <v>1</v>
      </c>
      <c r="BK9" s="109">
        <v>1</v>
      </c>
      <c r="BL9" s="109">
        <v>1</v>
      </c>
      <c r="BM9" s="109">
        <v>1</v>
      </c>
      <c r="BN9" s="109">
        <v>1</v>
      </c>
      <c r="BO9" s="109">
        <v>1</v>
      </c>
      <c r="BP9" s="109">
        <v>1</v>
      </c>
      <c r="BQ9" s="109">
        <v>1</v>
      </c>
      <c r="BR9" s="109">
        <v>1</v>
      </c>
      <c r="BS9" s="109">
        <v>1</v>
      </c>
      <c r="BT9" s="109">
        <v>1</v>
      </c>
      <c r="BU9" s="109">
        <v>1</v>
      </c>
      <c r="BV9" s="109">
        <v>1</v>
      </c>
      <c r="BW9" s="109">
        <v>1</v>
      </c>
      <c r="BX9" s="109">
        <v>1</v>
      </c>
      <c r="BY9" s="109">
        <v>1</v>
      </c>
      <c r="BZ9" s="109">
        <v>1</v>
      </c>
      <c r="CA9" s="109">
        <v>1</v>
      </c>
      <c r="CB9" s="109">
        <v>1</v>
      </c>
      <c r="CC9" s="109">
        <v>1</v>
      </c>
      <c r="CD9" s="109">
        <v>1</v>
      </c>
      <c r="CE9" s="109">
        <v>1</v>
      </c>
      <c r="CF9" s="109">
        <v>1</v>
      </c>
      <c r="CG9" s="109">
        <v>1</v>
      </c>
      <c r="CH9" s="109">
        <v>1</v>
      </c>
      <c r="CI9" s="109">
        <v>1</v>
      </c>
      <c r="CJ9" s="109">
        <v>1</v>
      </c>
      <c r="CK9" s="109">
        <v>1</v>
      </c>
      <c r="CL9" s="109">
        <v>1</v>
      </c>
      <c r="CM9" s="109">
        <v>1</v>
      </c>
      <c r="CN9" s="109">
        <v>1</v>
      </c>
      <c r="CO9" s="109">
        <v>1</v>
      </c>
      <c r="CP9" s="66"/>
      <c r="CQ9" s="67" t="s">
        <v>69</v>
      </c>
      <c r="CR9" s="70">
        <v>1762.69</v>
      </c>
      <c r="CS9" s="36">
        <v>33.768968504430575</v>
      </c>
      <c r="CT9" s="36">
        <v>-88.97856446473061</v>
      </c>
      <c r="CU9" s="74">
        <v>40</v>
      </c>
      <c r="CV9" s="15" t="s">
        <v>42</v>
      </c>
      <c r="CW9" s="75" t="s">
        <v>110</v>
      </c>
      <c r="CX9" s="66" t="s">
        <v>114</v>
      </c>
      <c r="CY9" s="62">
        <v>25</v>
      </c>
      <c r="CZ9" s="15" t="s">
        <v>42</v>
      </c>
      <c r="DA9" s="76">
        <v>35</v>
      </c>
      <c r="DB9" s="15" t="s">
        <v>42</v>
      </c>
      <c r="DC9" s="31">
        <f t="shared" si="51"/>
        <v>10</v>
      </c>
      <c r="DD9" s="15" t="s">
        <v>42</v>
      </c>
      <c r="DE9" s="22">
        <v>1</v>
      </c>
      <c r="DF9" s="105">
        <f t="shared" si="4"/>
        <v>10</v>
      </c>
      <c r="DH9" s="12">
        <v>1</v>
      </c>
      <c r="DI9" s="101">
        <f>INDEX('Cost Values'!$E$4:$E$47,MATCH(DH9,'Cost Values'!$A$4:$A$47,0))*CR9</f>
        <v>12603.2335</v>
      </c>
      <c r="DJ9" s="12"/>
      <c r="DK9" s="12">
        <v>4</v>
      </c>
      <c r="DL9" s="101">
        <f>INDEX('Cost Values'!$E$4:$E$47,MATCH(DK9,'Cost Values'!$A$4:$A$47,0))*CR9*(1+$DL$1)^DC9</f>
        <v>46160.576304209848</v>
      </c>
      <c r="DM9" s="12"/>
      <c r="DN9" s="127">
        <f>SUM(D9:INDEX(D9:AV9,DC9))</f>
        <v>10</v>
      </c>
      <c r="DO9" s="12"/>
      <c r="DP9" s="130">
        <f ca="1">IF(COUNT(D9:CO9)&lt;2*DA9,DA9,SUM(OFFSET(D9,0,DC9):INDEX(OFFSET(D9,0,DC9):CO9,DA9)))</f>
        <v>35</v>
      </c>
      <c r="DQ9" s="12"/>
      <c r="DR9" s="101">
        <f t="shared" si="6"/>
        <v>4616.0576304209844</v>
      </c>
      <c r="DS9" s="101">
        <f t="shared" si="7"/>
        <v>4616.0576304209844</v>
      </c>
      <c r="DT9" s="101">
        <f t="shared" si="8"/>
        <v>4616.0576304209844</v>
      </c>
      <c r="DU9" s="101">
        <f t="shared" si="9"/>
        <v>4616.0576304209844</v>
      </c>
      <c r="DV9" s="101">
        <f t="shared" si="10"/>
        <v>4616.0576304209844</v>
      </c>
      <c r="DW9" s="101">
        <f t="shared" si="11"/>
        <v>4616.0576304209844</v>
      </c>
      <c r="DX9" s="101">
        <f t="shared" si="12"/>
        <v>4616.0576304209844</v>
      </c>
      <c r="DY9" s="101">
        <f t="shared" si="13"/>
        <v>4616.0576304209844</v>
      </c>
      <c r="DZ9" s="101">
        <f t="shared" si="14"/>
        <v>4616.0576304209844</v>
      </c>
      <c r="EA9" s="101">
        <f t="shared" si="15"/>
        <v>4616.0576304209844</v>
      </c>
      <c r="EB9" s="101">
        <f t="shared" si="16"/>
        <v>14127.194352242137</v>
      </c>
      <c r="EC9" s="101">
        <f t="shared" si="17"/>
        <v>14127.194352242137</v>
      </c>
      <c r="ED9" s="101">
        <f t="shared" si="18"/>
        <v>14127.194352242137</v>
      </c>
      <c r="EE9" s="101">
        <f t="shared" si="19"/>
        <v>14127.194352242137</v>
      </c>
      <c r="EF9" s="101">
        <f t="shared" si="20"/>
        <v>14127.194352242137</v>
      </c>
      <c r="EG9" s="101">
        <f t="shared" si="21"/>
        <v>14127.194352242137</v>
      </c>
      <c r="EH9" s="101">
        <f t="shared" si="22"/>
        <v>14127.194352242137</v>
      </c>
      <c r="EI9" s="101">
        <f t="shared" si="23"/>
        <v>14127.194352242137</v>
      </c>
      <c r="EJ9" s="101">
        <f t="shared" si="24"/>
        <v>14127.194352242137</v>
      </c>
      <c r="EK9" s="101">
        <f t="shared" si="25"/>
        <v>14127.194352242137</v>
      </c>
      <c r="EL9" s="101">
        <f t="shared" si="26"/>
        <v>14127.194352242137</v>
      </c>
      <c r="EM9" s="101">
        <f t="shared" si="27"/>
        <v>14127.194352242137</v>
      </c>
      <c r="EN9" s="101">
        <f t="shared" si="28"/>
        <v>14127.194352242137</v>
      </c>
      <c r="EO9" s="101">
        <f t="shared" si="29"/>
        <v>14127.194352242137</v>
      </c>
      <c r="EP9" s="101">
        <f t="shared" si="30"/>
        <v>14127.194352242137</v>
      </c>
      <c r="EQ9" s="101">
        <f t="shared" si="31"/>
        <v>14127.194352242137</v>
      </c>
      <c r="ER9" s="101">
        <f t="shared" si="32"/>
        <v>14127.194352242137</v>
      </c>
      <c r="ES9" s="101">
        <f t="shared" si="33"/>
        <v>14127.194352242137</v>
      </c>
      <c r="ET9" s="101">
        <f t="shared" si="34"/>
        <v>14127.194352242137</v>
      </c>
      <c r="EU9" s="101">
        <f t="shared" si="35"/>
        <v>14127.194352242137</v>
      </c>
      <c r="EV9" s="101">
        <f t="shared" si="36"/>
        <v>14127.194352242137</v>
      </c>
      <c r="EW9" s="101">
        <f t="shared" si="37"/>
        <v>14127.194352242137</v>
      </c>
      <c r="EX9" s="101">
        <f t="shared" si="38"/>
        <v>14127.194352242137</v>
      </c>
      <c r="EY9" s="101">
        <f t="shared" si="39"/>
        <v>14127.194352242137</v>
      </c>
      <c r="EZ9" s="101">
        <f t="shared" si="40"/>
        <v>14127.194352242137</v>
      </c>
      <c r="FA9" s="101">
        <f t="shared" si="41"/>
        <v>14127.194352242137</v>
      </c>
      <c r="FB9" s="101">
        <f t="shared" si="42"/>
        <v>14127.194352242137</v>
      </c>
      <c r="FC9" s="101">
        <f t="shared" si="43"/>
        <v>14127.194352242137</v>
      </c>
      <c r="FD9" s="101">
        <f t="shared" si="44"/>
        <v>14127.194352242137</v>
      </c>
      <c r="FE9" s="101">
        <f t="shared" si="45"/>
        <v>14127.194352242137</v>
      </c>
      <c r="FF9" s="101">
        <f t="shared" si="46"/>
        <v>14127.194352242137</v>
      </c>
      <c r="FG9" s="101">
        <f t="shared" si="47"/>
        <v>14127.194352242137</v>
      </c>
      <c r="FH9" s="101">
        <f t="shared" si="48"/>
        <v>14127.194352242137</v>
      </c>
      <c r="FI9" s="101">
        <f t="shared" si="49"/>
        <v>14127.194352242137</v>
      </c>
      <c r="FJ9" s="101">
        <f t="shared" si="50"/>
        <v>14127.194352242137</v>
      </c>
    </row>
    <row r="10" spans="1:171" ht="30" x14ac:dyDescent="0.25">
      <c r="A10" s="7" t="s">
        <v>34</v>
      </c>
      <c r="B10" s="149">
        <v>1</v>
      </c>
      <c r="C10" s="66" t="s">
        <v>119</v>
      </c>
      <c r="D10" s="109">
        <v>1</v>
      </c>
      <c r="E10" s="109">
        <v>1</v>
      </c>
      <c r="F10" s="109">
        <v>1</v>
      </c>
      <c r="G10" s="109">
        <v>1</v>
      </c>
      <c r="H10" s="109">
        <v>1</v>
      </c>
      <c r="I10" s="109">
        <v>1</v>
      </c>
      <c r="J10" s="109">
        <v>1</v>
      </c>
      <c r="K10" s="109">
        <v>1</v>
      </c>
      <c r="L10" s="109">
        <v>1</v>
      </c>
      <c r="M10" s="109">
        <v>1</v>
      </c>
      <c r="N10" s="109">
        <v>1</v>
      </c>
      <c r="O10" s="109">
        <v>1</v>
      </c>
      <c r="P10" s="109">
        <v>1</v>
      </c>
      <c r="Q10" s="109">
        <v>1</v>
      </c>
      <c r="R10" s="109">
        <v>1</v>
      </c>
      <c r="S10" s="109">
        <v>1</v>
      </c>
      <c r="T10" s="109">
        <v>1</v>
      </c>
      <c r="U10" s="109">
        <v>1</v>
      </c>
      <c r="V10" s="109">
        <v>1</v>
      </c>
      <c r="W10" s="109">
        <v>1</v>
      </c>
      <c r="X10" s="109">
        <v>1</v>
      </c>
      <c r="Y10" s="109">
        <v>1</v>
      </c>
      <c r="Z10" s="109">
        <v>1</v>
      </c>
      <c r="AA10" s="109">
        <v>1</v>
      </c>
      <c r="AB10" s="109">
        <v>1</v>
      </c>
      <c r="AC10" s="109">
        <v>1</v>
      </c>
      <c r="AD10" s="109">
        <v>1</v>
      </c>
      <c r="AE10" s="109">
        <v>1</v>
      </c>
      <c r="AF10" s="109">
        <v>1</v>
      </c>
      <c r="AG10" s="109">
        <v>1</v>
      </c>
      <c r="AH10" s="109">
        <v>1</v>
      </c>
      <c r="AI10" s="109">
        <v>1</v>
      </c>
      <c r="AJ10" s="109">
        <v>1</v>
      </c>
      <c r="AK10" s="109">
        <v>1</v>
      </c>
      <c r="AL10" s="109">
        <v>1</v>
      </c>
      <c r="AM10" s="109">
        <v>1</v>
      </c>
      <c r="AN10" s="109">
        <v>1</v>
      </c>
      <c r="AO10" s="109">
        <v>1</v>
      </c>
      <c r="AP10" s="109">
        <v>1</v>
      </c>
      <c r="AQ10" s="109">
        <v>1</v>
      </c>
      <c r="AR10" s="109">
        <v>1</v>
      </c>
      <c r="AS10" s="109">
        <v>1</v>
      </c>
      <c r="AT10" s="109">
        <v>1</v>
      </c>
      <c r="AU10" s="109">
        <v>1</v>
      </c>
      <c r="AV10" s="109">
        <v>1</v>
      </c>
      <c r="AW10" s="109">
        <v>1</v>
      </c>
      <c r="AX10" s="109">
        <v>1</v>
      </c>
      <c r="AY10" s="109">
        <v>1</v>
      </c>
      <c r="AZ10" s="109">
        <v>1</v>
      </c>
      <c r="BA10" s="109">
        <v>1</v>
      </c>
      <c r="BB10" s="109">
        <v>1</v>
      </c>
      <c r="BC10" s="109">
        <v>1</v>
      </c>
      <c r="BD10" s="109">
        <v>1</v>
      </c>
      <c r="BE10" s="109">
        <v>1</v>
      </c>
      <c r="BF10" s="109">
        <v>1</v>
      </c>
      <c r="BG10" s="109">
        <v>1</v>
      </c>
      <c r="BH10" s="109">
        <v>1</v>
      </c>
      <c r="BI10" s="109">
        <v>1</v>
      </c>
      <c r="BJ10" s="109">
        <v>1</v>
      </c>
      <c r="BK10" s="109">
        <v>1</v>
      </c>
      <c r="BL10" s="109">
        <v>1</v>
      </c>
      <c r="BM10" s="109">
        <v>1</v>
      </c>
      <c r="BN10" s="109">
        <v>1</v>
      </c>
      <c r="BO10" s="109">
        <v>1</v>
      </c>
      <c r="BP10" s="109">
        <v>1</v>
      </c>
      <c r="BQ10" s="109">
        <v>1</v>
      </c>
      <c r="BR10" s="109">
        <v>1</v>
      </c>
      <c r="BS10" s="109">
        <v>1</v>
      </c>
      <c r="BT10" s="109">
        <v>1</v>
      </c>
      <c r="BU10" s="109">
        <v>1</v>
      </c>
      <c r="BV10" s="109">
        <v>1</v>
      </c>
      <c r="BW10" s="109">
        <v>1</v>
      </c>
      <c r="BX10" s="109">
        <v>1</v>
      </c>
      <c r="BY10" s="109">
        <v>1</v>
      </c>
      <c r="BZ10" s="109">
        <v>1</v>
      </c>
      <c r="CA10" s="109">
        <v>1</v>
      </c>
      <c r="CB10" s="109">
        <v>1</v>
      </c>
      <c r="CC10" s="109">
        <v>1</v>
      </c>
      <c r="CD10" s="109">
        <v>1</v>
      </c>
      <c r="CE10" s="109">
        <v>1</v>
      </c>
      <c r="CF10" s="109">
        <v>1</v>
      </c>
      <c r="CG10" s="109">
        <v>1</v>
      </c>
      <c r="CH10" s="109">
        <v>1</v>
      </c>
      <c r="CI10" s="109">
        <v>1</v>
      </c>
      <c r="CJ10" s="109">
        <v>1</v>
      </c>
      <c r="CK10" s="109">
        <v>1</v>
      </c>
      <c r="CL10" s="109">
        <v>1</v>
      </c>
      <c r="CM10" s="109">
        <v>1</v>
      </c>
      <c r="CN10" s="109">
        <v>1</v>
      </c>
      <c r="CO10" s="109">
        <v>1</v>
      </c>
      <c r="CP10" s="66"/>
      <c r="CQ10" s="68" t="s">
        <v>57</v>
      </c>
      <c r="CR10" s="80">
        <v>201.28</v>
      </c>
      <c r="CS10" s="36">
        <v>33.322451212172481</v>
      </c>
      <c r="CT10" s="36">
        <v>-88.220131064478409</v>
      </c>
      <c r="CU10" s="74">
        <v>40</v>
      </c>
      <c r="CV10" s="15" t="s">
        <v>42</v>
      </c>
      <c r="CW10" s="75" t="s">
        <v>110</v>
      </c>
      <c r="CX10" s="66" t="s">
        <v>115</v>
      </c>
      <c r="CY10" s="62">
        <v>25</v>
      </c>
      <c r="CZ10" s="15" t="s">
        <v>42</v>
      </c>
      <c r="DA10" s="76">
        <v>35</v>
      </c>
      <c r="DB10" s="15" t="s">
        <v>42</v>
      </c>
      <c r="DC10" s="31">
        <f t="shared" si="51"/>
        <v>10</v>
      </c>
      <c r="DD10" s="15" t="s">
        <v>42</v>
      </c>
      <c r="DE10" s="22">
        <v>1</v>
      </c>
      <c r="DF10" s="105">
        <f t="shared" si="4"/>
        <v>10</v>
      </c>
      <c r="DH10" s="12">
        <v>1</v>
      </c>
      <c r="DI10" s="101">
        <f>INDEX('Cost Values'!$E$4:$E$47,MATCH(DH10,'Cost Values'!$A$4:$A$47,0))*CR10</f>
        <v>1439.152</v>
      </c>
      <c r="DJ10" s="12"/>
      <c r="DK10" s="12">
        <v>4</v>
      </c>
      <c r="DL10" s="101">
        <f>INDEX('Cost Values'!$E$4:$E$47,MATCH(DK10,'Cost Values'!$A$4:$A$47,0))*CR10*(1+$DL$1)^DC10</f>
        <v>5271.0350648788826</v>
      </c>
      <c r="DM10" s="12"/>
      <c r="DN10" s="127">
        <f>SUM(D10:INDEX(D10:AV10,DC10))</f>
        <v>10</v>
      </c>
      <c r="DO10" s="12"/>
      <c r="DP10" s="130">
        <f ca="1">IF(COUNT(D10:CO10)&lt;2*DA10,DA10,SUM(OFFSET(D10,0,DC10):INDEX(OFFSET(D10,0,DC10):CO10,DA10)))</f>
        <v>35</v>
      </c>
      <c r="DQ10" s="12"/>
      <c r="DR10" s="101">
        <f t="shared" si="6"/>
        <v>527.10350648788824</v>
      </c>
      <c r="DS10" s="101">
        <f t="shared" si="7"/>
        <v>527.10350648788824</v>
      </c>
      <c r="DT10" s="101">
        <f t="shared" si="8"/>
        <v>527.10350648788824</v>
      </c>
      <c r="DU10" s="101">
        <f t="shared" si="9"/>
        <v>527.10350648788824</v>
      </c>
      <c r="DV10" s="101">
        <f t="shared" si="10"/>
        <v>527.10350648788824</v>
      </c>
      <c r="DW10" s="101">
        <f t="shared" si="11"/>
        <v>527.10350648788824</v>
      </c>
      <c r="DX10" s="101">
        <f t="shared" si="12"/>
        <v>527.10350648788824</v>
      </c>
      <c r="DY10" s="101">
        <f t="shared" si="13"/>
        <v>527.10350648788824</v>
      </c>
      <c r="DZ10" s="101">
        <f t="shared" si="14"/>
        <v>527.10350648788824</v>
      </c>
      <c r="EA10" s="101">
        <f t="shared" si="15"/>
        <v>527.10350648788824</v>
      </c>
      <c r="EB10" s="101">
        <f t="shared" si="16"/>
        <v>1613.1717313987697</v>
      </c>
      <c r="EC10" s="101">
        <f t="shared" si="17"/>
        <v>1613.1717313987697</v>
      </c>
      <c r="ED10" s="101">
        <f t="shared" si="18"/>
        <v>1613.1717313987697</v>
      </c>
      <c r="EE10" s="101">
        <f t="shared" si="19"/>
        <v>1613.1717313987697</v>
      </c>
      <c r="EF10" s="101">
        <f t="shared" si="20"/>
        <v>1613.1717313987697</v>
      </c>
      <c r="EG10" s="101">
        <f t="shared" si="21"/>
        <v>1613.1717313987697</v>
      </c>
      <c r="EH10" s="101">
        <f t="shared" si="22"/>
        <v>1613.1717313987697</v>
      </c>
      <c r="EI10" s="101">
        <f t="shared" si="23"/>
        <v>1613.1717313987697</v>
      </c>
      <c r="EJ10" s="101">
        <f t="shared" si="24"/>
        <v>1613.1717313987697</v>
      </c>
      <c r="EK10" s="101">
        <f t="shared" si="25"/>
        <v>1613.1717313987697</v>
      </c>
      <c r="EL10" s="101">
        <f t="shared" si="26"/>
        <v>1613.1717313987697</v>
      </c>
      <c r="EM10" s="101">
        <f t="shared" si="27"/>
        <v>1613.1717313987697</v>
      </c>
      <c r="EN10" s="101">
        <f t="shared" si="28"/>
        <v>1613.1717313987697</v>
      </c>
      <c r="EO10" s="101">
        <f t="shared" si="29"/>
        <v>1613.1717313987697</v>
      </c>
      <c r="EP10" s="101">
        <f t="shared" si="30"/>
        <v>1613.1717313987697</v>
      </c>
      <c r="EQ10" s="101">
        <f t="shared" si="31"/>
        <v>1613.1717313987697</v>
      </c>
      <c r="ER10" s="101">
        <f t="shared" si="32"/>
        <v>1613.1717313987697</v>
      </c>
      <c r="ES10" s="101">
        <f t="shared" si="33"/>
        <v>1613.1717313987697</v>
      </c>
      <c r="ET10" s="101">
        <f t="shared" si="34"/>
        <v>1613.1717313987697</v>
      </c>
      <c r="EU10" s="101">
        <f t="shared" si="35"/>
        <v>1613.1717313987697</v>
      </c>
      <c r="EV10" s="101">
        <f t="shared" si="36"/>
        <v>1613.1717313987697</v>
      </c>
      <c r="EW10" s="101">
        <f t="shared" si="37"/>
        <v>1613.1717313987697</v>
      </c>
      <c r="EX10" s="101">
        <f t="shared" si="38"/>
        <v>1613.1717313987697</v>
      </c>
      <c r="EY10" s="101">
        <f t="shared" si="39"/>
        <v>1613.1717313987697</v>
      </c>
      <c r="EZ10" s="101">
        <f t="shared" si="40"/>
        <v>1613.1717313987697</v>
      </c>
      <c r="FA10" s="101">
        <f t="shared" si="41"/>
        <v>1613.1717313987697</v>
      </c>
      <c r="FB10" s="101">
        <f t="shared" si="42"/>
        <v>1613.1717313987697</v>
      </c>
      <c r="FC10" s="101">
        <f t="shared" si="43"/>
        <v>1613.1717313987697</v>
      </c>
      <c r="FD10" s="101">
        <f t="shared" si="44"/>
        <v>1613.1717313987697</v>
      </c>
      <c r="FE10" s="101">
        <f t="shared" si="45"/>
        <v>1613.1717313987697</v>
      </c>
      <c r="FF10" s="101">
        <f t="shared" si="46"/>
        <v>1613.1717313987697</v>
      </c>
      <c r="FG10" s="101">
        <f t="shared" si="47"/>
        <v>1613.1717313987697</v>
      </c>
      <c r="FH10" s="101">
        <f t="shared" si="48"/>
        <v>1613.1717313987697</v>
      </c>
      <c r="FI10" s="101">
        <f t="shared" si="49"/>
        <v>1613.1717313987697</v>
      </c>
      <c r="FJ10" s="101">
        <f t="shared" si="50"/>
        <v>1613.1717313987697</v>
      </c>
    </row>
    <row r="11" spans="1:171" ht="30" x14ac:dyDescent="0.25">
      <c r="A11" s="7" t="s">
        <v>34</v>
      </c>
      <c r="B11" s="149">
        <v>1</v>
      </c>
      <c r="C11" s="66" t="s">
        <v>120</v>
      </c>
      <c r="D11" s="109">
        <v>1</v>
      </c>
      <c r="E11" s="109">
        <v>1</v>
      </c>
      <c r="F11" s="109">
        <v>1</v>
      </c>
      <c r="G11" s="109">
        <v>1</v>
      </c>
      <c r="H11" s="109">
        <v>1</v>
      </c>
      <c r="I11" s="109">
        <v>1</v>
      </c>
      <c r="J11" s="109">
        <v>1</v>
      </c>
      <c r="K11" s="109">
        <v>1</v>
      </c>
      <c r="L11" s="109">
        <v>1</v>
      </c>
      <c r="M11" s="109">
        <v>1</v>
      </c>
      <c r="N11" s="109">
        <v>1</v>
      </c>
      <c r="O11" s="109">
        <v>1</v>
      </c>
      <c r="P11" s="109">
        <v>1</v>
      </c>
      <c r="Q11" s="109">
        <v>1</v>
      </c>
      <c r="R11" s="109">
        <v>1</v>
      </c>
      <c r="S11" s="109">
        <v>1</v>
      </c>
      <c r="T11" s="109">
        <v>1</v>
      </c>
      <c r="U11" s="109">
        <v>1</v>
      </c>
      <c r="V11" s="109">
        <v>1</v>
      </c>
      <c r="W11" s="109">
        <v>1</v>
      </c>
      <c r="X11" s="109">
        <v>1</v>
      </c>
      <c r="Y11" s="109">
        <v>1</v>
      </c>
      <c r="Z11" s="109">
        <v>1</v>
      </c>
      <c r="AA11" s="109">
        <v>1</v>
      </c>
      <c r="AB11" s="109">
        <v>1</v>
      </c>
      <c r="AC11" s="109">
        <v>1</v>
      </c>
      <c r="AD11" s="109">
        <v>1</v>
      </c>
      <c r="AE11" s="109">
        <v>1</v>
      </c>
      <c r="AF11" s="109">
        <v>1</v>
      </c>
      <c r="AG11" s="109">
        <v>1</v>
      </c>
      <c r="AH11" s="109">
        <v>1</v>
      </c>
      <c r="AI11" s="109">
        <v>1</v>
      </c>
      <c r="AJ11" s="109">
        <v>1</v>
      </c>
      <c r="AK11" s="109">
        <v>1</v>
      </c>
      <c r="AL11" s="109">
        <v>1</v>
      </c>
      <c r="AM11" s="109">
        <v>1</v>
      </c>
      <c r="AN11" s="109">
        <v>1</v>
      </c>
      <c r="AO11" s="109">
        <v>1</v>
      </c>
      <c r="AP11" s="109">
        <v>1</v>
      </c>
      <c r="AQ11" s="109">
        <v>1</v>
      </c>
      <c r="AR11" s="109">
        <v>1</v>
      </c>
      <c r="AS11" s="109">
        <v>1</v>
      </c>
      <c r="AT11" s="109">
        <v>1</v>
      </c>
      <c r="AU11" s="109">
        <v>1</v>
      </c>
      <c r="AV11" s="109">
        <v>1</v>
      </c>
      <c r="AW11" s="109">
        <v>1</v>
      </c>
      <c r="AX11" s="109">
        <v>1</v>
      </c>
      <c r="AY11" s="109">
        <v>1</v>
      </c>
      <c r="AZ11" s="109">
        <v>1</v>
      </c>
      <c r="BA11" s="109">
        <v>1</v>
      </c>
      <c r="BB11" s="109">
        <v>1</v>
      </c>
      <c r="BC11" s="109">
        <v>1</v>
      </c>
      <c r="BD11" s="109">
        <v>1</v>
      </c>
      <c r="BE11" s="109">
        <v>1</v>
      </c>
      <c r="BF11" s="109">
        <v>1</v>
      </c>
      <c r="BG11" s="109">
        <v>1</v>
      </c>
      <c r="BH11" s="109">
        <v>1</v>
      </c>
      <c r="BI11" s="109">
        <v>1</v>
      </c>
      <c r="BJ11" s="109">
        <v>1</v>
      </c>
      <c r="BK11" s="109">
        <v>1</v>
      </c>
      <c r="BL11" s="109">
        <v>1</v>
      </c>
      <c r="BM11" s="109">
        <v>1</v>
      </c>
      <c r="BN11" s="109">
        <v>1</v>
      </c>
      <c r="BO11" s="109">
        <v>1</v>
      </c>
      <c r="BP11" s="109">
        <v>1</v>
      </c>
      <c r="BQ11" s="109">
        <v>1</v>
      </c>
      <c r="BR11" s="109">
        <v>1</v>
      </c>
      <c r="BS11" s="109">
        <v>1</v>
      </c>
      <c r="BT11" s="109">
        <v>1</v>
      </c>
      <c r="BU11" s="109">
        <v>1</v>
      </c>
      <c r="BV11" s="109">
        <v>1</v>
      </c>
      <c r="BW11" s="109">
        <v>1</v>
      </c>
      <c r="BX11" s="109">
        <v>1</v>
      </c>
      <c r="BY11" s="109">
        <v>1</v>
      </c>
      <c r="BZ11" s="109">
        <v>1</v>
      </c>
      <c r="CA11" s="109">
        <v>1</v>
      </c>
      <c r="CB11" s="109">
        <v>1</v>
      </c>
      <c r="CC11" s="109">
        <v>1</v>
      </c>
      <c r="CD11" s="109">
        <v>1</v>
      </c>
      <c r="CE11" s="109">
        <v>1</v>
      </c>
      <c r="CF11" s="109">
        <v>1</v>
      </c>
      <c r="CG11" s="109">
        <v>1</v>
      </c>
      <c r="CH11" s="109">
        <v>1</v>
      </c>
      <c r="CI11" s="109">
        <v>1</v>
      </c>
      <c r="CJ11" s="109">
        <v>1</v>
      </c>
      <c r="CK11" s="109">
        <v>1</v>
      </c>
      <c r="CL11" s="109">
        <v>1</v>
      </c>
      <c r="CM11" s="109">
        <v>1</v>
      </c>
      <c r="CN11" s="109">
        <v>1</v>
      </c>
      <c r="CO11" s="109">
        <v>1</v>
      </c>
      <c r="CP11" s="66"/>
      <c r="CQ11" s="68" t="s">
        <v>58</v>
      </c>
      <c r="CR11" s="80">
        <v>2431.5700000000002</v>
      </c>
      <c r="CS11" s="36">
        <v>33.705658181838736</v>
      </c>
      <c r="CT11" s="36">
        <v>-88.070301793502509</v>
      </c>
      <c r="CU11" s="74">
        <v>40</v>
      </c>
      <c r="CV11" s="15" t="s">
        <v>42</v>
      </c>
      <c r="CW11" s="75" t="s">
        <v>110</v>
      </c>
      <c r="CX11" s="66" t="s">
        <v>115</v>
      </c>
      <c r="CY11" s="62">
        <v>25</v>
      </c>
      <c r="CZ11" s="15" t="s">
        <v>42</v>
      </c>
      <c r="DA11" s="76">
        <v>35</v>
      </c>
      <c r="DB11" s="15" t="s">
        <v>42</v>
      </c>
      <c r="DC11" s="31">
        <f t="shared" si="51"/>
        <v>10</v>
      </c>
      <c r="DD11" s="15" t="s">
        <v>42</v>
      </c>
      <c r="DE11" s="22">
        <v>1</v>
      </c>
      <c r="DF11" s="105">
        <f t="shared" si="4"/>
        <v>10</v>
      </c>
      <c r="DH11" s="12">
        <v>1</v>
      </c>
      <c r="DI11" s="101">
        <f>INDEX('Cost Values'!$E$4:$E$47,MATCH(DH11,'Cost Values'!$A$4:$A$47,0))*CR11</f>
        <v>17385.7255</v>
      </c>
      <c r="DJ11" s="12"/>
      <c r="DK11" s="12">
        <v>4</v>
      </c>
      <c r="DL11" s="101">
        <f>INDEX('Cost Values'!$E$4:$E$47,MATCH(DK11,'Cost Values'!$A$4:$A$47,0))*CR11*(1+$DL$1)^DC11</f>
        <v>63676.921366790266</v>
      </c>
      <c r="DM11" s="12"/>
      <c r="DN11" s="127">
        <f>SUM(D11:INDEX(D11:AV11,DC11))</f>
        <v>10</v>
      </c>
      <c r="DO11" s="12"/>
      <c r="DP11" s="130">
        <f ca="1">IF(COUNT(D11:CO11)&lt;2*DA11,DA11,SUM(OFFSET(D11,0,DC11):INDEX(OFFSET(D11,0,DC11):CO11,DA11)))</f>
        <v>35</v>
      </c>
      <c r="DQ11" s="12"/>
      <c r="DR11" s="101">
        <f t="shared" si="6"/>
        <v>6367.6921366790266</v>
      </c>
      <c r="DS11" s="101">
        <f t="shared" si="7"/>
        <v>6367.6921366790266</v>
      </c>
      <c r="DT11" s="101">
        <f t="shared" si="8"/>
        <v>6367.6921366790266</v>
      </c>
      <c r="DU11" s="101">
        <f t="shared" si="9"/>
        <v>6367.6921366790266</v>
      </c>
      <c r="DV11" s="101">
        <f t="shared" si="10"/>
        <v>6367.6921366790266</v>
      </c>
      <c r="DW11" s="101">
        <f t="shared" si="11"/>
        <v>6367.6921366790266</v>
      </c>
      <c r="DX11" s="101">
        <f t="shared" si="12"/>
        <v>6367.6921366790266</v>
      </c>
      <c r="DY11" s="101">
        <f t="shared" si="13"/>
        <v>6367.6921366790266</v>
      </c>
      <c r="DZ11" s="101">
        <f t="shared" si="14"/>
        <v>6367.6921366790266</v>
      </c>
      <c r="EA11" s="101">
        <f t="shared" si="15"/>
        <v>6367.6921366790266</v>
      </c>
      <c r="EB11" s="101">
        <f t="shared" si="16"/>
        <v>19487.976882538285</v>
      </c>
      <c r="EC11" s="101">
        <f t="shared" si="17"/>
        <v>19487.976882538285</v>
      </c>
      <c r="ED11" s="101">
        <f t="shared" si="18"/>
        <v>19487.976882538285</v>
      </c>
      <c r="EE11" s="101">
        <f t="shared" si="19"/>
        <v>19487.976882538285</v>
      </c>
      <c r="EF11" s="101">
        <f t="shared" si="20"/>
        <v>19487.976882538285</v>
      </c>
      <c r="EG11" s="101">
        <f t="shared" si="21"/>
        <v>19487.976882538285</v>
      </c>
      <c r="EH11" s="101">
        <f t="shared" si="22"/>
        <v>19487.976882538285</v>
      </c>
      <c r="EI11" s="101">
        <f t="shared" si="23"/>
        <v>19487.976882538285</v>
      </c>
      <c r="EJ11" s="101">
        <f t="shared" si="24"/>
        <v>19487.976882538285</v>
      </c>
      <c r="EK11" s="101">
        <f t="shared" si="25"/>
        <v>19487.976882538285</v>
      </c>
      <c r="EL11" s="101">
        <f t="shared" si="26"/>
        <v>19487.976882538285</v>
      </c>
      <c r="EM11" s="101">
        <f t="shared" si="27"/>
        <v>19487.976882538285</v>
      </c>
      <c r="EN11" s="101">
        <f t="shared" si="28"/>
        <v>19487.976882538285</v>
      </c>
      <c r="EO11" s="101">
        <f t="shared" si="29"/>
        <v>19487.976882538285</v>
      </c>
      <c r="EP11" s="101">
        <f t="shared" si="30"/>
        <v>19487.976882538285</v>
      </c>
      <c r="EQ11" s="101">
        <f t="shared" si="31"/>
        <v>19487.976882538285</v>
      </c>
      <c r="ER11" s="101">
        <f t="shared" si="32"/>
        <v>19487.976882538285</v>
      </c>
      <c r="ES11" s="101">
        <f t="shared" si="33"/>
        <v>19487.976882538285</v>
      </c>
      <c r="ET11" s="101">
        <f t="shared" si="34"/>
        <v>19487.976882538285</v>
      </c>
      <c r="EU11" s="101">
        <f t="shared" si="35"/>
        <v>19487.976882538285</v>
      </c>
      <c r="EV11" s="101">
        <f t="shared" si="36"/>
        <v>19487.976882538285</v>
      </c>
      <c r="EW11" s="101">
        <f t="shared" si="37"/>
        <v>19487.976882538285</v>
      </c>
      <c r="EX11" s="101">
        <f t="shared" si="38"/>
        <v>19487.976882538285</v>
      </c>
      <c r="EY11" s="101">
        <f t="shared" si="39"/>
        <v>19487.976882538285</v>
      </c>
      <c r="EZ11" s="101">
        <f t="shared" si="40"/>
        <v>19487.976882538285</v>
      </c>
      <c r="FA11" s="101">
        <f t="shared" si="41"/>
        <v>19487.976882538285</v>
      </c>
      <c r="FB11" s="101">
        <f t="shared" si="42"/>
        <v>19487.976882538285</v>
      </c>
      <c r="FC11" s="101">
        <f t="shared" si="43"/>
        <v>19487.976882538285</v>
      </c>
      <c r="FD11" s="101">
        <f t="shared" si="44"/>
        <v>19487.976882538285</v>
      </c>
      <c r="FE11" s="101">
        <f t="shared" si="45"/>
        <v>19487.976882538285</v>
      </c>
      <c r="FF11" s="101">
        <f t="shared" si="46"/>
        <v>19487.976882538285</v>
      </c>
      <c r="FG11" s="101">
        <f t="shared" si="47"/>
        <v>19487.976882538285</v>
      </c>
      <c r="FH11" s="101">
        <f t="shared" si="48"/>
        <v>19487.976882538285</v>
      </c>
      <c r="FI11" s="101">
        <f t="shared" si="49"/>
        <v>19487.976882538285</v>
      </c>
      <c r="FJ11" s="101">
        <f t="shared" si="50"/>
        <v>19487.976882538285</v>
      </c>
    </row>
    <row r="12" spans="1:171" ht="30" x14ac:dyDescent="0.25">
      <c r="A12" s="7" t="s">
        <v>34</v>
      </c>
      <c r="B12" s="149">
        <v>1</v>
      </c>
      <c r="C12" s="66" t="s">
        <v>121</v>
      </c>
      <c r="D12" s="109">
        <v>1</v>
      </c>
      <c r="E12" s="109">
        <v>1</v>
      </c>
      <c r="F12" s="109">
        <v>1</v>
      </c>
      <c r="G12" s="109">
        <v>1</v>
      </c>
      <c r="H12" s="109">
        <v>1</v>
      </c>
      <c r="I12" s="109">
        <v>1</v>
      </c>
      <c r="J12" s="109">
        <v>1</v>
      </c>
      <c r="K12" s="109">
        <v>1</v>
      </c>
      <c r="L12" s="109">
        <v>1</v>
      </c>
      <c r="M12" s="109">
        <v>1</v>
      </c>
      <c r="N12" s="109">
        <v>1</v>
      </c>
      <c r="O12" s="109">
        <v>1</v>
      </c>
      <c r="P12" s="109">
        <v>1</v>
      </c>
      <c r="Q12" s="109">
        <v>1</v>
      </c>
      <c r="R12" s="109">
        <v>1</v>
      </c>
      <c r="S12" s="109">
        <v>1</v>
      </c>
      <c r="T12" s="109">
        <v>1</v>
      </c>
      <c r="U12" s="109">
        <v>1</v>
      </c>
      <c r="V12" s="109">
        <v>1</v>
      </c>
      <c r="W12" s="109">
        <v>1</v>
      </c>
      <c r="X12" s="109">
        <v>1</v>
      </c>
      <c r="Y12" s="109">
        <v>1</v>
      </c>
      <c r="Z12" s="109">
        <v>1</v>
      </c>
      <c r="AA12" s="109">
        <v>1</v>
      </c>
      <c r="AB12" s="109">
        <v>1</v>
      </c>
      <c r="AC12" s="109">
        <v>1</v>
      </c>
      <c r="AD12" s="109">
        <v>1</v>
      </c>
      <c r="AE12" s="109">
        <v>1</v>
      </c>
      <c r="AF12" s="109">
        <v>1</v>
      </c>
      <c r="AG12" s="109">
        <v>1</v>
      </c>
      <c r="AH12" s="109">
        <v>1</v>
      </c>
      <c r="AI12" s="109">
        <v>1</v>
      </c>
      <c r="AJ12" s="109">
        <v>1</v>
      </c>
      <c r="AK12" s="109">
        <v>1</v>
      </c>
      <c r="AL12" s="109">
        <v>1</v>
      </c>
      <c r="AM12" s="109">
        <v>1</v>
      </c>
      <c r="AN12" s="109">
        <v>1</v>
      </c>
      <c r="AO12" s="109">
        <v>1</v>
      </c>
      <c r="AP12" s="109">
        <v>1</v>
      </c>
      <c r="AQ12" s="109">
        <v>1</v>
      </c>
      <c r="AR12" s="109">
        <v>1</v>
      </c>
      <c r="AS12" s="109">
        <v>1</v>
      </c>
      <c r="AT12" s="109">
        <v>1</v>
      </c>
      <c r="AU12" s="109">
        <v>1</v>
      </c>
      <c r="AV12" s="109">
        <v>1</v>
      </c>
      <c r="AW12" s="109">
        <v>1</v>
      </c>
      <c r="AX12" s="109">
        <v>1</v>
      </c>
      <c r="AY12" s="109">
        <v>1</v>
      </c>
      <c r="AZ12" s="109">
        <v>1</v>
      </c>
      <c r="BA12" s="109">
        <v>1</v>
      </c>
      <c r="BB12" s="109">
        <v>1</v>
      </c>
      <c r="BC12" s="109">
        <v>1</v>
      </c>
      <c r="BD12" s="109">
        <v>1</v>
      </c>
      <c r="BE12" s="109">
        <v>1</v>
      </c>
      <c r="BF12" s="109">
        <v>1</v>
      </c>
      <c r="BG12" s="109">
        <v>1</v>
      </c>
      <c r="BH12" s="109">
        <v>1</v>
      </c>
      <c r="BI12" s="109">
        <v>1</v>
      </c>
      <c r="BJ12" s="109">
        <v>1</v>
      </c>
      <c r="BK12" s="109">
        <v>1</v>
      </c>
      <c r="BL12" s="109">
        <v>1</v>
      </c>
      <c r="BM12" s="109">
        <v>1</v>
      </c>
      <c r="BN12" s="109">
        <v>1</v>
      </c>
      <c r="BO12" s="109">
        <v>1</v>
      </c>
      <c r="BP12" s="109">
        <v>1</v>
      </c>
      <c r="BQ12" s="109">
        <v>1</v>
      </c>
      <c r="BR12" s="109">
        <v>1</v>
      </c>
      <c r="BS12" s="109">
        <v>1</v>
      </c>
      <c r="BT12" s="109">
        <v>1</v>
      </c>
      <c r="BU12" s="109">
        <v>1</v>
      </c>
      <c r="BV12" s="109">
        <v>1</v>
      </c>
      <c r="BW12" s="109">
        <v>1</v>
      </c>
      <c r="BX12" s="109">
        <v>1</v>
      </c>
      <c r="BY12" s="109">
        <v>1</v>
      </c>
      <c r="BZ12" s="109">
        <v>1</v>
      </c>
      <c r="CA12" s="109">
        <v>1</v>
      </c>
      <c r="CB12" s="109">
        <v>1</v>
      </c>
      <c r="CC12" s="109">
        <v>1</v>
      </c>
      <c r="CD12" s="109">
        <v>1</v>
      </c>
      <c r="CE12" s="109">
        <v>1</v>
      </c>
      <c r="CF12" s="109">
        <v>1</v>
      </c>
      <c r="CG12" s="109">
        <v>1</v>
      </c>
      <c r="CH12" s="109">
        <v>1</v>
      </c>
      <c r="CI12" s="109">
        <v>1</v>
      </c>
      <c r="CJ12" s="109">
        <v>1</v>
      </c>
      <c r="CK12" s="109">
        <v>1</v>
      </c>
      <c r="CL12" s="109">
        <v>1</v>
      </c>
      <c r="CM12" s="109">
        <v>1</v>
      </c>
      <c r="CN12" s="109">
        <v>1</v>
      </c>
      <c r="CO12" s="109">
        <v>1</v>
      </c>
      <c r="CP12" s="66"/>
      <c r="CQ12" s="68" t="s">
        <v>59</v>
      </c>
      <c r="CR12" s="80">
        <v>1020.51</v>
      </c>
      <c r="CS12" s="36">
        <v>33.624270779937603</v>
      </c>
      <c r="CT12" s="36">
        <v>-88.22866741780085</v>
      </c>
      <c r="CU12" s="74">
        <v>40</v>
      </c>
      <c r="CV12" s="15" t="s">
        <v>42</v>
      </c>
      <c r="CW12" s="75" t="s">
        <v>110</v>
      </c>
      <c r="CX12" s="66" t="s">
        <v>115</v>
      </c>
      <c r="CY12" s="62">
        <v>25</v>
      </c>
      <c r="CZ12" s="15" t="s">
        <v>42</v>
      </c>
      <c r="DA12" s="76">
        <v>35</v>
      </c>
      <c r="DB12" s="15" t="s">
        <v>42</v>
      </c>
      <c r="DC12" s="31">
        <f t="shared" si="51"/>
        <v>10</v>
      </c>
      <c r="DD12" s="15" t="s">
        <v>42</v>
      </c>
      <c r="DE12" s="22">
        <v>1</v>
      </c>
      <c r="DF12" s="105">
        <f t="shared" si="4"/>
        <v>10</v>
      </c>
      <c r="DH12" s="12">
        <v>1</v>
      </c>
      <c r="DI12" s="101">
        <f>INDEX('Cost Values'!$E$4:$E$47,MATCH(DH12,'Cost Values'!$A$4:$A$47,0))*CR12</f>
        <v>7296.6465000000007</v>
      </c>
      <c r="DJ12" s="12"/>
      <c r="DK12" s="12">
        <v>4</v>
      </c>
      <c r="DL12" s="101">
        <f>INDEX('Cost Values'!$E$4:$E$47,MATCH(DK12,'Cost Values'!$A$4:$A$47,0))*CR12*(1+$DL$1)^DC12</f>
        <v>26724.682005462782</v>
      </c>
      <c r="DM12" s="12"/>
      <c r="DN12" s="127">
        <f>SUM(D12:INDEX(D12:AV12,DC12))</f>
        <v>10</v>
      </c>
      <c r="DO12" s="12"/>
      <c r="DP12" s="130">
        <f ca="1">IF(COUNT(D12:CO12)&lt;2*DA12,DA12,SUM(OFFSET(D12,0,DC12):INDEX(OFFSET(D12,0,DC12):CO12,DA12)))</f>
        <v>35</v>
      </c>
      <c r="DQ12" s="12"/>
      <c r="DR12" s="101">
        <f t="shared" si="6"/>
        <v>2672.4682005462782</v>
      </c>
      <c r="DS12" s="101">
        <f t="shared" si="7"/>
        <v>2672.4682005462782</v>
      </c>
      <c r="DT12" s="101">
        <f t="shared" si="8"/>
        <v>2672.4682005462782</v>
      </c>
      <c r="DU12" s="101">
        <f t="shared" si="9"/>
        <v>2672.4682005462782</v>
      </c>
      <c r="DV12" s="101">
        <f t="shared" si="10"/>
        <v>2672.4682005462782</v>
      </c>
      <c r="DW12" s="101">
        <f t="shared" si="11"/>
        <v>2672.4682005462782</v>
      </c>
      <c r="DX12" s="101">
        <f t="shared" si="12"/>
        <v>2672.4682005462782</v>
      </c>
      <c r="DY12" s="101">
        <f t="shared" si="13"/>
        <v>2672.4682005462782</v>
      </c>
      <c r="DZ12" s="101">
        <f t="shared" si="14"/>
        <v>2672.4682005462782</v>
      </c>
      <c r="EA12" s="101">
        <f t="shared" si="15"/>
        <v>2672.4682005462782</v>
      </c>
      <c r="EB12" s="101">
        <f t="shared" si="16"/>
        <v>8178.944175326701</v>
      </c>
      <c r="EC12" s="101">
        <f t="shared" si="17"/>
        <v>8178.944175326701</v>
      </c>
      <c r="ED12" s="101">
        <f t="shared" si="18"/>
        <v>8178.944175326701</v>
      </c>
      <c r="EE12" s="101">
        <f t="shared" si="19"/>
        <v>8178.944175326701</v>
      </c>
      <c r="EF12" s="101">
        <f t="shared" si="20"/>
        <v>8178.944175326701</v>
      </c>
      <c r="EG12" s="101">
        <f t="shared" si="21"/>
        <v>8178.944175326701</v>
      </c>
      <c r="EH12" s="101">
        <f t="shared" si="22"/>
        <v>8178.944175326701</v>
      </c>
      <c r="EI12" s="101">
        <f t="shared" si="23"/>
        <v>8178.944175326701</v>
      </c>
      <c r="EJ12" s="101">
        <f t="shared" si="24"/>
        <v>8178.944175326701</v>
      </c>
      <c r="EK12" s="101">
        <f t="shared" si="25"/>
        <v>8178.944175326701</v>
      </c>
      <c r="EL12" s="101">
        <f t="shared" si="26"/>
        <v>8178.944175326701</v>
      </c>
      <c r="EM12" s="101">
        <f t="shared" si="27"/>
        <v>8178.944175326701</v>
      </c>
      <c r="EN12" s="101">
        <f t="shared" si="28"/>
        <v>8178.944175326701</v>
      </c>
      <c r="EO12" s="101">
        <f t="shared" si="29"/>
        <v>8178.944175326701</v>
      </c>
      <c r="EP12" s="101">
        <f t="shared" si="30"/>
        <v>8178.944175326701</v>
      </c>
      <c r="EQ12" s="101">
        <f t="shared" si="31"/>
        <v>8178.944175326701</v>
      </c>
      <c r="ER12" s="101">
        <f t="shared" si="32"/>
        <v>8178.944175326701</v>
      </c>
      <c r="ES12" s="101">
        <f t="shared" si="33"/>
        <v>8178.944175326701</v>
      </c>
      <c r="ET12" s="101">
        <f t="shared" si="34"/>
        <v>8178.944175326701</v>
      </c>
      <c r="EU12" s="101">
        <f t="shared" si="35"/>
        <v>8178.944175326701</v>
      </c>
      <c r="EV12" s="101">
        <f t="shared" si="36"/>
        <v>8178.944175326701</v>
      </c>
      <c r="EW12" s="101">
        <f t="shared" si="37"/>
        <v>8178.944175326701</v>
      </c>
      <c r="EX12" s="101">
        <f t="shared" si="38"/>
        <v>8178.944175326701</v>
      </c>
      <c r="EY12" s="101">
        <f t="shared" si="39"/>
        <v>8178.944175326701</v>
      </c>
      <c r="EZ12" s="101">
        <f t="shared" si="40"/>
        <v>8178.944175326701</v>
      </c>
      <c r="FA12" s="101">
        <f t="shared" si="41"/>
        <v>8178.944175326701</v>
      </c>
      <c r="FB12" s="101">
        <f t="shared" si="42"/>
        <v>8178.944175326701</v>
      </c>
      <c r="FC12" s="101">
        <f t="shared" si="43"/>
        <v>8178.944175326701</v>
      </c>
      <c r="FD12" s="101">
        <f t="shared" si="44"/>
        <v>8178.944175326701</v>
      </c>
      <c r="FE12" s="101">
        <f t="shared" si="45"/>
        <v>8178.944175326701</v>
      </c>
      <c r="FF12" s="101">
        <f t="shared" si="46"/>
        <v>8178.944175326701</v>
      </c>
      <c r="FG12" s="101">
        <f t="shared" si="47"/>
        <v>8178.944175326701</v>
      </c>
      <c r="FH12" s="101">
        <f t="shared" si="48"/>
        <v>8178.944175326701</v>
      </c>
      <c r="FI12" s="101">
        <f t="shared" si="49"/>
        <v>8178.944175326701</v>
      </c>
      <c r="FJ12" s="101">
        <f t="shared" si="50"/>
        <v>8178.944175326701</v>
      </c>
    </row>
    <row r="13" spans="1:171" ht="30" x14ac:dyDescent="0.25">
      <c r="A13" s="7" t="s">
        <v>34</v>
      </c>
      <c r="B13" s="149">
        <v>1</v>
      </c>
      <c r="C13" s="66" t="s">
        <v>123</v>
      </c>
      <c r="D13" s="109">
        <v>1</v>
      </c>
      <c r="E13" s="109">
        <v>1</v>
      </c>
      <c r="F13" s="109">
        <v>1</v>
      </c>
      <c r="G13" s="109">
        <v>1</v>
      </c>
      <c r="H13" s="109">
        <v>1</v>
      </c>
      <c r="I13" s="109">
        <v>1</v>
      </c>
      <c r="J13" s="109">
        <v>1</v>
      </c>
      <c r="K13" s="109">
        <v>1</v>
      </c>
      <c r="L13" s="109">
        <v>1</v>
      </c>
      <c r="M13" s="109">
        <v>1</v>
      </c>
      <c r="N13" s="109">
        <v>1</v>
      </c>
      <c r="O13" s="109">
        <v>1</v>
      </c>
      <c r="P13" s="109">
        <v>1</v>
      </c>
      <c r="Q13" s="109">
        <v>1</v>
      </c>
      <c r="R13" s="109">
        <v>1</v>
      </c>
      <c r="S13" s="109">
        <v>1</v>
      </c>
      <c r="T13" s="109">
        <v>1</v>
      </c>
      <c r="U13" s="109">
        <v>1</v>
      </c>
      <c r="V13" s="109">
        <v>1</v>
      </c>
      <c r="W13" s="109">
        <v>1</v>
      </c>
      <c r="X13" s="109">
        <v>1</v>
      </c>
      <c r="Y13" s="109">
        <v>1</v>
      </c>
      <c r="Z13" s="109">
        <v>1</v>
      </c>
      <c r="AA13" s="109">
        <v>1</v>
      </c>
      <c r="AB13" s="109">
        <v>1</v>
      </c>
      <c r="AC13" s="109">
        <v>1</v>
      </c>
      <c r="AD13" s="109">
        <v>1</v>
      </c>
      <c r="AE13" s="109">
        <v>1</v>
      </c>
      <c r="AF13" s="109">
        <v>1</v>
      </c>
      <c r="AG13" s="109">
        <v>1</v>
      </c>
      <c r="AH13" s="109">
        <v>1</v>
      </c>
      <c r="AI13" s="109">
        <v>1</v>
      </c>
      <c r="AJ13" s="109">
        <v>1</v>
      </c>
      <c r="AK13" s="109">
        <v>1</v>
      </c>
      <c r="AL13" s="109">
        <v>1</v>
      </c>
      <c r="AM13" s="109">
        <v>1</v>
      </c>
      <c r="AN13" s="109">
        <v>1</v>
      </c>
      <c r="AO13" s="109">
        <v>1</v>
      </c>
      <c r="AP13" s="109">
        <v>1</v>
      </c>
      <c r="AQ13" s="109">
        <v>1</v>
      </c>
      <c r="AR13" s="109">
        <v>1</v>
      </c>
      <c r="AS13" s="109">
        <v>1</v>
      </c>
      <c r="AT13" s="109">
        <v>1</v>
      </c>
      <c r="AU13" s="109">
        <v>1</v>
      </c>
      <c r="AV13" s="109">
        <v>1</v>
      </c>
      <c r="AW13" s="109">
        <v>1</v>
      </c>
      <c r="AX13" s="109">
        <v>1</v>
      </c>
      <c r="AY13" s="109">
        <v>1</v>
      </c>
      <c r="AZ13" s="109">
        <v>1</v>
      </c>
      <c r="BA13" s="109">
        <v>1</v>
      </c>
      <c r="BB13" s="109">
        <v>1</v>
      </c>
      <c r="BC13" s="109">
        <v>1</v>
      </c>
      <c r="BD13" s="109">
        <v>1</v>
      </c>
      <c r="BE13" s="109">
        <v>1</v>
      </c>
      <c r="BF13" s="109">
        <v>1</v>
      </c>
      <c r="BG13" s="109">
        <v>1</v>
      </c>
      <c r="BH13" s="109">
        <v>1</v>
      </c>
      <c r="BI13" s="109">
        <v>1</v>
      </c>
      <c r="BJ13" s="109">
        <v>1</v>
      </c>
      <c r="BK13" s="109">
        <v>1</v>
      </c>
      <c r="BL13" s="109">
        <v>1</v>
      </c>
      <c r="BM13" s="109">
        <v>1</v>
      </c>
      <c r="BN13" s="109">
        <v>1</v>
      </c>
      <c r="BO13" s="109">
        <v>1</v>
      </c>
      <c r="BP13" s="109">
        <v>1</v>
      </c>
      <c r="BQ13" s="109">
        <v>1</v>
      </c>
      <c r="BR13" s="109">
        <v>1</v>
      </c>
      <c r="BS13" s="109">
        <v>1</v>
      </c>
      <c r="BT13" s="109">
        <v>1</v>
      </c>
      <c r="BU13" s="109">
        <v>1</v>
      </c>
      <c r="BV13" s="109">
        <v>1</v>
      </c>
      <c r="BW13" s="109">
        <v>1</v>
      </c>
      <c r="BX13" s="109">
        <v>1</v>
      </c>
      <c r="BY13" s="109">
        <v>1</v>
      </c>
      <c r="BZ13" s="109">
        <v>1</v>
      </c>
      <c r="CA13" s="109">
        <v>1</v>
      </c>
      <c r="CB13" s="109">
        <v>1</v>
      </c>
      <c r="CC13" s="109">
        <v>1</v>
      </c>
      <c r="CD13" s="109">
        <v>1</v>
      </c>
      <c r="CE13" s="109">
        <v>1</v>
      </c>
      <c r="CF13" s="109">
        <v>1</v>
      </c>
      <c r="CG13" s="109">
        <v>1</v>
      </c>
      <c r="CH13" s="109">
        <v>1</v>
      </c>
      <c r="CI13" s="109">
        <v>1</v>
      </c>
      <c r="CJ13" s="109">
        <v>1</v>
      </c>
      <c r="CK13" s="109">
        <v>1</v>
      </c>
      <c r="CL13" s="109">
        <v>1</v>
      </c>
      <c r="CM13" s="109">
        <v>1</v>
      </c>
      <c r="CN13" s="109">
        <v>1</v>
      </c>
      <c r="CO13" s="109">
        <v>1</v>
      </c>
      <c r="CP13" s="66"/>
      <c r="CQ13" s="68" t="s">
        <v>61</v>
      </c>
      <c r="CR13" s="80">
        <v>870.48</v>
      </c>
      <c r="CS13" s="36">
        <v>33.785438625024511</v>
      </c>
      <c r="CT13" s="36">
        <v>-88.512534216325122</v>
      </c>
      <c r="CU13" s="74">
        <v>40</v>
      </c>
      <c r="CV13" s="15" t="s">
        <v>42</v>
      </c>
      <c r="CW13" s="75" t="s">
        <v>110</v>
      </c>
      <c r="CX13" s="66" t="s">
        <v>115</v>
      </c>
      <c r="CY13" s="62">
        <v>25</v>
      </c>
      <c r="CZ13" s="15" t="s">
        <v>42</v>
      </c>
      <c r="DA13" s="76">
        <v>35</v>
      </c>
      <c r="DB13" s="15" t="s">
        <v>42</v>
      </c>
      <c r="DC13" s="31">
        <f t="shared" si="51"/>
        <v>10</v>
      </c>
      <c r="DD13" s="15" t="s">
        <v>42</v>
      </c>
      <c r="DE13" s="22">
        <v>1</v>
      </c>
      <c r="DF13" s="105">
        <f t="shared" si="4"/>
        <v>10</v>
      </c>
      <c r="DH13" s="12">
        <v>1</v>
      </c>
      <c r="DI13" s="101">
        <f>INDEX('Cost Values'!$E$4:$E$47,MATCH(DH13,'Cost Values'!$A$4:$A$47,0))*CR13</f>
        <v>6223.9320000000007</v>
      </c>
      <c r="DJ13" s="12"/>
      <c r="DK13" s="12">
        <v>4</v>
      </c>
      <c r="DL13" s="101">
        <f>INDEX('Cost Values'!$E$4:$E$47,MATCH(DK13,'Cost Values'!$A$4:$A$47,0))*CR13*(1+$DL$1)^DC13</f>
        <v>22795.760151409824</v>
      </c>
      <c r="DM13" s="12"/>
      <c r="DN13" s="127">
        <f>SUM(D13:INDEX(D13:AV13,DC13))</f>
        <v>10</v>
      </c>
      <c r="DO13" s="12"/>
      <c r="DP13" s="130">
        <f ca="1">IF(COUNT(D13:CO13)&lt;2*DA13,DA13,SUM(OFFSET(D13,0,DC13):INDEX(OFFSET(D13,0,DC13):CO13,DA13)))</f>
        <v>35</v>
      </c>
      <c r="DQ13" s="12"/>
      <c r="DR13" s="101">
        <f t="shared" si="6"/>
        <v>2279.5760151409822</v>
      </c>
      <c r="DS13" s="101">
        <f t="shared" si="7"/>
        <v>2279.5760151409822</v>
      </c>
      <c r="DT13" s="101">
        <f t="shared" si="8"/>
        <v>2279.5760151409822</v>
      </c>
      <c r="DU13" s="101">
        <f t="shared" si="9"/>
        <v>2279.5760151409822</v>
      </c>
      <c r="DV13" s="101">
        <f t="shared" si="10"/>
        <v>2279.5760151409822</v>
      </c>
      <c r="DW13" s="101">
        <f t="shared" si="11"/>
        <v>2279.5760151409822</v>
      </c>
      <c r="DX13" s="101">
        <f t="shared" si="12"/>
        <v>2279.5760151409822</v>
      </c>
      <c r="DY13" s="101">
        <f t="shared" si="13"/>
        <v>2279.5760151409822</v>
      </c>
      <c r="DZ13" s="101">
        <f t="shared" si="14"/>
        <v>2279.5760151409822</v>
      </c>
      <c r="EA13" s="101">
        <f t="shared" si="15"/>
        <v>2279.5760151409822</v>
      </c>
      <c r="EB13" s="101">
        <f t="shared" si="16"/>
        <v>6976.5189226351395</v>
      </c>
      <c r="EC13" s="101">
        <f t="shared" si="17"/>
        <v>6976.5189226351395</v>
      </c>
      <c r="ED13" s="101">
        <f t="shared" si="18"/>
        <v>6976.5189226351395</v>
      </c>
      <c r="EE13" s="101">
        <f t="shared" si="19"/>
        <v>6976.5189226351395</v>
      </c>
      <c r="EF13" s="101">
        <f t="shared" si="20"/>
        <v>6976.5189226351395</v>
      </c>
      <c r="EG13" s="101">
        <f t="shared" si="21"/>
        <v>6976.5189226351395</v>
      </c>
      <c r="EH13" s="101">
        <f t="shared" si="22"/>
        <v>6976.5189226351395</v>
      </c>
      <c r="EI13" s="101">
        <f t="shared" si="23"/>
        <v>6976.5189226351395</v>
      </c>
      <c r="EJ13" s="101">
        <f t="shared" si="24"/>
        <v>6976.5189226351395</v>
      </c>
      <c r="EK13" s="101">
        <f t="shared" si="25"/>
        <v>6976.5189226351395</v>
      </c>
      <c r="EL13" s="101">
        <f t="shared" si="26"/>
        <v>6976.5189226351395</v>
      </c>
      <c r="EM13" s="101">
        <f t="shared" si="27"/>
        <v>6976.5189226351395</v>
      </c>
      <c r="EN13" s="101">
        <f t="shared" si="28"/>
        <v>6976.5189226351395</v>
      </c>
      <c r="EO13" s="101">
        <f t="shared" si="29"/>
        <v>6976.5189226351395</v>
      </c>
      <c r="EP13" s="101">
        <f t="shared" si="30"/>
        <v>6976.5189226351395</v>
      </c>
      <c r="EQ13" s="101">
        <f t="shared" si="31"/>
        <v>6976.5189226351395</v>
      </c>
      <c r="ER13" s="101">
        <f t="shared" si="32"/>
        <v>6976.5189226351395</v>
      </c>
      <c r="ES13" s="101">
        <f t="shared" si="33"/>
        <v>6976.5189226351395</v>
      </c>
      <c r="ET13" s="101">
        <f t="shared" si="34"/>
        <v>6976.5189226351395</v>
      </c>
      <c r="EU13" s="101">
        <f t="shared" si="35"/>
        <v>6976.5189226351395</v>
      </c>
      <c r="EV13" s="101">
        <f t="shared" si="36"/>
        <v>6976.5189226351395</v>
      </c>
      <c r="EW13" s="101">
        <f t="shared" si="37"/>
        <v>6976.5189226351395</v>
      </c>
      <c r="EX13" s="101">
        <f t="shared" si="38"/>
        <v>6976.5189226351395</v>
      </c>
      <c r="EY13" s="101">
        <f t="shared" si="39"/>
        <v>6976.5189226351395</v>
      </c>
      <c r="EZ13" s="101">
        <f t="shared" si="40"/>
        <v>6976.5189226351395</v>
      </c>
      <c r="FA13" s="101">
        <f t="shared" si="41"/>
        <v>6976.5189226351395</v>
      </c>
      <c r="FB13" s="101">
        <f t="shared" si="42"/>
        <v>6976.5189226351395</v>
      </c>
      <c r="FC13" s="101">
        <f t="shared" si="43"/>
        <v>6976.5189226351395</v>
      </c>
      <c r="FD13" s="101">
        <f t="shared" si="44"/>
        <v>6976.5189226351395</v>
      </c>
      <c r="FE13" s="101">
        <f t="shared" si="45"/>
        <v>6976.5189226351395</v>
      </c>
      <c r="FF13" s="101">
        <f t="shared" si="46"/>
        <v>6976.5189226351395</v>
      </c>
      <c r="FG13" s="101">
        <f t="shared" si="47"/>
        <v>6976.5189226351395</v>
      </c>
      <c r="FH13" s="101">
        <f t="shared" si="48"/>
        <v>6976.5189226351395</v>
      </c>
      <c r="FI13" s="101">
        <f t="shared" si="49"/>
        <v>6976.5189226351395</v>
      </c>
      <c r="FJ13" s="101">
        <f t="shared" si="50"/>
        <v>6976.5189226351395</v>
      </c>
    </row>
    <row r="14" spans="1:171" ht="30" x14ac:dyDescent="0.25">
      <c r="A14" s="7" t="s">
        <v>34</v>
      </c>
      <c r="B14" s="149">
        <v>1</v>
      </c>
      <c r="C14" s="66" t="s">
        <v>124</v>
      </c>
      <c r="D14" s="109">
        <v>1</v>
      </c>
      <c r="E14" s="109">
        <v>1</v>
      </c>
      <c r="F14" s="109">
        <v>1</v>
      </c>
      <c r="G14" s="109">
        <v>1</v>
      </c>
      <c r="H14" s="109">
        <v>1</v>
      </c>
      <c r="I14" s="109">
        <v>1</v>
      </c>
      <c r="J14" s="109">
        <v>1</v>
      </c>
      <c r="K14" s="109">
        <v>1</v>
      </c>
      <c r="L14" s="109">
        <v>1</v>
      </c>
      <c r="M14" s="109">
        <v>1</v>
      </c>
      <c r="N14" s="109">
        <v>1</v>
      </c>
      <c r="O14" s="109">
        <v>1</v>
      </c>
      <c r="P14" s="109">
        <v>1</v>
      </c>
      <c r="Q14" s="109">
        <v>1</v>
      </c>
      <c r="R14" s="109">
        <v>1</v>
      </c>
      <c r="S14" s="109">
        <v>1</v>
      </c>
      <c r="T14" s="109">
        <v>1</v>
      </c>
      <c r="U14" s="109">
        <v>1</v>
      </c>
      <c r="V14" s="109">
        <v>1</v>
      </c>
      <c r="W14" s="109">
        <v>1</v>
      </c>
      <c r="X14" s="109">
        <v>1</v>
      </c>
      <c r="Y14" s="109">
        <v>1</v>
      </c>
      <c r="Z14" s="109">
        <v>1</v>
      </c>
      <c r="AA14" s="109">
        <v>1</v>
      </c>
      <c r="AB14" s="109">
        <v>1</v>
      </c>
      <c r="AC14" s="109">
        <v>1</v>
      </c>
      <c r="AD14" s="109">
        <v>1</v>
      </c>
      <c r="AE14" s="109">
        <v>1</v>
      </c>
      <c r="AF14" s="109">
        <v>1</v>
      </c>
      <c r="AG14" s="109">
        <v>1</v>
      </c>
      <c r="AH14" s="109">
        <v>1</v>
      </c>
      <c r="AI14" s="109">
        <v>1</v>
      </c>
      <c r="AJ14" s="109">
        <v>1</v>
      </c>
      <c r="AK14" s="109">
        <v>1</v>
      </c>
      <c r="AL14" s="109">
        <v>1</v>
      </c>
      <c r="AM14" s="109">
        <v>1</v>
      </c>
      <c r="AN14" s="109">
        <v>1</v>
      </c>
      <c r="AO14" s="109">
        <v>1</v>
      </c>
      <c r="AP14" s="109">
        <v>1</v>
      </c>
      <c r="AQ14" s="109">
        <v>1</v>
      </c>
      <c r="AR14" s="109">
        <v>1</v>
      </c>
      <c r="AS14" s="109">
        <v>1</v>
      </c>
      <c r="AT14" s="109">
        <v>1</v>
      </c>
      <c r="AU14" s="109">
        <v>1</v>
      </c>
      <c r="AV14" s="109">
        <v>1</v>
      </c>
      <c r="AW14" s="109">
        <v>1</v>
      </c>
      <c r="AX14" s="109">
        <v>1</v>
      </c>
      <c r="AY14" s="109">
        <v>1</v>
      </c>
      <c r="AZ14" s="109">
        <v>1</v>
      </c>
      <c r="BA14" s="109">
        <v>1</v>
      </c>
      <c r="BB14" s="109">
        <v>1</v>
      </c>
      <c r="BC14" s="109">
        <v>1</v>
      </c>
      <c r="BD14" s="109">
        <v>1</v>
      </c>
      <c r="BE14" s="109">
        <v>1</v>
      </c>
      <c r="BF14" s="109">
        <v>1</v>
      </c>
      <c r="BG14" s="109">
        <v>1</v>
      </c>
      <c r="BH14" s="109">
        <v>1</v>
      </c>
      <c r="BI14" s="109">
        <v>1</v>
      </c>
      <c r="BJ14" s="109">
        <v>1</v>
      </c>
      <c r="BK14" s="109">
        <v>1</v>
      </c>
      <c r="BL14" s="109">
        <v>1</v>
      </c>
      <c r="BM14" s="109">
        <v>1</v>
      </c>
      <c r="BN14" s="109">
        <v>1</v>
      </c>
      <c r="BO14" s="109">
        <v>1</v>
      </c>
      <c r="BP14" s="109">
        <v>1</v>
      </c>
      <c r="BQ14" s="109">
        <v>1</v>
      </c>
      <c r="BR14" s="109">
        <v>1</v>
      </c>
      <c r="BS14" s="109">
        <v>1</v>
      </c>
      <c r="BT14" s="109">
        <v>1</v>
      </c>
      <c r="BU14" s="109">
        <v>1</v>
      </c>
      <c r="BV14" s="109">
        <v>1</v>
      </c>
      <c r="BW14" s="109">
        <v>1</v>
      </c>
      <c r="BX14" s="109">
        <v>1</v>
      </c>
      <c r="BY14" s="109">
        <v>1</v>
      </c>
      <c r="BZ14" s="109">
        <v>1</v>
      </c>
      <c r="CA14" s="109">
        <v>1</v>
      </c>
      <c r="CB14" s="109">
        <v>1</v>
      </c>
      <c r="CC14" s="109">
        <v>1</v>
      </c>
      <c r="CD14" s="109">
        <v>1</v>
      </c>
      <c r="CE14" s="109">
        <v>1</v>
      </c>
      <c r="CF14" s="109">
        <v>1</v>
      </c>
      <c r="CG14" s="109">
        <v>1</v>
      </c>
      <c r="CH14" s="109">
        <v>1</v>
      </c>
      <c r="CI14" s="109">
        <v>1</v>
      </c>
      <c r="CJ14" s="109">
        <v>1</v>
      </c>
      <c r="CK14" s="109">
        <v>1</v>
      </c>
      <c r="CL14" s="109">
        <v>1</v>
      </c>
      <c r="CM14" s="109">
        <v>1</v>
      </c>
      <c r="CN14" s="109">
        <v>1</v>
      </c>
      <c r="CO14" s="109">
        <v>1</v>
      </c>
      <c r="CP14" s="66"/>
      <c r="CQ14" s="68" t="s">
        <v>62</v>
      </c>
      <c r="CR14" s="80">
        <v>1481.11</v>
      </c>
      <c r="CS14" s="36">
        <v>33.861956645198909</v>
      </c>
      <c r="CT14" s="36">
        <v>-88.207087580677211</v>
      </c>
      <c r="CU14" s="74">
        <v>40</v>
      </c>
      <c r="CV14" s="15" t="s">
        <v>42</v>
      </c>
      <c r="CW14" s="75" t="s">
        <v>110</v>
      </c>
      <c r="CX14" s="66" t="s">
        <v>115</v>
      </c>
      <c r="CY14" s="62">
        <v>25</v>
      </c>
      <c r="CZ14" s="15" t="s">
        <v>42</v>
      </c>
      <c r="DA14" s="76">
        <v>35</v>
      </c>
      <c r="DB14" s="15" t="s">
        <v>42</v>
      </c>
      <c r="DC14" s="31">
        <f t="shared" si="51"/>
        <v>10</v>
      </c>
      <c r="DD14" s="15" t="s">
        <v>42</v>
      </c>
      <c r="DE14" s="22">
        <v>1</v>
      </c>
      <c r="DF14" s="105">
        <f t="shared" si="4"/>
        <v>10</v>
      </c>
      <c r="DH14" s="12">
        <v>1</v>
      </c>
      <c r="DI14" s="101">
        <f>INDEX('Cost Values'!$E$4:$E$47,MATCH(DH14,'Cost Values'!$A$4:$A$47,0))*CR14</f>
        <v>10589.9365</v>
      </c>
      <c r="DJ14" s="12"/>
      <c r="DK14" s="12">
        <v>4</v>
      </c>
      <c r="DL14" s="101">
        <f>INDEX('Cost Values'!$E$4:$E$47,MATCH(DK14,'Cost Values'!$A$4:$A$47,0))*CR14*(1+$DL$1)^DC14</f>
        <v>38786.678979246622</v>
      </c>
      <c r="DM14" s="12"/>
      <c r="DN14" s="127">
        <f>SUM(D14:INDEX(D14:AV14,DC14))</f>
        <v>10</v>
      </c>
      <c r="DO14" s="12"/>
      <c r="DP14" s="130">
        <f ca="1">IF(COUNT(D14:CO14)&lt;2*DA14,DA14,SUM(OFFSET(D14,0,DC14):INDEX(OFFSET(D14,0,DC14):CO14,DA14)))</f>
        <v>35</v>
      </c>
      <c r="DQ14" s="12"/>
      <c r="DR14" s="101">
        <f t="shared" si="6"/>
        <v>3878.6678979246622</v>
      </c>
      <c r="DS14" s="101">
        <f t="shared" si="7"/>
        <v>3878.6678979246622</v>
      </c>
      <c r="DT14" s="101">
        <f t="shared" si="8"/>
        <v>3878.6678979246622</v>
      </c>
      <c r="DU14" s="101">
        <f t="shared" si="9"/>
        <v>3878.6678979246622</v>
      </c>
      <c r="DV14" s="101">
        <f t="shared" si="10"/>
        <v>3878.6678979246622</v>
      </c>
      <c r="DW14" s="101">
        <f t="shared" si="11"/>
        <v>3878.6678979246622</v>
      </c>
      <c r="DX14" s="101">
        <f t="shared" si="12"/>
        <v>3878.6678979246622</v>
      </c>
      <c r="DY14" s="101">
        <f t="shared" si="13"/>
        <v>3878.6678979246622</v>
      </c>
      <c r="DZ14" s="101">
        <f t="shared" si="14"/>
        <v>3878.6678979246622</v>
      </c>
      <c r="EA14" s="101">
        <f t="shared" si="15"/>
        <v>3878.6678979246622</v>
      </c>
      <c r="EB14" s="101">
        <f t="shared" si="16"/>
        <v>11870.453016156753</v>
      </c>
      <c r="EC14" s="101">
        <f t="shared" si="17"/>
        <v>11870.453016156753</v>
      </c>
      <c r="ED14" s="101">
        <f t="shared" si="18"/>
        <v>11870.453016156753</v>
      </c>
      <c r="EE14" s="101">
        <f t="shared" si="19"/>
        <v>11870.453016156753</v>
      </c>
      <c r="EF14" s="101">
        <f t="shared" si="20"/>
        <v>11870.453016156753</v>
      </c>
      <c r="EG14" s="101">
        <f t="shared" si="21"/>
        <v>11870.453016156753</v>
      </c>
      <c r="EH14" s="101">
        <f t="shared" si="22"/>
        <v>11870.453016156753</v>
      </c>
      <c r="EI14" s="101">
        <f t="shared" si="23"/>
        <v>11870.453016156753</v>
      </c>
      <c r="EJ14" s="101">
        <f t="shared" si="24"/>
        <v>11870.453016156753</v>
      </c>
      <c r="EK14" s="101">
        <f t="shared" si="25"/>
        <v>11870.453016156753</v>
      </c>
      <c r="EL14" s="101">
        <f t="shared" si="26"/>
        <v>11870.453016156753</v>
      </c>
      <c r="EM14" s="101">
        <f t="shared" si="27"/>
        <v>11870.453016156753</v>
      </c>
      <c r="EN14" s="101">
        <f t="shared" si="28"/>
        <v>11870.453016156753</v>
      </c>
      <c r="EO14" s="101">
        <f t="shared" si="29"/>
        <v>11870.453016156753</v>
      </c>
      <c r="EP14" s="101">
        <f t="shared" si="30"/>
        <v>11870.453016156753</v>
      </c>
      <c r="EQ14" s="101">
        <f t="shared" si="31"/>
        <v>11870.453016156753</v>
      </c>
      <c r="ER14" s="101">
        <f t="shared" si="32"/>
        <v>11870.453016156753</v>
      </c>
      <c r="ES14" s="101">
        <f t="shared" si="33"/>
        <v>11870.453016156753</v>
      </c>
      <c r="ET14" s="101">
        <f t="shared" si="34"/>
        <v>11870.453016156753</v>
      </c>
      <c r="EU14" s="101">
        <f t="shared" si="35"/>
        <v>11870.453016156753</v>
      </c>
      <c r="EV14" s="101">
        <f t="shared" si="36"/>
        <v>11870.453016156753</v>
      </c>
      <c r="EW14" s="101">
        <f t="shared" si="37"/>
        <v>11870.453016156753</v>
      </c>
      <c r="EX14" s="101">
        <f t="shared" si="38"/>
        <v>11870.453016156753</v>
      </c>
      <c r="EY14" s="101">
        <f t="shared" si="39"/>
        <v>11870.453016156753</v>
      </c>
      <c r="EZ14" s="101">
        <f t="shared" si="40"/>
        <v>11870.453016156753</v>
      </c>
      <c r="FA14" s="101">
        <f t="shared" si="41"/>
        <v>11870.453016156753</v>
      </c>
      <c r="FB14" s="101">
        <f t="shared" si="42"/>
        <v>11870.453016156753</v>
      </c>
      <c r="FC14" s="101">
        <f t="shared" si="43"/>
        <v>11870.453016156753</v>
      </c>
      <c r="FD14" s="101">
        <f t="shared" si="44"/>
        <v>11870.453016156753</v>
      </c>
      <c r="FE14" s="101">
        <f t="shared" si="45"/>
        <v>11870.453016156753</v>
      </c>
      <c r="FF14" s="101">
        <f t="shared" si="46"/>
        <v>11870.453016156753</v>
      </c>
      <c r="FG14" s="101">
        <f t="shared" si="47"/>
        <v>11870.453016156753</v>
      </c>
      <c r="FH14" s="101">
        <f t="shared" si="48"/>
        <v>11870.453016156753</v>
      </c>
      <c r="FI14" s="101">
        <f t="shared" si="49"/>
        <v>11870.453016156753</v>
      </c>
      <c r="FJ14" s="101">
        <f t="shared" si="50"/>
        <v>11870.453016156753</v>
      </c>
    </row>
    <row r="15" spans="1:171" ht="30" x14ac:dyDescent="0.25">
      <c r="A15" s="7" t="s">
        <v>34</v>
      </c>
      <c r="B15" s="149">
        <v>1</v>
      </c>
      <c r="C15" s="66" t="s">
        <v>125</v>
      </c>
      <c r="D15" s="109">
        <v>1</v>
      </c>
      <c r="E15" s="109">
        <v>1</v>
      </c>
      <c r="F15" s="109">
        <v>1</v>
      </c>
      <c r="G15" s="109">
        <v>1</v>
      </c>
      <c r="H15" s="109">
        <v>1</v>
      </c>
      <c r="I15" s="109">
        <v>1</v>
      </c>
      <c r="J15" s="109">
        <v>1</v>
      </c>
      <c r="K15" s="109">
        <v>1</v>
      </c>
      <c r="L15" s="109">
        <v>1</v>
      </c>
      <c r="M15" s="109">
        <v>1</v>
      </c>
      <c r="N15" s="109">
        <v>1</v>
      </c>
      <c r="O15" s="109">
        <v>1</v>
      </c>
      <c r="P15" s="109">
        <v>1</v>
      </c>
      <c r="Q15" s="109">
        <v>1</v>
      </c>
      <c r="R15" s="109">
        <v>1</v>
      </c>
      <c r="S15" s="109">
        <v>1</v>
      </c>
      <c r="T15" s="109">
        <v>1</v>
      </c>
      <c r="U15" s="109">
        <v>1</v>
      </c>
      <c r="V15" s="109">
        <v>1</v>
      </c>
      <c r="W15" s="109">
        <v>1</v>
      </c>
      <c r="X15" s="109">
        <v>1</v>
      </c>
      <c r="Y15" s="109">
        <v>1</v>
      </c>
      <c r="Z15" s="109">
        <v>1</v>
      </c>
      <c r="AA15" s="109">
        <v>1</v>
      </c>
      <c r="AB15" s="109">
        <v>1</v>
      </c>
      <c r="AC15" s="109">
        <v>1</v>
      </c>
      <c r="AD15" s="109">
        <v>1</v>
      </c>
      <c r="AE15" s="109">
        <v>1</v>
      </c>
      <c r="AF15" s="109">
        <v>1</v>
      </c>
      <c r="AG15" s="109">
        <v>1</v>
      </c>
      <c r="AH15" s="109">
        <v>1</v>
      </c>
      <c r="AI15" s="109">
        <v>1</v>
      </c>
      <c r="AJ15" s="109">
        <v>1</v>
      </c>
      <c r="AK15" s="109">
        <v>1</v>
      </c>
      <c r="AL15" s="109">
        <v>1</v>
      </c>
      <c r="AM15" s="109">
        <v>1</v>
      </c>
      <c r="AN15" s="109">
        <v>1</v>
      </c>
      <c r="AO15" s="109">
        <v>1</v>
      </c>
      <c r="AP15" s="109">
        <v>1</v>
      </c>
      <c r="AQ15" s="109">
        <v>1</v>
      </c>
      <c r="AR15" s="109">
        <v>1</v>
      </c>
      <c r="AS15" s="109">
        <v>1</v>
      </c>
      <c r="AT15" s="109">
        <v>1</v>
      </c>
      <c r="AU15" s="109">
        <v>1</v>
      </c>
      <c r="AV15" s="109">
        <v>1</v>
      </c>
      <c r="AW15" s="109">
        <v>1</v>
      </c>
      <c r="AX15" s="109">
        <v>1</v>
      </c>
      <c r="AY15" s="109">
        <v>1</v>
      </c>
      <c r="AZ15" s="109">
        <v>1</v>
      </c>
      <c r="BA15" s="109">
        <v>1</v>
      </c>
      <c r="BB15" s="109">
        <v>1</v>
      </c>
      <c r="BC15" s="109">
        <v>1</v>
      </c>
      <c r="BD15" s="109">
        <v>1</v>
      </c>
      <c r="BE15" s="109">
        <v>1</v>
      </c>
      <c r="BF15" s="109">
        <v>1</v>
      </c>
      <c r="BG15" s="109">
        <v>1</v>
      </c>
      <c r="BH15" s="109">
        <v>1</v>
      </c>
      <c r="BI15" s="109">
        <v>1</v>
      </c>
      <c r="BJ15" s="109">
        <v>1</v>
      </c>
      <c r="BK15" s="109">
        <v>1</v>
      </c>
      <c r="BL15" s="109">
        <v>1</v>
      </c>
      <c r="BM15" s="109">
        <v>1</v>
      </c>
      <c r="BN15" s="109">
        <v>1</v>
      </c>
      <c r="BO15" s="109">
        <v>1</v>
      </c>
      <c r="BP15" s="109">
        <v>1</v>
      </c>
      <c r="BQ15" s="109">
        <v>1</v>
      </c>
      <c r="BR15" s="109">
        <v>1</v>
      </c>
      <c r="BS15" s="109">
        <v>1</v>
      </c>
      <c r="BT15" s="109">
        <v>1</v>
      </c>
      <c r="BU15" s="109">
        <v>1</v>
      </c>
      <c r="BV15" s="109">
        <v>1</v>
      </c>
      <c r="BW15" s="109">
        <v>1</v>
      </c>
      <c r="BX15" s="109">
        <v>1</v>
      </c>
      <c r="BY15" s="109">
        <v>1</v>
      </c>
      <c r="BZ15" s="109">
        <v>1</v>
      </c>
      <c r="CA15" s="109">
        <v>1</v>
      </c>
      <c r="CB15" s="109">
        <v>1</v>
      </c>
      <c r="CC15" s="109">
        <v>1</v>
      </c>
      <c r="CD15" s="109">
        <v>1</v>
      </c>
      <c r="CE15" s="109">
        <v>1</v>
      </c>
      <c r="CF15" s="109">
        <v>1</v>
      </c>
      <c r="CG15" s="109">
        <v>1</v>
      </c>
      <c r="CH15" s="109">
        <v>1</v>
      </c>
      <c r="CI15" s="109">
        <v>1</v>
      </c>
      <c r="CJ15" s="109">
        <v>1</v>
      </c>
      <c r="CK15" s="109">
        <v>1</v>
      </c>
      <c r="CL15" s="109">
        <v>1</v>
      </c>
      <c r="CM15" s="109">
        <v>1</v>
      </c>
      <c r="CN15" s="109">
        <v>1</v>
      </c>
      <c r="CO15" s="109">
        <v>1</v>
      </c>
      <c r="CP15" s="66"/>
      <c r="CQ15" s="68" t="s">
        <v>63</v>
      </c>
      <c r="CR15" s="80">
        <v>926.54</v>
      </c>
      <c r="CS15" s="36">
        <v>33.828898745815415</v>
      </c>
      <c r="CT15" s="36">
        <v>-88.68996616270212</v>
      </c>
      <c r="CU15" s="74">
        <v>40</v>
      </c>
      <c r="CV15" s="15" t="s">
        <v>42</v>
      </c>
      <c r="CW15" s="75" t="s">
        <v>110</v>
      </c>
      <c r="CX15" s="66" t="s">
        <v>115</v>
      </c>
      <c r="CY15" s="62">
        <v>25</v>
      </c>
      <c r="CZ15" s="15" t="s">
        <v>42</v>
      </c>
      <c r="DA15" s="76">
        <v>35</v>
      </c>
      <c r="DB15" s="15" t="s">
        <v>42</v>
      </c>
      <c r="DC15" s="31">
        <f t="shared" si="51"/>
        <v>10</v>
      </c>
      <c r="DD15" s="15" t="s">
        <v>42</v>
      </c>
      <c r="DE15" s="22">
        <v>1</v>
      </c>
      <c r="DF15" s="105">
        <f t="shared" si="4"/>
        <v>10</v>
      </c>
      <c r="DH15" s="12">
        <v>1</v>
      </c>
      <c r="DI15" s="101">
        <f>INDEX('Cost Values'!$E$4:$E$47,MATCH(DH15,'Cost Values'!$A$4:$A$47,0))*CR15</f>
        <v>6624.7610000000004</v>
      </c>
      <c r="DJ15" s="12"/>
      <c r="DK15" s="12">
        <v>4</v>
      </c>
      <c r="DL15" s="101">
        <f>INDEX('Cost Values'!$E$4:$E$47,MATCH(DK15,'Cost Values'!$A$4:$A$47,0))*CR15*(1+$DL$1)^DC15</f>
        <v>24263.835597242047</v>
      </c>
      <c r="DM15" s="12"/>
      <c r="DN15" s="127">
        <f>SUM(D15:INDEX(D15:AV15,DC15))</f>
        <v>10</v>
      </c>
      <c r="DO15" s="12"/>
      <c r="DP15" s="130">
        <f ca="1">IF(COUNT(D15:CO15)&lt;2*DA15,DA15,SUM(OFFSET(D15,0,DC15):INDEX(OFFSET(D15,0,DC15):CO15,DA15)))</f>
        <v>35</v>
      </c>
      <c r="DQ15" s="12"/>
      <c r="DR15" s="101">
        <f t="shared" si="6"/>
        <v>2426.3835597242046</v>
      </c>
      <c r="DS15" s="101">
        <f t="shared" si="7"/>
        <v>2426.3835597242046</v>
      </c>
      <c r="DT15" s="101">
        <f t="shared" si="8"/>
        <v>2426.3835597242046</v>
      </c>
      <c r="DU15" s="101">
        <f t="shared" si="9"/>
        <v>2426.3835597242046</v>
      </c>
      <c r="DV15" s="101">
        <f t="shared" si="10"/>
        <v>2426.3835597242046</v>
      </c>
      <c r="DW15" s="101">
        <f t="shared" si="11"/>
        <v>2426.3835597242046</v>
      </c>
      <c r="DX15" s="101">
        <f t="shared" si="12"/>
        <v>2426.3835597242046</v>
      </c>
      <c r="DY15" s="101">
        <f t="shared" si="13"/>
        <v>2426.3835597242046</v>
      </c>
      <c r="DZ15" s="101">
        <f t="shared" si="14"/>
        <v>2426.3835597242046</v>
      </c>
      <c r="EA15" s="101">
        <f t="shared" si="15"/>
        <v>2426.3835597242046</v>
      </c>
      <c r="EB15" s="101">
        <f t="shared" si="16"/>
        <v>7425.8154611000391</v>
      </c>
      <c r="EC15" s="101">
        <f t="shared" si="17"/>
        <v>7425.8154611000391</v>
      </c>
      <c r="ED15" s="101">
        <f t="shared" si="18"/>
        <v>7425.8154611000391</v>
      </c>
      <c r="EE15" s="101">
        <f t="shared" si="19"/>
        <v>7425.8154611000391</v>
      </c>
      <c r="EF15" s="101">
        <f t="shared" si="20"/>
        <v>7425.8154611000391</v>
      </c>
      <c r="EG15" s="101">
        <f t="shared" si="21"/>
        <v>7425.8154611000391</v>
      </c>
      <c r="EH15" s="101">
        <f t="shared" si="22"/>
        <v>7425.8154611000391</v>
      </c>
      <c r="EI15" s="101">
        <f t="shared" si="23"/>
        <v>7425.8154611000391</v>
      </c>
      <c r="EJ15" s="101">
        <f t="shared" si="24"/>
        <v>7425.8154611000391</v>
      </c>
      <c r="EK15" s="101">
        <f t="shared" si="25"/>
        <v>7425.8154611000391</v>
      </c>
      <c r="EL15" s="101">
        <f t="shared" si="26"/>
        <v>7425.8154611000391</v>
      </c>
      <c r="EM15" s="101">
        <f t="shared" si="27"/>
        <v>7425.8154611000391</v>
      </c>
      <c r="EN15" s="101">
        <f t="shared" si="28"/>
        <v>7425.8154611000391</v>
      </c>
      <c r="EO15" s="101">
        <f t="shared" si="29"/>
        <v>7425.8154611000391</v>
      </c>
      <c r="EP15" s="101">
        <f t="shared" si="30"/>
        <v>7425.8154611000391</v>
      </c>
      <c r="EQ15" s="101">
        <f t="shared" si="31"/>
        <v>7425.8154611000391</v>
      </c>
      <c r="ER15" s="101">
        <f t="shared" si="32"/>
        <v>7425.8154611000391</v>
      </c>
      <c r="ES15" s="101">
        <f t="shared" si="33"/>
        <v>7425.8154611000391</v>
      </c>
      <c r="ET15" s="101">
        <f t="shared" si="34"/>
        <v>7425.8154611000391</v>
      </c>
      <c r="EU15" s="101">
        <f t="shared" si="35"/>
        <v>7425.8154611000391</v>
      </c>
      <c r="EV15" s="101">
        <f t="shared" si="36"/>
        <v>7425.8154611000391</v>
      </c>
      <c r="EW15" s="101">
        <f t="shared" si="37"/>
        <v>7425.8154611000391</v>
      </c>
      <c r="EX15" s="101">
        <f t="shared" si="38"/>
        <v>7425.8154611000391</v>
      </c>
      <c r="EY15" s="101">
        <f t="shared" si="39"/>
        <v>7425.8154611000391</v>
      </c>
      <c r="EZ15" s="101">
        <f t="shared" si="40"/>
        <v>7425.8154611000391</v>
      </c>
      <c r="FA15" s="101">
        <f t="shared" si="41"/>
        <v>7425.8154611000391</v>
      </c>
      <c r="FB15" s="101">
        <f t="shared" si="42"/>
        <v>7425.8154611000391</v>
      </c>
      <c r="FC15" s="101">
        <f t="shared" si="43"/>
        <v>7425.8154611000391</v>
      </c>
      <c r="FD15" s="101">
        <f t="shared" si="44"/>
        <v>7425.8154611000391</v>
      </c>
      <c r="FE15" s="101">
        <f t="shared" si="45"/>
        <v>7425.8154611000391</v>
      </c>
      <c r="FF15" s="101">
        <f t="shared" si="46"/>
        <v>7425.8154611000391</v>
      </c>
      <c r="FG15" s="101">
        <f t="shared" si="47"/>
        <v>7425.8154611000391</v>
      </c>
      <c r="FH15" s="101">
        <f t="shared" si="48"/>
        <v>7425.8154611000391</v>
      </c>
      <c r="FI15" s="101">
        <f t="shared" si="49"/>
        <v>7425.8154611000391</v>
      </c>
      <c r="FJ15" s="101">
        <f t="shared" si="50"/>
        <v>7425.8154611000391</v>
      </c>
    </row>
    <row r="16" spans="1:171" ht="30" x14ac:dyDescent="0.25">
      <c r="A16" s="7" t="s">
        <v>34</v>
      </c>
      <c r="B16" s="149">
        <v>1</v>
      </c>
      <c r="C16" s="66" t="s">
        <v>126</v>
      </c>
      <c r="D16" s="109">
        <v>1</v>
      </c>
      <c r="E16" s="109">
        <v>1</v>
      </c>
      <c r="F16" s="109">
        <v>1</v>
      </c>
      <c r="G16" s="109">
        <v>1</v>
      </c>
      <c r="H16" s="109">
        <v>1</v>
      </c>
      <c r="I16" s="109">
        <v>1</v>
      </c>
      <c r="J16" s="109">
        <v>1</v>
      </c>
      <c r="K16" s="109">
        <v>1</v>
      </c>
      <c r="L16" s="109">
        <v>1</v>
      </c>
      <c r="M16" s="109">
        <v>1</v>
      </c>
      <c r="N16" s="109">
        <v>1</v>
      </c>
      <c r="O16" s="109">
        <v>1</v>
      </c>
      <c r="P16" s="109">
        <v>1</v>
      </c>
      <c r="Q16" s="109">
        <v>1</v>
      </c>
      <c r="R16" s="109">
        <v>1</v>
      </c>
      <c r="S16" s="109">
        <v>1</v>
      </c>
      <c r="T16" s="109">
        <v>1</v>
      </c>
      <c r="U16" s="109">
        <v>1</v>
      </c>
      <c r="V16" s="109">
        <v>1</v>
      </c>
      <c r="W16" s="109">
        <v>1</v>
      </c>
      <c r="X16" s="109">
        <v>1</v>
      </c>
      <c r="Y16" s="109">
        <v>1</v>
      </c>
      <c r="Z16" s="109">
        <v>1</v>
      </c>
      <c r="AA16" s="109">
        <v>1</v>
      </c>
      <c r="AB16" s="109">
        <v>1</v>
      </c>
      <c r="AC16" s="109">
        <v>1</v>
      </c>
      <c r="AD16" s="109">
        <v>1</v>
      </c>
      <c r="AE16" s="109">
        <v>1</v>
      </c>
      <c r="AF16" s="109">
        <v>1</v>
      </c>
      <c r="AG16" s="109">
        <v>1</v>
      </c>
      <c r="AH16" s="109">
        <v>1</v>
      </c>
      <c r="AI16" s="109">
        <v>1</v>
      </c>
      <c r="AJ16" s="109">
        <v>1</v>
      </c>
      <c r="AK16" s="109">
        <v>1</v>
      </c>
      <c r="AL16" s="109">
        <v>1</v>
      </c>
      <c r="AM16" s="109">
        <v>1</v>
      </c>
      <c r="AN16" s="109">
        <v>1</v>
      </c>
      <c r="AO16" s="109">
        <v>1</v>
      </c>
      <c r="AP16" s="109">
        <v>1</v>
      </c>
      <c r="AQ16" s="109">
        <v>1</v>
      </c>
      <c r="AR16" s="109">
        <v>1</v>
      </c>
      <c r="AS16" s="109">
        <v>1</v>
      </c>
      <c r="AT16" s="109">
        <v>1</v>
      </c>
      <c r="AU16" s="109">
        <v>1</v>
      </c>
      <c r="AV16" s="109">
        <v>1</v>
      </c>
      <c r="AW16" s="109">
        <v>1</v>
      </c>
      <c r="AX16" s="109">
        <v>1</v>
      </c>
      <c r="AY16" s="109">
        <v>1</v>
      </c>
      <c r="AZ16" s="109">
        <v>1</v>
      </c>
      <c r="BA16" s="109">
        <v>1</v>
      </c>
      <c r="BB16" s="109">
        <v>1</v>
      </c>
      <c r="BC16" s="109">
        <v>1</v>
      </c>
      <c r="BD16" s="109">
        <v>1</v>
      </c>
      <c r="BE16" s="109">
        <v>1</v>
      </c>
      <c r="BF16" s="109">
        <v>1</v>
      </c>
      <c r="BG16" s="109">
        <v>1</v>
      </c>
      <c r="BH16" s="109">
        <v>1</v>
      </c>
      <c r="BI16" s="109">
        <v>1</v>
      </c>
      <c r="BJ16" s="109">
        <v>1</v>
      </c>
      <c r="BK16" s="109">
        <v>1</v>
      </c>
      <c r="BL16" s="109">
        <v>1</v>
      </c>
      <c r="BM16" s="109">
        <v>1</v>
      </c>
      <c r="BN16" s="109">
        <v>1</v>
      </c>
      <c r="BO16" s="109">
        <v>1</v>
      </c>
      <c r="BP16" s="109">
        <v>1</v>
      </c>
      <c r="BQ16" s="109">
        <v>1</v>
      </c>
      <c r="BR16" s="109">
        <v>1</v>
      </c>
      <c r="BS16" s="109">
        <v>1</v>
      </c>
      <c r="BT16" s="109">
        <v>1</v>
      </c>
      <c r="BU16" s="109">
        <v>1</v>
      </c>
      <c r="BV16" s="109">
        <v>1</v>
      </c>
      <c r="BW16" s="109">
        <v>1</v>
      </c>
      <c r="BX16" s="109">
        <v>1</v>
      </c>
      <c r="BY16" s="109">
        <v>1</v>
      </c>
      <c r="BZ16" s="109">
        <v>1</v>
      </c>
      <c r="CA16" s="109">
        <v>1</v>
      </c>
      <c r="CB16" s="109">
        <v>1</v>
      </c>
      <c r="CC16" s="109">
        <v>1</v>
      </c>
      <c r="CD16" s="109">
        <v>1</v>
      </c>
      <c r="CE16" s="109">
        <v>1</v>
      </c>
      <c r="CF16" s="109">
        <v>1</v>
      </c>
      <c r="CG16" s="109">
        <v>1</v>
      </c>
      <c r="CH16" s="109">
        <v>1</v>
      </c>
      <c r="CI16" s="109">
        <v>1</v>
      </c>
      <c r="CJ16" s="109">
        <v>1</v>
      </c>
      <c r="CK16" s="109">
        <v>1</v>
      </c>
      <c r="CL16" s="109">
        <v>1</v>
      </c>
      <c r="CM16" s="109">
        <v>1</v>
      </c>
      <c r="CN16" s="109">
        <v>1</v>
      </c>
      <c r="CO16" s="109">
        <v>1</v>
      </c>
      <c r="CP16" s="66"/>
      <c r="CQ16" s="78" t="s">
        <v>64</v>
      </c>
      <c r="CR16" s="84">
        <v>2782.73</v>
      </c>
      <c r="CS16" s="36">
        <v>33.173580897533512</v>
      </c>
      <c r="CT16" s="36">
        <v>-88.495856425908926</v>
      </c>
      <c r="CU16" s="74">
        <v>40</v>
      </c>
      <c r="CV16" s="15" t="s">
        <v>42</v>
      </c>
      <c r="CW16" s="75" t="s">
        <v>110</v>
      </c>
      <c r="CX16" s="66" t="s">
        <v>115</v>
      </c>
      <c r="CY16" s="62">
        <v>25</v>
      </c>
      <c r="CZ16" s="15" t="s">
        <v>42</v>
      </c>
      <c r="DA16" s="76">
        <v>35</v>
      </c>
      <c r="DB16" s="15" t="s">
        <v>42</v>
      </c>
      <c r="DC16" s="31">
        <f t="shared" si="51"/>
        <v>10</v>
      </c>
      <c r="DD16" s="15" t="s">
        <v>42</v>
      </c>
      <c r="DE16" s="22">
        <v>1</v>
      </c>
      <c r="DF16" s="105">
        <f t="shared" si="4"/>
        <v>10</v>
      </c>
      <c r="DH16" s="12">
        <v>1</v>
      </c>
      <c r="DI16" s="101">
        <f>INDEX('Cost Values'!$E$4:$E$47,MATCH(DH16,'Cost Values'!$A$4:$A$47,0))*CR16</f>
        <v>19896.519500000002</v>
      </c>
      <c r="DJ16" s="12"/>
      <c r="DK16" s="12">
        <v>4</v>
      </c>
      <c r="DL16" s="101">
        <f>INDEX('Cost Values'!$E$4:$E$47,MATCH(DK16,'Cost Values'!$A$4:$A$47,0))*CR16*(1+$DL$1)^DC16</f>
        <v>72872.950149495286</v>
      </c>
      <c r="DM16" s="12"/>
      <c r="DN16" s="127">
        <f>SUM(D16:INDEX(D16:AV16,DC16))</f>
        <v>10</v>
      </c>
      <c r="DO16" s="12"/>
      <c r="DP16" s="130">
        <f ca="1">IF(COUNT(D16:CO16)&lt;2*DA16,DA16,SUM(OFFSET(D16,0,DC16):INDEX(OFFSET(D16,0,DC16):CO16,DA16)))</f>
        <v>35</v>
      </c>
      <c r="DQ16" s="12"/>
      <c r="DR16" s="101">
        <f t="shared" si="6"/>
        <v>7287.2950149495282</v>
      </c>
      <c r="DS16" s="101">
        <f t="shared" si="7"/>
        <v>7287.2950149495282</v>
      </c>
      <c r="DT16" s="101">
        <f t="shared" si="8"/>
        <v>7287.2950149495282</v>
      </c>
      <c r="DU16" s="101">
        <f t="shared" si="9"/>
        <v>7287.2950149495282</v>
      </c>
      <c r="DV16" s="101">
        <f t="shared" si="10"/>
        <v>7287.2950149495282</v>
      </c>
      <c r="DW16" s="101">
        <f t="shared" si="11"/>
        <v>7287.2950149495282</v>
      </c>
      <c r="DX16" s="101">
        <f t="shared" si="12"/>
        <v>7287.2950149495282</v>
      </c>
      <c r="DY16" s="101">
        <f t="shared" si="13"/>
        <v>7287.2950149495282</v>
      </c>
      <c r="DZ16" s="101">
        <f t="shared" si="14"/>
        <v>7287.2950149495282</v>
      </c>
      <c r="EA16" s="101">
        <f t="shared" si="15"/>
        <v>7287.2950149495282</v>
      </c>
      <c r="EB16" s="101">
        <f t="shared" si="16"/>
        <v>22302.371681812885</v>
      </c>
      <c r="EC16" s="101">
        <f t="shared" si="17"/>
        <v>22302.371681812885</v>
      </c>
      <c r="ED16" s="101">
        <f t="shared" si="18"/>
        <v>22302.371681812885</v>
      </c>
      <c r="EE16" s="101">
        <f t="shared" si="19"/>
        <v>22302.371681812885</v>
      </c>
      <c r="EF16" s="101">
        <f t="shared" si="20"/>
        <v>22302.371681812885</v>
      </c>
      <c r="EG16" s="101">
        <f t="shared" si="21"/>
        <v>22302.371681812885</v>
      </c>
      <c r="EH16" s="101">
        <f t="shared" si="22"/>
        <v>22302.371681812885</v>
      </c>
      <c r="EI16" s="101">
        <f t="shared" si="23"/>
        <v>22302.371681812885</v>
      </c>
      <c r="EJ16" s="101">
        <f t="shared" si="24"/>
        <v>22302.371681812885</v>
      </c>
      <c r="EK16" s="101">
        <f t="shared" si="25"/>
        <v>22302.371681812885</v>
      </c>
      <c r="EL16" s="101">
        <f t="shared" si="26"/>
        <v>22302.371681812885</v>
      </c>
      <c r="EM16" s="101">
        <f t="shared" si="27"/>
        <v>22302.371681812885</v>
      </c>
      <c r="EN16" s="101">
        <f t="shared" si="28"/>
        <v>22302.371681812885</v>
      </c>
      <c r="EO16" s="101">
        <f t="shared" si="29"/>
        <v>22302.371681812885</v>
      </c>
      <c r="EP16" s="101">
        <f t="shared" si="30"/>
        <v>22302.371681812885</v>
      </c>
      <c r="EQ16" s="101">
        <f t="shared" si="31"/>
        <v>22302.371681812885</v>
      </c>
      <c r="ER16" s="101">
        <f t="shared" si="32"/>
        <v>22302.371681812885</v>
      </c>
      <c r="ES16" s="101">
        <f t="shared" si="33"/>
        <v>22302.371681812885</v>
      </c>
      <c r="ET16" s="101">
        <f t="shared" si="34"/>
        <v>22302.371681812885</v>
      </c>
      <c r="EU16" s="101">
        <f t="shared" si="35"/>
        <v>22302.371681812885</v>
      </c>
      <c r="EV16" s="101">
        <f t="shared" si="36"/>
        <v>22302.371681812885</v>
      </c>
      <c r="EW16" s="101">
        <f t="shared" si="37"/>
        <v>22302.371681812885</v>
      </c>
      <c r="EX16" s="101">
        <f t="shared" si="38"/>
        <v>22302.371681812885</v>
      </c>
      <c r="EY16" s="101">
        <f t="shared" si="39"/>
        <v>22302.371681812885</v>
      </c>
      <c r="EZ16" s="101">
        <f t="shared" si="40"/>
        <v>22302.371681812885</v>
      </c>
      <c r="FA16" s="101">
        <f t="shared" si="41"/>
        <v>22302.371681812885</v>
      </c>
      <c r="FB16" s="101">
        <f t="shared" si="42"/>
        <v>22302.371681812885</v>
      </c>
      <c r="FC16" s="101">
        <f t="shared" si="43"/>
        <v>22302.371681812885</v>
      </c>
      <c r="FD16" s="101">
        <f t="shared" si="44"/>
        <v>22302.371681812885</v>
      </c>
      <c r="FE16" s="101">
        <f t="shared" si="45"/>
        <v>22302.371681812885</v>
      </c>
      <c r="FF16" s="101">
        <f t="shared" si="46"/>
        <v>22302.371681812885</v>
      </c>
      <c r="FG16" s="101">
        <f t="shared" si="47"/>
        <v>22302.371681812885</v>
      </c>
      <c r="FH16" s="101">
        <f t="shared" si="48"/>
        <v>22302.371681812885</v>
      </c>
      <c r="FI16" s="101">
        <f t="shared" si="49"/>
        <v>22302.371681812885</v>
      </c>
      <c r="FJ16" s="101">
        <f t="shared" si="50"/>
        <v>22302.371681812885</v>
      </c>
    </row>
    <row r="17" spans="1:166" ht="45" x14ac:dyDescent="0.25">
      <c r="A17" s="7" t="s">
        <v>34</v>
      </c>
      <c r="B17" s="149">
        <v>1</v>
      </c>
      <c r="C17" s="66" t="s">
        <v>167</v>
      </c>
      <c r="D17" s="109">
        <v>1</v>
      </c>
      <c r="E17" s="109">
        <v>1</v>
      </c>
      <c r="F17" s="109">
        <v>1</v>
      </c>
      <c r="G17" s="109">
        <v>1</v>
      </c>
      <c r="H17" s="109">
        <v>1</v>
      </c>
      <c r="I17" s="109">
        <v>1</v>
      </c>
      <c r="J17" s="109">
        <v>1</v>
      </c>
      <c r="K17" s="109">
        <v>1</v>
      </c>
      <c r="L17" s="109">
        <v>1</v>
      </c>
      <c r="M17" s="109">
        <v>1</v>
      </c>
      <c r="N17" s="109">
        <v>1</v>
      </c>
      <c r="O17" s="109">
        <v>1</v>
      </c>
      <c r="P17" s="109">
        <v>1</v>
      </c>
      <c r="Q17" s="109">
        <v>1</v>
      </c>
      <c r="R17" s="109">
        <v>1</v>
      </c>
      <c r="S17" s="109">
        <v>1</v>
      </c>
      <c r="T17" s="109">
        <v>1</v>
      </c>
      <c r="U17" s="109">
        <v>1</v>
      </c>
      <c r="V17" s="109">
        <v>1</v>
      </c>
      <c r="W17" s="109">
        <v>1</v>
      </c>
      <c r="X17" s="109">
        <v>1</v>
      </c>
      <c r="Y17" s="109">
        <v>1</v>
      </c>
      <c r="Z17" s="109">
        <v>1</v>
      </c>
      <c r="AA17" s="109">
        <v>1</v>
      </c>
      <c r="AB17" s="109">
        <v>1</v>
      </c>
      <c r="AC17" s="109">
        <v>1</v>
      </c>
      <c r="AD17" s="109">
        <v>1</v>
      </c>
      <c r="AE17" s="109">
        <v>1</v>
      </c>
      <c r="AF17" s="109">
        <v>1</v>
      </c>
      <c r="AG17" s="109">
        <v>1</v>
      </c>
      <c r="AH17" s="109">
        <v>1</v>
      </c>
      <c r="AI17" s="109">
        <v>1</v>
      </c>
      <c r="AJ17" s="109">
        <v>1</v>
      </c>
      <c r="AK17" s="109">
        <v>1</v>
      </c>
      <c r="AL17" s="109">
        <v>1</v>
      </c>
      <c r="AM17" s="109">
        <v>1</v>
      </c>
      <c r="AN17" s="109">
        <v>1</v>
      </c>
      <c r="AO17" s="109">
        <v>1</v>
      </c>
      <c r="AP17" s="109">
        <v>1</v>
      </c>
      <c r="AQ17" s="109">
        <v>1</v>
      </c>
      <c r="AR17" s="109">
        <v>1</v>
      </c>
      <c r="AS17" s="109">
        <v>1</v>
      </c>
      <c r="AT17" s="109">
        <v>1</v>
      </c>
      <c r="AU17" s="109">
        <v>1</v>
      </c>
      <c r="AV17" s="109">
        <v>1</v>
      </c>
      <c r="AW17" s="109">
        <v>1</v>
      </c>
      <c r="AX17" s="109">
        <v>1</v>
      </c>
      <c r="AY17" s="109">
        <v>1</v>
      </c>
      <c r="AZ17" s="109">
        <v>1</v>
      </c>
      <c r="BA17" s="109">
        <v>1</v>
      </c>
      <c r="BB17" s="109">
        <v>1</v>
      </c>
      <c r="BC17" s="109">
        <v>1</v>
      </c>
      <c r="BD17" s="109">
        <v>1</v>
      </c>
      <c r="BE17" s="109">
        <v>1</v>
      </c>
      <c r="BF17" s="109">
        <v>1</v>
      </c>
      <c r="BG17" s="109">
        <v>1</v>
      </c>
      <c r="BH17" s="109">
        <v>1</v>
      </c>
      <c r="BI17" s="109">
        <v>1</v>
      </c>
      <c r="BJ17" s="109">
        <v>1</v>
      </c>
      <c r="BK17" s="109">
        <v>1</v>
      </c>
      <c r="BL17" s="109">
        <v>1</v>
      </c>
      <c r="BM17" s="109">
        <v>1</v>
      </c>
      <c r="BN17" s="109">
        <v>1</v>
      </c>
      <c r="BO17" s="109">
        <v>1</v>
      </c>
      <c r="BP17" s="109">
        <v>1</v>
      </c>
      <c r="BQ17" s="109">
        <v>1</v>
      </c>
      <c r="BR17" s="109">
        <v>1</v>
      </c>
      <c r="BS17" s="109">
        <v>1</v>
      </c>
      <c r="BT17" s="109">
        <v>1</v>
      </c>
      <c r="BU17" s="109">
        <v>1</v>
      </c>
      <c r="BV17" s="109">
        <v>1</v>
      </c>
      <c r="BW17" s="109">
        <v>1</v>
      </c>
      <c r="BX17" s="109">
        <v>1</v>
      </c>
      <c r="BY17" s="109">
        <v>1</v>
      </c>
      <c r="BZ17" s="109">
        <v>1</v>
      </c>
      <c r="CA17" s="109">
        <v>1</v>
      </c>
      <c r="CB17" s="109">
        <v>1</v>
      </c>
      <c r="CC17" s="109">
        <v>1</v>
      </c>
      <c r="CD17" s="109">
        <v>1</v>
      </c>
      <c r="CE17" s="109">
        <v>1</v>
      </c>
      <c r="CF17" s="109">
        <v>1</v>
      </c>
      <c r="CG17" s="109">
        <v>1</v>
      </c>
      <c r="CH17" s="109">
        <v>1</v>
      </c>
      <c r="CI17" s="109">
        <v>1</v>
      </c>
      <c r="CJ17" s="109">
        <v>1</v>
      </c>
      <c r="CK17" s="109">
        <v>1</v>
      </c>
      <c r="CL17" s="109">
        <v>1</v>
      </c>
      <c r="CM17" s="109">
        <v>1</v>
      </c>
      <c r="CN17" s="109">
        <v>1</v>
      </c>
      <c r="CO17" s="109">
        <v>1</v>
      </c>
      <c r="CP17" s="66"/>
      <c r="CQ17" s="79" t="s">
        <v>70</v>
      </c>
      <c r="CR17" s="84">
        <v>1129.2</v>
      </c>
      <c r="CS17" s="36">
        <v>33.607138565216253</v>
      </c>
      <c r="CT17" s="36">
        <v>-88.000436233208831</v>
      </c>
      <c r="CU17" s="74">
        <v>40</v>
      </c>
      <c r="CV17" s="15" t="s">
        <v>42</v>
      </c>
      <c r="CW17" s="75" t="s">
        <v>110</v>
      </c>
      <c r="CX17" s="66" t="s">
        <v>114</v>
      </c>
      <c r="CY17" s="62">
        <v>25</v>
      </c>
      <c r="CZ17" s="15" t="s">
        <v>42</v>
      </c>
      <c r="DA17" s="76">
        <v>35</v>
      </c>
      <c r="DB17" s="15" t="s">
        <v>42</v>
      </c>
      <c r="DC17" s="31">
        <f t="shared" si="51"/>
        <v>10</v>
      </c>
      <c r="DD17" s="15" t="s">
        <v>42</v>
      </c>
      <c r="DE17" s="22">
        <v>1</v>
      </c>
      <c r="DF17" s="105">
        <f t="shared" si="4"/>
        <v>10</v>
      </c>
      <c r="DH17" s="12">
        <v>2</v>
      </c>
      <c r="DI17" s="101">
        <f>INDEX('Cost Values'!$E$4:$E$47,MATCH(DH17,'Cost Values'!$A$4:$A$47,0))*CR17</f>
        <v>10162.800000000001</v>
      </c>
      <c r="DJ17" s="12"/>
      <c r="DK17" s="12">
        <v>4</v>
      </c>
      <c r="DL17" s="101">
        <f>INDEX('Cost Values'!$E$4:$E$47,MATCH(DK17,'Cost Values'!$A$4:$A$47,0))*CR17*(1+$DL$1)^DC17</f>
        <v>29571.009515407561</v>
      </c>
      <c r="DM17" s="12"/>
      <c r="DN17" s="127">
        <f>SUM(D17:INDEX(D17:AV17,DC17))</f>
        <v>10</v>
      </c>
      <c r="DO17" s="12"/>
      <c r="DP17" s="130">
        <f ca="1">IF(COUNT(D17:CO17)&lt;2*DA17,DA17,SUM(OFFSET(D17,0,DC17):INDEX(OFFSET(D17,0,DC17):CO17,DA17)))</f>
        <v>35</v>
      </c>
      <c r="DQ17" s="12"/>
      <c r="DR17" s="101">
        <f t="shared" si="6"/>
        <v>2957.1009515407559</v>
      </c>
      <c r="DS17" s="101">
        <f t="shared" si="7"/>
        <v>2957.1009515407559</v>
      </c>
      <c r="DT17" s="101">
        <f t="shared" si="8"/>
        <v>2957.1009515407559</v>
      </c>
      <c r="DU17" s="101">
        <f t="shared" si="9"/>
        <v>2957.1009515407559</v>
      </c>
      <c r="DV17" s="101">
        <f t="shared" si="10"/>
        <v>2957.1009515407559</v>
      </c>
      <c r="DW17" s="101">
        <f t="shared" si="11"/>
        <v>2957.1009515407559</v>
      </c>
      <c r="DX17" s="101">
        <f t="shared" si="12"/>
        <v>2957.1009515407559</v>
      </c>
      <c r="DY17" s="101">
        <f t="shared" si="13"/>
        <v>2957.1009515407559</v>
      </c>
      <c r="DZ17" s="101">
        <f t="shared" si="14"/>
        <v>2957.1009515407559</v>
      </c>
      <c r="EA17" s="101">
        <f t="shared" si="15"/>
        <v>2957.1009515407559</v>
      </c>
      <c r="EB17" s="101">
        <f t="shared" si="16"/>
        <v>9050.0472928035106</v>
      </c>
      <c r="EC17" s="101">
        <f t="shared" si="17"/>
        <v>9050.0472928035106</v>
      </c>
      <c r="ED17" s="101">
        <f t="shared" si="18"/>
        <v>9050.0472928035106</v>
      </c>
      <c r="EE17" s="101">
        <f t="shared" si="19"/>
        <v>9050.0472928035106</v>
      </c>
      <c r="EF17" s="101">
        <f t="shared" si="20"/>
        <v>9050.0472928035106</v>
      </c>
      <c r="EG17" s="101">
        <f t="shared" si="21"/>
        <v>9050.0472928035106</v>
      </c>
      <c r="EH17" s="101">
        <f t="shared" si="22"/>
        <v>9050.0472928035106</v>
      </c>
      <c r="EI17" s="101">
        <f t="shared" si="23"/>
        <v>9050.0472928035106</v>
      </c>
      <c r="EJ17" s="101">
        <f t="shared" si="24"/>
        <v>9050.0472928035106</v>
      </c>
      <c r="EK17" s="101">
        <f t="shared" si="25"/>
        <v>9050.0472928035106</v>
      </c>
      <c r="EL17" s="101">
        <f t="shared" si="26"/>
        <v>9050.0472928035106</v>
      </c>
      <c r="EM17" s="101">
        <f t="shared" si="27"/>
        <v>9050.0472928035106</v>
      </c>
      <c r="EN17" s="101">
        <f t="shared" si="28"/>
        <v>9050.0472928035106</v>
      </c>
      <c r="EO17" s="101">
        <f t="shared" si="29"/>
        <v>9050.0472928035106</v>
      </c>
      <c r="EP17" s="101">
        <f t="shared" si="30"/>
        <v>9050.0472928035106</v>
      </c>
      <c r="EQ17" s="101">
        <f t="shared" si="31"/>
        <v>9050.0472928035106</v>
      </c>
      <c r="ER17" s="101">
        <f t="shared" si="32"/>
        <v>9050.0472928035106</v>
      </c>
      <c r="ES17" s="101">
        <f t="shared" si="33"/>
        <v>9050.0472928035106</v>
      </c>
      <c r="ET17" s="101">
        <f t="shared" si="34"/>
        <v>9050.0472928035106</v>
      </c>
      <c r="EU17" s="101">
        <f t="shared" si="35"/>
        <v>9050.0472928035106</v>
      </c>
      <c r="EV17" s="101">
        <f t="shared" si="36"/>
        <v>9050.0472928035106</v>
      </c>
      <c r="EW17" s="101">
        <f t="shared" si="37"/>
        <v>9050.0472928035106</v>
      </c>
      <c r="EX17" s="101">
        <f t="shared" si="38"/>
        <v>9050.0472928035106</v>
      </c>
      <c r="EY17" s="101">
        <f t="shared" si="39"/>
        <v>9050.0472928035106</v>
      </c>
      <c r="EZ17" s="101">
        <f t="shared" si="40"/>
        <v>9050.0472928035106</v>
      </c>
      <c r="FA17" s="101">
        <f t="shared" si="41"/>
        <v>9050.0472928035106</v>
      </c>
      <c r="FB17" s="101">
        <f t="shared" si="42"/>
        <v>9050.0472928035106</v>
      </c>
      <c r="FC17" s="101">
        <f t="shared" si="43"/>
        <v>9050.0472928035106</v>
      </c>
      <c r="FD17" s="101">
        <f t="shared" si="44"/>
        <v>9050.0472928035106</v>
      </c>
      <c r="FE17" s="101">
        <f t="shared" si="45"/>
        <v>9050.0472928035106</v>
      </c>
      <c r="FF17" s="101">
        <f t="shared" si="46"/>
        <v>9050.0472928035106</v>
      </c>
      <c r="FG17" s="101">
        <f t="shared" si="47"/>
        <v>9050.0472928035106</v>
      </c>
      <c r="FH17" s="101">
        <f t="shared" si="48"/>
        <v>9050.0472928035106</v>
      </c>
      <c r="FI17" s="101">
        <f t="shared" si="49"/>
        <v>9050.0472928035106</v>
      </c>
      <c r="FJ17" s="101">
        <f t="shared" si="50"/>
        <v>9050.0472928035106</v>
      </c>
    </row>
    <row r="18" spans="1:166" x14ac:dyDescent="0.25">
      <c r="A18" s="7" t="s">
        <v>37</v>
      </c>
      <c r="B18" s="149">
        <v>7</v>
      </c>
      <c r="C18" s="8" t="s">
        <v>26</v>
      </c>
      <c r="D18" s="109">
        <v>1</v>
      </c>
      <c r="E18" s="109">
        <v>1</v>
      </c>
      <c r="F18" s="109">
        <v>1</v>
      </c>
      <c r="G18" s="109">
        <v>1</v>
      </c>
      <c r="H18" s="109">
        <v>1</v>
      </c>
      <c r="I18" s="109">
        <v>1</v>
      </c>
      <c r="J18" s="109">
        <v>1</v>
      </c>
      <c r="K18" s="109">
        <v>1</v>
      </c>
      <c r="L18" s="109">
        <v>1</v>
      </c>
      <c r="M18" s="109">
        <v>1</v>
      </c>
      <c r="N18" s="109">
        <v>1</v>
      </c>
      <c r="O18" s="109">
        <v>1</v>
      </c>
      <c r="P18" s="109">
        <v>1</v>
      </c>
      <c r="Q18" s="109">
        <v>1</v>
      </c>
      <c r="R18" s="109">
        <v>1</v>
      </c>
      <c r="S18" s="109">
        <v>1</v>
      </c>
      <c r="T18" s="109">
        <v>1</v>
      </c>
      <c r="U18" s="109">
        <v>1</v>
      </c>
      <c r="V18" s="109">
        <v>1</v>
      </c>
      <c r="W18" s="109">
        <v>1</v>
      </c>
      <c r="X18" s="109">
        <v>1</v>
      </c>
      <c r="Y18" s="109">
        <v>1</v>
      </c>
      <c r="Z18" s="109">
        <v>1</v>
      </c>
      <c r="AA18" s="109">
        <v>1</v>
      </c>
      <c r="AB18" s="109">
        <v>1</v>
      </c>
      <c r="AC18" s="109">
        <v>1</v>
      </c>
      <c r="AD18" s="109">
        <v>1</v>
      </c>
      <c r="AE18" s="109">
        <v>1</v>
      </c>
      <c r="AF18" s="109">
        <v>1</v>
      </c>
      <c r="AG18" s="109">
        <v>1</v>
      </c>
      <c r="AH18" s="109">
        <v>1</v>
      </c>
      <c r="AI18" s="109">
        <v>1</v>
      </c>
      <c r="AJ18" s="109">
        <v>1</v>
      </c>
      <c r="AK18" s="109">
        <v>1</v>
      </c>
      <c r="AL18" s="109">
        <v>1</v>
      </c>
      <c r="AM18" s="109">
        <v>1</v>
      </c>
      <c r="AN18" s="109">
        <v>1</v>
      </c>
      <c r="AO18" s="109">
        <v>1</v>
      </c>
      <c r="AP18" s="109">
        <v>1</v>
      </c>
      <c r="AQ18" s="109">
        <v>1</v>
      </c>
      <c r="AR18" s="109">
        <v>1</v>
      </c>
      <c r="AS18" s="109">
        <v>1</v>
      </c>
      <c r="AT18" s="109">
        <v>1</v>
      </c>
      <c r="AU18" s="109">
        <v>1</v>
      </c>
      <c r="AV18" s="109">
        <v>1</v>
      </c>
      <c r="AW18" s="109">
        <v>1</v>
      </c>
      <c r="AX18" s="109">
        <v>1</v>
      </c>
      <c r="AY18" s="109">
        <v>1</v>
      </c>
      <c r="AZ18" s="109">
        <v>1</v>
      </c>
      <c r="BA18" s="109">
        <v>1</v>
      </c>
      <c r="BB18" s="109">
        <v>1</v>
      </c>
      <c r="BC18" s="109">
        <v>1</v>
      </c>
      <c r="BD18" s="109">
        <v>1</v>
      </c>
      <c r="BE18" s="109">
        <v>1</v>
      </c>
      <c r="BF18" s="109">
        <v>1</v>
      </c>
      <c r="BG18" s="109">
        <v>1</v>
      </c>
      <c r="BH18" s="109">
        <v>1</v>
      </c>
      <c r="BI18" s="109">
        <v>1</v>
      </c>
      <c r="BJ18" s="109">
        <v>1</v>
      </c>
      <c r="BK18" s="109">
        <v>1</v>
      </c>
      <c r="BL18" s="109">
        <v>1</v>
      </c>
      <c r="BM18" s="109">
        <v>1</v>
      </c>
      <c r="BN18" s="109">
        <v>1</v>
      </c>
      <c r="BO18" s="109">
        <v>1</v>
      </c>
      <c r="BP18" s="109">
        <v>1</v>
      </c>
      <c r="BQ18" s="109">
        <v>1</v>
      </c>
      <c r="BR18" s="109">
        <v>1</v>
      </c>
      <c r="BS18" s="109">
        <v>1</v>
      </c>
      <c r="BT18" s="109">
        <v>1</v>
      </c>
      <c r="BU18" s="109">
        <v>1</v>
      </c>
      <c r="BV18" s="109">
        <v>1</v>
      </c>
      <c r="BW18" s="109">
        <v>1</v>
      </c>
      <c r="BX18" s="109">
        <v>1</v>
      </c>
      <c r="BY18" s="109">
        <v>1</v>
      </c>
      <c r="BZ18" s="109">
        <v>1</v>
      </c>
      <c r="CA18" s="109">
        <v>1</v>
      </c>
      <c r="CB18" s="109">
        <v>1</v>
      </c>
      <c r="CC18" s="109">
        <v>1</v>
      </c>
      <c r="CD18" s="109">
        <v>1</v>
      </c>
      <c r="CE18" s="109">
        <v>1</v>
      </c>
      <c r="CF18" s="109">
        <v>1</v>
      </c>
      <c r="CG18" s="109">
        <v>1</v>
      </c>
      <c r="CH18" s="109">
        <v>1</v>
      </c>
      <c r="CI18" s="109">
        <v>1</v>
      </c>
      <c r="CJ18" s="109">
        <v>1</v>
      </c>
      <c r="CK18" s="109">
        <v>1</v>
      </c>
      <c r="CL18" s="109">
        <v>1</v>
      </c>
      <c r="CM18" s="109">
        <v>1</v>
      </c>
      <c r="CN18" s="109">
        <v>1</v>
      </c>
      <c r="CO18" s="109">
        <v>1</v>
      </c>
      <c r="CP18" s="8"/>
      <c r="CQ18" s="8"/>
      <c r="CR18" s="25">
        <v>1</v>
      </c>
      <c r="CS18" s="32">
        <v>33.430295000000001</v>
      </c>
      <c r="CT18" s="32">
        <v>-88.801917000000003</v>
      </c>
      <c r="CU18" s="21">
        <v>15</v>
      </c>
      <c r="CV18" s="15" t="s">
        <v>42</v>
      </c>
      <c r="CW18" s="9" t="s">
        <v>16</v>
      </c>
      <c r="CX18" s="9" t="s">
        <v>27</v>
      </c>
      <c r="CY18" s="18">
        <v>4</v>
      </c>
      <c r="CZ18" s="15" t="s">
        <v>42</v>
      </c>
      <c r="DA18" s="20">
        <v>15</v>
      </c>
      <c r="DB18" s="15" t="s">
        <v>42</v>
      </c>
      <c r="DC18" s="17">
        <f t="shared" si="51"/>
        <v>11</v>
      </c>
      <c r="DD18" s="15" t="s">
        <v>42</v>
      </c>
      <c r="DE18" s="22">
        <v>1</v>
      </c>
      <c r="DF18" s="105">
        <f t="shared" si="4"/>
        <v>11</v>
      </c>
      <c r="DH18" s="12">
        <v>6</v>
      </c>
      <c r="DI18" s="101">
        <f>INDEX('Cost Values'!$E$4:$E$47,MATCH(DH18,'Cost Values'!$A$4:$A$47,0))*CR18</f>
        <v>14500</v>
      </c>
      <c r="DJ18" s="12"/>
      <c r="DK18" s="12">
        <v>6</v>
      </c>
      <c r="DL18" s="101">
        <f>INDEX('Cost Values'!$E$4:$E$47,MATCH(DK18,'Cost Values'!$A$4:$A$47,0))*CR18*(1+$DL$1)^DC18</f>
        <v>30551.744038320139</v>
      </c>
      <c r="DM18" s="12"/>
      <c r="DN18" s="127">
        <f>SUM(D18:INDEX(D18:AV18,DC18))</f>
        <v>11</v>
      </c>
      <c r="DO18" s="12"/>
      <c r="DP18" s="130">
        <f ca="1">IF(COUNT(D18:CO18)&lt;2*DA18,DA18,SUM(OFFSET(D18,0,DC18):INDEX(OFFSET(D18,0,DC18):CO18,DA18)))</f>
        <v>15</v>
      </c>
      <c r="DQ18" s="12"/>
      <c r="DR18" s="101">
        <f t="shared" si="6"/>
        <v>2777.4312762109216</v>
      </c>
      <c r="DS18" s="101">
        <f t="shared" si="7"/>
        <v>2777.4312762109216</v>
      </c>
      <c r="DT18" s="101">
        <f t="shared" si="8"/>
        <v>2777.4312762109216</v>
      </c>
      <c r="DU18" s="101">
        <f t="shared" si="9"/>
        <v>2777.4312762109216</v>
      </c>
      <c r="DV18" s="101">
        <f t="shared" si="10"/>
        <v>2777.4312762109216</v>
      </c>
      <c r="DW18" s="101">
        <f t="shared" si="11"/>
        <v>2777.4312762109216</v>
      </c>
      <c r="DX18" s="101">
        <f t="shared" si="12"/>
        <v>2777.4312762109216</v>
      </c>
      <c r="DY18" s="101">
        <f t="shared" si="13"/>
        <v>2777.4312762109216</v>
      </c>
      <c r="DZ18" s="101">
        <f t="shared" si="14"/>
        <v>2777.4312762109216</v>
      </c>
      <c r="EA18" s="101">
        <f t="shared" si="15"/>
        <v>2777.4312762109216</v>
      </c>
      <c r="EB18" s="101">
        <f t="shared" si="16"/>
        <v>2777.4312762109216</v>
      </c>
      <c r="EC18" s="101">
        <f t="shared" si="17"/>
        <v>5627.431389076407</v>
      </c>
      <c r="ED18" s="101">
        <f t="shared" si="18"/>
        <v>5627.431389076407</v>
      </c>
      <c r="EE18" s="101">
        <f t="shared" si="19"/>
        <v>5627.431389076407</v>
      </c>
      <c r="EF18" s="101">
        <f t="shared" si="20"/>
        <v>5627.431389076407</v>
      </c>
      <c r="EG18" s="101">
        <f t="shared" si="21"/>
        <v>5627.431389076407</v>
      </c>
      <c r="EH18" s="101">
        <f t="shared" si="22"/>
        <v>5627.431389076407</v>
      </c>
      <c r="EI18" s="101">
        <f t="shared" si="23"/>
        <v>5627.431389076407</v>
      </c>
      <c r="EJ18" s="101">
        <f t="shared" si="24"/>
        <v>5627.431389076407</v>
      </c>
      <c r="EK18" s="101">
        <f t="shared" si="25"/>
        <v>5627.431389076407</v>
      </c>
      <c r="EL18" s="101">
        <f t="shared" si="26"/>
        <v>5627.431389076407</v>
      </c>
      <c r="EM18" s="101">
        <f t="shared" si="27"/>
        <v>5627.431389076407</v>
      </c>
      <c r="EN18" s="101">
        <f t="shared" si="28"/>
        <v>5627.431389076407</v>
      </c>
      <c r="EO18" s="101">
        <f t="shared" si="29"/>
        <v>5627.431389076407</v>
      </c>
      <c r="EP18" s="101">
        <f t="shared" si="30"/>
        <v>5627.431389076407</v>
      </c>
      <c r="EQ18" s="101">
        <f t="shared" si="31"/>
        <v>5627.431389076407</v>
      </c>
      <c r="ER18" s="101">
        <f t="shared" si="32"/>
        <v>15548.040726762876</v>
      </c>
      <c r="ES18" s="101">
        <f t="shared" si="33"/>
        <v>15548.040726762876</v>
      </c>
      <c r="ET18" s="101">
        <f t="shared" si="34"/>
        <v>15548.040726762876</v>
      </c>
      <c r="EU18" s="101">
        <f t="shared" si="35"/>
        <v>15548.040726762876</v>
      </c>
      <c r="EV18" s="101">
        <f t="shared" si="36"/>
        <v>15548.040726762876</v>
      </c>
      <c r="EW18" s="101">
        <f t="shared" si="37"/>
        <v>15548.040726762876</v>
      </c>
      <c r="EX18" s="101">
        <f t="shared" si="38"/>
        <v>15548.040726762876</v>
      </c>
      <c r="EY18" s="101">
        <f t="shared" si="39"/>
        <v>15548.040726762876</v>
      </c>
      <c r="EZ18" s="101">
        <f t="shared" si="40"/>
        <v>15548.040726762876</v>
      </c>
      <c r="FA18" s="101">
        <f t="shared" si="41"/>
        <v>15548.040726762876</v>
      </c>
      <c r="FB18" s="101">
        <f t="shared" si="42"/>
        <v>15548.040726762876</v>
      </c>
      <c r="FC18" s="101">
        <f t="shared" si="43"/>
        <v>15548.040726762876</v>
      </c>
      <c r="FD18" s="101">
        <f t="shared" si="44"/>
        <v>15548.040726762876</v>
      </c>
      <c r="FE18" s="101">
        <f t="shared" si="45"/>
        <v>15548.040726762876</v>
      </c>
      <c r="FF18" s="101">
        <f t="shared" si="46"/>
        <v>15548.040726762876</v>
      </c>
      <c r="FG18" s="101">
        <f t="shared" si="47"/>
        <v>42957.710850163283</v>
      </c>
      <c r="FH18" s="101">
        <f t="shared" si="48"/>
        <v>42957.710850163283</v>
      </c>
      <c r="FI18" s="101">
        <f t="shared" si="49"/>
        <v>42957.710850163283</v>
      </c>
      <c r="FJ18" s="101">
        <f t="shared" si="50"/>
        <v>42957.710850163283</v>
      </c>
    </row>
    <row r="19" spans="1:166" ht="45" x14ac:dyDescent="0.25">
      <c r="A19" s="7" t="s">
        <v>34</v>
      </c>
      <c r="B19" s="149">
        <v>1</v>
      </c>
      <c r="C19" s="66" t="s">
        <v>139</v>
      </c>
      <c r="D19" s="109">
        <v>1</v>
      </c>
      <c r="E19" s="109">
        <v>1</v>
      </c>
      <c r="F19" s="109">
        <v>1</v>
      </c>
      <c r="G19" s="109">
        <v>1</v>
      </c>
      <c r="H19" s="109">
        <v>1</v>
      </c>
      <c r="I19" s="109">
        <v>1</v>
      </c>
      <c r="J19" s="109">
        <v>1</v>
      </c>
      <c r="K19" s="109">
        <v>1</v>
      </c>
      <c r="L19" s="109">
        <v>1</v>
      </c>
      <c r="M19" s="109">
        <v>1</v>
      </c>
      <c r="N19" s="109">
        <v>1</v>
      </c>
      <c r="O19" s="109">
        <v>1</v>
      </c>
      <c r="P19" s="109">
        <v>1</v>
      </c>
      <c r="Q19" s="109">
        <v>1</v>
      </c>
      <c r="R19" s="109">
        <v>1</v>
      </c>
      <c r="S19" s="109">
        <v>1</v>
      </c>
      <c r="T19" s="109">
        <v>1</v>
      </c>
      <c r="U19" s="109">
        <v>1</v>
      </c>
      <c r="V19" s="109">
        <v>1</v>
      </c>
      <c r="W19" s="109">
        <v>1</v>
      </c>
      <c r="X19" s="109">
        <v>1</v>
      </c>
      <c r="Y19" s="109">
        <v>1</v>
      </c>
      <c r="Z19" s="109">
        <v>1</v>
      </c>
      <c r="AA19" s="109">
        <v>1</v>
      </c>
      <c r="AB19" s="109">
        <v>1</v>
      </c>
      <c r="AC19" s="109">
        <v>1</v>
      </c>
      <c r="AD19" s="109">
        <v>1</v>
      </c>
      <c r="AE19" s="109">
        <v>1</v>
      </c>
      <c r="AF19" s="109">
        <v>1</v>
      </c>
      <c r="AG19" s="109">
        <v>1</v>
      </c>
      <c r="AH19" s="109">
        <v>1</v>
      </c>
      <c r="AI19" s="109">
        <v>1</v>
      </c>
      <c r="AJ19" s="109">
        <v>1</v>
      </c>
      <c r="AK19" s="109">
        <v>1</v>
      </c>
      <c r="AL19" s="109">
        <v>1</v>
      </c>
      <c r="AM19" s="109">
        <v>1</v>
      </c>
      <c r="AN19" s="109">
        <v>1</v>
      </c>
      <c r="AO19" s="109">
        <v>1</v>
      </c>
      <c r="AP19" s="109">
        <v>1</v>
      </c>
      <c r="AQ19" s="109">
        <v>1</v>
      </c>
      <c r="AR19" s="109">
        <v>1</v>
      </c>
      <c r="AS19" s="109">
        <v>1</v>
      </c>
      <c r="AT19" s="109">
        <v>1</v>
      </c>
      <c r="AU19" s="109">
        <v>1</v>
      </c>
      <c r="AV19" s="109">
        <v>1</v>
      </c>
      <c r="AW19" s="109">
        <v>1</v>
      </c>
      <c r="AX19" s="109">
        <v>1</v>
      </c>
      <c r="AY19" s="109">
        <v>1</v>
      </c>
      <c r="AZ19" s="109">
        <v>1</v>
      </c>
      <c r="BA19" s="109">
        <v>1</v>
      </c>
      <c r="BB19" s="109">
        <v>1</v>
      </c>
      <c r="BC19" s="109">
        <v>1</v>
      </c>
      <c r="BD19" s="109">
        <v>1</v>
      </c>
      <c r="BE19" s="109">
        <v>1</v>
      </c>
      <c r="BF19" s="109">
        <v>1</v>
      </c>
      <c r="BG19" s="109">
        <v>1</v>
      </c>
      <c r="BH19" s="109">
        <v>1</v>
      </c>
      <c r="BI19" s="109">
        <v>1</v>
      </c>
      <c r="BJ19" s="109">
        <v>1</v>
      </c>
      <c r="BK19" s="109">
        <v>1</v>
      </c>
      <c r="BL19" s="109">
        <v>1</v>
      </c>
      <c r="BM19" s="109">
        <v>1</v>
      </c>
      <c r="BN19" s="109">
        <v>1</v>
      </c>
      <c r="BO19" s="109">
        <v>1</v>
      </c>
      <c r="BP19" s="109">
        <v>1</v>
      </c>
      <c r="BQ19" s="109">
        <v>1</v>
      </c>
      <c r="BR19" s="109">
        <v>1</v>
      </c>
      <c r="BS19" s="109">
        <v>1</v>
      </c>
      <c r="BT19" s="109">
        <v>1</v>
      </c>
      <c r="BU19" s="109">
        <v>1</v>
      </c>
      <c r="BV19" s="109">
        <v>1</v>
      </c>
      <c r="BW19" s="109">
        <v>1</v>
      </c>
      <c r="BX19" s="109">
        <v>1</v>
      </c>
      <c r="BY19" s="109">
        <v>1</v>
      </c>
      <c r="BZ19" s="109">
        <v>1</v>
      </c>
      <c r="CA19" s="109">
        <v>1</v>
      </c>
      <c r="CB19" s="109">
        <v>1</v>
      </c>
      <c r="CC19" s="109">
        <v>1</v>
      </c>
      <c r="CD19" s="109">
        <v>1</v>
      </c>
      <c r="CE19" s="109">
        <v>1</v>
      </c>
      <c r="CF19" s="109">
        <v>1</v>
      </c>
      <c r="CG19" s="109">
        <v>1</v>
      </c>
      <c r="CH19" s="109">
        <v>1</v>
      </c>
      <c r="CI19" s="109">
        <v>1</v>
      </c>
      <c r="CJ19" s="109">
        <v>1</v>
      </c>
      <c r="CK19" s="109">
        <v>1</v>
      </c>
      <c r="CL19" s="109">
        <v>1</v>
      </c>
      <c r="CM19" s="109">
        <v>1</v>
      </c>
      <c r="CN19" s="109">
        <v>1</v>
      </c>
      <c r="CO19" s="109">
        <v>1</v>
      </c>
      <c r="CP19" s="66"/>
      <c r="CQ19" s="69" t="s">
        <v>78</v>
      </c>
      <c r="CR19" s="72">
        <v>795.07</v>
      </c>
      <c r="CS19" s="36">
        <v>33.335020963016092</v>
      </c>
      <c r="CT19" s="36">
        <v>-88.020109825746189</v>
      </c>
      <c r="CU19" s="74">
        <v>40</v>
      </c>
      <c r="CV19" s="15" t="s">
        <v>42</v>
      </c>
      <c r="CW19" s="75" t="s">
        <v>112</v>
      </c>
      <c r="CX19" s="66" t="s">
        <v>114</v>
      </c>
      <c r="CY19" s="62">
        <v>20</v>
      </c>
      <c r="CZ19" s="15" t="s">
        <v>42</v>
      </c>
      <c r="DA19" s="76">
        <v>35</v>
      </c>
      <c r="DB19" s="15" t="s">
        <v>42</v>
      </c>
      <c r="DC19" s="31">
        <f t="shared" si="51"/>
        <v>15</v>
      </c>
      <c r="DD19" s="15" t="s">
        <v>42</v>
      </c>
      <c r="DE19" s="22">
        <v>1</v>
      </c>
      <c r="DF19" s="105">
        <f t="shared" si="4"/>
        <v>15</v>
      </c>
      <c r="DH19" s="12">
        <v>4</v>
      </c>
      <c r="DI19" s="101">
        <f>INDEX('Cost Values'!$E$4:$E$47,MATCH(DH19,'Cost Values'!$A$4:$A$47,0))*CR19</f>
        <v>10574.431</v>
      </c>
      <c r="DJ19" s="12"/>
      <c r="DK19" s="12">
        <v>5</v>
      </c>
      <c r="DL19" s="101">
        <f>INDEX('Cost Values'!$E$4:$E$47,MATCH(DK19,'Cost Values'!$A$4:$A$47,0))*CR19*(1+$DL$1)^DC19</f>
        <v>43384.832750037363</v>
      </c>
      <c r="DM19" s="12"/>
      <c r="DN19" s="127">
        <f>SUM(D19:INDEX(D19:AV19,DC19))</f>
        <v>15</v>
      </c>
      <c r="DO19" s="12"/>
      <c r="DP19" s="130">
        <f ca="1">IF(COUNT(D19:CO19)&lt;2*DA19,DA19,SUM(OFFSET(D19,0,DC19):INDEX(OFFSET(D19,0,DC19):CO19,DA19)))</f>
        <v>35</v>
      </c>
      <c r="DQ19" s="12"/>
      <c r="DR19" s="101">
        <f t="shared" si="6"/>
        <v>2892.3221833358243</v>
      </c>
      <c r="DS19" s="101">
        <f t="shared" si="7"/>
        <v>2892.3221833358243</v>
      </c>
      <c r="DT19" s="101">
        <f t="shared" si="8"/>
        <v>2892.3221833358243</v>
      </c>
      <c r="DU19" s="101">
        <f t="shared" si="9"/>
        <v>2892.3221833358243</v>
      </c>
      <c r="DV19" s="101">
        <f t="shared" si="10"/>
        <v>2892.3221833358243</v>
      </c>
      <c r="DW19" s="101">
        <f t="shared" si="11"/>
        <v>2892.3221833358243</v>
      </c>
      <c r="DX19" s="101">
        <f t="shared" si="12"/>
        <v>2892.3221833358243</v>
      </c>
      <c r="DY19" s="101">
        <f t="shared" si="13"/>
        <v>2892.3221833358243</v>
      </c>
      <c r="DZ19" s="101">
        <f t="shared" si="14"/>
        <v>2892.3221833358243</v>
      </c>
      <c r="EA19" s="101">
        <f t="shared" si="15"/>
        <v>2892.3221833358243</v>
      </c>
      <c r="EB19" s="101">
        <f t="shared" si="16"/>
        <v>2892.3221833358243</v>
      </c>
      <c r="EC19" s="101">
        <f t="shared" si="17"/>
        <v>2892.3221833358243</v>
      </c>
      <c r="ED19" s="101">
        <f t="shared" si="18"/>
        <v>2892.3221833358243</v>
      </c>
      <c r="EE19" s="101">
        <f t="shared" si="19"/>
        <v>2892.3221833358243</v>
      </c>
      <c r="EF19" s="101">
        <f t="shared" si="20"/>
        <v>2892.3221833358243</v>
      </c>
      <c r="EG19" s="101">
        <f t="shared" si="21"/>
        <v>13277.693072116184</v>
      </c>
      <c r="EH19" s="101">
        <f t="shared" si="22"/>
        <v>13277.693072116184</v>
      </c>
      <c r="EI19" s="101">
        <f t="shared" si="23"/>
        <v>13277.693072116184</v>
      </c>
      <c r="EJ19" s="101">
        <f t="shared" si="24"/>
        <v>13277.693072116184</v>
      </c>
      <c r="EK19" s="101">
        <f t="shared" si="25"/>
        <v>13277.693072116184</v>
      </c>
      <c r="EL19" s="101">
        <f t="shared" si="26"/>
        <v>13277.693072116184</v>
      </c>
      <c r="EM19" s="101">
        <f t="shared" si="27"/>
        <v>13277.693072116184</v>
      </c>
      <c r="EN19" s="101">
        <f t="shared" si="28"/>
        <v>13277.693072116184</v>
      </c>
      <c r="EO19" s="101">
        <f t="shared" si="29"/>
        <v>13277.693072116184</v>
      </c>
      <c r="EP19" s="101">
        <f t="shared" si="30"/>
        <v>13277.693072116184</v>
      </c>
      <c r="EQ19" s="101">
        <f t="shared" si="31"/>
        <v>13277.693072116184</v>
      </c>
      <c r="ER19" s="101">
        <f t="shared" si="32"/>
        <v>13277.693072116184</v>
      </c>
      <c r="ES19" s="101">
        <f t="shared" si="33"/>
        <v>13277.693072116184</v>
      </c>
      <c r="ET19" s="101">
        <f t="shared" si="34"/>
        <v>13277.693072116184</v>
      </c>
      <c r="EU19" s="101">
        <f t="shared" si="35"/>
        <v>13277.693072116184</v>
      </c>
      <c r="EV19" s="101">
        <f t="shared" si="36"/>
        <v>13277.693072116184</v>
      </c>
      <c r="EW19" s="101">
        <f t="shared" si="37"/>
        <v>13277.693072116184</v>
      </c>
      <c r="EX19" s="101">
        <f t="shared" si="38"/>
        <v>13277.693072116184</v>
      </c>
      <c r="EY19" s="101">
        <f t="shared" si="39"/>
        <v>13277.693072116184</v>
      </c>
      <c r="EZ19" s="101">
        <f t="shared" si="40"/>
        <v>13277.693072116184</v>
      </c>
      <c r="FA19" s="101">
        <f t="shared" si="41"/>
        <v>13277.693072116184</v>
      </c>
      <c r="FB19" s="101">
        <f t="shared" si="42"/>
        <v>13277.693072116184</v>
      </c>
      <c r="FC19" s="101">
        <f t="shared" si="43"/>
        <v>13277.693072116184</v>
      </c>
      <c r="FD19" s="101">
        <f t="shared" si="44"/>
        <v>13277.693072116184</v>
      </c>
      <c r="FE19" s="101">
        <f t="shared" si="45"/>
        <v>13277.693072116184</v>
      </c>
      <c r="FF19" s="101">
        <f t="shared" si="46"/>
        <v>13277.693072116184</v>
      </c>
      <c r="FG19" s="101">
        <f t="shared" si="47"/>
        <v>13277.693072116184</v>
      </c>
      <c r="FH19" s="101">
        <f t="shared" si="48"/>
        <v>13277.693072116184</v>
      </c>
      <c r="FI19" s="101">
        <f t="shared" si="49"/>
        <v>13277.693072116184</v>
      </c>
      <c r="FJ19" s="101">
        <f t="shared" si="50"/>
        <v>13277.693072116184</v>
      </c>
    </row>
    <row r="20" spans="1:166" ht="30" x14ac:dyDescent="0.25">
      <c r="A20" s="4" t="s">
        <v>34</v>
      </c>
      <c r="B20" s="149">
        <v>1</v>
      </c>
      <c r="C20" s="52" t="s">
        <v>128</v>
      </c>
      <c r="D20" s="109">
        <v>1</v>
      </c>
      <c r="E20" s="109">
        <v>1</v>
      </c>
      <c r="F20" s="109">
        <v>1</v>
      </c>
      <c r="G20" s="109">
        <v>1</v>
      </c>
      <c r="H20" s="109">
        <v>1</v>
      </c>
      <c r="I20" s="109">
        <v>1</v>
      </c>
      <c r="J20" s="109">
        <v>1</v>
      </c>
      <c r="K20" s="109">
        <v>1</v>
      </c>
      <c r="L20" s="109">
        <v>1</v>
      </c>
      <c r="M20" s="109">
        <v>1</v>
      </c>
      <c r="N20" s="109">
        <v>1</v>
      </c>
      <c r="O20" s="109">
        <v>1</v>
      </c>
      <c r="P20" s="109">
        <v>1</v>
      </c>
      <c r="Q20" s="109">
        <v>1</v>
      </c>
      <c r="R20" s="109">
        <v>1</v>
      </c>
      <c r="S20" s="109">
        <v>1</v>
      </c>
      <c r="T20" s="109">
        <v>1</v>
      </c>
      <c r="U20" s="109">
        <v>1</v>
      </c>
      <c r="V20" s="109">
        <v>1</v>
      </c>
      <c r="W20" s="109">
        <v>1</v>
      </c>
      <c r="X20" s="109">
        <v>1</v>
      </c>
      <c r="Y20" s="109">
        <v>1</v>
      </c>
      <c r="Z20" s="109">
        <v>1</v>
      </c>
      <c r="AA20" s="109">
        <v>1</v>
      </c>
      <c r="AB20" s="109">
        <v>1</v>
      </c>
      <c r="AC20" s="109">
        <v>1</v>
      </c>
      <c r="AD20" s="109">
        <v>1</v>
      </c>
      <c r="AE20" s="109">
        <v>1</v>
      </c>
      <c r="AF20" s="109">
        <v>1</v>
      </c>
      <c r="AG20" s="109">
        <v>1</v>
      </c>
      <c r="AH20" s="109">
        <v>1</v>
      </c>
      <c r="AI20" s="109">
        <v>1</v>
      </c>
      <c r="AJ20" s="109">
        <v>1</v>
      </c>
      <c r="AK20" s="109">
        <v>1</v>
      </c>
      <c r="AL20" s="109">
        <v>1</v>
      </c>
      <c r="AM20" s="109">
        <v>1</v>
      </c>
      <c r="AN20" s="109">
        <v>1</v>
      </c>
      <c r="AO20" s="109">
        <v>1</v>
      </c>
      <c r="AP20" s="109">
        <v>1</v>
      </c>
      <c r="AQ20" s="109">
        <v>1</v>
      </c>
      <c r="AR20" s="109">
        <v>1</v>
      </c>
      <c r="AS20" s="109">
        <v>1</v>
      </c>
      <c r="AT20" s="109">
        <v>1</v>
      </c>
      <c r="AU20" s="109">
        <v>1</v>
      </c>
      <c r="AV20" s="109">
        <v>1</v>
      </c>
      <c r="AW20" s="109">
        <v>1</v>
      </c>
      <c r="AX20" s="109">
        <v>1</v>
      </c>
      <c r="AY20" s="109">
        <v>1</v>
      </c>
      <c r="AZ20" s="109">
        <v>1</v>
      </c>
      <c r="BA20" s="109">
        <v>1</v>
      </c>
      <c r="BB20" s="109">
        <v>1</v>
      </c>
      <c r="BC20" s="109">
        <v>1</v>
      </c>
      <c r="BD20" s="109">
        <v>1</v>
      </c>
      <c r="BE20" s="109">
        <v>1</v>
      </c>
      <c r="BF20" s="109">
        <v>1</v>
      </c>
      <c r="BG20" s="109">
        <v>1</v>
      </c>
      <c r="BH20" s="109">
        <v>1</v>
      </c>
      <c r="BI20" s="109">
        <v>1</v>
      </c>
      <c r="BJ20" s="109">
        <v>1</v>
      </c>
      <c r="BK20" s="109">
        <v>1</v>
      </c>
      <c r="BL20" s="109">
        <v>1</v>
      </c>
      <c r="BM20" s="109">
        <v>1</v>
      </c>
      <c r="BN20" s="109">
        <v>1</v>
      </c>
      <c r="BO20" s="109">
        <v>1</v>
      </c>
      <c r="BP20" s="109">
        <v>1</v>
      </c>
      <c r="BQ20" s="109">
        <v>1</v>
      </c>
      <c r="BR20" s="109">
        <v>1</v>
      </c>
      <c r="BS20" s="109">
        <v>1</v>
      </c>
      <c r="BT20" s="109">
        <v>1</v>
      </c>
      <c r="BU20" s="109">
        <v>1</v>
      </c>
      <c r="BV20" s="109">
        <v>1</v>
      </c>
      <c r="BW20" s="109">
        <v>1</v>
      </c>
      <c r="BX20" s="109">
        <v>1</v>
      </c>
      <c r="BY20" s="109">
        <v>1</v>
      </c>
      <c r="BZ20" s="109">
        <v>1</v>
      </c>
      <c r="CA20" s="109">
        <v>1</v>
      </c>
      <c r="CB20" s="109">
        <v>1</v>
      </c>
      <c r="CC20" s="109">
        <v>1</v>
      </c>
      <c r="CD20" s="109">
        <v>1</v>
      </c>
      <c r="CE20" s="109">
        <v>1</v>
      </c>
      <c r="CF20" s="109">
        <v>1</v>
      </c>
      <c r="CG20" s="109">
        <v>1</v>
      </c>
      <c r="CH20" s="109">
        <v>1</v>
      </c>
      <c r="CI20" s="109">
        <v>1</v>
      </c>
      <c r="CJ20" s="109">
        <v>1</v>
      </c>
      <c r="CK20" s="109">
        <v>1</v>
      </c>
      <c r="CL20" s="109">
        <v>1</v>
      </c>
      <c r="CM20" s="109">
        <v>1</v>
      </c>
      <c r="CN20" s="109">
        <v>1</v>
      </c>
      <c r="CO20" s="109">
        <v>1</v>
      </c>
      <c r="CP20" s="52"/>
      <c r="CQ20" s="49" t="s">
        <v>66</v>
      </c>
      <c r="CR20" s="71">
        <v>1682.9</v>
      </c>
      <c r="CS20" s="58">
        <v>33.484346751118615</v>
      </c>
      <c r="CT20" s="58">
        <v>-88.334401458373989</v>
      </c>
      <c r="CU20" s="59">
        <v>40</v>
      </c>
      <c r="CV20" s="15" t="s">
        <v>42</v>
      </c>
      <c r="CW20" s="61" t="s">
        <v>111</v>
      </c>
      <c r="CX20" s="52" t="s">
        <v>115</v>
      </c>
      <c r="CY20" s="62">
        <v>20</v>
      </c>
      <c r="CZ20" s="15" t="s">
        <v>42</v>
      </c>
      <c r="DA20" s="63">
        <v>35</v>
      </c>
      <c r="DB20" s="15" t="s">
        <v>42</v>
      </c>
      <c r="DC20" s="31">
        <f t="shared" si="51"/>
        <v>15</v>
      </c>
      <c r="DD20" s="15" t="s">
        <v>42</v>
      </c>
      <c r="DE20" s="22">
        <v>1</v>
      </c>
      <c r="DF20" s="105">
        <f t="shared" si="4"/>
        <v>15</v>
      </c>
      <c r="DH20" s="12">
        <v>1</v>
      </c>
      <c r="DI20" s="101">
        <f>INDEX('Cost Values'!$E$4:$E$47,MATCH(DH20,'Cost Values'!$A$4:$A$47,0))*CR20</f>
        <v>12032.735000000001</v>
      </c>
      <c r="DJ20" s="12"/>
      <c r="DK20" s="12">
        <v>4</v>
      </c>
      <c r="DL20" s="101">
        <f>INDEX('Cost Values'!$E$4:$E$47,MATCH(DK20,'Cost Values'!$A$4:$A$47,0))*CR20*(1+$DL$1)^DC20</f>
        <v>61840.844582333804</v>
      </c>
      <c r="DM20" s="12"/>
      <c r="DN20" s="127">
        <f>SUM(D20:INDEX(D20:AV20,DC20))</f>
        <v>15</v>
      </c>
      <c r="DO20" s="12"/>
      <c r="DP20" s="130">
        <f ca="1">IF(COUNT(D20:CO20)&lt;2*DA20,DA20,SUM(OFFSET(D20,0,DC20):INDEX(OFFSET(D20,0,DC20):CO20,DA20)))</f>
        <v>35</v>
      </c>
      <c r="DQ20" s="12"/>
      <c r="DR20" s="101">
        <f t="shared" si="6"/>
        <v>4122.7229721555868</v>
      </c>
      <c r="DS20" s="101">
        <f t="shared" si="7"/>
        <v>4122.7229721555868</v>
      </c>
      <c r="DT20" s="101">
        <f t="shared" si="8"/>
        <v>4122.7229721555868</v>
      </c>
      <c r="DU20" s="101">
        <f t="shared" si="9"/>
        <v>4122.7229721555868</v>
      </c>
      <c r="DV20" s="101">
        <f t="shared" si="10"/>
        <v>4122.7229721555868</v>
      </c>
      <c r="DW20" s="101">
        <f t="shared" si="11"/>
        <v>4122.7229721555868</v>
      </c>
      <c r="DX20" s="101">
        <f t="shared" si="12"/>
        <v>4122.7229721555868</v>
      </c>
      <c r="DY20" s="101">
        <f t="shared" si="13"/>
        <v>4122.7229721555868</v>
      </c>
      <c r="DZ20" s="101">
        <f t="shared" si="14"/>
        <v>4122.7229721555868</v>
      </c>
      <c r="EA20" s="101">
        <f t="shared" si="15"/>
        <v>4122.7229721555868</v>
      </c>
      <c r="EB20" s="101">
        <f t="shared" si="16"/>
        <v>4122.7229721555868</v>
      </c>
      <c r="EC20" s="101">
        <f t="shared" si="17"/>
        <v>4122.7229721555868</v>
      </c>
      <c r="ED20" s="101">
        <f t="shared" si="18"/>
        <v>4122.7229721555868</v>
      </c>
      <c r="EE20" s="101">
        <f t="shared" si="19"/>
        <v>4122.7229721555868</v>
      </c>
      <c r="EF20" s="101">
        <f t="shared" si="20"/>
        <v>4122.7229721555868</v>
      </c>
      <c r="EG20" s="101">
        <f t="shared" si="21"/>
        <v>18926.055527641973</v>
      </c>
      <c r="EH20" s="101">
        <f t="shared" si="22"/>
        <v>18926.055527641973</v>
      </c>
      <c r="EI20" s="101">
        <f t="shared" si="23"/>
        <v>18926.055527641973</v>
      </c>
      <c r="EJ20" s="101">
        <f t="shared" si="24"/>
        <v>18926.055527641973</v>
      </c>
      <c r="EK20" s="101">
        <f t="shared" si="25"/>
        <v>18926.055527641973</v>
      </c>
      <c r="EL20" s="101">
        <f t="shared" si="26"/>
        <v>18926.055527641973</v>
      </c>
      <c r="EM20" s="101">
        <f t="shared" si="27"/>
        <v>18926.055527641973</v>
      </c>
      <c r="EN20" s="101">
        <f t="shared" si="28"/>
        <v>18926.055527641973</v>
      </c>
      <c r="EO20" s="101">
        <f t="shared" si="29"/>
        <v>18926.055527641973</v>
      </c>
      <c r="EP20" s="101">
        <f t="shared" si="30"/>
        <v>18926.055527641973</v>
      </c>
      <c r="EQ20" s="101">
        <f t="shared" si="31"/>
        <v>18926.055527641973</v>
      </c>
      <c r="ER20" s="101">
        <f t="shared" si="32"/>
        <v>18926.055527641973</v>
      </c>
      <c r="ES20" s="101">
        <f t="shared" si="33"/>
        <v>18926.055527641973</v>
      </c>
      <c r="ET20" s="101">
        <f t="shared" si="34"/>
        <v>18926.055527641973</v>
      </c>
      <c r="EU20" s="101">
        <f t="shared" si="35"/>
        <v>18926.055527641973</v>
      </c>
      <c r="EV20" s="101">
        <f t="shared" si="36"/>
        <v>18926.055527641973</v>
      </c>
      <c r="EW20" s="101">
        <f t="shared" si="37"/>
        <v>18926.055527641973</v>
      </c>
      <c r="EX20" s="101">
        <f t="shared" si="38"/>
        <v>18926.055527641973</v>
      </c>
      <c r="EY20" s="101">
        <f t="shared" si="39"/>
        <v>18926.055527641973</v>
      </c>
      <c r="EZ20" s="101">
        <f t="shared" si="40"/>
        <v>18926.055527641973</v>
      </c>
      <c r="FA20" s="101">
        <f t="shared" si="41"/>
        <v>18926.055527641973</v>
      </c>
      <c r="FB20" s="101">
        <f t="shared" si="42"/>
        <v>18926.055527641973</v>
      </c>
      <c r="FC20" s="101">
        <f t="shared" si="43"/>
        <v>18926.055527641973</v>
      </c>
      <c r="FD20" s="101">
        <f t="shared" si="44"/>
        <v>18926.055527641973</v>
      </c>
      <c r="FE20" s="101">
        <f t="shared" si="45"/>
        <v>18926.055527641973</v>
      </c>
      <c r="FF20" s="101">
        <f t="shared" si="46"/>
        <v>18926.055527641973</v>
      </c>
      <c r="FG20" s="101">
        <f t="shared" si="47"/>
        <v>18926.055527641973</v>
      </c>
      <c r="FH20" s="101">
        <f t="shared" si="48"/>
        <v>18926.055527641973</v>
      </c>
      <c r="FI20" s="101">
        <f t="shared" si="49"/>
        <v>18926.055527641973</v>
      </c>
      <c r="FJ20" s="101">
        <f t="shared" si="50"/>
        <v>18926.055527641973</v>
      </c>
    </row>
    <row r="21" spans="1:166" ht="45" x14ac:dyDescent="0.25">
      <c r="A21" s="4" t="s">
        <v>34</v>
      </c>
      <c r="B21" s="149">
        <v>1</v>
      </c>
      <c r="C21" s="52" t="s">
        <v>137</v>
      </c>
      <c r="D21" s="109">
        <v>1</v>
      </c>
      <c r="E21" s="109">
        <v>1</v>
      </c>
      <c r="F21" s="109">
        <v>1</v>
      </c>
      <c r="G21" s="109">
        <v>1</v>
      </c>
      <c r="H21" s="109">
        <v>1</v>
      </c>
      <c r="I21" s="109">
        <v>1</v>
      </c>
      <c r="J21" s="109">
        <v>1</v>
      </c>
      <c r="K21" s="109">
        <v>1</v>
      </c>
      <c r="L21" s="109">
        <v>1</v>
      </c>
      <c r="M21" s="109">
        <v>1</v>
      </c>
      <c r="N21" s="109">
        <v>1</v>
      </c>
      <c r="O21" s="109">
        <v>1</v>
      </c>
      <c r="P21" s="109">
        <v>1</v>
      </c>
      <c r="Q21" s="109">
        <v>1</v>
      </c>
      <c r="R21" s="109">
        <v>1</v>
      </c>
      <c r="S21" s="109">
        <v>1</v>
      </c>
      <c r="T21" s="109">
        <v>1</v>
      </c>
      <c r="U21" s="109">
        <v>1</v>
      </c>
      <c r="V21" s="109">
        <v>1</v>
      </c>
      <c r="W21" s="109">
        <v>1</v>
      </c>
      <c r="X21" s="109">
        <v>1</v>
      </c>
      <c r="Y21" s="109">
        <v>1</v>
      </c>
      <c r="Z21" s="109">
        <v>1</v>
      </c>
      <c r="AA21" s="109">
        <v>1</v>
      </c>
      <c r="AB21" s="109">
        <v>1</v>
      </c>
      <c r="AC21" s="109">
        <v>1</v>
      </c>
      <c r="AD21" s="109">
        <v>1</v>
      </c>
      <c r="AE21" s="109">
        <v>1</v>
      </c>
      <c r="AF21" s="109">
        <v>1</v>
      </c>
      <c r="AG21" s="109">
        <v>1</v>
      </c>
      <c r="AH21" s="109">
        <v>1</v>
      </c>
      <c r="AI21" s="109">
        <v>1</v>
      </c>
      <c r="AJ21" s="109">
        <v>1</v>
      </c>
      <c r="AK21" s="109">
        <v>1</v>
      </c>
      <c r="AL21" s="109">
        <v>1</v>
      </c>
      <c r="AM21" s="109">
        <v>1</v>
      </c>
      <c r="AN21" s="109">
        <v>1</v>
      </c>
      <c r="AO21" s="109">
        <v>1</v>
      </c>
      <c r="AP21" s="109">
        <v>1</v>
      </c>
      <c r="AQ21" s="109">
        <v>1</v>
      </c>
      <c r="AR21" s="109">
        <v>1</v>
      </c>
      <c r="AS21" s="109">
        <v>1</v>
      </c>
      <c r="AT21" s="109">
        <v>1</v>
      </c>
      <c r="AU21" s="109">
        <v>1</v>
      </c>
      <c r="AV21" s="109">
        <v>1</v>
      </c>
      <c r="AW21" s="109">
        <v>1</v>
      </c>
      <c r="AX21" s="109">
        <v>1</v>
      </c>
      <c r="AY21" s="109">
        <v>1</v>
      </c>
      <c r="AZ21" s="109">
        <v>1</v>
      </c>
      <c r="BA21" s="109">
        <v>1</v>
      </c>
      <c r="BB21" s="109">
        <v>1</v>
      </c>
      <c r="BC21" s="109">
        <v>1</v>
      </c>
      <c r="BD21" s="109">
        <v>1</v>
      </c>
      <c r="BE21" s="109">
        <v>1</v>
      </c>
      <c r="BF21" s="109">
        <v>1</v>
      </c>
      <c r="BG21" s="109">
        <v>1</v>
      </c>
      <c r="BH21" s="109">
        <v>1</v>
      </c>
      <c r="BI21" s="109">
        <v>1</v>
      </c>
      <c r="BJ21" s="109">
        <v>1</v>
      </c>
      <c r="BK21" s="109">
        <v>1</v>
      </c>
      <c r="BL21" s="109">
        <v>1</v>
      </c>
      <c r="BM21" s="109">
        <v>1</v>
      </c>
      <c r="BN21" s="109">
        <v>1</v>
      </c>
      <c r="BO21" s="109">
        <v>1</v>
      </c>
      <c r="BP21" s="109">
        <v>1</v>
      </c>
      <c r="BQ21" s="109">
        <v>1</v>
      </c>
      <c r="BR21" s="109">
        <v>1</v>
      </c>
      <c r="BS21" s="109">
        <v>1</v>
      </c>
      <c r="BT21" s="109">
        <v>1</v>
      </c>
      <c r="BU21" s="109">
        <v>1</v>
      </c>
      <c r="BV21" s="109">
        <v>1</v>
      </c>
      <c r="BW21" s="109">
        <v>1</v>
      </c>
      <c r="BX21" s="109">
        <v>1</v>
      </c>
      <c r="BY21" s="109">
        <v>1</v>
      </c>
      <c r="BZ21" s="109">
        <v>1</v>
      </c>
      <c r="CA21" s="109">
        <v>1</v>
      </c>
      <c r="CB21" s="109">
        <v>1</v>
      </c>
      <c r="CC21" s="109">
        <v>1</v>
      </c>
      <c r="CD21" s="109">
        <v>1</v>
      </c>
      <c r="CE21" s="109">
        <v>1</v>
      </c>
      <c r="CF21" s="109">
        <v>1</v>
      </c>
      <c r="CG21" s="109">
        <v>1</v>
      </c>
      <c r="CH21" s="109">
        <v>1</v>
      </c>
      <c r="CI21" s="109">
        <v>1</v>
      </c>
      <c r="CJ21" s="109">
        <v>1</v>
      </c>
      <c r="CK21" s="109">
        <v>1</v>
      </c>
      <c r="CL21" s="109">
        <v>1</v>
      </c>
      <c r="CM21" s="109">
        <v>1</v>
      </c>
      <c r="CN21" s="109">
        <v>1</v>
      </c>
      <c r="CO21" s="109">
        <v>1</v>
      </c>
      <c r="CP21" s="52"/>
      <c r="CQ21" s="54" t="s">
        <v>76</v>
      </c>
      <c r="CR21" s="57">
        <v>4257.53</v>
      </c>
      <c r="CS21" s="58">
        <v>33.510009850413731</v>
      </c>
      <c r="CT21" s="58">
        <v>-88.928751273949885</v>
      </c>
      <c r="CU21" s="59">
        <v>40</v>
      </c>
      <c r="CV21" s="15" t="s">
        <v>42</v>
      </c>
      <c r="CW21" s="61" t="s">
        <v>112</v>
      </c>
      <c r="CX21" s="52" t="s">
        <v>114</v>
      </c>
      <c r="CY21" s="62">
        <v>20</v>
      </c>
      <c r="CZ21" s="15" t="s">
        <v>42</v>
      </c>
      <c r="DA21" s="63">
        <v>35</v>
      </c>
      <c r="DB21" s="15" t="s">
        <v>42</v>
      </c>
      <c r="DC21" s="31">
        <f t="shared" si="51"/>
        <v>15</v>
      </c>
      <c r="DD21" s="15" t="s">
        <v>42</v>
      </c>
      <c r="DE21" s="22">
        <v>1</v>
      </c>
      <c r="DF21" s="105">
        <f t="shared" si="4"/>
        <v>15</v>
      </c>
      <c r="DH21" s="12">
        <v>4</v>
      </c>
      <c r="DI21" s="101">
        <f>INDEX('Cost Values'!$E$4:$E$47,MATCH(DH21,'Cost Values'!$A$4:$A$47,0))*CR21</f>
        <v>56625.148999999998</v>
      </c>
      <c r="DJ21" s="12"/>
      <c r="DK21" s="12">
        <v>5</v>
      </c>
      <c r="DL21" s="101">
        <f>INDEX('Cost Values'!$E$4:$E$47,MATCH(DK21,'Cost Values'!$A$4:$A$47,0))*CR21*(1+$DL$1)^DC21</f>
        <v>232321.967849707</v>
      </c>
      <c r="DM21" s="12"/>
      <c r="DN21" s="127">
        <f>SUM(D21:INDEX(D21:AV21,DC21))</f>
        <v>15</v>
      </c>
      <c r="DO21" s="12"/>
      <c r="DP21" s="130">
        <f ca="1">IF(COUNT(D21:CO21)&lt;2*DA21,DA21,SUM(OFFSET(D21,0,DC21):INDEX(OFFSET(D21,0,DC21):CO21,DA21)))</f>
        <v>35</v>
      </c>
      <c r="DQ21" s="12"/>
      <c r="DR21" s="101">
        <f t="shared" si="6"/>
        <v>15488.131189980466</v>
      </c>
      <c r="DS21" s="101">
        <f t="shared" si="7"/>
        <v>15488.131189980466</v>
      </c>
      <c r="DT21" s="101">
        <f t="shared" si="8"/>
        <v>15488.131189980466</v>
      </c>
      <c r="DU21" s="101">
        <f t="shared" si="9"/>
        <v>15488.131189980466</v>
      </c>
      <c r="DV21" s="101">
        <f t="shared" si="10"/>
        <v>15488.131189980466</v>
      </c>
      <c r="DW21" s="101">
        <f t="shared" si="11"/>
        <v>15488.131189980466</v>
      </c>
      <c r="DX21" s="101">
        <f t="shared" si="12"/>
        <v>15488.131189980466</v>
      </c>
      <c r="DY21" s="101">
        <f t="shared" si="13"/>
        <v>15488.131189980466</v>
      </c>
      <c r="DZ21" s="101">
        <f t="shared" si="14"/>
        <v>15488.131189980466</v>
      </c>
      <c r="EA21" s="101">
        <f t="shared" si="15"/>
        <v>15488.131189980466</v>
      </c>
      <c r="EB21" s="101">
        <f t="shared" si="16"/>
        <v>15488.131189980466</v>
      </c>
      <c r="EC21" s="101">
        <f t="shared" si="17"/>
        <v>15488.131189980466</v>
      </c>
      <c r="ED21" s="101">
        <f t="shared" si="18"/>
        <v>15488.131189980466</v>
      </c>
      <c r="EE21" s="101">
        <f t="shared" si="19"/>
        <v>15488.131189980466</v>
      </c>
      <c r="EF21" s="101">
        <f t="shared" si="20"/>
        <v>15488.131189980466</v>
      </c>
      <c r="EG21" s="101">
        <f t="shared" si="21"/>
        <v>71100.879904067318</v>
      </c>
      <c r="EH21" s="101">
        <f t="shared" si="22"/>
        <v>71100.879904067318</v>
      </c>
      <c r="EI21" s="101">
        <f t="shared" si="23"/>
        <v>71100.879904067318</v>
      </c>
      <c r="EJ21" s="101">
        <f t="shared" si="24"/>
        <v>71100.879904067318</v>
      </c>
      <c r="EK21" s="101">
        <f t="shared" si="25"/>
        <v>71100.879904067318</v>
      </c>
      <c r="EL21" s="101">
        <f t="shared" si="26"/>
        <v>71100.879904067318</v>
      </c>
      <c r="EM21" s="101">
        <f t="shared" si="27"/>
        <v>71100.879904067318</v>
      </c>
      <c r="EN21" s="101">
        <f t="shared" si="28"/>
        <v>71100.879904067318</v>
      </c>
      <c r="EO21" s="101">
        <f t="shared" si="29"/>
        <v>71100.879904067318</v>
      </c>
      <c r="EP21" s="101">
        <f t="shared" si="30"/>
        <v>71100.879904067318</v>
      </c>
      <c r="EQ21" s="101">
        <f t="shared" si="31"/>
        <v>71100.879904067318</v>
      </c>
      <c r="ER21" s="101">
        <f t="shared" si="32"/>
        <v>71100.879904067318</v>
      </c>
      <c r="ES21" s="101">
        <f t="shared" si="33"/>
        <v>71100.879904067318</v>
      </c>
      <c r="ET21" s="101">
        <f t="shared" si="34"/>
        <v>71100.879904067318</v>
      </c>
      <c r="EU21" s="101">
        <f t="shared" si="35"/>
        <v>71100.879904067318</v>
      </c>
      <c r="EV21" s="101">
        <f t="shared" si="36"/>
        <v>71100.879904067318</v>
      </c>
      <c r="EW21" s="101">
        <f t="shared" si="37"/>
        <v>71100.879904067318</v>
      </c>
      <c r="EX21" s="101">
        <f t="shared" si="38"/>
        <v>71100.879904067318</v>
      </c>
      <c r="EY21" s="101">
        <f t="shared" si="39"/>
        <v>71100.879904067318</v>
      </c>
      <c r="EZ21" s="101">
        <f t="shared" si="40"/>
        <v>71100.879904067318</v>
      </c>
      <c r="FA21" s="101">
        <f t="shared" si="41"/>
        <v>71100.879904067318</v>
      </c>
      <c r="FB21" s="101">
        <f t="shared" si="42"/>
        <v>71100.879904067318</v>
      </c>
      <c r="FC21" s="101">
        <f t="shared" si="43"/>
        <v>71100.879904067318</v>
      </c>
      <c r="FD21" s="101">
        <f t="shared" si="44"/>
        <v>71100.879904067318</v>
      </c>
      <c r="FE21" s="101">
        <f t="shared" si="45"/>
        <v>71100.879904067318</v>
      </c>
      <c r="FF21" s="101">
        <f t="shared" si="46"/>
        <v>71100.879904067318</v>
      </c>
      <c r="FG21" s="101">
        <f t="shared" si="47"/>
        <v>71100.879904067318</v>
      </c>
      <c r="FH21" s="101">
        <f t="shared" si="48"/>
        <v>71100.879904067318</v>
      </c>
      <c r="FI21" s="101">
        <f t="shared" si="49"/>
        <v>71100.879904067318</v>
      </c>
      <c r="FJ21" s="101">
        <f t="shared" si="50"/>
        <v>71100.879904067318</v>
      </c>
    </row>
    <row r="22" spans="1:166" ht="45" x14ac:dyDescent="0.25">
      <c r="A22" s="4" t="s">
        <v>34</v>
      </c>
      <c r="B22" s="149">
        <v>1</v>
      </c>
      <c r="C22" s="52" t="s">
        <v>140</v>
      </c>
      <c r="D22" s="109">
        <v>1</v>
      </c>
      <c r="E22" s="109">
        <v>1</v>
      </c>
      <c r="F22" s="109">
        <v>1</v>
      </c>
      <c r="G22" s="109">
        <v>1</v>
      </c>
      <c r="H22" s="109">
        <v>1</v>
      </c>
      <c r="I22" s="109">
        <v>1</v>
      </c>
      <c r="J22" s="109">
        <v>1</v>
      </c>
      <c r="K22" s="109">
        <v>1</v>
      </c>
      <c r="L22" s="109">
        <v>1</v>
      </c>
      <c r="M22" s="109">
        <v>1</v>
      </c>
      <c r="N22" s="109">
        <v>1</v>
      </c>
      <c r="O22" s="109">
        <v>1</v>
      </c>
      <c r="P22" s="109">
        <v>1</v>
      </c>
      <c r="Q22" s="109">
        <v>1</v>
      </c>
      <c r="R22" s="109">
        <v>1</v>
      </c>
      <c r="S22" s="109">
        <v>1</v>
      </c>
      <c r="T22" s="109">
        <v>1</v>
      </c>
      <c r="U22" s="109">
        <v>1</v>
      </c>
      <c r="V22" s="109">
        <v>1</v>
      </c>
      <c r="W22" s="109">
        <v>1</v>
      </c>
      <c r="X22" s="109">
        <v>1</v>
      </c>
      <c r="Y22" s="109">
        <v>1</v>
      </c>
      <c r="Z22" s="109">
        <v>1</v>
      </c>
      <c r="AA22" s="109">
        <v>1</v>
      </c>
      <c r="AB22" s="109">
        <v>1</v>
      </c>
      <c r="AC22" s="109">
        <v>1</v>
      </c>
      <c r="AD22" s="109">
        <v>1</v>
      </c>
      <c r="AE22" s="109">
        <v>1</v>
      </c>
      <c r="AF22" s="109">
        <v>1</v>
      </c>
      <c r="AG22" s="109">
        <v>1</v>
      </c>
      <c r="AH22" s="109">
        <v>1</v>
      </c>
      <c r="AI22" s="109">
        <v>1</v>
      </c>
      <c r="AJ22" s="109">
        <v>1</v>
      </c>
      <c r="AK22" s="109">
        <v>1</v>
      </c>
      <c r="AL22" s="109">
        <v>1</v>
      </c>
      <c r="AM22" s="109">
        <v>1</v>
      </c>
      <c r="AN22" s="109">
        <v>1</v>
      </c>
      <c r="AO22" s="109">
        <v>1</v>
      </c>
      <c r="AP22" s="109">
        <v>1</v>
      </c>
      <c r="AQ22" s="109">
        <v>1</v>
      </c>
      <c r="AR22" s="109">
        <v>1</v>
      </c>
      <c r="AS22" s="109">
        <v>1</v>
      </c>
      <c r="AT22" s="109">
        <v>1</v>
      </c>
      <c r="AU22" s="109">
        <v>1</v>
      </c>
      <c r="AV22" s="109">
        <v>1</v>
      </c>
      <c r="AW22" s="109">
        <v>1</v>
      </c>
      <c r="AX22" s="109">
        <v>1</v>
      </c>
      <c r="AY22" s="109">
        <v>1</v>
      </c>
      <c r="AZ22" s="109">
        <v>1</v>
      </c>
      <c r="BA22" s="109">
        <v>1</v>
      </c>
      <c r="BB22" s="109">
        <v>1</v>
      </c>
      <c r="BC22" s="109">
        <v>1</v>
      </c>
      <c r="BD22" s="109">
        <v>1</v>
      </c>
      <c r="BE22" s="109">
        <v>1</v>
      </c>
      <c r="BF22" s="109">
        <v>1</v>
      </c>
      <c r="BG22" s="109">
        <v>1</v>
      </c>
      <c r="BH22" s="109">
        <v>1</v>
      </c>
      <c r="BI22" s="109">
        <v>1</v>
      </c>
      <c r="BJ22" s="109">
        <v>1</v>
      </c>
      <c r="BK22" s="109">
        <v>1</v>
      </c>
      <c r="BL22" s="109">
        <v>1</v>
      </c>
      <c r="BM22" s="109">
        <v>1</v>
      </c>
      <c r="BN22" s="109">
        <v>1</v>
      </c>
      <c r="BO22" s="109">
        <v>1</v>
      </c>
      <c r="BP22" s="109">
        <v>1</v>
      </c>
      <c r="BQ22" s="109">
        <v>1</v>
      </c>
      <c r="BR22" s="109">
        <v>1</v>
      </c>
      <c r="BS22" s="109">
        <v>1</v>
      </c>
      <c r="BT22" s="109">
        <v>1</v>
      </c>
      <c r="BU22" s="109">
        <v>1</v>
      </c>
      <c r="BV22" s="109">
        <v>1</v>
      </c>
      <c r="BW22" s="109">
        <v>1</v>
      </c>
      <c r="BX22" s="109">
        <v>1</v>
      </c>
      <c r="BY22" s="109">
        <v>1</v>
      </c>
      <c r="BZ22" s="109">
        <v>1</v>
      </c>
      <c r="CA22" s="109">
        <v>1</v>
      </c>
      <c r="CB22" s="109">
        <v>1</v>
      </c>
      <c r="CC22" s="109">
        <v>1</v>
      </c>
      <c r="CD22" s="109">
        <v>1</v>
      </c>
      <c r="CE22" s="109">
        <v>1</v>
      </c>
      <c r="CF22" s="109">
        <v>1</v>
      </c>
      <c r="CG22" s="109">
        <v>1</v>
      </c>
      <c r="CH22" s="109">
        <v>1</v>
      </c>
      <c r="CI22" s="109">
        <v>1</v>
      </c>
      <c r="CJ22" s="109">
        <v>1</v>
      </c>
      <c r="CK22" s="109">
        <v>1</v>
      </c>
      <c r="CL22" s="109">
        <v>1</v>
      </c>
      <c r="CM22" s="109">
        <v>1</v>
      </c>
      <c r="CN22" s="109">
        <v>1</v>
      </c>
      <c r="CO22" s="109">
        <v>1</v>
      </c>
      <c r="CP22" s="52"/>
      <c r="CQ22" s="54" t="s">
        <v>79</v>
      </c>
      <c r="CR22" s="82">
        <v>4129.6099999999997</v>
      </c>
      <c r="CS22" s="58">
        <v>33.990663710198206</v>
      </c>
      <c r="CT22" s="58">
        <v>-88.450910980233076</v>
      </c>
      <c r="CU22" s="59">
        <v>40</v>
      </c>
      <c r="CV22" s="15" t="s">
        <v>42</v>
      </c>
      <c r="CW22" s="61" t="s">
        <v>112</v>
      </c>
      <c r="CX22" s="52" t="s">
        <v>114</v>
      </c>
      <c r="CY22" s="62">
        <v>20</v>
      </c>
      <c r="CZ22" s="15" t="s">
        <v>42</v>
      </c>
      <c r="DA22" s="63">
        <v>35</v>
      </c>
      <c r="DB22" s="15" t="s">
        <v>42</v>
      </c>
      <c r="DC22" s="31">
        <f t="shared" si="51"/>
        <v>15</v>
      </c>
      <c r="DD22" s="15" t="s">
        <v>42</v>
      </c>
      <c r="DE22" s="22">
        <v>1</v>
      </c>
      <c r="DF22" s="105">
        <f t="shared" si="4"/>
        <v>15</v>
      </c>
      <c r="DH22" s="12">
        <v>4</v>
      </c>
      <c r="DI22" s="101">
        <f>INDEX('Cost Values'!$E$4:$E$47,MATCH(DH22,'Cost Values'!$A$4:$A$47,0))*CR22</f>
        <v>54923.813000000002</v>
      </c>
      <c r="DJ22" s="12"/>
      <c r="DK22" s="12">
        <v>5</v>
      </c>
      <c r="DL22" s="101">
        <f>INDEX('Cost Values'!$E$4:$E$47,MATCH(DK22,'Cost Values'!$A$4:$A$47,0))*CR22*(1+$DL$1)^DC22</f>
        <v>225341.71729895702</v>
      </c>
      <c r="DM22" s="12"/>
      <c r="DN22" s="127">
        <f>SUM(D22:INDEX(D22:AV22,DC22))</f>
        <v>15</v>
      </c>
      <c r="DO22" s="12"/>
      <c r="DP22" s="130">
        <f ca="1">IF(COUNT(D22:CO22)&lt;2*DA22,DA22,SUM(OFFSET(D22,0,DC22):INDEX(OFFSET(D22,0,DC22):CO22,DA22)))</f>
        <v>35</v>
      </c>
      <c r="DQ22" s="12"/>
      <c r="DR22" s="101">
        <f t="shared" si="6"/>
        <v>15022.781153263802</v>
      </c>
      <c r="DS22" s="101">
        <f t="shared" si="7"/>
        <v>15022.781153263802</v>
      </c>
      <c r="DT22" s="101">
        <f t="shared" si="8"/>
        <v>15022.781153263802</v>
      </c>
      <c r="DU22" s="101">
        <f t="shared" si="9"/>
        <v>15022.781153263802</v>
      </c>
      <c r="DV22" s="101">
        <f t="shared" si="10"/>
        <v>15022.781153263802</v>
      </c>
      <c r="DW22" s="101">
        <f t="shared" si="11"/>
        <v>15022.781153263802</v>
      </c>
      <c r="DX22" s="101">
        <f t="shared" si="12"/>
        <v>15022.781153263802</v>
      </c>
      <c r="DY22" s="101">
        <f t="shared" si="13"/>
        <v>15022.781153263802</v>
      </c>
      <c r="DZ22" s="101">
        <f t="shared" si="14"/>
        <v>15022.781153263802</v>
      </c>
      <c r="EA22" s="101">
        <f t="shared" si="15"/>
        <v>15022.781153263802</v>
      </c>
      <c r="EB22" s="101">
        <f t="shared" si="16"/>
        <v>15022.781153263802</v>
      </c>
      <c r="EC22" s="101">
        <f t="shared" si="17"/>
        <v>15022.781153263802</v>
      </c>
      <c r="ED22" s="101">
        <f t="shared" si="18"/>
        <v>15022.781153263802</v>
      </c>
      <c r="EE22" s="101">
        <f t="shared" si="19"/>
        <v>15022.781153263802</v>
      </c>
      <c r="EF22" s="101">
        <f t="shared" si="20"/>
        <v>15022.781153263802</v>
      </c>
      <c r="EG22" s="101">
        <f t="shared" si="21"/>
        <v>68964.61203106858</v>
      </c>
      <c r="EH22" s="101">
        <f t="shared" si="22"/>
        <v>68964.61203106858</v>
      </c>
      <c r="EI22" s="101">
        <f t="shared" si="23"/>
        <v>68964.61203106858</v>
      </c>
      <c r="EJ22" s="101">
        <f t="shared" si="24"/>
        <v>68964.61203106858</v>
      </c>
      <c r="EK22" s="101">
        <f t="shared" si="25"/>
        <v>68964.61203106858</v>
      </c>
      <c r="EL22" s="101">
        <f t="shared" si="26"/>
        <v>68964.61203106858</v>
      </c>
      <c r="EM22" s="101">
        <f t="shared" si="27"/>
        <v>68964.61203106858</v>
      </c>
      <c r="EN22" s="101">
        <f t="shared" si="28"/>
        <v>68964.61203106858</v>
      </c>
      <c r="EO22" s="101">
        <f t="shared" si="29"/>
        <v>68964.61203106858</v>
      </c>
      <c r="EP22" s="101">
        <f t="shared" si="30"/>
        <v>68964.61203106858</v>
      </c>
      <c r="EQ22" s="101">
        <f t="shared" si="31"/>
        <v>68964.61203106858</v>
      </c>
      <c r="ER22" s="101">
        <f t="shared" si="32"/>
        <v>68964.61203106858</v>
      </c>
      <c r="ES22" s="101">
        <f t="shared" si="33"/>
        <v>68964.61203106858</v>
      </c>
      <c r="ET22" s="101">
        <f t="shared" si="34"/>
        <v>68964.61203106858</v>
      </c>
      <c r="EU22" s="101">
        <f t="shared" si="35"/>
        <v>68964.61203106858</v>
      </c>
      <c r="EV22" s="101">
        <f t="shared" si="36"/>
        <v>68964.61203106858</v>
      </c>
      <c r="EW22" s="101">
        <f t="shared" si="37"/>
        <v>68964.61203106858</v>
      </c>
      <c r="EX22" s="101">
        <f t="shared" si="38"/>
        <v>68964.61203106858</v>
      </c>
      <c r="EY22" s="101">
        <f t="shared" si="39"/>
        <v>68964.61203106858</v>
      </c>
      <c r="EZ22" s="101">
        <f t="shared" si="40"/>
        <v>68964.61203106858</v>
      </c>
      <c r="FA22" s="101">
        <f t="shared" si="41"/>
        <v>68964.61203106858</v>
      </c>
      <c r="FB22" s="101">
        <f t="shared" si="42"/>
        <v>68964.61203106858</v>
      </c>
      <c r="FC22" s="101">
        <f t="shared" si="43"/>
        <v>68964.61203106858</v>
      </c>
      <c r="FD22" s="101">
        <f t="shared" si="44"/>
        <v>68964.61203106858</v>
      </c>
      <c r="FE22" s="101">
        <f t="shared" si="45"/>
        <v>68964.61203106858</v>
      </c>
      <c r="FF22" s="101">
        <f t="shared" si="46"/>
        <v>68964.61203106858</v>
      </c>
      <c r="FG22" s="101">
        <f t="shared" si="47"/>
        <v>68964.61203106858</v>
      </c>
      <c r="FH22" s="101">
        <f t="shared" si="48"/>
        <v>68964.61203106858</v>
      </c>
      <c r="FI22" s="101">
        <f t="shared" si="49"/>
        <v>68964.61203106858</v>
      </c>
      <c r="FJ22" s="101">
        <f t="shared" si="50"/>
        <v>68964.61203106858</v>
      </c>
    </row>
    <row r="23" spans="1:166" ht="45" x14ac:dyDescent="0.25">
      <c r="A23" s="4" t="s">
        <v>34</v>
      </c>
      <c r="B23" s="149">
        <v>1</v>
      </c>
      <c r="C23" s="52" t="s">
        <v>141</v>
      </c>
      <c r="D23" s="109">
        <v>1</v>
      </c>
      <c r="E23" s="109">
        <v>1</v>
      </c>
      <c r="F23" s="109">
        <v>1</v>
      </c>
      <c r="G23" s="109">
        <v>1</v>
      </c>
      <c r="H23" s="109">
        <v>1</v>
      </c>
      <c r="I23" s="109">
        <v>1</v>
      </c>
      <c r="J23" s="109">
        <v>1</v>
      </c>
      <c r="K23" s="109">
        <v>1</v>
      </c>
      <c r="L23" s="109">
        <v>1</v>
      </c>
      <c r="M23" s="109">
        <v>1</v>
      </c>
      <c r="N23" s="109">
        <v>1</v>
      </c>
      <c r="O23" s="109">
        <v>1</v>
      </c>
      <c r="P23" s="109">
        <v>1</v>
      </c>
      <c r="Q23" s="109">
        <v>1</v>
      </c>
      <c r="R23" s="109">
        <v>1</v>
      </c>
      <c r="S23" s="109">
        <v>1</v>
      </c>
      <c r="T23" s="109">
        <v>1</v>
      </c>
      <c r="U23" s="109">
        <v>1</v>
      </c>
      <c r="V23" s="109">
        <v>1</v>
      </c>
      <c r="W23" s="109">
        <v>1</v>
      </c>
      <c r="X23" s="109">
        <v>1</v>
      </c>
      <c r="Y23" s="109">
        <v>1</v>
      </c>
      <c r="Z23" s="109">
        <v>1</v>
      </c>
      <c r="AA23" s="109">
        <v>1</v>
      </c>
      <c r="AB23" s="109">
        <v>1</v>
      </c>
      <c r="AC23" s="109">
        <v>1</v>
      </c>
      <c r="AD23" s="109">
        <v>1</v>
      </c>
      <c r="AE23" s="109">
        <v>1</v>
      </c>
      <c r="AF23" s="109">
        <v>1</v>
      </c>
      <c r="AG23" s="109">
        <v>1</v>
      </c>
      <c r="AH23" s="109">
        <v>1</v>
      </c>
      <c r="AI23" s="109">
        <v>1</v>
      </c>
      <c r="AJ23" s="109">
        <v>1</v>
      </c>
      <c r="AK23" s="109">
        <v>1</v>
      </c>
      <c r="AL23" s="109">
        <v>1</v>
      </c>
      <c r="AM23" s="109">
        <v>1</v>
      </c>
      <c r="AN23" s="109">
        <v>1</v>
      </c>
      <c r="AO23" s="109">
        <v>1</v>
      </c>
      <c r="AP23" s="109">
        <v>1</v>
      </c>
      <c r="AQ23" s="109">
        <v>1</v>
      </c>
      <c r="AR23" s="109">
        <v>1</v>
      </c>
      <c r="AS23" s="109">
        <v>1</v>
      </c>
      <c r="AT23" s="109">
        <v>1</v>
      </c>
      <c r="AU23" s="109">
        <v>1</v>
      </c>
      <c r="AV23" s="109">
        <v>1</v>
      </c>
      <c r="AW23" s="109">
        <v>1</v>
      </c>
      <c r="AX23" s="109">
        <v>1</v>
      </c>
      <c r="AY23" s="109">
        <v>1</v>
      </c>
      <c r="AZ23" s="109">
        <v>1</v>
      </c>
      <c r="BA23" s="109">
        <v>1</v>
      </c>
      <c r="BB23" s="109">
        <v>1</v>
      </c>
      <c r="BC23" s="109">
        <v>1</v>
      </c>
      <c r="BD23" s="109">
        <v>1</v>
      </c>
      <c r="BE23" s="109">
        <v>1</v>
      </c>
      <c r="BF23" s="109">
        <v>1</v>
      </c>
      <c r="BG23" s="109">
        <v>1</v>
      </c>
      <c r="BH23" s="109">
        <v>1</v>
      </c>
      <c r="BI23" s="109">
        <v>1</v>
      </c>
      <c r="BJ23" s="109">
        <v>1</v>
      </c>
      <c r="BK23" s="109">
        <v>1</v>
      </c>
      <c r="BL23" s="109">
        <v>1</v>
      </c>
      <c r="BM23" s="109">
        <v>1</v>
      </c>
      <c r="BN23" s="109">
        <v>1</v>
      </c>
      <c r="BO23" s="109">
        <v>1</v>
      </c>
      <c r="BP23" s="109">
        <v>1</v>
      </c>
      <c r="BQ23" s="109">
        <v>1</v>
      </c>
      <c r="BR23" s="109">
        <v>1</v>
      </c>
      <c r="BS23" s="109">
        <v>1</v>
      </c>
      <c r="BT23" s="109">
        <v>1</v>
      </c>
      <c r="BU23" s="109">
        <v>1</v>
      </c>
      <c r="BV23" s="109">
        <v>1</v>
      </c>
      <c r="BW23" s="109">
        <v>1</v>
      </c>
      <c r="BX23" s="109">
        <v>1</v>
      </c>
      <c r="BY23" s="109">
        <v>1</v>
      </c>
      <c r="BZ23" s="109">
        <v>1</v>
      </c>
      <c r="CA23" s="109">
        <v>1</v>
      </c>
      <c r="CB23" s="109">
        <v>1</v>
      </c>
      <c r="CC23" s="109">
        <v>1</v>
      </c>
      <c r="CD23" s="109">
        <v>1</v>
      </c>
      <c r="CE23" s="109">
        <v>1</v>
      </c>
      <c r="CF23" s="109">
        <v>1</v>
      </c>
      <c r="CG23" s="109">
        <v>1</v>
      </c>
      <c r="CH23" s="109">
        <v>1</v>
      </c>
      <c r="CI23" s="109">
        <v>1</v>
      </c>
      <c r="CJ23" s="109">
        <v>1</v>
      </c>
      <c r="CK23" s="109">
        <v>1</v>
      </c>
      <c r="CL23" s="109">
        <v>1</v>
      </c>
      <c r="CM23" s="109">
        <v>1</v>
      </c>
      <c r="CN23" s="109">
        <v>1</v>
      </c>
      <c r="CO23" s="109">
        <v>1</v>
      </c>
      <c r="CP23" s="52"/>
      <c r="CQ23" s="54" t="s">
        <v>80</v>
      </c>
      <c r="CR23" s="82">
        <v>1801.07</v>
      </c>
      <c r="CS23" s="58">
        <v>33.076026289402392</v>
      </c>
      <c r="CT23" s="58">
        <v>-88.069616383234674</v>
      </c>
      <c r="CU23" s="59">
        <v>40</v>
      </c>
      <c r="CV23" s="15" t="s">
        <v>42</v>
      </c>
      <c r="CW23" s="61" t="s">
        <v>112</v>
      </c>
      <c r="CX23" s="52" t="s">
        <v>114</v>
      </c>
      <c r="CY23" s="62">
        <v>20</v>
      </c>
      <c r="CZ23" s="15" t="s">
        <v>42</v>
      </c>
      <c r="DA23" s="63">
        <v>35</v>
      </c>
      <c r="DB23" s="15" t="s">
        <v>42</v>
      </c>
      <c r="DC23" s="31">
        <f t="shared" si="51"/>
        <v>15</v>
      </c>
      <c r="DD23" s="15" t="s">
        <v>42</v>
      </c>
      <c r="DE23" s="22">
        <v>1</v>
      </c>
      <c r="DF23" s="105">
        <f t="shared" si="4"/>
        <v>15</v>
      </c>
      <c r="DH23" s="12">
        <v>4</v>
      </c>
      <c r="DI23" s="101">
        <f>INDEX('Cost Values'!$E$4:$E$47,MATCH(DH23,'Cost Values'!$A$4:$A$47,0))*CR23</f>
        <v>23954.231</v>
      </c>
      <c r="DJ23" s="12"/>
      <c r="DK23" s="12">
        <v>5</v>
      </c>
      <c r="DL23" s="101">
        <f>INDEX('Cost Values'!$E$4:$E$47,MATCH(DK23,'Cost Values'!$A$4:$A$47,0))*CR23*(1+$DL$1)^DC23</f>
        <v>98279.548619756475</v>
      </c>
      <c r="DM23" s="12"/>
      <c r="DN23" s="127">
        <f>SUM(D23:INDEX(D23:AV23,DC23))</f>
        <v>15</v>
      </c>
      <c r="DO23" s="12"/>
      <c r="DP23" s="130">
        <f ca="1">IF(COUNT(D23:CO23)&lt;2*DA23,DA23,SUM(OFFSET(D23,0,DC23):INDEX(OFFSET(D23,0,DC23):CO23,DA23)))</f>
        <v>35</v>
      </c>
      <c r="DQ23" s="12"/>
      <c r="DR23" s="101">
        <f t="shared" si="6"/>
        <v>6551.9699079837646</v>
      </c>
      <c r="DS23" s="101">
        <f t="shared" si="7"/>
        <v>6551.9699079837646</v>
      </c>
      <c r="DT23" s="101">
        <f t="shared" si="8"/>
        <v>6551.9699079837646</v>
      </c>
      <c r="DU23" s="101">
        <f t="shared" si="9"/>
        <v>6551.9699079837646</v>
      </c>
      <c r="DV23" s="101">
        <f t="shared" si="10"/>
        <v>6551.9699079837646</v>
      </c>
      <c r="DW23" s="101">
        <f t="shared" si="11"/>
        <v>6551.9699079837646</v>
      </c>
      <c r="DX23" s="101">
        <f t="shared" si="12"/>
        <v>6551.9699079837646</v>
      </c>
      <c r="DY23" s="101">
        <f t="shared" si="13"/>
        <v>6551.9699079837646</v>
      </c>
      <c r="DZ23" s="101">
        <f t="shared" si="14"/>
        <v>6551.9699079837646</v>
      </c>
      <c r="EA23" s="101">
        <f t="shared" si="15"/>
        <v>6551.9699079837646</v>
      </c>
      <c r="EB23" s="101">
        <f t="shared" si="16"/>
        <v>6551.9699079837646</v>
      </c>
      <c r="EC23" s="101">
        <f t="shared" si="17"/>
        <v>6551.9699079837646</v>
      </c>
      <c r="ED23" s="101">
        <f t="shared" si="18"/>
        <v>6551.9699079837646</v>
      </c>
      <c r="EE23" s="101">
        <f t="shared" si="19"/>
        <v>6551.9699079837646</v>
      </c>
      <c r="EF23" s="101">
        <f t="shared" si="20"/>
        <v>6551.9699079837646</v>
      </c>
      <c r="EG23" s="101">
        <f t="shared" si="21"/>
        <v>30077.923530502085</v>
      </c>
      <c r="EH23" s="101">
        <f t="shared" si="22"/>
        <v>30077.923530502085</v>
      </c>
      <c r="EI23" s="101">
        <f t="shared" si="23"/>
        <v>30077.923530502085</v>
      </c>
      <c r="EJ23" s="101">
        <f t="shared" si="24"/>
        <v>30077.923530502085</v>
      </c>
      <c r="EK23" s="101">
        <f t="shared" si="25"/>
        <v>30077.923530502085</v>
      </c>
      <c r="EL23" s="101">
        <f t="shared" si="26"/>
        <v>30077.923530502085</v>
      </c>
      <c r="EM23" s="101">
        <f t="shared" si="27"/>
        <v>30077.923530502085</v>
      </c>
      <c r="EN23" s="101">
        <f t="shared" si="28"/>
        <v>30077.923530502085</v>
      </c>
      <c r="EO23" s="101">
        <f t="shared" si="29"/>
        <v>30077.923530502085</v>
      </c>
      <c r="EP23" s="101">
        <f t="shared" si="30"/>
        <v>30077.923530502085</v>
      </c>
      <c r="EQ23" s="101">
        <f t="shared" si="31"/>
        <v>30077.923530502085</v>
      </c>
      <c r="ER23" s="101">
        <f t="shared" si="32"/>
        <v>30077.923530502085</v>
      </c>
      <c r="ES23" s="101">
        <f t="shared" si="33"/>
        <v>30077.923530502085</v>
      </c>
      <c r="ET23" s="101">
        <f t="shared" si="34"/>
        <v>30077.923530502085</v>
      </c>
      <c r="EU23" s="101">
        <f t="shared" si="35"/>
        <v>30077.923530502085</v>
      </c>
      <c r="EV23" s="101">
        <f t="shared" si="36"/>
        <v>30077.923530502085</v>
      </c>
      <c r="EW23" s="101">
        <f t="shared" si="37"/>
        <v>30077.923530502085</v>
      </c>
      <c r="EX23" s="101">
        <f t="shared" si="38"/>
        <v>30077.923530502085</v>
      </c>
      <c r="EY23" s="101">
        <f t="shared" si="39"/>
        <v>30077.923530502085</v>
      </c>
      <c r="EZ23" s="101">
        <f t="shared" si="40"/>
        <v>30077.923530502085</v>
      </c>
      <c r="FA23" s="101">
        <f t="shared" si="41"/>
        <v>30077.923530502085</v>
      </c>
      <c r="FB23" s="101">
        <f t="shared" si="42"/>
        <v>30077.923530502085</v>
      </c>
      <c r="FC23" s="101">
        <f t="shared" si="43"/>
        <v>30077.923530502085</v>
      </c>
      <c r="FD23" s="101">
        <f t="shared" si="44"/>
        <v>30077.923530502085</v>
      </c>
      <c r="FE23" s="101">
        <f t="shared" si="45"/>
        <v>30077.923530502085</v>
      </c>
      <c r="FF23" s="101">
        <f t="shared" si="46"/>
        <v>30077.923530502085</v>
      </c>
      <c r="FG23" s="101">
        <f t="shared" si="47"/>
        <v>30077.923530502085</v>
      </c>
      <c r="FH23" s="101">
        <f t="shared" si="48"/>
        <v>30077.923530502085</v>
      </c>
      <c r="FI23" s="101">
        <f t="shared" si="49"/>
        <v>30077.923530502085</v>
      </c>
      <c r="FJ23" s="101">
        <f t="shared" si="50"/>
        <v>30077.923530502085</v>
      </c>
    </row>
    <row r="24" spans="1:166" ht="45" x14ac:dyDescent="0.25">
      <c r="A24" s="4" t="s">
        <v>34</v>
      </c>
      <c r="B24" s="149">
        <v>1</v>
      </c>
      <c r="C24" s="52" t="s">
        <v>142</v>
      </c>
      <c r="D24" s="109">
        <v>1</v>
      </c>
      <c r="E24" s="109">
        <v>1</v>
      </c>
      <c r="F24" s="109">
        <v>1</v>
      </c>
      <c r="G24" s="109">
        <v>1</v>
      </c>
      <c r="H24" s="109">
        <v>1</v>
      </c>
      <c r="I24" s="109">
        <v>1</v>
      </c>
      <c r="J24" s="109">
        <v>1</v>
      </c>
      <c r="K24" s="109">
        <v>1</v>
      </c>
      <c r="L24" s="109">
        <v>1</v>
      </c>
      <c r="M24" s="109">
        <v>1</v>
      </c>
      <c r="N24" s="109">
        <v>1</v>
      </c>
      <c r="O24" s="109">
        <v>1</v>
      </c>
      <c r="P24" s="109">
        <v>1</v>
      </c>
      <c r="Q24" s="109">
        <v>1</v>
      </c>
      <c r="R24" s="109">
        <v>1</v>
      </c>
      <c r="S24" s="109">
        <v>1</v>
      </c>
      <c r="T24" s="109">
        <v>1</v>
      </c>
      <c r="U24" s="109">
        <v>1</v>
      </c>
      <c r="V24" s="109">
        <v>1</v>
      </c>
      <c r="W24" s="109">
        <v>1</v>
      </c>
      <c r="X24" s="109">
        <v>1</v>
      </c>
      <c r="Y24" s="109">
        <v>1</v>
      </c>
      <c r="Z24" s="109">
        <v>1</v>
      </c>
      <c r="AA24" s="109">
        <v>1</v>
      </c>
      <c r="AB24" s="109">
        <v>1</v>
      </c>
      <c r="AC24" s="109">
        <v>1</v>
      </c>
      <c r="AD24" s="109">
        <v>1</v>
      </c>
      <c r="AE24" s="109">
        <v>1</v>
      </c>
      <c r="AF24" s="109">
        <v>1</v>
      </c>
      <c r="AG24" s="109">
        <v>1</v>
      </c>
      <c r="AH24" s="109">
        <v>1</v>
      </c>
      <c r="AI24" s="109">
        <v>1</v>
      </c>
      <c r="AJ24" s="109">
        <v>1</v>
      </c>
      <c r="AK24" s="109">
        <v>1</v>
      </c>
      <c r="AL24" s="109">
        <v>1</v>
      </c>
      <c r="AM24" s="109">
        <v>1</v>
      </c>
      <c r="AN24" s="109">
        <v>1</v>
      </c>
      <c r="AO24" s="109">
        <v>1</v>
      </c>
      <c r="AP24" s="109">
        <v>1</v>
      </c>
      <c r="AQ24" s="109">
        <v>1</v>
      </c>
      <c r="AR24" s="109">
        <v>1</v>
      </c>
      <c r="AS24" s="109">
        <v>1</v>
      </c>
      <c r="AT24" s="109">
        <v>1</v>
      </c>
      <c r="AU24" s="109">
        <v>1</v>
      </c>
      <c r="AV24" s="109">
        <v>1</v>
      </c>
      <c r="AW24" s="109">
        <v>1</v>
      </c>
      <c r="AX24" s="109">
        <v>1</v>
      </c>
      <c r="AY24" s="109">
        <v>1</v>
      </c>
      <c r="AZ24" s="109">
        <v>1</v>
      </c>
      <c r="BA24" s="109">
        <v>1</v>
      </c>
      <c r="BB24" s="109">
        <v>1</v>
      </c>
      <c r="BC24" s="109">
        <v>1</v>
      </c>
      <c r="BD24" s="109">
        <v>1</v>
      </c>
      <c r="BE24" s="109">
        <v>1</v>
      </c>
      <c r="BF24" s="109">
        <v>1</v>
      </c>
      <c r="BG24" s="109">
        <v>1</v>
      </c>
      <c r="BH24" s="109">
        <v>1</v>
      </c>
      <c r="BI24" s="109">
        <v>1</v>
      </c>
      <c r="BJ24" s="109">
        <v>1</v>
      </c>
      <c r="BK24" s="109">
        <v>1</v>
      </c>
      <c r="BL24" s="109">
        <v>1</v>
      </c>
      <c r="BM24" s="109">
        <v>1</v>
      </c>
      <c r="BN24" s="109">
        <v>1</v>
      </c>
      <c r="BO24" s="109">
        <v>1</v>
      </c>
      <c r="BP24" s="109">
        <v>1</v>
      </c>
      <c r="BQ24" s="109">
        <v>1</v>
      </c>
      <c r="BR24" s="109">
        <v>1</v>
      </c>
      <c r="BS24" s="109">
        <v>1</v>
      </c>
      <c r="BT24" s="109">
        <v>1</v>
      </c>
      <c r="BU24" s="109">
        <v>1</v>
      </c>
      <c r="BV24" s="109">
        <v>1</v>
      </c>
      <c r="BW24" s="109">
        <v>1</v>
      </c>
      <c r="BX24" s="109">
        <v>1</v>
      </c>
      <c r="BY24" s="109">
        <v>1</v>
      </c>
      <c r="BZ24" s="109">
        <v>1</v>
      </c>
      <c r="CA24" s="109">
        <v>1</v>
      </c>
      <c r="CB24" s="109">
        <v>1</v>
      </c>
      <c r="CC24" s="109">
        <v>1</v>
      </c>
      <c r="CD24" s="109">
        <v>1</v>
      </c>
      <c r="CE24" s="109">
        <v>1</v>
      </c>
      <c r="CF24" s="109">
        <v>1</v>
      </c>
      <c r="CG24" s="109">
        <v>1</v>
      </c>
      <c r="CH24" s="109">
        <v>1</v>
      </c>
      <c r="CI24" s="109">
        <v>1</v>
      </c>
      <c r="CJ24" s="109">
        <v>1</v>
      </c>
      <c r="CK24" s="109">
        <v>1</v>
      </c>
      <c r="CL24" s="109">
        <v>1</v>
      </c>
      <c r="CM24" s="109">
        <v>1</v>
      </c>
      <c r="CN24" s="109">
        <v>1</v>
      </c>
      <c r="CO24" s="109">
        <v>1</v>
      </c>
      <c r="CP24" s="52"/>
      <c r="CQ24" s="54" t="s">
        <v>81</v>
      </c>
      <c r="CR24" s="82">
        <v>1345.79</v>
      </c>
      <c r="CS24" s="58">
        <v>33.999726760647853</v>
      </c>
      <c r="CT24" s="58">
        <v>-88.215037837404367</v>
      </c>
      <c r="CU24" s="59">
        <v>40</v>
      </c>
      <c r="CV24" s="15" t="s">
        <v>42</v>
      </c>
      <c r="CW24" s="61" t="s">
        <v>112</v>
      </c>
      <c r="CX24" s="52" t="s">
        <v>114</v>
      </c>
      <c r="CY24" s="62">
        <v>20</v>
      </c>
      <c r="CZ24" s="15" t="s">
        <v>42</v>
      </c>
      <c r="DA24" s="63">
        <v>35</v>
      </c>
      <c r="DB24" s="15" t="s">
        <v>42</v>
      </c>
      <c r="DC24" s="31">
        <f t="shared" si="51"/>
        <v>15</v>
      </c>
      <c r="DD24" s="15" t="s">
        <v>42</v>
      </c>
      <c r="DE24" s="22">
        <v>1</v>
      </c>
      <c r="DF24" s="105">
        <f t="shared" si="4"/>
        <v>15</v>
      </c>
      <c r="DH24" s="12">
        <v>4</v>
      </c>
      <c r="DI24" s="101">
        <f>INDEX('Cost Values'!$E$4:$E$47,MATCH(DH24,'Cost Values'!$A$4:$A$47,0))*CR24</f>
        <v>17899.007000000001</v>
      </c>
      <c r="DJ24" s="12"/>
      <c r="DK24" s="12">
        <v>5</v>
      </c>
      <c r="DL24" s="101">
        <f>INDEX('Cost Values'!$E$4:$E$47,MATCH(DK24,'Cost Values'!$A$4:$A$47,0))*CR24*(1+$DL$1)^DC24</f>
        <v>73436.142813428727</v>
      </c>
      <c r="DM24" s="12"/>
      <c r="DN24" s="127">
        <f>SUM(D24:INDEX(D24:AV24,DC24))</f>
        <v>15</v>
      </c>
      <c r="DO24" s="12"/>
      <c r="DP24" s="130">
        <f ca="1">IF(COUNT(D24:CO24)&lt;2*DA24,DA24,SUM(OFFSET(D24,0,DC24):INDEX(OFFSET(D24,0,DC24):CO24,DA24)))</f>
        <v>35</v>
      </c>
      <c r="DQ24" s="12"/>
      <c r="DR24" s="101">
        <f t="shared" si="6"/>
        <v>4895.7428542285816</v>
      </c>
      <c r="DS24" s="101">
        <f t="shared" si="7"/>
        <v>4895.7428542285816</v>
      </c>
      <c r="DT24" s="101">
        <f t="shared" si="8"/>
        <v>4895.7428542285816</v>
      </c>
      <c r="DU24" s="101">
        <f t="shared" si="9"/>
        <v>4895.7428542285816</v>
      </c>
      <c r="DV24" s="101">
        <f t="shared" si="10"/>
        <v>4895.7428542285816</v>
      </c>
      <c r="DW24" s="101">
        <f t="shared" si="11"/>
        <v>4895.7428542285816</v>
      </c>
      <c r="DX24" s="101">
        <f t="shared" si="12"/>
        <v>4895.7428542285816</v>
      </c>
      <c r="DY24" s="101">
        <f t="shared" si="13"/>
        <v>4895.7428542285816</v>
      </c>
      <c r="DZ24" s="101">
        <f t="shared" si="14"/>
        <v>4895.7428542285816</v>
      </c>
      <c r="EA24" s="101">
        <f t="shared" si="15"/>
        <v>4895.7428542285816</v>
      </c>
      <c r="EB24" s="101">
        <f t="shared" si="16"/>
        <v>4895.7428542285816</v>
      </c>
      <c r="EC24" s="101">
        <f t="shared" si="17"/>
        <v>4895.7428542285816</v>
      </c>
      <c r="ED24" s="101">
        <f t="shared" si="18"/>
        <v>4895.7428542285816</v>
      </c>
      <c r="EE24" s="101">
        <f t="shared" si="19"/>
        <v>4895.7428542285816</v>
      </c>
      <c r="EF24" s="101">
        <f t="shared" si="20"/>
        <v>4895.7428542285816</v>
      </c>
      <c r="EG24" s="101">
        <f t="shared" si="21"/>
        <v>22474.733746114478</v>
      </c>
      <c r="EH24" s="101">
        <f t="shared" si="22"/>
        <v>22474.733746114478</v>
      </c>
      <c r="EI24" s="101">
        <f t="shared" si="23"/>
        <v>22474.733746114478</v>
      </c>
      <c r="EJ24" s="101">
        <f t="shared" si="24"/>
        <v>22474.733746114478</v>
      </c>
      <c r="EK24" s="101">
        <f t="shared" si="25"/>
        <v>22474.733746114478</v>
      </c>
      <c r="EL24" s="101">
        <f t="shared" si="26"/>
        <v>22474.733746114478</v>
      </c>
      <c r="EM24" s="101">
        <f t="shared" si="27"/>
        <v>22474.733746114478</v>
      </c>
      <c r="EN24" s="101">
        <f t="shared" si="28"/>
        <v>22474.733746114478</v>
      </c>
      <c r="EO24" s="101">
        <f t="shared" si="29"/>
        <v>22474.733746114478</v>
      </c>
      <c r="EP24" s="101">
        <f t="shared" si="30"/>
        <v>22474.733746114478</v>
      </c>
      <c r="EQ24" s="101">
        <f t="shared" si="31"/>
        <v>22474.733746114478</v>
      </c>
      <c r="ER24" s="101">
        <f t="shared" si="32"/>
        <v>22474.733746114478</v>
      </c>
      <c r="ES24" s="101">
        <f t="shared" si="33"/>
        <v>22474.733746114478</v>
      </c>
      <c r="ET24" s="101">
        <f t="shared" si="34"/>
        <v>22474.733746114478</v>
      </c>
      <c r="EU24" s="101">
        <f t="shared" si="35"/>
        <v>22474.733746114478</v>
      </c>
      <c r="EV24" s="101">
        <f t="shared" si="36"/>
        <v>22474.733746114478</v>
      </c>
      <c r="EW24" s="101">
        <f t="shared" si="37"/>
        <v>22474.733746114478</v>
      </c>
      <c r="EX24" s="101">
        <f t="shared" si="38"/>
        <v>22474.733746114478</v>
      </c>
      <c r="EY24" s="101">
        <f t="shared" si="39"/>
        <v>22474.733746114478</v>
      </c>
      <c r="EZ24" s="101">
        <f t="shared" si="40"/>
        <v>22474.733746114478</v>
      </c>
      <c r="FA24" s="101">
        <f t="shared" si="41"/>
        <v>22474.733746114478</v>
      </c>
      <c r="FB24" s="101">
        <f t="shared" si="42"/>
        <v>22474.733746114478</v>
      </c>
      <c r="FC24" s="101">
        <f t="shared" si="43"/>
        <v>22474.733746114478</v>
      </c>
      <c r="FD24" s="101">
        <f t="shared" si="44"/>
        <v>22474.733746114478</v>
      </c>
      <c r="FE24" s="101">
        <f t="shared" si="45"/>
        <v>22474.733746114478</v>
      </c>
      <c r="FF24" s="101">
        <f t="shared" si="46"/>
        <v>22474.733746114478</v>
      </c>
      <c r="FG24" s="101">
        <f t="shared" si="47"/>
        <v>22474.733746114478</v>
      </c>
      <c r="FH24" s="101">
        <f t="shared" si="48"/>
        <v>22474.733746114478</v>
      </c>
      <c r="FI24" s="101">
        <f t="shared" si="49"/>
        <v>22474.733746114478</v>
      </c>
      <c r="FJ24" s="101">
        <f t="shared" si="50"/>
        <v>22474.733746114478</v>
      </c>
    </row>
    <row r="25" spans="1:166" ht="45" x14ac:dyDescent="0.25">
      <c r="A25" s="4" t="s">
        <v>34</v>
      </c>
      <c r="B25" s="149">
        <v>1</v>
      </c>
      <c r="C25" s="52" t="s">
        <v>143</v>
      </c>
      <c r="D25" s="109">
        <v>1</v>
      </c>
      <c r="E25" s="109">
        <v>1</v>
      </c>
      <c r="F25" s="109">
        <v>1</v>
      </c>
      <c r="G25" s="109">
        <v>1</v>
      </c>
      <c r="H25" s="109">
        <v>1</v>
      </c>
      <c r="I25" s="109">
        <v>1</v>
      </c>
      <c r="J25" s="109">
        <v>1</v>
      </c>
      <c r="K25" s="109">
        <v>1</v>
      </c>
      <c r="L25" s="109">
        <v>1</v>
      </c>
      <c r="M25" s="109">
        <v>1</v>
      </c>
      <c r="N25" s="109">
        <v>1</v>
      </c>
      <c r="O25" s="109">
        <v>1</v>
      </c>
      <c r="P25" s="109">
        <v>1</v>
      </c>
      <c r="Q25" s="109">
        <v>1</v>
      </c>
      <c r="R25" s="109">
        <v>1</v>
      </c>
      <c r="S25" s="109">
        <v>1</v>
      </c>
      <c r="T25" s="109">
        <v>1</v>
      </c>
      <c r="U25" s="109">
        <v>1</v>
      </c>
      <c r="V25" s="109">
        <v>1</v>
      </c>
      <c r="W25" s="109">
        <v>1</v>
      </c>
      <c r="X25" s="109">
        <v>1</v>
      </c>
      <c r="Y25" s="109">
        <v>1</v>
      </c>
      <c r="Z25" s="109">
        <v>1</v>
      </c>
      <c r="AA25" s="109">
        <v>1</v>
      </c>
      <c r="AB25" s="109">
        <v>1</v>
      </c>
      <c r="AC25" s="109">
        <v>1</v>
      </c>
      <c r="AD25" s="109">
        <v>1</v>
      </c>
      <c r="AE25" s="109">
        <v>1</v>
      </c>
      <c r="AF25" s="109">
        <v>1</v>
      </c>
      <c r="AG25" s="109">
        <v>1</v>
      </c>
      <c r="AH25" s="109">
        <v>1</v>
      </c>
      <c r="AI25" s="109">
        <v>1</v>
      </c>
      <c r="AJ25" s="109">
        <v>1</v>
      </c>
      <c r="AK25" s="109">
        <v>1</v>
      </c>
      <c r="AL25" s="109">
        <v>1</v>
      </c>
      <c r="AM25" s="109">
        <v>1</v>
      </c>
      <c r="AN25" s="109">
        <v>1</v>
      </c>
      <c r="AO25" s="109">
        <v>1</v>
      </c>
      <c r="AP25" s="109">
        <v>1</v>
      </c>
      <c r="AQ25" s="109">
        <v>1</v>
      </c>
      <c r="AR25" s="109">
        <v>1</v>
      </c>
      <c r="AS25" s="109">
        <v>1</v>
      </c>
      <c r="AT25" s="109">
        <v>1</v>
      </c>
      <c r="AU25" s="109">
        <v>1</v>
      </c>
      <c r="AV25" s="109">
        <v>1</v>
      </c>
      <c r="AW25" s="109">
        <v>1</v>
      </c>
      <c r="AX25" s="109">
        <v>1</v>
      </c>
      <c r="AY25" s="109">
        <v>1</v>
      </c>
      <c r="AZ25" s="109">
        <v>1</v>
      </c>
      <c r="BA25" s="109">
        <v>1</v>
      </c>
      <c r="BB25" s="109">
        <v>1</v>
      </c>
      <c r="BC25" s="109">
        <v>1</v>
      </c>
      <c r="BD25" s="109">
        <v>1</v>
      </c>
      <c r="BE25" s="109">
        <v>1</v>
      </c>
      <c r="BF25" s="109">
        <v>1</v>
      </c>
      <c r="BG25" s="109">
        <v>1</v>
      </c>
      <c r="BH25" s="109">
        <v>1</v>
      </c>
      <c r="BI25" s="109">
        <v>1</v>
      </c>
      <c r="BJ25" s="109">
        <v>1</v>
      </c>
      <c r="BK25" s="109">
        <v>1</v>
      </c>
      <c r="BL25" s="109">
        <v>1</v>
      </c>
      <c r="BM25" s="109">
        <v>1</v>
      </c>
      <c r="BN25" s="109">
        <v>1</v>
      </c>
      <c r="BO25" s="109">
        <v>1</v>
      </c>
      <c r="BP25" s="109">
        <v>1</v>
      </c>
      <c r="BQ25" s="109">
        <v>1</v>
      </c>
      <c r="BR25" s="109">
        <v>1</v>
      </c>
      <c r="BS25" s="109">
        <v>1</v>
      </c>
      <c r="BT25" s="109">
        <v>1</v>
      </c>
      <c r="BU25" s="109">
        <v>1</v>
      </c>
      <c r="BV25" s="109">
        <v>1</v>
      </c>
      <c r="BW25" s="109">
        <v>1</v>
      </c>
      <c r="BX25" s="109">
        <v>1</v>
      </c>
      <c r="BY25" s="109">
        <v>1</v>
      </c>
      <c r="BZ25" s="109">
        <v>1</v>
      </c>
      <c r="CA25" s="109">
        <v>1</v>
      </c>
      <c r="CB25" s="109">
        <v>1</v>
      </c>
      <c r="CC25" s="109">
        <v>1</v>
      </c>
      <c r="CD25" s="109">
        <v>1</v>
      </c>
      <c r="CE25" s="109">
        <v>1</v>
      </c>
      <c r="CF25" s="109">
        <v>1</v>
      </c>
      <c r="CG25" s="109">
        <v>1</v>
      </c>
      <c r="CH25" s="109">
        <v>1</v>
      </c>
      <c r="CI25" s="109">
        <v>1</v>
      </c>
      <c r="CJ25" s="109">
        <v>1</v>
      </c>
      <c r="CK25" s="109">
        <v>1</v>
      </c>
      <c r="CL25" s="109">
        <v>1</v>
      </c>
      <c r="CM25" s="109">
        <v>1</v>
      </c>
      <c r="CN25" s="109">
        <v>1</v>
      </c>
      <c r="CO25" s="109">
        <v>1</v>
      </c>
      <c r="CP25" s="52"/>
      <c r="CQ25" s="54" t="s">
        <v>82</v>
      </c>
      <c r="CR25" s="82">
        <v>200.88</v>
      </c>
      <c r="CS25" s="58">
        <v>33.991265997569833</v>
      </c>
      <c r="CT25" s="58">
        <v>-88.991017425186982</v>
      </c>
      <c r="CU25" s="59">
        <v>40</v>
      </c>
      <c r="CV25" s="15" t="s">
        <v>42</v>
      </c>
      <c r="CW25" s="61" t="s">
        <v>112</v>
      </c>
      <c r="CX25" s="52" t="s">
        <v>114</v>
      </c>
      <c r="CY25" s="62">
        <v>20</v>
      </c>
      <c r="CZ25" s="15" t="s">
        <v>42</v>
      </c>
      <c r="DA25" s="63">
        <v>35</v>
      </c>
      <c r="DB25" s="15" t="s">
        <v>42</v>
      </c>
      <c r="DC25" s="31">
        <f t="shared" si="51"/>
        <v>15</v>
      </c>
      <c r="DD25" s="15" t="s">
        <v>42</v>
      </c>
      <c r="DE25" s="22">
        <v>1</v>
      </c>
      <c r="DF25" s="105">
        <f t="shared" si="4"/>
        <v>15</v>
      </c>
      <c r="DH25" s="12">
        <v>4</v>
      </c>
      <c r="DI25" s="101">
        <f>INDEX('Cost Values'!$E$4:$E$47,MATCH(DH25,'Cost Values'!$A$4:$A$47,0))*CR25</f>
        <v>2671.7040000000002</v>
      </c>
      <c r="DJ25" s="12"/>
      <c r="DK25" s="12">
        <v>5</v>
      </c>
      <c r="DL25" s="101">
        <f>INDEX('Cost Values'!$E$4:$E$47,MATCH(DK25,'Cost Values'!$A$4:$A$47,0))*CR25*(1+$DL$1)^DC25</f>
        <v>10961.48163410455</v>
      </c>
      <c r="DM25" s="12"/>
      <c r="DN25" s="127">
        <f>SUM(D25:INDEX(D25:AV25,DC25))</f>
        <v>15</v>
      </c>
      <c r="DO25" s="12"/>
      <c r="DP25" s="130">
        <f ca="1">IF(COUNT(D25:CO25)&lt;2*DA25,DA25,SUM(OFFSET(D25,0,DC25):INDEX(OFFSET(D25,0,DC25):CO25,DA25)))</f>
        <v>35</v>
      </c>
      <c r="DQ25" s="12"/>
      <c r="DR25" s="101">
        <f t="shared" si="6"/>
        <v>730.76544227363661</v>
      </c>
      <c r="DS25" s="101">
        <f t="shared" si="7"/>
        <v>730.76544227363661</v>
      </c>
      <c r="DT25" s="101">
        <f t="shared" si="8"/>
        <v>730.76544227363661</v>
      </c>
      <c r="DU25" s="101">
        <f t="shared" si="9"/>
        <v>730.76544227363661</v>
      </c>
      <c r="DV25" s="101">
        <f t="shared" si="10"/>
        <v>730.76544227363661</v>
      </c>
      <c r="DW25" s="101">
        <f t="shared" si="11"/>
        <v>730.76544227363661</v>
      </c>
      <c r="DX25" s="101">
        <f t="shared" si="12"/>
        <v>730.76544227363661</v>
      </c>
      <c r="DY25" s="101">
        <f t="shared" si="13"/>
        <v>730.76544227363661</v>
      </c>
      <c r="DZ25" s="101">
        <f t="shared" si="14"/>
        <v>730.76544227363661</v>
      </c>
      <c r="EA25" s="101">
        <f t="shared" si="15"/>
        <v>730.76544227363661</v>
      </c>
      <c r="EB25" s="101">
        <f t="shared" si="16"/>
        <v>730.76544227363661</v>
      </c>
      <c r="EC25" s="101">
        <f t="shared" si="17"/>
        <v>730.76544227363661</v>
      </c>
      <c r="ED25" s="101">
        <f t="shared" si="18"/>
        <v>730.76544227363661</v>
      </c>
      <c r="EE25" s="101">
        <f t="shared" si="19"/>
        <v>730.76544227363661</v>
      </c>
      <c r="EF25" s="101">
        <f t="shared" si="20"/>
        <v>730.76544227363661</v>
      </c>
      <c r="EG25" s="101">
        <f t="shared" si="21"/>
        <v>3354.7020819886284</v>
      </c>
      <c r="EH25" s="101">
        <f t="shared" si="22"/>
        <v>3354.7020819886284</v>
      </c>
      <c r="EI25" s="101">
        <f t="shared" si="23"/>
        <v>3354.7020819886284</v>
      </c>
      <c r="EJ25" s="101">
        <f t="shared" si="24"/>
        <v>3354.7020819886284</v>
      </c>
      <c r="EK25" s="101">
        <f t="shared" si="25"/>
        <v>3354.7020819886284</v>
      </c>
      <c r="EL25" s="101">
        <f t="shared" si="26"/>
        <v>3354.7020819886284</v>
      </c>
      <c r="EM25" s="101">
        <f t="shared" si="27"/>
        <v>3354.7020819886284</v>
      </c>
      <c r="EN25" s="101">
        <f t="shared" si="28"/>
        <v>3354.7020819886284</v>
      </c>
      <c r="EO25" s="101">
        <f t="shared" si="29"/>
        <v>3354.7020819886284</v>
      </c>
      <c r="EP25" s="101">
        <f t="shared" si="30"/>
        <v>3354.7020819886284</v>
      </c>
      <c r="EQ25" s="101">
        <f t="shared" si="31"/>
        <v>3354.7020819886284</v>
      </c>
      <c r="ER25" s="101">
        <f t="shared" si="32"/>
        <v>3354.7020819886284</v>
      </c>
      <c r="ES25" s="101">
        <f t="shared" si="33"/>
        <v>3354.7020819886284</v>
      </c>
      <c r="ET25" s="101">
        <f t="shared" si="34"/>
        <v>3354.7020819886284</v>
      </c>
      <c r="EU25" s="101">
        <f t="shared" si="35"/>
        <v>3354.7020819886284</v>
      </c>
      <c r="EV25" s="101">
        <f t="shared" si="36"/>
        <v>3354.7020819886284</v>
      </c>
      <c r="EW25" s="101">
        <f t="shared" si="37"/>
        <v>3354.7020819886284</v>
      </c>
      <c r="EX25" s="101">
        <f t="shared" si="38"/>
        <v>3354.7020819886284</v>
      </c>
      <c r="EY25" s="101">
        <f t="shared" si="39"/>
        <v>3354.7020819886284</v>
      </c>
      <c r="EZ25" s="101">
        <f t="shared" si="40"/>
        <v>3354.7020819886284</v>
      </c>
      <c r="FA25" s="101">
        <f t="shared" si="41"/>
        <v>3354.7020819886284</v>
      </c>
      <c r="FB25" s="101">
        <f t="shared" si="42"/>
        <v>3354.7020819886284</v>
      </c>
      <c r="FC25" s="101">
        <f t="shared" si="43"/>
        <v>3354.7020819886284</v>
      </c>
      <c r="FD25" s="101">
        <f t="shared" si="44"/>
        <v>3354.7020819886284</v>
      </c>
      <c r="FE25" s="101">
        <f t="shared" si="45"/>
        <v>3354.7020819886284</v>
      </c>
      <c r="FF25" s="101">
        <f t="shared" si="46"/>
        <v>3354.7020819886284</v>
      </c>
      <c r="FG25" s="101">
        <f t="shared" si="47"/>
        <v>3354.7020819886284</v>
      </c>
      <c r="FH25" s="101">
        <f t="shared" si="48"/>
        <v>3354.7020819886284</v>
      </c>
      <c r="FI25" s="101">
        <f t="shared" si="49"/>
        <v>3354.7020819886284</v>
      </c>
      <c r="FJ25" s="101">
        <f t="shared" si="50"/>
        <v>3354.7020819886284</v>
      </c>
    </row>
    <row r="26" spans="1:166" ht="45" x14ac:dyDescent="0.25">
      <c r="A26" s="4" t="s">
        <v>34</v>
      </c>
      <c r="B26" s="149">
        <v>1</v>
      </c>
      <c r="C26" s="52" t="s">
        <v>144</v>
      </c>
      <c r="D26" s="109">
        <v>1</v>
      </c>
      <c r="E26" s="109">
        <v>1</v>
      </c>
      <c r="F26" s="109">
        <v>1</v>
      </c>
      <c r="G26" s="109">
        <v>1</v>
      </c>
      <c r="H26" s="109">
        <v>1</v>
      </c>
      <c r="I26" s="109">
        <v>1</v>
      </c>
      <c r="J26" s="109">
        <v>1</v>
      </c>
      <c r="K26" s="109">
        <v>1</v>
      </c>
      <c r="L26" s="109">
        <v>1</v>
      </c>
      <c r="M26" s="109">
        <v>1</v>
      </c>
      <c r="N26" s="109">
        <v>1</v>
      </c>
      <c r="O26" s="109">
        <v>1</v>
      </c>
      <c r="P26" s="109">
        <v>1</v>
      </c>
      <c r="Q26" s="109">
        <v>1</v>
      </c>
      <c r="R26" s="109">
        <v>1</v>
      </c>
      <c r="S26" s="109">
        <v>1</v>
      </c>
      <c r="T26" s="109">
        <v>1</v>
      </c>
      <c r="U26" s="109">
        <v>1</v>
      </c>
      <c r="V26" s="109">
        <v>1</v>
      </c>
      <c r="W26" s="109">
        <v>1</v>
      </c>
      <c r="X26" s="109">
        <v>1</v>
      </c>
      <c r="Y26" s="109">
        <v>1</v>
      </c>
      <c r="Z26" s="109">
        <v>1</v>
      </c>
      <c r="AA26" s="109">
        <v>1</v>
      </c>
      <c r="AB26" s="109">
        <v>1</v>
      </c>
      <c r="AC26" s="109">
        <v>1</v>
      </c>
      <c r="AD26" s="109">
        <v>1</v>
      </c>
      <c r="AE26" s="109">
        <v>1</v>
      </c>
      <c r="AF26" s="109">
        <v>1</v>
      </c>
      <c r="AG26" s="109">
        <v>1</v>
      </c>
      <c r="AH26" s="109">
        <v>1</v>
      </c>
      <c r="AI26" s="109">
        <v>1</v>
      </c>
      <c r="AJ26" s="109">
        <v>1</v>
      </c>
      <c r="AK26" s="109">
        <v>1</v>
      </c>
      <c r="AL26" s="109">
        <v>1</v>
      </c>
      <c r="AM26" s="109">
        <v>1</v>
      </c>
      <c r="AN26" s="109">
        <v>1</v>
      </c>
      <c r="AO26" s="109">
        <v>1</v>
      </c>
      <c r="AP26" s="109">
        <v>1</v>
      </c>
      <c r="AQ26" s="109">
        <v>1</v>
      </c>
      <c r="AR26" s="109">
        <v>1</v>
      </c>
      <c r="AS26" s="109">
        <v>1</v>
      </c>
      <c r="AT26" s="109">
        <v>1</v>
      </c>
      <c r="AU26" s="109">
        <v>1</v>
      </c>
      <c r="AV26" s="109">
        <v>1</v>
      </c>
      <c r="AW26" s="109">
        <v>1</v>
      </c>
      <c r="AX26" s="109">
        <v>1</v>
      </c>
      <c r="AY26" s="109">
        <v>1</v>
      </c>
      <c r="AZ26" s="109">
        <v>1</v>
      </c>
      <c r="BA26" s="109">
        <v>1</v>
      </c>
      <c r="BB26" s="109">
        <v>1</v>
      </c>
      <c r="BC26" s="109">
        <v>1</v>
      </c>
      <c r="BD26" s="109">
        <v>1</v>
      </c>
      <c r="BE26" s="109">
        <v>1</v>
      </c>
      <c r="BF26" s="109">
        <v>1</v>
      </c>
      <c r="BG26" s="109">
        <v>1</v>
      </c>
      <c r="BH26" s="109">
        <v>1</v>
      </c>
      <c r="BI26" s="109">
        <v>1</v>
      </c>
      <c r="BJ26" s="109">
        <v>1</v>
      </c>
      <c r="BK26" s="109">
        <v>1</v>
      </c>
      <c r="BL26" s="109">
        <v>1</v>
      </c>
      <c r="BM26" s="109">
        <v>1</v>
      </c>
      <c r="BN26" s="109">
        <v>1</v>
      </c>
      <c r="BO26" s="109">
        <v>1</v>
      </c>
      <c r="BP26" s="109">
        <v>1</v>
      </c>
      <c r="BQ26" s="109">
        <v>1</v>
      </c>
      <c r="BR26" s="109">
        <v>1</v>
      </c>
      <c r="BS26" s="109">
        <v>1</v>
      </c>
      <c r="BT26" s="109">
        <v>1</v>
      </c>
      <c r="BU26" s="109">
        <v>1</v>
      </c>
      <c r="BV26" s="109">
        <v>1</v>
      </c>
      <c r="BW26" s="109">
        <v>1</v>
      </c>
      <c r="BX26" s="109">
        <v>1</v>
      </c>
      <c r="BY26" s="109">
        <v>1</v>
      </c>
      <c r="BZ26" s="109">
        <v>1</v>
      </c>
      <c r="CA26" s="109">
        <v>1</v>
      </c>
      <c r="CB26" s="109">
        <v>1</v>
      </c>
      <c r="CC26" s="109">
        <v>1</v>
      </c>
      <c r="CD26" s="109">
        <v>1</v>
      </c>
      <c r="CE26" s="109">
        <v>1</v>
      </c>
      <c r="CF26" s="109">
        <v>1</v>
      </c>
      <c r="CG26" s="109">
        <v>1</v>
      </c>
      <c r="CH26" s="109">
        <v>1</v>
      </c>
      <c r="CI26" s="109">
        <v>1</v>
      </c>
      <c r="CJ26" s="109">
        <v>1</v>
      </c>
      <c r="CK26" s="109">
        <v>1</v>
      </c>
      <c r="CL26" s="109">
        <v>1</v>
      </c>
      <c r="CM26" s="109">
        <v>1</v>
      </c>
      <c r="CN26" s="109">
        <v>1</v>
      </c>
      <c r="CO26" s="109">
        <v>1</v>
      </c>
      <c r="CP26" s="52"/>
      <c r="CQ26" s="54" t="s">
        <v>83</v>
      </c>
      <c r="CR26" s="83">
        <v>3118.87</v>
      </c>
      <c r="CS26" s="58">
        <v>33.858781974662769</v>
      </c>
      <c r="CT26" s="58">
        <v>-88.646892519025869</v>
      </c>
      <c r="CU26" s="59">
        <v>40</v>
      </c>
      <c r="CV26" s="15" t="s">
        <v>42</v>
      </c>
      <c r="CW26" s="61" t="s">
        <v>112</v>
      </c>
      <c r="CX26" s="52" t="s">
        <v>114</v>
      </c>
      <c r="CY26" s="62">
        <v>20</v>
      </c>
      <c r="CZ26" s="15" t="s">
        <v>42</v>
      </c>
      <c r="DA26" s="63">
        <v>35</v>
      </c>
      <c r="DB26" s="15" t="s">
        <v>42</v>
      </c>
      <c r="DC26" s="31">
        <f t="shared" si="51"/>
        <v>15</v>
      </c>
      <c r="DD26" s="15" t="s">
        <v>42</v>
      </c>
      <c r="DE26" s="22">
        <v>1</v>
      </c>
      <c r="DF26" s="105">
        <f t="shared" si="4"/>
        <v>15</v>
      </c>
      <c r="DH26" s="12">
        <v>4</v>
      </c>
      <c r="DI26" s="101">
        <f>INDEX('Cost Values'!$E$4:$E$47,MATCH(DH26,'Cost Values'!$A$4:$A$47,0))*CR26</f>
        <v>41480.970999999998</v>
      </c>
      <c r="DJ26" s="12"/>
      <c r="DK26" s="12">
        <v>5</v>
      </c>
      <c r="DL26" s="101">
        <f>INDEX('Cost Values'!$E$4:$E$47,MATCH(DK26,'Cost Values'!$A$4:$A$47,0))*CR26*(1+$DL$1)^DC26</f>
        <v>170188.35237036864</v>
      </c>
      <c r="DM26" s="12"/>
      <c r="DN26" s="127">
        <f>SUM(D26:INDEX(D26:AV26,DC26))</f>
        <v>15</v>
      </c>
      <c r="DO26" s="12"/>
      <c r="DP26" s="130">
        <f ca="1">IF(COUNT(D26:CO26)&lt;2*DA26,DA26,SUM(OFFSET(D26,0,DC26):INDEX(OFFSET(D26,0,DC26):CO26,DA26)))</f>
        <v>35</v>
      </c>
      <c r="DQ26" s="12"/>
      <c r="DR26" s="101">
        <f t="shared" si="6"/>
        <v>11345.890158024577</v>
      </c>
      <c r="DS26" s="101">
        <f t="shared" si="7"/>
        <v>11345.890158024577</v>
      </c>
      <c r="DT26" s="101">
        <f t="shared" si="8"/>
        <v>11345.890158024577</v>
      </c>
      <c r="DU26" s="101">
        <f t="shared" si="9"/>
        <v>11345.890158024577</v>
      </c>
      <c r="DV26" s="101">
        <f t="shared" si="10"/>
        <v>11345.890158024577</v>
      </c>
      <c r="DW26" s="101">
        <f t="shared" si="11"/>
        <v>11345.890158024577</v>
      </c>
      <c r="DX26" s="101">
        <f t="shared" si="12"/>
        <v>11345.890158024577</v>
      </c>
      <c r="DY26" s="101">
        <f t="shared" si="13"/>
        <v>11345.890158024577</v>
      </c>
      <c r="DZ26" s="101">
        <f t="shared" si="14"/>
        <v>11345.890158024577</v>
      </c>
      <c r="EA26" s="101">
        <f t="shared" si="15"/>
        <v>11345.890158024577</v>
      </c>
      <c r="EB26" s="101">
        <f t="shared" si="16"/>
        <v>11345.890158024577</v>
      </c>
      <c r="EC26" s="101">
        <f t="shared" si="17"/>
        <v>11345.890158024577</v>
      </c>
      <c r="ED26" s="101">
        <f t="shared" si="18"/>
        <v>11345.890158024577</v>
      </c>
      <c r="EE26" s="101">
        <f t="shared" si="19"/>
        <v>11345.890158024577</v>
      </c>
      <c r="EF26" s="101">
        <f t="shared" si="20"/>
        <v>11345.890158024577</v>
      </c>
      <c r="EG26" s="101">
        <f t="shared" si="21"/>
        <v>52085.223429171005</v>
      </c>
      <c r="EH26" s="101">
        <f t="shared" si="22"/>
        <v>52085.223429171005</v>
      </c>
      <c r="EI26" s="101">
        <f t="shared" si="23"/>
        <v>52085.223429171005</v>
      </c>
      <c r="EJ26" s="101">
        <f t="shared" si="24"/>
        <v>52085.223429171005</v>
      </c>
      <c r="EK26" s="101">
        <f t="shared" si="25"/>
        <v>52085.223429171005</v>
      </c>
      <c r="EL26" s="101">
        <f t="shared" si="26"/>
        <v>52085.223429171005</v>
      </c>
      <c r="EM26" s="101">
        <f t="shared" si="27"/>
        <v>52085.223429171005</v>
      </c>
      <c r="EN26" s="101">
        <f t="shared" si="28"/>
        <v>52085.223429171005</v>
      </c>
      <c r="EO26" s="101">
        <f t="shared" si="29"/>
        <v>52085.223429171005</v>
      </c>
      <c r="EP26" s="101">
        <f t="shared" si="30"/>
        <v>52085.223429171005</v>
      </c>
      <c r="EQ26" s="101">
        <f t="shared" si="31"/>
        <v>52085.223429171005</v>
      </c>
      <c r="ER26" s="101">
        <f t="shared" si="32"/>
        <v>52085.223429171005</v>
      </c>
      <c r="ES26" s="101">
        <f t="shared" si="33"/>
        <v>52085.223429171005</v>
      </c>
      <c r="ET26" s="101">
        <f t="shared" si="34"/>
        <v>52085.223429171005</v>
      </c>
      <c r="EU26" s="101">
        <f t="shared" si="35"/>
        <v>52085.223429171005</v>
      </c>
      <c r="EV26" s="101">
        <f t="shared" si="36"/>
        <v>52085.223429171005</v>
      </c>
      <c r="EW26" s="101">
        <f t="shared" si="37"/>
        <v>52085.223429171005</v>
      </c>
      <c r="EX26" s="101">
        <f t="shared" si="38"/>
        <v>52085.223429171005</v>
      </c>
      <c r="EY26" s="101">
        <f t="shared" si="39"/>
        <v>52085.223429171005</v>
      </c>
      <c r="EZ26" s="101">
        <f t="shared" si="40"/>
        <v>52085.223429171005</v>
      </c>
      <c r="FA26" s="101">
        <f t="shared" si="41"/>
        <v>52085.223429171005</v>
      </c>
      <c r="FB26" s="101">
        <f t="shared" si="42"/>
        <v>52085.223429171005</v>
      </c>
      <c r="FC26" s="101">
        <f t="shared" si="43"/>
        <v>52085.223429171005</v>
      </c>
      <c r="FD26" s="101">
        <f t="shared" si="44"/>
        <v>52085.223429171005</v>
      </c>
      <c r="FE26" s="101">
        <f t="shared" si="45"/>
        <v>52085.223429171005</v>
      </c>
      <c r="FF26" s="101">
        <f t="shared" si="46"/>
        <v>52085.223429171005</v>
      </c>
      <c r="FG26" s="101">
        <f t="shared" si="47"/>
        <v>52085.223429171005</v>
      </c>
      <c r="FH26" s="101">
        <f t="shared" si="48"/>
        <v>52085.223429171005</v>
      </c>
      <c r="FI26" s="101">
        <f t="shared" si="49"/>
        <v>52085.223429171005</v>
      </c>
      <c r="FJ26" s="101">
        <f t="shared" si="50"/>
        <v>52085.223429171005</v>
      </c>
    </row>
    <row r="27" spans="1:166" ht="45" x14ac:dyDescent="0.25">
      <c r="A27" s="4" t="s">
        <v>34</v>
      </c>
      <c r="B27" s="149">
        <v>1</v>
      </c>
      <c r="C27" s="52" t="s">
        <v>145</v>
      </c>
      <c r="D27" s="109">
        <v>1</v>
      </c>
      <c r="E27" s="109">
        <v>1</v>
      </c>
      <c r="F27" s="109">
        <v>1</v>
      </c>
      <c r="G27" s="109">
        <v>1</v>
      </c>
      <c r="H27" s="109">
        <v>1</v>
      </c>
      <c r="I27" s="109">
        <v>1</v>
      </c>
      <c r="J27" s="109">
        <v>1</v>
      </c>
      <c r="K27" s="109">
        <v>1</v>
      </c>
      <c r="L27" s="109">
        <v>1</v>
      </c>
      <c r="M27" s="109">
        <v>1</v>
      </c>
      <c r="N27" s="109">
        <v>1</v>
      </c>
      <c r="O27" s="109">
        <v>1</v>
      </c>
      <c r="P27" s="109">
        <v>1</v>
      </c>
      <c r="Q27" s="109">
        <v>1</v>
      </c>
      <c r="R27" s="109">
        <v>1</v>
      </c>
      <c r="S27" s="109">
        <v>1</v>
      </c>
      <c r="T27" s="109">
        <v>1</v>
      </c>
      <c r="U27" s="109">
        <v>1</v>
      </c>
      <c r="V27" s="109">
        <v>1</v>
      </c>
      <c r="W27" s="109">
        <v>1</v>
      </c>
      <c r="X27" s="109">
        <v>1</v>
      </c>
      <c r="Y27" s="109">
        <v>1</v>
      </c>
      <c r="Z27" s="109">
        <v>1</v>
      </c>
      <c r="AA27" s="109">
        <v>1</v>
      </c>
      <c r="AB27" s="109">
        <v>1</v>
      </c>
      <c r="AC27" s="109">
        <v>1</v>
      </c>
      <c r="AD27" s="109">
        <v>1</v>
      </c>
      <c r="AE27" s="109">
        <v>1</v>
      </c>
      <c r="AF27" s="109">
        <v>1</v>
      </c>
      <c r="AG27" s="109">
        <v>1</v>
      </c>
      <c r="AH27" s="109">
        <v>1</v>
      </c>
      <c r="AI27" s="109">
        <v>1</v>
      </c>
      <c r="AJ27" s="109">
        <v>1</v>
      </c>
      <c r="AK27" s="109">
        <v>1</v>
      </c>
      <c r="AL27" s="109">
        <v>1</v>
      </c>
      <c r="AM27" s="109">
        <v>1</v>
      </c>
      <c r="AN27" s="109">
        <v>1</v>
      </c>
      <c r="AO27" s="109">
        <v>1</v>
      </c>
      <c r="AP27" s="109">
        <v>1</v>
      </c>
      <c r="AQ27" s="109">
        <v>1</v>
      </c>
      <c r="AR27" s="109">
        <v>1</v>
      </c>
      <c r="AS27" s="109">
        <v>1</v>
      </c>
      <c r="AT27" s="109">
        <v>1</v>
      </c>
      <c r="AU27" s="109">
        <v>1</v>
      </c>
      <c r="AV27" s="109">
        <v>1</v>
      </c>
      <c r="AW27" s="109">
        <v>1</v>
      </c>
      <c r="AX27" s="109">
        <v>1</v>
      </c>
      <c r="AY27" s="109">
        <v>1</v>
      </c>
      <c r="AZ27" s="109">
        <v>1</v>
      </c>
      <c r="BA27" s="109">
        <v>1</v>
      </c>
      <c r="BB27" s="109">
        <v>1</v>
      </c>
      <c r="BC27" s="109">
        <v>1</v>
      </c>
      <c r="BD27" s="109">
        <v>1</v>
      </c>
      <c r="BE27" s="109">
        <v>1</v>
      </c>
      <c r="BF27" s="109">
        <v>1</v>
      </c>
      <c r="BG27" s="109">
        <v>1</v>
      </c>
      <c r="BH27" s="109">
        <v>1</v>
      </c>
      <c r="BI27" s="109">
        <v>1</v>
      </c>
      <c r="BJ27" s="109">
        <v>1</v>
      </c>
      <c r="BK27" s="109">
        <v>1</v>
      </c>
      <c r="BL27" s="109">
        <v>1</v>
      </c>
      <c r="BM27" s="109">
        <v>1</v>
      </c>
      <c r="BN27" s="109">
        <v>1</v>
      </c>
      <c r="BO27" s="109">
        <v>1</v>
      </c>
      <c r="BP27" s="109">
        <v>1</v>
      </c>
      <c r="BQ27" s="109">
        <v>1</v>
      </c>
      <c r="BR27" s="109">
        <v>1</v>
      </c>
      <c r="BS27" s="109">
        <v>1</v>
      </c>
      <c r="BT27" s="109">
        <v>1</v>
      </c>
      <c r="BU27" s="109">
        <v>1</v>
      </c>
      <c r="BV27" s="109">
        <v>1</v>
      </c>
      <c r="BW27" s="109">
        <v>1</v>
      </c>
      <c r="BX27" s="109">
        <v>1</v>
      </c>
      <c r="BY27" s="109">
        <v>1</v>
      </c>
      <c r="BZ27" s="109">
        <v>1</v>
      </c>
      <c r="CA27" s="109">
        <v>1</v>
      </c>
      <c r="CB27" s="109">
        <v>1</v>
      </c>
      <c r="CC27" s="109">
        <v>1</v>
      </c>
      <c r="CD27" s="109">
        <v>1</v>
      </c>
      <c r="CE27" s="109">
        <v>1</v>
      </c>
      <c r="CF27" s="109">
        <v>1</v>
      </c>
      <c r="CG27" s="109">
        <v>1</v>
      </c>
      <c r="CH27" s="109">
        <v>1</v>
      </c>
      <c r="CI27" s="109">
        <v>1</v>
      </c>
      <c r="CJ27" s="109">
        <v>1</v>
      </c>
      <c r="CK27" s="109">
        <v>1</v>
      </c>
      <c r="CL27" s="109">
        <v>1</v>
      </c>
      <c r="CM27" s="109">
        <v>1</v>
      </c>
      <c r="CN27" s="109">
        <v>1</v>
      </c>
      <c r="CO27" s="109">
        <v>1</v>
      </c>
      <c r="CP27" s="52"/>
      <c r="CQ27" s="54" t="s">
        <v>84</v>
      </c>
      <c r="CR27" s="57">
        <v>5190.0200000000004</v>
      </c>
      <c r="CS27" s="58">
        <v>33.859434543054874</v>
      </c>
      <c r="CT27" s="58">
        <v>-88.436484933996866</v>
      </c>
      <c r="CU27" s="59">
        <v>40</v>
      </c>
      <c r="CV27" s="15" t="s">
        <v>42</v>
      </c>
      <c r="CW27" s="61" t="s">
        <v>112</v>
      </c>
      <c r="CX27" s="52" t="s">
        <v>114</v>
      </c>
      <c r="CY27" s="62">
        <v>20</v>
      </c>
      <c r="CZ27" s="15" t="s">
        <v>42</v>
      </c>
      <c r="DA27" s="63">
        <v>35</v>
      </c>
      <c r="DB27" s="15" t="s">
        <v>42</v>
      </c>
      <c r="DC27" s="31">
        <f t="shared" si="51"/>
        <v>15</v>
      </c>
      <c r="DD27" s="15" t="s">
        <v>42</v>
      </c>
      <c r="DE27" s="22">
        <v>1</v>
      </c>
      <c r="DF27" s="105">
        <f t="shared" si="4"/>
        <v>15</v>
      </c>
      <c r="DH27" s="12">
        <v>4</v>
      </c>
      <c r="DI27" s="101">
        <f>INDEX('Cost Values'!$E$4:$E$47,MATCH(DH27,'Cost Values'!$A$4:$A$47,0))*CR27</f>
        <v>69027.266000000003</v>
      </c>
      <c r="DJ27" s="12"/>
      <c r="DK27" s="12">
        <v>5</v>
      </c>
      <c r="DL27" s="101">
        <f>INDEX('Cost Values'!$E$4:$E$47,MATCH(DK27,'Cost Values'!$A$4:$A$47,0))*CR27*(1+$DL$1)^DC27</f>
        <v>283205.44061447278</v>
      </c>
      <c r="DM27" s="12"/>
      <c r="DN27" s="127">
        <f>SUM(D27:INDEX(D27:AV27,DC27))</f>
        <v>15</v>
      </c>
      <c r="DO27" s="12"/>
      <c r="DP27" s="130">
        <f ca="1">IF(COUNT(D27:CO27)&lt;2*DA27,DA27,SUM(OFFSET(D27,0,DC27):INDEX(OFFSET(D27,0,DC27):CO27,DA27)))</f>
        <v>35</v>
      </c>
      <c r="DQ27" s="12"/>
      <c r="DR27" s="101">
        <f t="shared" si="6"/>
        <v>18880.362707631521</v>
      </c>
      <c r="DS27" s="101">
        <f t="shared" si="7"/>
        <v>18880.362707631521</v>
      </c>
      <c r="DT27" s="101">
        <f t="shared" si="8"/>
        <v>18880.362707631521</v>
      </c>
      <c r="DU27" s="101">
        <f t="shared" si="9"/>
        <v>18880.362707631521</v>
      </c>
      <c r="DV27" s="101">
        <f t="shared" si="10"/>
        <v>18880.362707631521</v>
      </c>
      <c r="DW27" s="101">
        <f t="shared" si="11"/>
        <v>18880.362707631521</v>
      </c>
      <c r="DX27" s="101">
        <f t="shared" si="12"/>
        <v>18880.362707631521</v>
      </c>
      <c r="DY27" s="101">
        <f t="shared" si="13"/>
        <v>18880.362707631521</v>
      </c>
      <c r="DZ27" s="101">
        <f t="shared" si="14"/>
        <v>18880.362707631521</v>
      </c>
      <c r="EA27" s="101">
        <f t="shared" si="15"/>
        <v>18880.362707631521</v>
      </c>
      <c r="EB27" s="101">
        <f t="shared" si="16"/>
        <v>18880.362707631521</v>
      </c>
      <c r="EC27" s="101">
        <f t="shared" si="17"/>
        <v>18880.362707631521</v>
      </c>
      <c r="ED27" s="101">
        <f t="shared" si="18"/>
        <v>18880.362707631521</v>
      </c>
      <c r="EE27" s="101">
        <f t="shared" si="19"/>
        <v>18880.362707631521</v>
      </c>
      <c r="EF27" s="101">
        <f t="shared" si="20"/>
        <v>18880.362707631521</v>
      </c>
      <c r="EG27" s="101">
        <f t="shared" si="21"/>
        <v>86673.491136811135</v>
      </c>
      <c r="EH27" s="101">
        <f t="shared" si="22"/>
        <v>86673.491136811135</v>
      </c>
      <c r="EI27" s="101">
        <f t="shared" si="23"/>
        <v>86673.491136811135</v>
      </c>
      <c r="EJ27" s="101">
        <f t="shared" si="24"/>
        <v>86673.491136811135</v>
      </c>
      <c r="EK27" s="101">
        <f t="shared" si="25"/>
        <v>86673.491136811135</v>
      </c>
      <c r="EL27" s="101">
        <f t="shared" si="26"/>
        <v>86673.491136811135</v>
      </c>
      <c r="EM27" s="101">
        <f t="shared" si="27"/>
        <v>86673.491136811135</v>
      </c>
      <c r="EN27" s="101">
        <f t="shared" si="28"/>
        <v>86673.491136811135</v>
      </c>
      <c r="EO27" s="101">
        <f t="shared" si="29"/>
        <v>86673.491136811135</v>
      </c>
      <c r="EP27" s="101">
        <f t="shared" si="30"/>
        <v>86673.491136811135</v>
      </c>
      <c r="EQ27" s="101">
        <f t="shared" si="31"/>
        <v>86673.491136811135</v>
      </c>
      <c r="ER27" s="101">
        <f t="shared" si="32"/>
        <v>86673.491136811135</v>
      </c>
      <c r="ES27" s="101">
        <f t="shared" si="33"/>
        <v>86673.491136811135</v>
      </c>
      <c r="ET27" s="101">
        <f t="shared" si="34"/>
        <v>86673.491136811135</v>
      </c>
      <c r="EU27" s="101">
        <f t="shared" si="35"/>
        <v>86673.491136811135</v>
      </c>
      <c r="EV27" s="101">
        <f t="shared" si="36"/>
        <v>86673.491136811135</v>
      </c>
      <c r="EW27" s="101">
        <f t="shared" si="37"/>
        <v>86673.491136811135</v>
      </c>
      <c r="EX27" s="101">
        <f t="shared" si="38"/>
        <v>86673.491136811135</v>
      </c>
      <c r="EY27" s="101">
        <f t="shared" si="39"/>
        <v>86673.491136811135</v>
      </c>
      <c r="EZ27" s="101">
        <f t="shared" si="40"/>
        <v>86673.491136811135</v>
      </c>
      <c r="FA27" s="101">
        <f t="shared" si="41"/>
        <v>86673.491136811135</v>
      </c>
      <c r="FB27" s="101">
        <f t="shared" si="42"/>
        <v>86673.491136811135</v>
      </c>
      <c r="FC27" s="101">
        <f t="shared" si="43"/>
        <v>86673.491136811135</v>
      </c>
      <c r="FD27" s="101">
        <f t="shared" si="44"/>
        <v>86673.491136811135</v>
      </c>
      <c r="FE27" s="101">
        <f t="shared" si="45"/>
        <v>86673.491136811135</v>
      </c>
      <c r="FF27" s="101">
        <f t="shared" si="46"/>
        <v>86673.491136811135</v>
      </c>
      <c r="FG27" s="101">
        <f t="shared" si="47"/>
        <v>86673.491136811135</v>
      </c>
      <c r="FH27" s="101">
        <f t="shared" si="48"/>
        <v>86673.491136811135</v>
      </c>
      <c r="FI27" s="101">
        <f t="shared" si="49"/>
        <v>86673.491136811135</v>
      </c>
      <c r="FJ27" s="101">
        <f t="shared" si="50"/>
        <v>86673.491136811135</v>
      </c>
    </row>
    <row r="28" spans="1:166" ht="45" x14ac:dyDescent="0.25">
      <c r="A28" s="51" t="s">
        <v>34</v>
      </c>
      <c r="B28" s="149">
        <v>1</v>
      </c>
      <c r="C28" s="53" t="s">
        <v>146</v>
      </c>
      <c r="D28" s="109">
        <v>1</v>
      </c>
      <c r="E28" s="109">
        <v>1</v>
      </c>
      <c r="F28" s="109">
        <v>1</v>
      </c>
      <c r="G28" s="109">
        <v>1</v>
      </c>
      <c r="H28" s="109">
        <v>1</v>
      </c>
      <c r="I28" s="109">
        <v>1</v>
      </c>
      <c r="J28" s="109">
        <v>1</v>
      </c>
      <c r="K28" s="109">
        <v>1</v>
      </c>
      <c r="L28" s="109">
        <v>1</v>
      </c>
      <c r="M28" s="109">
        <v>1</v>
      </c>
      <c r="N28" s="109">
        <v>1</v>
      </c>
      <c r="O28" s="109">
        <v>1</v>
      </c>
      <c r="P28" s="109">
        <v>1</v>
      </c>
      <c r="Q28" s="109">
        <v>1</v>
      </c>
      <c r="R28" s="109">
        <v>1</v>
      </c>
      <c r="S28" s="109">
        <v>1</v>
      </c>
      <c r="T28" s="109">
        <v>1</v>
      </c>
      <c r="U28" s="109">
        <v>1</v>
      </c>
      <c r="V28" s="109">
        <v>1</v>
      </c>
      <c r="W28" s="109">
        <v>1</v>
      </c>
      <c r="X28" s="109">
        <v>1</v>
      </c>
      <c r="Y28" s="109">
        <v>1</v>
      </c>
      <c r="Z28" s="109">
        <v>1</v>
      </c>
      <c r="AA28" s="109">
        <v>1</v>
      </c>
      <c r="AB28" s="109">
        <v>1</v>
      </c>
      <c r="AC28" s="109">
        <v>1</v>
      </c>
      <c r="AD28" s="109">
        <v>1</v>
      </c>
      <c r="AE28" s="109">
        <v>1</v>
      </c>
      <c r="AF28" s="109">
        <v>1</v>
      </c>
      <c r="AG28" s="109">
        <v>1</v>
      </c>
      <c r="AH28" s="109">
        <v>1</v>
      </c>
      <c r="AI28" s="109">
        <v>1</v>
      </c>
      <c r="AJ28" s="109">
        <v>1</v>
      </c>
      <c r="AK28" s="109">
        <v>1</v>
      </c>
      <c r="AL28" s="109">
        <v>1</v>
      </c>
      <c r="AM28" s="109">
        <v>1</v>
      </c>
      <c r="AN28" s="109">
        <v>1</v>
      </c>
      <c r="AO28" s="109">
        <v>1</v>
      </c>
      <c r="AP28" s="109">
        <v>1</v>
      </c>
      <c r="AQ28" s="109">
        <v>1</v>
      </c>
      <c r="AR28" s="109">
        <v>1</v>
      </c>
      <c r="AS28" s="109">
        <v>1</v>
      </c>
      <c r="AT28" s="109">
        <v>1</v>
      </c>
      <c r="AU28" s="109">
        <v>1</v>
      </c>
      <c r="AV28" s="109">
        <v>1</v>
      </c>
      <c r="AW28" s="109">
        <v>1</v>
      </c>
      <c r="AX28" s="109">
        <v>1</v>
      </c>
      <c r="AY28" s="109">
        <v>1</v>
      </c>
      <c r="AZ28" s="109">
        <v>1</v>
      </c>
      <c r="BA28" s="109">
        <v>1</v>
      </c>
      <c r="BB28" s="109">
        <v>1</v>
      </c>
      <c r="BC28" s="109">
        <v>1</v>
      </c>
      <c r="BD28" s="109">
        <v>1</v>
      </c>
      <c r="BE28" s="109">
        <v>1</v>
      </c>
      <c r="BF28" s="109">
        <v>1</v>
      </c>
      <c r="BG28" s="109">
        <v>1</v>
      </c>
      <c r="BH28" s="109">
        <v>1</v>
      </c>
      <c r="BI28" s="109">
        <v>1</v>
      </c>
      <c r="BJ28" s="109">
        <v>1</v>
      </c>
      <c r="BK28" s="109">
        <v>1</v>
      </c>
      <c r="BL28" s="109">
        <v>1</v>
      </c>
      <c r="BM28" s="109">
        <v>1</v>
      </c>
      <c r="BN28" s="109">
        <v>1</v>
      </c>
      <c r="BO28" s="109">
        <v>1</v>
      </c>
      <c r="BP28" s="109">
        <v>1</v>
      </c>
      <c r="BQ28" s="109">
        <v>1</v>
      </c>
      <c r="BR28" s="109">
        <v>1</v>
      </c>
      <c r="BS28" s="109">
        <v>1</v>
      </c>
      <c r="BT28" s="109">
        <v>1</v>
      </c>
      <c r="BU28" s="109">
        <v>1</v>
      </c>
      <c r="BV28" s="109">
        <v>1</v>
      </c>
      <c r="BW28" s="109">
        <v>1</v>
      </c>
      <c r="BX28" s="109">
        <v>1</v>
      </c>
      <c r="BY28" s="109">
        <v>1</v>
      </c>
      <c r="BZ28" s="109">
        <v>1</v>
      </c>
      <c r="CA28" s="109">
        <v>1</v>
      </c>
      <c r="CB28" s="109">
        <v>1</v>
      </c>
      <c r="CC28" s="109">
        <v>1</v>
      </c>
      <c r="CD28" s="109">
        <v>1</v>
      </c>
      <c r="CE28" s="109">
        <v>1</v>
      </c>
      <c r="CF28" s="109">
        <v>1</v>
      </c>
      <c r="CG28" s="109">
        <v>1</v>
      </c>
      <c r="CH28" s="109">
        <v>1</v>
      </c>
      <c r="CI28" s="109">
        <v>1</v>
      </c>
      <c r="CJ28" s="109">
        <v>1</v>
      </c>
      <c r="CK28" s="109">
        <v>1</v>
      </c>
      <c r="CL28" s="109">
        <v>1</v>
      </c>
      <c r="CM28" s="109">
        <v>1</v>
      </c>
      <c r="CN28" s="109">
        <v>1</v>
      </c>
      <c r="CO28" s="109">
        <v>1</v>
      </c>
      <c r="CP28" s="53"/>
      <c r="CQ28" s="55" t="s">
        <v>85</v>
      </c>
      <c r="CR28" s="81">
        <v>205.5</v>
      </c>
      <c r="CS28" s="35">
        <v>33.268667809472966</v>
      </c>
      <c r="CT28" s="35">
        <v>-88.175556924334387</v>
      </c>
      <c r="CU28" s="30">
        <v>40</v>
      </c>
      <c r="CV28" s="60" t="s">
        <v>42</v>
      </c>
      <c r="CW28" s="61" t="s">
        <v>112</v>
      </c>
      <c r="CX28" s="52" t="s">
        <v>114</v>
      </c>
      <c r="CY28" s="62">
        <v>20</v>
      </c>
      <c r="CZ28" s="15" t="s">
        <v>42</v>
      </c>
      <c r="DA28" s="63">
        <v>35</v>
      </c>
      <c r="DB28" s="15" t="s">
        <v>42</v>
      </c>
      <c r="DC28" s="31">
        <f t="shared" si="51"/>
        <v>15</v>
      </c>
      <c r="DD28" s="15" t="s">
        <v>42</v>
      </c>
      <c r="DE28" s="22">
        <v>1</v>
      </c>
      <c r="DF28" s="105">
        <f t="shared" si="4"/>
        <v>15</v>
      </c>
      <c r="DH28" s="12">
        <v>4</v>
      </c>
      <c r="DI28" s="101">
        <f>INDEX('Cost Values'!$E$4:$E$47,MATCH(DH28,'Cost Values'!$A$4:$A$47,0))*CR28</f>
        <v>2733.15</v>
      </c>
      <c r="DJ28" s="12"/>
      <c r="DK28" s="12">
        <v>5</v>
      </c>
      <c r="DL28" s="101">
        <f>INDEX('Cost Values'!$E$4:$E$47,MATCH(DK28,'Cost Values'!$A$4:$A$47,0))*CR28*(1+$DL$1)^DC28</f>
        <v>11213.582615534075</v>
      </c>
      <c r="DM28" s="12"/>
      <c r="DN28" s="127">
        <f>SUM(D28:INDEX(D28:AV28,DC28))</f>
        <v>15</v>
      </c>
      <c r="DO28" s="12"/>
      <c r="DP28" s="130">
        <f ca="1">IF(COUNT(D28:CO28)&lt;2*DA28,DA28,SUM(OFFSET(D28,0,DC28):INDEX(OFFSET(D28,0,DC28):CO28,DA28)))</f>
        <v>35</v>
      </c>
      <c r="DQ28" s="12"/>
      <c r="DR28" s="101">
        <f t="shared" si="6"/>
        <v>747.57217436893836</v>
      </c>
      <c r="DS28" s="101">
        <f t="shared" si="7"/>
        <v>747.57217436893836</v>
      </c>
      <c r="DT28" s="101">
        <f t="shared" si="8"/>
        <v>747.57217436893836</v>
      </c>
      <c r="DU28" s="101">
        <f t="shared" si="9"/>
        <v>747.57217436893836</v>
      </c>
      <c r="DV28" s="101">
        <f t="shared" si="10"/>
        <v>747.57217436893836</v>
      </c>
      <c r="DW28" s="101">
        <f t="shared" si="11"/>
        <v>747.57217436893836</v>
      </c>
      <c r="DX28" s="101">
        <f t="shared" si="12"/>
        <v>747.57217436893836</v>
      </c>
      <c r="DY28" s="101">
        <f t="shared" si="13"/>
        <v>747.57217436893836</v>
      </c>
      <c r="DZ28" s="101">
        <f t="shared" si="14"/>
        <v>747.57217436893836</v>
      </c>
      <c r="EA28" s="101">
        <f t="shared" si="15"/>
        <v>747.57217436893836</v>
      </c>
      <c r="EB28" s="101">
        <f t="shared" si="16"/>
        <v>747.57217436893836</v>
      </c>
      <c r="EC28" s="101">
        <f t="shared" si="17"/>
        <v>747.57217436893836</v>
      </c>
      <c r="ED28" s="101">
        <f t="shared" si="18"/>
        <v>747.57217436893836</v>
      </c>
      <c r="EE28" s="101">
        <f t="shared" si="19"/>
        <v>747.57217436893836</v>
      </c>
      <c r="EF28" s="101">
        <f t="shared" si="20"/>
        <v>747.57217436893836</v>
      </c>
      <c r="EG28" s="101">
        <f t="shared" si="21"/>
        <v>3431.8562218671004</v>
      </c>
      <c r="EH28" s="101">
        <f t="shared" si="22"/>
        <v>3431.8562218671004</v>
      </c>
      <c r="EI28" s="101">
        <f t="shared" si="23"/>
        <v>3431.8562218671004</v>
      </c>
      <c r="EJ28" s="101">
        <f t="shared" si="24"/>
        <v>3431.8562218671004</v>
      </c>
      <c r="EK28" s="101">
        <f t="shared" si="25"/>
        <v>3431.8562218671004</v>
      </c>
      <c r="EL28" s="101">
        <f t="shared" si="26"/>
        <v>3431.8562218671004</v>
      </c>
      <c r="EM28" s="101">
        <f t="shared" si="27"/>
        <v>3431.8562218671004</v>
      </c>
      <c r="EN28" s="101">
        <f t="shared" si="28"/>
        <v>3431.8562218671004</v>
      </c>
      <c r="EO28" s="101">
        <f t="shared" si="29"/>
        <v>3431.8562218671004</v>
      </c>
      <c r="EP28" s="101">
        <f t="shared" si="30"/>
        <v>3431.8562218671004</v>
      </c>
      <c r="EQ28" s="101">
        <f t="shared" si="31"/>
        <v>3431.8562218671004</v>
      </c>
      <c r="ER28" s="101">
        <f t="shared" si="32"/>
        <v>3431.8562218671004</v>
      </c>
      <c r="ES28" s="101">
        <f t="shared" si="33"/>
        <v>3431.8562218671004</v>
      </c>
      <c r="ET28" s="101">
        <f t="shared" si="34"/>
        <v>3431.8562218671004</v>
      </c>
      <c r="EU28" s="101">
        <f t="shared" si="35"/>
        <v>3431.8562218671004</v>
      </c>
      <c r="EV28" s="101">
        <f t="shared" si="36"/>
        <v>3431.8562218671004</v>
      </c>
      <c r="EW28" s="101">
        <f t="shared" si="37"/>
        <v>3431.8562218671004</v>
      </c>
      <c r="EX28" s="101">
        <f t="shared" si="38"/>
        <v>3431.8562218671004</v>
      </c>
      <c r="EY28" s="101">
        <f t="shared" si="39"/>
        <v>3431.8562218671004</v>
      </c>
      <c r="EZ28" s="101">
        <f t="shared" si="40"/>
        <v>3431.8562218671004</v>
      </c>
      <c r="FA28" s="101">
        <f t="shared" si="41"/>
        <v>3431.8562218671004</v>
      </c>
      <c r="FB28" s="101">
        <f t="shared" si="42"/>
        <v>3431.8562218671004</v>
      </c>
      <c r="FC28" s="101">
        <f t="shared" si="43"/>
        <v>3431.8562218671004</v>
      </c>
      <c r="FD28" s="101">
        <f t="shared" si="44"/>
        <v>3431.8562218671004</v>
      </c>
      <c r="FE28" s="101">
        <f t="shared" si="45"/>
        <v>3431.8562218671004</v>
      </c>
      <c r="FF28" s="101">
        <f t="shared" si="46"/>
        <v>3431.8562218671004</v>
      </c>
      <c r="FG28" s="101">
        <f t="shared" si="47"/>
        <v>3431.8562218671004</v>
      </c>
      <c r="FH28" s="101">
        <f t="shared" si="48"/>
        <v>3431.8562218671004</v>
      </c>
      <c r="FI28" s="101">
        <f t="shared" si="49"/>
        <v>3431.8562218671004</v>
      </c>
      <c r="FJ28" s="101">
        <f t="shared" si="50"/>
        <v>3431.8562218671004</v>
      </c>
    </row>
    <row r="29" spans="1:166" ht="45" x14ac:dyDescent="0.25">
      <c r="A29" s="4" t="s">
        <v>34</v>
      </c>
      <c r="B29" s="149">
        <v>1</v>
      </c>
      <c r="C29" s="52" t="s">
        <v>147</v>
      </c>
      <c r="D29" s="109">
        <v>1</v>
      </c>
      <c r="E29" s="109">
        <v>1</v>
      </c>
      <c r="F29" s="109">
        <v>1</v>
      </c>
      <c r="G29" s="109">
        <v>1</v>
      </c>
      <c r="H29" s="109">
        <v>1</v>
      </c>
      <c r="I29" s="109">
        <v>1</v>
      </c>
      <c r="J29" s="109">
        <v>1</v>
      </c>
      <c r="K29" s="109">
        <v>1</v>
      </c>
      <c r="L29" s="109">
        <v>1</v>
      </c>
      <c r="M29" s="109">
        <v>1</v>
      </c>
      <c r="N29" s="109">
        <v>1</v>
      </c>
      <c r="O29" s="109">
        <v>1</v>
      </c>
      <c r="P29" s="109">
        <v>1</v>
      </c>
      <c r="Q29" s="109">
        <v>1</v>
      </c>
      <c r="R29" s="109">
        <v>1</v>
      </c>
      <c r="S29" s="109">
        <v>1</v>
      </c>
      <c r="T29" s="109">
        <v>1</v>
      </c>
      <c r="U29" s="109">
        <v>1</v>
      </c>
      <c r="V29" s="109">
        <v>1</v>
      </c>
      <c r="W29" s="109">
        <v>1</v>
      </c>
      <c r="X29" s="109">
        <v>1</v>
      </c>
      <c r="Y29" s="109">
        <v>1</v>
      </c>
      <c r="Z29" s="109">
        <v>1</v>
      </c>
      <c r="AA29" s="109">
        <v>1</v>
      </c>
      <c r="AB29" s="109">
        <v>1</v>
      </c>
      <c r="AC29" s="109">
        <v>1</v>
      </c>
      <c r="AD29" s="109">
        <v>1</v>
      </c>
      <c r="AE29" s="109">
        <v>1</v>
      </c>
      <c r="AF29" s="109">
        <v>1</v>
      </c>
      <c r="AG29" s="109">
        <v>1</v>
      </c>
      <c r="AH29" s="109">
        <v>1</v>
      </c>
      <c r="AI29" s="109">
        <v>1</v>
      </c>
      <c r="AJ29" s="109">
        <v>1</v>
      </c>
      <c r="AK29" s="109">
        <v>1</v>
      </c>
      <c r="AL29" s="109">
        <v>1</v>
      </c>
      <c r="AM29" s="109">
        <v>1</v>
      </c>
      <c r="AN29" s="109">
        <v>1</v>
      </c>
      <c r="AO29" s="109">
        <v>1</v>
      </c>
      <c r="AP29" s="109">
        <v>1</v>
      </c>
      <c r="AQ29" s="109">
        <v>1</v>
      </c>
      <c r="AR29" s="109">
        <v>1</v>
      </c>
      <c r="AS29" s="109">
        <v>1</v>
      </c>
      <c r="AT29" s="109">
        <v>1</v>
      </c>
      <c r="AU29" s="109">
        <v>1</v>
      </c>
      <c r="AV29" s="109">
        <v>1</v>
      </c>
      <c r="AW29" s="109">
        <v>1</v>
      </c>
      <c r="AX29" s="109">
        <v>1</v>
      </c>
      <c r="AY29" s="109">
        <v>1</v>
      </c>
      <c r="AZ29" s="109">
        <v>1</v>
      </c>
      <c r="BA29" s="109">
        <v>1</v>
      </c>
      <c r="BB29" s="109">
        <v>1</v>
      </c>
      <c r="BC29" s="109">
        <v>1</v>
      </c>
      <c r="BD29" s="109">
        <v>1</v>
      </c>
      <c r="BE29" s="109">
        <v>1</v>
      </c>
      <c r="BF29" s="109">
        <v>1</v>
      </c>
      <c r="BG29" s="109">
        <v>1</v>
      </c>
      <c r="BH29" s="109">
        <v>1</v>
      </c>
      <c r="BI29" s="109">
        <v>1</v>
      </c>
      <c r="BJ29" s="109">
        <v>1</v>
      </c>
      <c r="BK29" s="109">
        <v>1</v>
      </c>
      <c r="BL29" s="109">
        <v>1</v>
      </c>
      <c r="BM29" s="109">
        <v>1</v>
      </c>
      <c r="BN29" s="109">
        <v>1</v>
      </c>
      <c r="BO29" s="109">
        <v>1</v>
      </c>
      <c r="BP29" s="109">
        <v>1</v>
      </c>
      <c r="BQ29" s="109">
        <v>1</v>
      </c>
      <c r="BR29" s="109">
        <v>1</v>
      </c>
      <c r="BS29" s="109">
        <v>1</v>
      </c>
      <c r="BT29" s="109">
        <v>1</v>
      </c>
      <c r="BU29" s="109">
        <v>1</v>
      </c>
      <c r="BV29" s="109">
        <v>1</v>
      </c>
      <c r="BW29" s="109">
        <v>1</v>
      </c>
      <c r="BX29" s="109">
        <v>1</v>
      </c>
      <c r="BY29" s="109">
        <v>1</v>
      </c>
      <c r="BZ29" s="109">
        <v>1</v>
      </c>
      <c r="CA29" s="109">
        <v>1</v>
      </c>
      <c r="CB29" s="109">
        <v>1</v>
      </c>
      <c r="CC29" s="109">
        <v>1</v>
      </c>
      <c r="CD29" s="109">
        <v>1</v>
      </c>
      <c r="CE29" s="109">
        <v>1</v>
      </c>
      <c r="CF29" s="109">
        <v>1</v>
      </c>
      <c r="CG29" s="109">
        <v>1</v>
      </c>
      <c r="CH29" s="109">
        <v>1</v>
      </c>
      <c r="CI29" s="109">
        <v>1</v>
      </c>
      <c r="CJ29" s="109">
        <v>1</v>
      </c>
      <c r="CK29" s="109">
        <v>1</v>
      </c>
      <c r="CL29" s="109">
        <v>1</v>
      </c>
      <c r="CM29" s="109">
        <v>1</v>
      </c>
      <c r="CN29" s="109">
        <v>1</v>
      </c>
      <c r="CO29" s="109">
        <v>1</v>
      </c>
      <c r="CP29" s="107"/>
      <c r="CQ29" s="56" t="s">
        <v>86</v>
      </c>
      <c r="CR29" s="85">
        <v>1407.75</v>
      </c>
      <c r="CS29" s="58">
        <v>33.183758766317084</v>
      </c>
      <c r="CT29" s="58">
        <v>-88.012100835481178</v>
      </c>
      <c r="CU29" s="59">
        <v>40</v>
      </c>
      <c r="CV29" s="15" t="s">
        <v>42</v>
      </c>
      <c r="CW29" s="61" t="s">
        <v>112</v>
      </c>
      <c r="CX29" s="52" t="s">
        <v>114</v>
      </c>
      <c r="CY29" s="62">
        <v>20</v>
      </c>
      <c r="CZ29" s="15" t="s">
        <v>42</v>
      </c>
      <c r="DA29" s="63">
        <v>35</v>
      </c>
      <c r="DB29" s="15" t="s">
        <v>42</v>
      </c>
      <c r="DC29" s="31">
        <f t="shared" si="51"/>
        <v>15</v>
      </c>
      <c r="DD29" s="15" t="s">
        <v>42</v>
      </c>
      <c r="DE29" s="22">
        <v>1</v>
      </c>
      <c r="DF29" s="105">
        <f t="shared" si="4"/>
        <v>15</v>
      </c>
      <c r="DH29" s="12">
        <v>4</v>
      </c>
      <c r="DI29" s="101">
        <f>INDEX('Cost Values'!$E$4:$E$47,MATCH(DH29,'Cost Values'!$A$4:$A$47,0))*CR29</f>
        <v>18723.075000000001</v>
      </c>
      <c r="DJ29" s="12"/>
      <c r="DK29" s="12">
        <v>5</v>
      </c>
      <c r="DL29" s="101">
        <f>INDEX('Cost Values'!$E$4:$E$47,MATCH(DK29,'Cost Values'!$A$4:$A$47,0))*CR29*(1+$DL$1)^DC29</f>
        <v>76817.133464808241</v>
      </c>
      <c r="DM29" s="12"/>
      <c r="DN29" s="127">
        <f>SUM(D29:INDEX(D29:AV29,DC29))</f>
        <v>15</v>
      </c>
      <c r="DO29" s="12"/>
      <c r="DP29" s="130">
        <f ca="1">IF(COUNT(D29:CO29)&lt;2*DA29,DA29,SUM(OFFSET(D29,0,DC29):INDEX(OFFSET(D29,0,DC29):CO29,DA29)))</f>
        <v>35</v>
      </c>
      <c r="DQ29" s="12"/>
      <c r="DR29" s="101">
        <f t="shared" si="6"/>
        <v>5121.142230987216</v>
      </c>
      <c r="DS29" s="101">
        <f t="shared" si="7"/>
        <v>5121.142230987216</v>
      </c>
      <c r="DT29" s="101">
        <f t="shared" si="8"/>
        <v>5121.142230987216</v>
      </c>
      <c r="DU29" s="101">
        <f t="shared" si="9"/>
        <v>5121.142230987216</v>
      </c>
      <c r="DV29" s="101">
        <f t="shared" si="10"/>
        <v>5121.142230987216</v>
      </c>
      <c r="DW29" s="101">
        <f t="shared" si="11"/>
        <v>5121.142230987216</v>
      </c>
      <c r="DX29" s="101">
        <f t="shared" si="12"/>
        <v>5121.142230987216</v>
      </c>
      <c r="DY29" s="101">
        <f t="shared" si="13"/>
        <v>5121.142230987216</v>
      </c>
      <c r="DZ29" s="101">
        <f t="shared" si="14"/>
        <v>5121.142230987216</v>
      </c>
      <c r="EA29" s="101">
        <f t="shared" si="15"/>
        <v>5121.142230987216</v>
      </c>
      <c r="EB29" s="101">
        <f t="shared" si="16"/>
        <v>5121.142230987216</v>
      </c>
      <c r="EC29" s="101">
        <f t="shared" si="17"/>
        <v>5121.142230987216</v>
      </c>
      <c r="ED29" s="101">
        <f t="shared" si="18"/>
        <v>5121.142230987216</v>
      </c>
      <c r="EE29" s="101">
        <f t="shared" si="19"/>
        <v>5121.142230987216</v>
      </c>
      <c r="EF29" s="101">
        <f t="shared" si="20"/>
        <v>5121.142230987216</v>
      </c>
      <c r="EG29" s="101">
        <f t="shared" si="21"/>
        <v>23509.467622060391</v>
      </c>
      <c r="EH29" s="101">
        <f t="shared" si="22"/>
        <v>23509.467622060391</v>
      </c>
      <c r="EI29" s="101">
        <f t="shared" si="23"/>
        <v>23509.467622060391</v>
      </c>
      <c r="EJ29" s="101">
        <f t="shared" si="24"/>
        <v>23509.467622060391</v>
      </c>
      <c r="EK29" s="101">
        <f t="shared" si="25"/>
        <v>23509.467622060391</v>
      </c>
      <c r="EL29" s="101">
        <f t="shared" si="26"/>
        <v>23509.467622060391</v>
      </c>
      <c r="EM29" s="101">
        <f t="shared" si="27"/>
        <v>23509.467622060391</v>
      </c>
      <c r="EN29" s="101">
        <f t="shared" si="28"/>
        <v>23509.467622060391</v>
      </c>
      <c r="EO29" s="101">
        <f t="shared" si="29"/>
        <v>23509.467622060391</v>
      </c>
      <c r="EP29" s="101">
        <f t="shared" si="30"/>
        <v>23509.467622060391</v>
      </c>
      <c r="EQ29" s="101">
        <f t="shared" si="31"/>
        <v>23509.467622060391</v>
      </c>
      <c r="ER29" s="101">
        <f t="shared" si="32"/>
        <v>23509.467622060391</v>
      </c>
      <c r="ES29" s="101">
        <f t="shared" si="33"/>
        <v>23509.467622060391</v>
      </c>
      <c r="ET29" s="101">
        <f t="shared" si="34"/>
        <v>23509.467622060391</v>
      </c>
      <c r="EU29" s="101">
        <f t="shared" si="35"/>
        <v>23509.467622060391</v>
      </c>
      <c r="EV29" s="101">
        <f t="shared" si="36"/>
        <v>23509.467622060391</v>
      </c>
      <c r="EW29" s="101">
        <f t="shared" si="37"/>
        <v>23509.467622060391</v>
      </c>
      <c r="EX29" s="101">
        <f t="shared" si="38"/>
        <v>23509.467622060391</v>
      </c>
      <c r="EY29" s="101">
        <f t="shared" si="39"/>
        <v>23509.467622060391</v>
      </c>
      <c r="EZ29" s="101">
        <f t="shared" si="40"/>
        <v>23509.467622060391</v>
      </c>
      <c r="FA29" s="101">
        <f t="shared" si="41"/>
        <v>23509.467622060391</v>
      </c>
      <c r="FB29" s="101">
        <f t="shared" si="42"/>
        <v>23509.467622060391</v>
      </c>
      <c r="FC29" s="101">
        <f t="shared" si="43"/>
        <v>23509.467622060391</v>
      </c>
      <c r="FD29" s="101">
        <f t="shared" si="44"/>
        <v>23509.467622060391</v>
      </c>
      <c r="FE29" s="101">
        <f t="shared" si="45"/>
        <v>23509.467622060391</v>
      </c>
      <c r="FF29" s="101">
        <f t="shared" si="46"/>
        <v>23509.467622060391</v>
      </c>
      <c r="FG29" s="101">
        <f t="shared" si="47"/>
        <v>23509.467622060391</v>
      </c>
      <c r="FH29" s="101">
        <f t="shared" si="48"/>
        <v>23509.467622060391</v>
      </c>
      <c r="FI29" s="101">
        <f t="shared" si="49"/>
        <v>23509.467622060391</v>
      </c>
      <c r="FJ29" s="101">
        <f t="shared" si="50"/>
        <v>23509.467622060391</v>
      </c>
    </row>
    <row r="30" spans="1:166" ht="45" x14ac:dyDescent="0.25">
      <c r="A30" s="4" t="s">
        <v>34</v>
      </c>
      <c r="B30" s="149">
        <v>1</v>
      </c>
      <c r="C30" s="27" t="s">
        <v>148</v>
      </c>
      <c r="D30" s="109">
        <v>1</v>
      </c>
      <c r="E30" s="109">
        <v>1</v>
      </c>
      <c r="F30" s="109">
        <v>1</v>
      </c>
      <c r="G30" s="109">
        <v>1</v>
      </c>
      <c r="H30" s="109">
        <v>1</v>
      </c>
      <c r="I30" s="109">
        <v>1</v>
      </c>
      <c r="J30" s="109">
        <v>1</v>
      </c>
      <c r="K30" s="109">
        <v>1</v>
      </c>
      <c r="L30" s="109">
        <v>1</v>
      </c>
      <c r="M30" s="109">
        <v>1</v>
      </c>
      <c r="N30" s="109">
        <v>1</v>
      </c>
      <c r="O30" s="109">
        <v>1</v>
      </c>
      <c r="P30" s="109">
        <v>1</v>
      </c>
      <c r="Q30" s="109">
        <v>1</v>
      </c>
      <c r="R30" s="109">
        <v>1</v>
      </c>
      <c r="S30" s="109">
        <v>1</v>
      </c>
      <c r="T30" s="109">
        <v>1</v>
      </c>
      <c r="U30" s="109">
        <v>1</v>
      </c>
      <c r="V30" s="109">
        <v>1</v>
      </c>
      <c r="W30" s="109">
        <v>1</v>
      </c>
      <c r="X30" s="109">
        <v>1</v>
      </c>
      <c r="Y30" s="109">
        <v>1</v>
      </c>
      <c r="Z30" s="109">
        <v>1</v>
      </c>
      <c r="AA30" s="109">
        <v>1</v>
      </c>
      <c r="AB30" s="109">
        <v>1</v>
      </c>
      <c r="AC30" s="109">
        <v>1</v>
      </c>
      <c r="AD30" s="109">
        <v>1</v>
      </c>
      <c r="AE30" s="109">
        <v>1</v>
      </c>
      <c r="AF30" s="109">
        <v>1</v>
      </c>
      <c r="AG30" s="109">
        <v>1</v>
      </c>
      <c r="AH30" s="109">
        <v>1</v>
      </c>
      <c r="AI30" s="109">
        <v>1</v>
      </c>
      <c r="AJ30" s="109">
        <v>1</v>
      </c>
      <c r="AK30" s="109">
        <v>1</v>
      </c>
      <c r="AL30" s="109">
        <v>1</v>
      </c>
      <c r="AM30" s="109">
        <v>1</v>
      </c>
      <c r="AN30" s="109">
        <v>1</v>
      </c>
      <c r="AO30" s="109">
        <v>1</v>
      </c>
      <c r="AP30" s="109">
        <v>1</v>
      </c>
      <c r="AQ30" s="109">
        <v>1</v>
      </c>
      <c r="AR30" s="109">
        <v>1</v>
      </c>
      <c r="AS30" s="109">
        <v>1</v>
      </c>
      <c r="AT30" s="109">
        <v>1</v>
      </c>
      <c r="AU30" s="109">
        <v>1</v>
      </c>
      <c r="AV30" s="109">
        <v>1</v>
      </c>
      <c r="AW30" s="109">
        <v>1</v>
      </c>
      <c r="AX30" s="109">
        <v>1</v>
      </c>
      <c r="AY30" s="109">
        <v>1</v>
      </c>
      <c r="AZ30" s="109">
        <v>1</v>
      </c>
      <c r="BA30" s="109">
        <v>1</v>
      </c>
      <c r="BB30" s="109">
        <v>1</v>
      </c>
      <c r="BC30" s="109">
        <v>1</v>
      </c>
      <c r="BD30" s="109">
        <v>1</v>
      </c>
      <c r="BE30" s="109">
        <v>1</v>
      </c>
      <c r="BF30" s="109">
        <v>1</v>
      </c>
      <c r="BG30" s="109">
        <v>1</v>
      </c>
      <c r="BH30" s="109">
        <v>1</v>
      </c>
      <c r="BI30" s="109">
        <v>1</v>
      </c>
      <c r="BJ30" s="109">
        <v>1</v>
      </c>
      <c r="BK30" s="109">
        <v>1</v>
      </c>
      <c r="BL30" s="109">
        <v>1</v>
      </c>
      <c r="BM30" s="109">
        <v>1</v>
      </c>
      <c r="BN30" s="109">
        <v>1</v>
      </c>
      <c r="BO30" s="109">
        <v>1</v>
      </c>
      <c r="BP30" s="109">
        <v>1</v>
      </c>
      <c r="BQ30" s="109">
        <v>1</v>
      </c>
      <c r="BR30" s="109">
        <v>1</v>
      </c>
      <c r="BS30" s="109">
        <v>1</v>
      </c>
      <c r="BT30" s="109">
        <v>1</v>
      </c>
      <c r="BU30" s="109">
        <v>1</v>
      </c>
      <c r="BV30" s="109">
        <v>1</v>
      </c>
      <c r="BW30" s="109">
        <v>1</v>
      </c>
      <c r="BX30" s="109">
        <v>1</v>
      </c>
      <c r="BY30" s="109">
        <v>1</v>
      </c>
      <c r="BZ30" s="109">
        <v>1</v>
      </c>
      <c r="CA30" s="109">
        <v>1</v>
      </c>
      <c r="CB30" s="109">
        <v>1</v>
      </c>
      <c r="CC30" s="109">
        <v>1</v>
      </c>
      <c r="CD30" s="109">
        <v>1</v>
      </c>
      <c r="CE30" s="109">
        <v>1</v>
      </c>
      <c r="CF30" s="109">
        <v>1</v>
      </c>
      <c r="CG30" s="109">
        <v>1</v>
      </c>
      <c r="CH30" s="109">
        <v>1</v>
      </c>
      <c r="CI30" s="109">
        <v>1</v>
      </c>
      <c r="CJ30" s="109">
        <v>1</v>
      </c>
      <c r="CK30" s="109">
        <v>1</v>
      </c>
      <c r="CL30" s="109">
        <v>1</v>
      </c>
      <c r="CM30" s="109">
        <v>1</v>
      </c>
      <c r="CN30" s="109">
        <v>1</v>
      </c>
      <c r="CO30" s="109">
        <v>1</v>
      </c>
      <c r="CP30" s="27"/>
      <c r="CQ30" s="37" t="s">
        <v>87</v>
      </c>
      <c r="CR30" s="40">
        <v>2575.5700000000002</v>
      </c>
      <c r="CS30" s="36">
        <v>33.680642819806621</v>
      </c>
      <c r="CT30" s="36">
        <v>-88.540236168434902</v>
      </c>
      <c r="CU30" s="31">
        <v>40</v>
      </c>
      <c r="CV30" s="15" t="s">
        <v>42</v>
      </c>
      <c r="CW30" s="28" t="s">
        <v>112</v>
      </c>
      <c r="CX30" s="27" t="s">
        <v>114</v>
      </c>
      <c r="CY30" s="31">
        <v>20</v>
      </c>
      <c r="CZ30" s="15" t="s">
        <v>42</v>
      </c>
      <c r="DA30" s="31">
        <v>35</v>
      </c>
      <c r="DB30" s="15" t="s">
        <v>42</v>
      </c>
      <c r="DC30" s="31">
        <f t="shared" si="51"/>
        <v>15</v>
      </c>
      <c r="DD30" s="15" t="s">
        <v>42</v>
      </c>
      <c r="DE30" s="22">
        <v>1</v>
      </c>
      <c r="DF30" s="105">
        <f t="shared" si="4"/>
        <v>15</v>
      </c>
      <c r="DH30" s="12">
        <v>4</v>
      </c>
      <c r="DI30" s="101">
        <f>INDEX('Cost Values'!$E$4:$E$47,MATCH(DH30,'Cost Values'!$A$4:$A$47,0))*CR30</f>
        <v>34255.081000000006</v>
      </c>
      <c r="DJ30" s="12"/>
      <c r="DK30" s="12">
        <v>5</v>
      </c>
      <c r="DL30" s="101">
        <f>INDEX('Cost Values'!$E$4:$E$47,MATCH(DK30,'Cost Values'!$A$4:$A$47,0))*CR30*(1+$DL$1)^DC30</f>
        <v>140541.93176200046</v>
      </c>
      <c r="DM30" s="12"/>
      <c r="DN30" s="127">
        <f>SUM(D30:INDEX(D30:AV30,DC30))</f>
        <v>15</v>
      </c>
      <c r="DO30" s="12"/>
      <c r="DP30" s="130">
        <f ca="1">IF(COUNT(D30:CO30)&lt;2*DA30,DA30,SUM(OFFSET(D30,0,DC30):INDEX(OFFSET(D30,0,DC30):CO30,DA30)))</f>
        <v>35</v>
      </c>
      <c r="DQ30" s="12"/>
      <c r="DR30" s="101">
        <f t="shared" si="6"/>
        <v>9369.4621174666972</v>
      </c>
      <c r="DS30" s="101">
        <f t="shared" si="7"/>
        <v>9369.4621174666972</v>
      </c>
      <c r="DT30" s="101">
        <f t="shared" si="8"/>
        <v>9369.4621174666972</v>
      </c>
      <c r="DU30" s="101">
        <f t="shared" si="9"/>
        <v>9369.4621174666972</v>
      </c>
      <c r="DV30" s="101">
        <f t="shared" si="10"/>
        <v>9369.4621174666972</v>
      </c>
      <c r="DW30" s="101">
        <f t="shared" si="11"/>
        <v>9369.4621174666972</v>
      </c>
      <c r="DX30" s="101">
        <f t="shared" si="12"/>
        <v>9369.4621174666972</v>
      </c>
      <c r="DY30" s="101">
        <f t="shared" si="13"/>
        <v>9369.4621174666972</v>
      </c>
      <c r="DZ30" s="101">
        <f t="shared" si="14"/>
        <v>9369.4621174666972</v>
      </c>
      <c r="EA30" s="101">
        <f t="shared" si="15"/>
        <v>9369.4621174666972</v>
      </c>
      <c r="EB30" s="101">
        <f t="shared" si="16"/>
        <v>9369.4621174666972</v>
      </c>
      <c r="EC30" s="101">
        <f t="shared" si="17"/>
        <v>9369.4621174666972</v>
      </c>
      <c r="ED30" s="101">
        <f t="shared" si="18"/>
        <v>9369.4621174666972</v>
      </c>
      <c r="EE30" s="101">
        <f t="shared" si="19"/>
        <v>9369.4621174666972</v>
      </c>
      <c r="EF30" s="101">
        <f t="shared" si="20"/>
        <v>9369.4621174666972</v>
      </c>
      <c r="EG30" s="101">
        <f t="shared" si="21"/>
        <v>43012.096979826019</v>
      </c>
      <c r="EH30" s="101">
        <f t="shared" si="22"/>
        <v>43012.096979826019</v>
      </c>
      <c r="EI30" s="101">
        <f t="shared" si="23"/>
        <v>43012.096979826019</v>
      </c>
      <c r="EJ30" s="101">
        <f t="shared" si="24"/>
        <v>43012.096979826019</v>
      </c>
      <c r="EK30" s="101">
        <f t="shared" si="25"/>
        <v>43012.096979826019</v>
      </c>
      <c r="EL30" s="101">
        <f t="shared" si="26"/>
        <v>43012.096979826019</v>
      </c>
      <c r="EM30" s="101">
        <f t="shared" si="27"/>
        <v>43012.096979826019</v>
      </c>
      <c r="EN30" s="101">
        <f t="shared" si="28"/>
        <v>43012.096979826019</v>
      </c>
      <c r="EO30" s="101">
        <f t="shared" si="29"/>
        <v>43012.096979826019</v>
      </c>
      <c r="EP30" s="101">
        <f t="shared" si="30"/>
        <v>43012.096979826019</v>
      </c>
      <c r="EQ30" s="101">
        <f t="shared" si="31"/>
        <v>43012.096979826019</v>
      </c>
      <c r="ER30" s="101">
        <f t="shared" si="32"/>
        <v>43012.096979826019</v>
      </c>
      <c r="ES30" s="101">
        <f t="shared" si="33"/>
        <v>43012.096979826019</v>
      </c>
      <c r="ET30" s="101">
        <f t="shared" si="34"/>
        <v>43012.096979826019</v>
      </c>
      <c r="EU30" s="101">
        <f t="shared" si="35"/>
        <v>43012.096979826019</v>
      </c>
      <c r="EV30" s="101">
        <f t="shared" si="36"/>
        <v>43012.096979826019</v>
      </c>
      <c r="EW30" s="101">
        <f t="shared" si="37"/>
        <v>43012.096979826019</v>
      </c>
      <c r="EX30" s="101">
        <f t="shared" si="38"/>
        <v>43012.096979826019</v>
      </c>
      <c r="EY30" s="101">
        <f t="shared" si="39"/>
        <v>43012.096979826019</v>
      </c>
      <c r="EZ30" s="101">
        <f t="shared" si="40"/>
        <v>43012.096979826019</v>
      </c>
      <c r="FA30" s="101">
        <f t="shared" si="41"/>
        <v>43012.096979826019</v>
      </c>
      <c r="FB30" s="101">
        <f t="shared" si="42"/>
        <v>43012.096979826019</v>
      </c>
      <c r="FC30" s="101">
        <f t="shared" si="43"/>
        <v>43012.096979826019</v>
      </c>
      <c r="FD30" s="101">
        <f t="shared" si="44"/>
        <v>43012.096979826019</v>
      </c>
      <c r="FE30" s="101">
        <f t="shared" si="45"/>
        <v>43012.096979826019</v>
      </c>
      <c r="FF30" s="101">
        <f t="shared" si="46"/>
        <v>43012.096979826019</v>
      </c>
      <c r="FG30" s="101">
        <f t="shared" si="47"/>
        <v>43012.096979826019</v>
      </c>
      <c r="FH30" s="101">
        <f t="shared" si="48"/>
        <v>43012.096979826019</v>
      </c>
      <c r="FI30" s="101">
        <f t="shared" si="49"/>
        <v>43012.096979826019</v>
      </c>
      <c r="FJ30" s="101">
        <f t="shared" si="50"/>
        <v>43012.096979826019</v>
      </c>
    </row>
    <row r="31" spans="1:166" ht="45" x14ac:dyDescent="0.25">
      <c r="A31" s="4" t="s">
        <v>34</v>
      </c>
      <c r="B31" s="149">
        <v>1</v>
      </c>
      <c r="C31" s="27" t="s">
        <v>149</v>
      </c>
      <c r="D31" s="109">
        <v>1</v>
      </c>
      <c r="E31" s="109">
        <v>1</v>
      </c>
      <c r="F31" s="109">
        <v>1</v>
      </c>
      <c r="G31" s="109">
        <v>1</v>
      </c>
      <c r="H31" s="109">
        <v>1</v>
      </c>
      <c r="I31" s="109">
        <v>1</v>
      </c>
      <c r="J31" s="109">
        <v>1</v>
      </c>
      <c r="K31" s="109">
        <v>1</v>
      </c>
      <c r="L31" s="109">
        <v>1</v>
      </c>
      <c r="M31" s="109">
        <v>1</v>
      </c>
      <c r="N31" s="109">
        <v>1</v>
      </c>
      <c r="O31" s="109">
        <v>1</v>
      </c>
      <c r="P31" s="109">
        <v>1</v>
      </c>
      <c r="Q31" s="109">
        <v>1</v>
      </c>
      <c r="R31" s="109">
        <v>1</v>
      </c>
      <c r="S31" s="109">
        <v>1</v>
      </c>
      <c r="T31" s="109">
        <v>1</v>
      </c>
      <c r="U31" s="109">
        <v>1</v>
      </c>
      <c r="V31" s="109">
        <v>1</v>
      </c>
      <c r="W31" s="109">
        <v>1</v>
      </c>
      <c r="X31" s="109">
        <v>1</v>
      </c>
      <c r="Y31" s="109">
        <v>1</v>
      </c>
      <c r="Z31" s="109">
        <v>1</v>
      </c>
      <c r="AA31" s="109">
        <v>1</v>
      </c>
      <c r="AB31" s="109">
        <v>1</v>
      </c>
      <c r="AC31" s="109">
        <v>1</v>
      </c>
      <c r="AD31" s="109">
        <v>1</v>
      </c>
      <c r="AE31" s="109">
        <v>1</v>
      </c>
      <c r="AF31" s="109">
        <v>1</v>
      </c>
      <c r="AG31" s="109">
        <v>1</v>
      </c>
      <c r="AH31" s="109">
        <v>1</v>
      </c>
      <c r="AI31" s="109">
        <v>1</v>
      </c>
      <c r="AJ31" s="109">
        <v>1</v>
      </c>
      <c r="AK31" s="109">
        <v>1</v>
      </c>
      <c r="AL31" s="109">
        <v>1</v>
      </c>
      <c r="AM31" s="109">
        <v>1</v>
      </c>
      <c r="AN31" s="109">
        <v>1</v>
      </c>
      <c r="AO31" s="109">
        <v>1</v>
      </c>
      <c r="AP31" s="109">
        <v>1</v>
      </c>
      <c r="AQ31" s="109">
        <v>1</v>
      </c>
      <c r="AR31" s="109">
        <v>1</v>
      </c>
      <c r="AS31" s="109">
        <v>1</v>
      </c>
      <c r="AT31" s="109">
        <v>1</v>
      </c>
      <c r="AU31" s="109">
        <v>1</v>
      </c>
      <c r="AV31" s="109">
        <v>1</v>
      </c>
      <c r="AW31" s="109">
        <v>1</v>
      </c>
      <c r="AX31" s="109">
        <v>1</v>
      </c>
      <c r="AY31" s="109">
        <v>1</v>
      </c>
      <c r="AZ31" s="109">
        <v>1</v>
      </c>
      <c r="BA31" s="109">
        <v>1</v>
      </c>
      <c r="BB31" s="109">
        <v>1</v>
      </c>
      <c r="BC31" s="109">
        <v>1</v>
      </c>
      <c r="BD31" s="109">
        <v>1</v>
      </c>
      <c r="BE31" s="109">
        <v>1</v>
      </c>
      <c r="BF31" s="109">
        <v>1</v>
      </c>
      <c r="BG31" s="109">
        <v>1</v>
      </c>
      <c r="BH31" s="109">
        <v>1</v>
      </c>
      <c r="BI31" s="109">
        <v>1</v>
      </c>
      <c r="BJ31" s="109">
        <v>1</v>
      </c>
      <c r="BK31" s="109">
        <v>1</v>
      </c>
      <c r="BL31" s="109">
        <v>1</v>
      </c>
      <c r="BM31" s="109">
        <v>1</v>
      </c>
      <c r="BN31" s="109">
        <v>1</v>
      </c>
      <c r="BO31" s="109">
        <v>1</v>
      </c>
      <c r="BP31" s="109">
        <v>1</v>
      </c>
      <c r="BQ31" s="109">
        <v>1</v>
      </c>
      <c r="BR31" s="109">
        <v>1</v>
      </c>
      <c r="BS31" s="109">
        <v>1</v>
      </c>
      <c r="BT31" s="109">
        <v>1</v>
      </c>
      <c r="BU31" s="109">
        <v>1</v>
      </c>
      <c r="BV31" s="109">
        <v>1</v>
      </c>
      <c r="BW31" s="109">
        <v>1</v>
      </c>
      <c r="BX31" s="109">
        <v>1</v>
      </c>
      <c r="BY31" s="109">
        <v>1</v>
      </c>
      <c r="BZ31" s="109">
        <v>1</v>
      </c>
      <c r="CA31" s="109">
        <v>1</v>
      </c>
      <c r="CB31" s="109">
        <v>1</v>
      </c>
      <c r="CC31" s="109">
        <v>1</v>
      </c>
      <c r="CD31" s="109">
        <v>1</v>
      </c>
      <c r="CE31" s="109">
        <v>1</v>
      </c>
      <c r="CF31" s="109">
        <v>1</v>
      </c>
      <c r="CG31" s="109">
        <v>1</v>
      </c>
      <c r="CH31" s="109">
        <v>1</v>
      </c>
      <c r="CI31" s="109">
        <v>1</v>
      </c>
      <c r="CJ31" s="109">
        <v>1</v>
      </c>
      <c r="CK31" s="109">
        <v>1</v>
      </c>
      <c r="CL31" s="109">
        <v>1</v>
      </c>
      <c r="CM31" s="109">
        <v>1</v>
      </c>
      <c r="CN31" s="109">
        <v>1</v>
      </c>
      <c r="CO31" s="109">
        <v>1</v>
      </c>
      <c r="CP31" s="27"/>
      <c r="CQ31" s="37" t="s">
        <v>88</v>
      </c>
      <c r="CR31" s="38">
        <v>2737.33</v>
      </c>
      <c r="CS31" s="36">
        <v>33.772087585882964</v>
      </c>
      <c r="CT31" s="36">
        <v>-88.398292181247399</v>
      </c>
      <c r="CU31" s="31">
        <v>40</v>
      </c>
      <c r="CV31" s="15" t="s">
        <v>42</v>
      </c>
      <c r="CW31" s="28" t="s">
        <v>112</v>
      </c>
      <c r="CX31" s="27" t="s">
        <v>114</v>
      </c>
      <c r="CY31" s="31">
        <v>20</v>
      </c>
      <c r="CZ31" s="15" t="s">
        <v>42</v>
      </c>
      <c r="DA31" s="31">
        <v>35</v>
      </c>
      <c r="DB31" s="15" t="s">
        <v>42</v>
      </c>
      <c r="DC31" s="31">
        <f t="shared" si="51"/>
        <v>15</v>
      </c>
      <c r="DD31" s="15" t="s">
        <v>42</v>
      </c>
      <c r="DE31" s="22">
        <v>1</v>
      </c>
      <c r="DF31" s="105">
        <f t="shared" si="4"/>
        <v>15</v>
      </c>
      <c r="DH31" s="12">
        <v>4</v>
      </c>
      <c r="DI31" s="101">
        <f>INDEX('Cost Values'!$E$4:$E$47,MATCH(DH31,'Cost Values'!$A$4:$A$47,0))*CR31</f>
        <v>36406.489000000001</v>
      </c>
      <c r="DJ31" s="12"/>
      <c r="DK31" s="12">
        <v>5</v>
      </c>
      <c r="DL31" s="101">
        <f>INDEX('Cost Values'!$E$4:$E$47,MATCH(DK31,'Cost Values'!$A$4:$A$47,0))*CR31*(1+$DL$1)^DC31</f>
        <v>149368.74015075373</v>
      </c>
      <c r="DM31" s="12"/>
      <c r="DN31" s="127">
        <f>SUM(D31:INDEX(D31:AV31,DC31))</f>
        <v>15</v>
      </c>
      <c r="DO31" s="12"/>
      <c r="DP31" s="130">
        <f ca="1">IF(COUNT(D31:CO31)&lt;2*DA31,DA31,SUM(OFFSET(D31,0,DC31):INDEX(OFFSET(D31,0,DC31):CO31,DA31)))</f>
        <v>35</v>
      </c>
      <c r="DQ31" s="12"/>
      <c r="DR31" s="101">
        <f t="shared" si="6"/>
        <v>9957.9160100502486</v>
      </c>
      <c r="DS31" s="101">
        <f t="shared" si="7"/>
        <v>9957.9160100502486</v>
      </c>
      <c r="DT31" s="101">
        <f t="shared" si="8"/>
        <v>9957.9160100502486</v>
      </c>
      <c r="DU31" s="101">
        <f t="shared" si="9"/>
        <v>9957.9160100502486</v>
      </c>
      <c r="DV31" s="101">
        <f t="shared" si="10"/>
        <v>9957.9160100502486</v>
      </c>
      <c r="DW31" s="101">
        <f t="shared" si="11"/>
        <v>9957.9160100502486</v>
      </c>
      <c r="DX31" s="101">
        <f t="shared" si="12"/>
        <v>9957.9160100502486</v>
      </c>
      <c r="DY31" s="101">
        <f t="shared" si="13"/>
        <v>9957.9160100502486</v>
      </c>
      <c r="DZ31" s="101">
        <f t="shared" si="14"/>
        <v>9957.9160100502486</v>
      </c>
      <c r="EA31" s="101">
        <f t="shared" si="15"/>
        <v>9957.9160100502486</v>
      </c>
      <c r="EB31" s="101">
        <f t="shared" si="16"/>
        <v>9957.9160100502486</v>
      </c>
      <c r="EC31" s="101">
        <f t="shared" si="17"/>
        <v>9957.9160100502486</v>
      </c>
      <c r="ED31" s="101">
        <f t="shared" si="18"/>
        <v>9957.9160100502486</v>
      </c>
      <c r="EE31" s="101">
        <f t="shared" si="19"/>
        <v>9957.9160100502486</v>
      </c>
      <c r="EF31" s="101">
        <f t="shared" si="20"/>
        <v>9957.9160100502486</v>
      </c>
      <c r="EG31" s="101">
        <f t="shared" si="21"/>
        <v>45713.493877389148</v>
      </c>
      <c r="EH31" s="101">
        <f t="shared" si="22"/>
        <v>45713.493877389148</v>
      </c>
      <c r="EI31" s="101">
        <f t="shared" si="23"/>
        <v>45713.493877389148</v>
      </c>
      <c r="EJ31" s="101">
        <f t="shared" si="24"/>
        <v>45713.493877389148</v>
      </c>
      <c r="EK31" s="101">
        <f t="shared" si="25"/>
        <v>45713.493877389148</v>
      </c>
      <c r="EL31" s="101">
        <f t="shared" si="26"/>
        <v>45713.493877389148</v>
      </c>
      <c r="EM31" s="101">
        <f t="shared" si="27"/>
        <v>45713.493877389148</v>
      </c>
      <c r="EN31" s="101">
        <f t="shared" si="28"/>
        <v>45713.493877389148</v>
      </c>
      <c r="EO31" s="101">
        <f t="shared" si="29"/>
        <v>45713.493877389148</v>
      </c>
      <c r="EP31" s="101">
        <f t="shared" si="30"/>
        <v>45713.493877389148</v>
      </c>
      <c r="EQ31" s="101">
        <f t="shared" si="31"/>
        <v>45713.493877389148</v>
      </c>
      <c r="ER31" s="101">
        <f t="shared" si="32"/>
        <v>45713.493877389148</v>
      </c>
      <c r="ES31" s="101">
        <f t="shared" si="33"/>
        <v>45713.493877389148</v>
      </c>
      <c r="ET31" s="101">
        <f t="shared" si="34"/>
        <v>45713.493877389148</v>
      </c>
      <c r="EU31" s="101">
        <f t="shared" si="35"/>
        <v>45713.493877389148</v>
      </c>
      <c r="EV31" s="101">
        <f t="shared" si="36"/>
        <v>45713.493877389148</v>
      </c>
      <c r="EW31" s="101">
        <f t="shared" si="37"/>
        <v>45713.493877389148</v>
      </c>
      <c r="EX31" s="101">
        <f t="shared" si="38"/>
        <v>45713.493877389148</v>
      </c>
      <c r="EY31" s="101">
        <f t="shared" si="39"/>
        <v>45713.493877389148</v>
      </c>
      <c r="EZ31" s="101">
        <f t="shared" si="40"/>
        <v>45713.493877389148</v>
      </c>
      <c r="FA31" s="101">
        <f t="shared" si="41"/>
        <v>45713.493877389148</v>
      </c>
      <c r="FB31" s="101">
        <f t="shared" si="42"/>
        <v>45713.493877389148</v>
      </c>
      <c r="FC31" s="101">
        <f t="shared" si="43"/>
        <v>45713.493877389148</v>
      </c>
      <c r="FD31" s="101">
        <f t="shared" si="44"/>
        <v>45713.493877389148</v>
      </c>
      <c r="FE31" s="101">
        <f t="shared" si="45"/>
        <v>45713.493877389148</v>
      </c>
      <c r="FF31" s="101">
        <f t="shared" si="46"/>
        <v>45713.493877389148</v>
      </c>
      <c r="FG31" s="101">
        <f t="shared" si="47"/>
        <v>45713.493877389148</v>
      </c>
      <c r="FH31" s="101">
        <f t="shared" si="48"/>
        <v>45713.493877389148</v>
      </c>
      <c r="FI31" s="101">
        <f t="shared" si="49"/>
        <v>45713.493877389148</v>
      </c>
      <c r="FJ31" s="101">
        <f t="shared" si="50"/>
        <v>45713.493877389148</v>
      </c>
    </row>
    <row r="32" spans="1:166" ht="45" x14ac:dyDescent="0.25">
      <c r="A32" s="4" t="s">
        <v>34</v>
      </c>
      <c r="B32" s="149">
        <v>1</v>
      </c>
      <c r="C32" s="27" t="s">
        <v>150</v>
      </c>
      <c r="D32" s="109">
        <v>1</v>
      </c>
      <c r="E32" s="109">
        <v>1</v>
      </c>
      <c r="F32" s="109">
        <v>1</v>
      </c>
      <c r="G32" s="109">
        <v>1</v>
      </c>
      <c r="H32" s="109">
        <v>1</v>
      </c>
      <c r="I32" s="109">
        <v>1</v>
      </c>
      <c r="J32" s="109">
        <v>1</v>
      </c>
      <c r="K32" s="109">
        <v>1</v>
      </c>
      <c r="L32" s="109">
        <v>1</v>
      </c>
      <c r="M32" s="109">
        <v>1</v>
      </c>
      <c r="N32" s="109">
        <v>1</v>
      </c>
      <c r="O32" s="109">
        <v>1</v>
      </c>
      <c r="P32" s="109">
        <v>1</v>
      </c>
      <c r="Q32" s="109">
        <v>1</v>
      </c>
      <c r="R32" s="109">
        <v>1</v>
      </c>
      <c r="S32" s="109">
        <v>1</v>
      </c>
      <c r="T32" s="109">
        <v>1</v>
      </c>
      <c r="U32" s="109">
        <v>1</v>
      </c>
      <c r="V32" s="109">
        <v>1</v>
      </c>
      <c r="W32" s="109">
        <v>1</v>
      </c>
      <c r="X32" s="109">
        <v>1</v>
      </c>
      <c r="Y32" s="109">
        <v>1</v>
      </c>
      <c r="Z32" s="109">
        <v>1</v>
      </c>
      <c r="AA32" s="109">
        <v>1</v>
      </c>
      <c r="AB32" s="109">
        <v>1</v>
      </c>
      <c r="AC32" s="109">
        <v>1</v>
      </c>
      <c r="AD32" s="109">
        <v>1</v>
      </c>
      <c r="AE32" s="109">
        <v>1</v>
      </c>
      <c r="AF32" s="109">
        <v>1</v>
      </c>
      <c r="AG32" s="109">
        <v>1</v>
      </c>
      <c r="AH32" s="109">
        <v>1</v>
      </c>
      <c r="AI32" s="109">
        <v>1</v>
      </c>
      <c r="AJ32" s="109">
        <v>1</v>
      </c>
      <c r="AK32" s="109">
        <v>1</v>
      </c>
      <c r="AL32" s="109">
        <v>1</v>
      </c>
      <c r="AM32" s="109">
        <v>1</v>
      </c>
      <c r="AN32" s="109">
        <v>1</v>
      </c>
      <c r="AO32" s="109">
        <v>1</v>
      </c>
      <c r="AP32" s="109">
        <v>1</v>
      </c>
      <c r="AQ32" s="109">
        <v>1</v>
      </c>
      <c r="AR32" s="109">
        <v>1</v>
      </c>
      <c r="AS32" s="109">
        <v>1</v>
      </c>
      <c r="AT32" s="109">
        <v>1</v>
      </c>
      <c r="AU32" s="109">
        <v>1</v>
      </c>
      <c r="AV32" s="109">
        <v>1</v>
      </c>
      <c r="AW32" s="109">
        <v>1</v>
      </c>
      <c r="AX32" s="109">
        <v>1</v>
      </c>
      <c r="AY32" s="109">
        <v>1</v>
      </c>
      <c r="AZ32" s="109">
        <v>1</v>
      </c>
      <c r="BA32" s="109">
        <v>1</v>
      </c>
      <c r="BB32" s="109">
        <v>1</v>
      </c>
      <c r="BC32" s="109">
        <v>1</v>
      </c>
      <c r="BD32" s="109">
        <v>1</v>
      </c>
      <c r="BE32" s="109">
        <v>1</v>
      </c>
      <c r="BF32" s="109">
        <v>1</v>
      </c>
      <c r="BG32" s="109">
        <v>1</v>
      </c>
      <c r="BH32" s="109">
        <v>1</v>
      </c>
      <c r="BI32" s="109">
        <v>1</v>
      </c>
      <c r="BJ32" s="109">
        <v>1</v>
      </c>
      <c r="BK32" s="109">
        <v>1</v>
      </c>
      <c r="BL32" s="109">
        <v>1</v>
      </c>
      <c r="BM32" s="109">
        <v>1</v>
      </c>
      <c r="BN32" s="109">
        <v>1</v>
      </c>
      <c r="BO32" s="109">
        <v>1</v>
      </c>
      <c r="BP32" s="109">
        <v>1</v>
      </c>
      <c r="BQ32" s="109">
        <v>1</v>
      </c>
      <c r="BR32" s="109">
        <v>1</v>
      </c>
      <c r="BS32" s="109">
        <v>1</v>
      </c>
      <c r="BT32" s="109">
        <v>1</v>
      </c>
      <c r="BU32" s="109">
        <v>1</v>
      </c>
      <c r="BV32" s="109">
        <v>1</v>
      </c>
      <c r="BW32" s="109">
        <v>1</v>
      </c>
      <c r="BX32" s="109">
        <v>1</v>
      </c>
      <c r="BY32" s="109">
        <v>1</v>
      </c>
      <c r="BZ32" s="109">
        <v>1</v>
      </c>
      <c r="CA32" s="109">
        <v>1</v>
      </c>
      <c r="CB32" s="109">
        <v>1</v>
      </c>
      <c r="CC32" s="109">
        <v>1</v>
      </c>
      <c r="CD32" s="109">
        <v>1</v>
      </c>
      <c r="CE32" s="109">
        <v>1</v>
      </c>
      <c r="CF32" s="109">
        <v>1</v>
      </c>
      <c r="CG32" s="109">
        <v>1</v>
      </c>
      <c r="CH32" s="109">
        <v>1</v>
      </c>
      <c r="CI32" s="109">
        <v>1</v>
      </c>
      <c r="CJ32" s="109">
        <v>1</v>
      </c>
      <c r="CK32" s="109">
        <v>1</v>
      </c>
      <c r="CL32" s="109">
        <v>1</v>
      </c>
      <c r="CM32" s="109">
        <v>1</v>
      </c>
      <c r="CN32" s="109">
        <v>1</v>
      </c>
      <c r="CO32" s="109">
        <v>1</v>
      </c>
      <c r="CP32" s="27"/>
      <c r="CQ32" s="37" t="s">
        <v>89</v>
      </c>
      <c r="CR32" s="38">
        <v>6179.55</v>
      </c>
      <c r="CS32" s="36">
        <v>33.782490490936659</v>
      </c>
      <c r="CT32" s="36">
        <v>-88.092970114742499</v>
      </c>
      <c r="CU32" s="31">
        <v>40</v>
      </c>
      <c r="CV32" s="15" t="s">
        <v>42</v>
      </c>
      <c r="CW32" s="28" t="s">
        <v>112</v>
      </c>
      <c r="CX32" s="27" t="s">
        <v>114</v>
      </c>
      <c r="CY32" s="31">
        <v>20</v>
      </c>
      <c r="CZ32" s="15" t="s">
        <v>42</v>
      </c>
      <c r="DA32" s="31">
        <v>35</v>
      </c>
      <c r="DB32" s="15" t="s">
        <v>42</v>
      </c>
      <c r="DC32" s="31">
        <f t="shared" si="51"/>
        <v>15</v>
      </c>
      <c r="DD32" s="15" t="s">
        <v>42</v>
      </c>
      <c r="DE32" s="22">
        <v>1</v>
      </c>
      <c r="DF32" s="105">
        <f t="shared" si="4"/>
        <v>15</v>
      </c>
      <c r="DH32" s="12">
        <v>4</v>
      </c>
      <c r="DI32" s="101">
        <f>INDEX('Cost Values'!$E$4:$E$47,MATCH(DH32,'Cost Values'!$A$4:$A$47,0))*CR32</f>
        <v>82188.015000000014</v>
      </c>
      <c r="DJ32" s="12"/>
      <c r="DK32" s="12">
        <v>5</v>
      </c>
      <c r="DL32" s="101">
        <f>INDEX('Cost Values'!$E$4:$E$47,MATCH(DK32,'Cost Values'!$A$4:$A$47,0))*CR32*(1+$DL$1)^DC32</f>
        <v>337201.43285558926</v>
      </c>
      <c r="DM32" s="12"/>
      <c r="DN32" s="127">
        <f>SUM(D32:INDEX(D32:AV32,DC32))</f>
        <v>15</v>
      </c>
      <c r="DO32" s="12"/>
      <c r="DP32" s="130">
        <f ca="1">IF(COUNT(D32:CO32)&lt;2*DA32,DA32,SUM(OFFSET(D32,0,DC32):INDEX(OFFSET(D32,0,DC32):CO32,DA32)))</f>
        <v>35</v>
      </c>
      <c r="DQ32" s="12"/>
      <c r="DR32" s="101">
        <f t="shared" si="6"/>
        <v>22480.09552370595</v>
      </c>
      <c r="DS32" s="101">
        <f t="shared" si="7"/>
        <v>22480.09552370595</v>
      </c>
      <c r="DT32" s="101">
        <f t="shared" si="8"/>
        <v>22480.09552370595</v>
      </c>
      <c r="DU32" s="101">
        <f t="shared" si="9"/>
        <v>22480.09552370595</v>
      </c>
      <c r="DV32" s="101">
        <f t="shared" si="10"/>
        <v>22480.09552370595</v>
      </c>
      <c r="DW32" s="101">
        <f t="shared" si="11"/>
        <v>22480.09552370595</v>
      </c>
      <c r="DX32" s="101">
        <f t="shared" si="12"/>
        <v>22480.09552370595</v>
      </c>
      <c r="DY32" s="101">
        <f t="shared" si="13"/>
        <v>22480.09552370595</v>
      </c>
      <c r="DZ32" s="101">
        <f t="shared" si="14"/>
        <v>22480.09552370595</v>
      </c>
      <c r="EA32" s="101">
        <f t="shared" si="15"/>
        <v>22480.09552370595</v>
      </c>
      <c r="EB32" s="101">
        <f t="shared" si="16"/>
        <v>22480.09552370595</v>
      </c>
      <c r="EC32" s="101">
        <f t="shared" si="17"/>
        <v>22480.09552370595</v>
      </c>
      <c r="ED32" s="101">
        <f t="shared" si="18"/>
        <v>22480.09552370595</v>
      </c>
      <c r="EE32" s="101">
        <f t="shared" si="19"/>
        <v>22480.09552370595</v>
      </c>
      <c r="EF32" s="101">
        <f t="shared" si="20"/>
        <v>22480.09552370595</v>
      </c>
      <c r="EG32" s="101">
        <f t="shared" si="21"/>
        <v>103198.67209653936</v>
      </c>
      <c r="EH32" s="101">
        <f t="shared" si="22"/>
        <v>103198.67209653936</v>
      </c>
      <c r="EI32" s="101">
        <f t="shared" si="23"/>
        <v>103198.67209653936</v>
      </c>
      <c r="EJ32" s="101">
        <f t="shared" si="24"/>
        <v>103198.67209653936</v>
      </c>
      <c r="EK32" s="101">
        <f t="shared" si="25"/>
        <v>103198.67209653936</v>
      </c>
      <c r="EL32" s="101">
        <f t="shared" si="26"/>
        <v>103198.67209653936</v>
      </c>
      <c r="EM32" s="101">
        <f t="shared" si="27"/>
        <v>103198.67209653936</v>
      </c>
      <c r="EN32" s="101">
        <f t="shared" si="28"/>
        <v>103198.67209653936</v>
      </c>
      <c r="EO32" s="101">
        <f t="shared" si="29"/>
        <v>103198.67209653936</v>
      </c>
      <c r="EP32" s="101">
        <f t="shared" si="30"/>
        <v>103198.67209653936</v>
      </c>
      <c r="EQ32" s="101">
        <f t="shared" si="31"/>
        <v>103198.67209653936</v>
      </c>
      <c r="ER32" s="101">
        <f t="shared" si="32"/>
        <v>103198.67209653936</v>
      </c>
      <c r="ES32" s="101">
        <f t="shared" si="33"/>
        <v>103198.67209653936</v>
      </c>
      <c r="ET32" s="101">
        <f t="shared" si="34"/>
        <v>103198.67209653936</v>
      </c>
      <c r="EU32" s="101">
        <f t="shared" si="35"/>
        <v>103198.67209653936</v>
      </c>
      <c r="EV32" s="101">
        <f t="shared" si="36"/>
        <v>103198.67209653936</v>
      </c>
      <c r="EW32" s="101">
        <f t="shared" si="37"/>
        <v>103198.67209653936</v>
      </c>
      <c r="EX32" s="101">
        <f t="shared" si="38"/>
        <v>103198.67209653936</v>
      </c>
      <c r="EY32" s="101">
        <f t="shared" si="39"/>
        <v>103198.67209653936</v>
      </c>
      <c r="EZ32" s="101">
        <f t="shared" si="40"/>
        <v>103198.67209653936</v>
      </c>
      <c r="FA32" s="101">
        <f t="shared" si="41"/>
        <v>103198.67209653936</v>
      </c>
      <c r="FB32" s="101">
        <f t="shared" si="42"/>
        <v>103198.67209653936</v>
      </c>
      <c r="FC32" s="101">
        <f t="shared" si="43"/>
        <v>103198.67209653936</v>
      </c>
      <c r="FD32" s="101">
        <f t="shared" si="44"/>
        <v>103198.67209653936</v>
      </c>
      <c r="FE32" s="101">
        <f t="shared" si="45"/>
        <v>103198.67209653936</v>
      </c>
      <c r="FF32" s="101">
        <f t="shared" si="46"/>
        <v>103198.67209653936</v>
      </c>
      <c r="FG32" s="101">
        <f t="shared" si="47"/>
        <v>103198.67209653936</v>
      </c>
      <c r="FH32" s="101">
        <f t="shared" si="48"/>
        <v>103198.67209653936</v>
      </c>
      <c r="FI32" s="101">
        <f t="shared" si="49"/>
        <v>103198.67209653936</v>
      </c>
      <c r="FJ32" s="101">
        <f t="shared" si="50"/>
        <v>103198.67209653936</v>
      </c>
    </row>
    <row r="33" spans="1:166" ht="45" x14ac:dyDescent="0.25">
      <c r="A33" s="4" t="s">
        <v>34</v>
      </c>
      <c r="B33" s="149">
        <v>1</v>
      </c>
      <c r="C33" s="27" t="s">
        <v>151</v>
      </c>
      <c r="D33" s="109">
        <v>1</v>
      </c>
      <c r="E33" s="109">
        <v>1</v>
      </c>
      <c r="F33" s="109">
        <v>1</v>
      </c>
      <c r="G33" s="109">
        <v>1</v>
      </c>
      <c r="H33" s="109">
        <v>1</v>
      </c>
      <c r="I33" s="109">
        <v>1</v>
      </c>
      <c r="J33" s="109">
        <v>1</v>
      </c>
      <c r="K33" s="109">
        <v>1</v>
      </c>
      <c r="L33" s="109">
        <v>1</v>
      </c>
      <c r="M33" s="109">
        <v>1</v>
      </c>
      <c r="N33" s="109">
        <v>1</v>
      </c>
      <c r="O33" s="109">
        <v>1</v>
      </c>
      <c r="P33" s="109">
        <v>1</v>
      </c>
      <c r="Q33" s="109">
        <v>1</v>
      </c>
      <c r="R33" s="109">
        <v>1</v>
      </c>
      <c r="S33" s="109">
        <v>1</v>
      </c>
      <c r="T33" s="109">
        <v>1</v>
      </c>
      <c r="U33" s="109">
        <v>1</v>
      </c>
      <c r="V33" s="109">
        <v>1</v>
      </c>
      <c r="W33" s="109">
        <v>1</v>
      </c>
      <c r="X33" s="109">
        <v>1</v>
      </c>
      <c r="Y33" s="109">
        <v>1</v>
      </c>
      <c r="Z33" s="109">
        <v>1</v>
      </c>
      <c r="AA33" s="109">
        <v>1</v>
      </c>
      <c r="AB33" s="109">
        <v>1</v>
      </c>
      <c r="AC33" s="109">
        <v>1</v>
      </c>
      <c r="AD33" s="109">
        <v>1</v>
      </c>
      <c r="AE33" s="109">
        <v>1</v>
      </c>
      <c r="AF33" s="109">
        <v>1</v>
      </c>
      <c r="AG33" s="109">
        <v>1</v>
      </c>
      <c r="AH33" s="109">
        <v>1</v>
      </c>
      <c r="AI33" s="109">
        <v>1</v>
      </c>
      <c r="AJ33" s="109">
        <v>1</v>
      </c>
      <c r="AK33" s="109">
        <v>1</v>
      </c>
      <c r="AL33" s="109">
        <v>1</v>
      </c>
      <c r="AM33" s="109">
        <v>1</v>
      </c>
      <c r="AN33" s="109">
        <v>1</v>
      </c>
      <c r="AO33" s="109">
        <v>1</v>
      </c>
      <c r="AP33" s="109">
        <v>1</v>
      </c>
      <c r="AQ33" s="109">
        <v>1</v>
      </c>
      <c r="AR33" s="109">
        <v>1</v>
      </c>
      <c r="AS33" s="109">
        <v>1</v>
      </c>
      <c r="AT33" s="109">
        <v>1</v>
      </c>
      <c r="AU33" s="109">
        <v>1</v>
      </c>
      <c r="AV33" s="109">
        <v>1</v>
      </c>
      <c r="AW33" s="109">
        <v>1</v>
      </c>
      <c r="AX33" s="109">
        <v>1</v>
      </c>
      <c r="AY33" s="109">
        <v>1</v>
      </c>
      <c r="AZ33" s="109">
        <v>1</v>
      </c>
      <c r="BA33" s="109">
        <v>1</v>
      </c>
      <c r="BB33" s="109">
        <v>1</v>
      </c>
      <c r="BC33" s="109">
        <v>1</v>
      </c>
      <c r="BD33" s="109">
        <v>1</v>
      </c>
      <c r="BE33" s="109">
        <v>1</v>
      </c>
      <c r="BF33" s="109">
        <v>1</v>
      </c>
      <c r="BG33" s="109">
        <v>1</v>
      </c>
      <c r="BH33" s="109">
        <v>1</v>
      </c>
      <c r="BI33" s="109">
        <v>1</v>
      </c>
      <c r="BJ33" s="109">
        <v>1</v>
      </c>
      <c r="BK33" s="109">
        <v>1</v>
      </c>
      <c r="BL33" s="109">
        <v>1</v>
      </c>
      <c r="BM33" s="109">
        <v>1</v>
      </c>
      <c r="BN33" s="109">
        <v>1</v>
      </c>
      <c r="BO33" s="109">
        <v>1</v>
      </c>
      <c r="BP33" s="109">
        <v>1</v>
      </c>
      <c r="BQ33" s="109">
        <v>1</v>
      </c>
      <c r="BR33" s="109">
        <v>1</v>
      </c>
      <c r="BS33" s="109">
        <v>1</v>
      </c>
      <c r="BT33" s="109">
        <v>1</v>
      </c>
      <c r="BU33" s="109">
        <v>1</v>
      </c>
      <c r="BV33" s="109">
        <v>1</v>
      </c>
      <c r="BW33" s="109">
        <v>1</v>
      </c>
      <c r="BX33" s="109">
        <v>1</v>
      </c>
      <c r="BY33" s="109">
        <v>1</v>
      </c>
      <c r="BZ33" s="109">
        <v>1</v>
      </c>
      <c r="CA33" s="109">
        <v>1</v>
      </c>
      <c r="CB33" s="109">
        <v>1</v>
      </c>
      <c r="CC33" s="109">
        <v>1</v>
      </c>
      <c r="CD33" s="109">
        <v>1</v>
      </c>
      <c r="CE33" s="109">
        <v>1</v>
      </c>
      <c r="CF33" s="109">
        <v>1</v>
      </c>
      <c r="CG33" s="109">
        <v>1</v>
      </c>
      <c r="CH33" s="109">
        <v>1</v>
      </c>
      <c r="CI33" s="109">
        <v>1</v>
      </c>
      <c r="CJ33" s="109">
        <v>1</v>
      </c>
      <c r="CK33" s="109">
        <v>1</v>
      </c>
      <c r="CL33" s="109">
        <v>1</v>
      </c>
      <c r="CM33" s="109">
        <v>1</v>
      </c>
      <c r="CN33" s="109">
        <v>1</v>
      </c>
      <c r="CO33" s="109">
        <v>1</v>
      </c>
      <c r="CP33" s="27"/>
      <c r="CQ33" s="37" t="s">
        <v>90</v>
      </c>
      <c r="CR33" s="40">
        <v>168.76</v>
      </c>
      <c r="CS33" s="36">
        <v>33.301090771445416</v>
      </c>
      <c r="CT33" s="36">
        <v>-88.270948957574959</v>
      </c>
      <c r="CU33" s="31">
        <v>40</v>
      </c>
      <c r="CV33" s="15" t="s">
        <v>42</v>
      </c>
      <c r="CW33" s="28" t="s">
        <v>112</v>
      </c>
      <c r="CX33" s="27" t="s">
        <v>114</v>
      </c>
      <c r="CY33" s="31">
        <v>20</v>
      </c>
      <c r="CZ33" s="15" t="s">
        <v>42</v>
      </c>
      <c r="DA33" s="31">
        <v>35</v>
      </c>
      <c r="DB33" s="15" t="s">
        <v>42</v>
      </c>
      <c r="DC33" s="31">
        <f t="shared" si="51"/>
        <v>15</v>
      </c>
      <c r="DD33" s="15" t="s">
        <v>42</v>
      </c>
      <c r="DE33" s="22">
        <v>1</v>
      </c>
      <c r="DF33" s="105">
        <f t="shared" si="4"/>
        <v>15</v>
      </c>
      <c r="DH33" s="12">
        <v>4</v>
      </c>
      <c r="DI33" s="101">
        <f>INDEX('Cost Values'!$E$4:$E$47,MATCH(DH33,'Cost Values'!$A$4:$A$47,0))*CR33</f>
        <v>2244.5079999999998</v>
      </c>
      <c r="DJ33" s="12"/>
      <c r="DK33" s="12">
        <v>5</v>
      </c>
      <c r="DL33" s="101">
        <f>INDEX('Cost Values'!$E$4:$E$47,MATCH(DK33,'Cost Values'!$A$4:$A$47,0))*CR33*(1+$DL$1)^DC33</f>
        <v>9208.7795727373741</v>
      </c>
      <c r="DM33" s="12"/>
      <c r="DN33" s="127">
        <f>SUM(D33:INDEX(D33:AV33,DC33))</f>
        <v>15</v>
      </c>
      <c r="DO33" s="12"/>
      <c r="DP33" s="130">
        <f ca="1">IF(COUNT(D33:CO33)&lt;2*DA33,DA33,SUM(OFFSET(D33,0,DC33):INDEX(OFFSET(D33,0,DC33):CO33,DA33)))</f>
        <v>35</v>
      </c>
      <c r="DQ33" s="12"/>
      <c r="DR33" s="101">
        <f t="shared" si="6"/>
        <v>613.91863818249158</v>
      </c>
      <c r="DS33" s="101">
        <f t="shared" si="7"/>
        <v>613.91863818249158</v>
      </c>
      <c r="DT33" s="101">
        <f t="shared" si="8"/>
        <v>613.91863818249158</v>
      </c>
      <c r="DU33" s="101">
        <f t="shared" si="9"/>
        <v>613.91863818249158</v>
      </c>
      <c r="DV33" s="101">
        <f t="shared" si="10"/>
        <v>613.91863818249158</v>
      </c>
      <c r="DW33" s="101">
        <f t="shared" si="11"/>
        <v>613.91863818249158</v>
      </c>
      <c r="DX33" s="101">
        <f t="shared" si="12"/>
        <v>613.91863818249158</v>
      </c>
      <c r="DY33" s="101">
        <f t="shared" si="13"/>
        <v>613.91863818249158</v>
      </c>
      <c r="DZ33" s="101">
        <f t="shared" si="14"/>
        <v>613.91863818249158</v>
      </c>
      <c r="EA33" s="101">
        <f t="shared" si="15"/>
        <v>613.91863818249158</v>
      </c>
      <c r="EB33" s="101">
        <f t="shared" si="16"/>
        <v>613.91863818249158</v>
      </c>
      <c r="EC33" s="101">
        <f t="shared" si="17"/>
        <v>613.91863818249158</v>
      </c>
      <c r="ED33" s="101">
        <f t="shared" si="18"/>
        <v>613.91863818249158</v>
      </c>
      <c r="EE33" s="101">
        <f t="shared" si="19"/>
        <v>613.91863818249158</v>
      </c>
      <c r="EF33" s="101">
        <f t="shared" si="20"/>
        <v>613.91863818249158</v>
      </c>
      <c r="EG33" s="101">
        <f t="shared" si="21"/>
        <v>2818.2971095002035</v>
      </c>
      <c r="EH33" s="101">
        <f t="shared" si="22"/>
        <v>2818.2971095002035</v>
      </c>
      <c r="EI33" s="101">
        <f t="shared" si="23"/>
        <v>2818.2971095002035</v>
      </c>
      <c r="EJ33" s="101">
        <f t="shared" si="24"/>
        <v>2818.2971095002035</v>
      </c>
      <c r="EK33" s="101">
        <f t="shared" si="25"/>
        <v>2818.2971095002035</v>
      </c>
      <c r="EL33" s="101">
        <f t="shared" si="26"/>
        <v>2818.2971095002035</v>
      </c>
      <c r="EM33" s="101">
        <f t="shared" si="27"/>
        <v>2818.2971095002035</v>
      </c>
      <c r="EN33" s="101">
        <f t="shared" si="28"/>
        <v>2818.2971095002035</v>
      </c>
      <c r="EO33" s="101">
        <f t="shared" si="29"/>
        <v>2818.2971095002035</v>
      </c>
      <c r="EP33" s="101">
        <f t="shared" si="30"/>
        <v>2818.2971095002035</v>
      </c>
      <c r="EQ33" s="101">
        <f t="shared" si="31"/>
        <v>2818.2971095002035</v>
      </c>
      <c r="ER33" s="101">
        <f t="shared" si="32"/>
        <v>2818.2971095002035</v>
      </c>
      <c r="ES33" s="101">
        <f t="shared" si="33"/>
        <v>2818.2971095002035</v>
      </c>
      <c r="ET33" s="101">
        <f t="shared" si="34"/>
        <v>2818.2971095002035</v>
      </c>
      <c r="EU33" s="101">
        <f t="shared" si="35"/>
        <v>2818.2971095002035</v>
      </c>
      <c r="EV33" s="101">
        <f t="shared" si="36"/>
        <v>2818.2971095002035</v>
      </c>
      <c r="EW33" s="101">
        <f t="shared" si="37"/>
        <v>2818.2971095002035</v>
      </c>
      <c r="EX33" s="101">
        <f t="shared" si="38"/>
        <v>2818.2971095002035</v>
      </c>
      <c r="EY33" s="101">
        <f t="shared" si="39"/>
        <v>2818.2971095002035</v>
      </c>
      <c r="EZ33" s="101">
        <f t="shared" si="40"/>
        <v>2818.2971095002035</v>
      </c>
      <c r="FA33" s="101">
        <f t="shared" si="41"/>
        <v>2818.2971095002035</v>
      </c>
      <c r="FB33" s="101">
        <f t="shared" si="42"/>
        <v>2818.2971095002035</v>
      </c>
      <c r="FC33" s="101">
        <f t="shared" si="43"/>
        <v>2818.2971095002035</v>
      </c>
      <c r="FD33" s="101">
        <f t="shared" si="44"/>
        <v>2818.2971095002035</v>
      </c>
      <c r="FE33" s="101">
        <f t="shared" si="45"/>
        <v>2818.2971095002035</v>
      </c>
      <c r="FF33" s="101">
        <f t="shared" si="46"/>
        <v>2818.2971095002035</v>
      </c>
      <c r="FG33" s="101">
        <f t="shared" si="47"/>
        <v>2818.2971095002035</v>
      </c>
      <c r="FH33" s="101">
        <f t="shared" si="48"/>
        <v>2818.2971095002035</v>
      </c>
      <c r="FI33" s="101">
        <f t="shared" si="49"/>
        <v>2818.2971095002035</v>
      </c>
      <c r="FJ33" s="101">
        <f t="shared" si="50"/>
        <v>2818.2971095002035</v>
      </c>
    </row>
    <row r="34" spans="1:166" x14ac:dyDescent="0.25">
      <c r="A34" s="86" t="s">
        <v>37</v>
      </c>
      <c r="B34" s="151">
        <v>7</v>
      </c>
      <c r="C34" s="1" t="s">
        <v>231</v>
      </c>
      <c r="D34" s="109">
        <v>1</v>
      </c>
      <c r="E34" s="109">
        <v>1</v>
      </c>
      <c r="F34" s="109">
        <v>1</v>
      </c>
      <c r="G34" s="109">
        <v>1</v>
      </c>
      <c r="H34" s="109">
        <v>1</v>
      </c>
      <c r="I34" s="109">
        <v>1</v>
      </c>
      <c r="J34" s="109">
        <v>1</v>
      </c>
      <c r="K34" s="109">
        <v>1</v>
      </c>
      <c r="L34" s="109">
        <v>1</v>
      </c>
      <c r="M34" s="109">
        <v>1</v>
      </c>
      <c r="N34" s="109">
        <v>1</v>
      </c>
      <c r="O34" s="109">
        <v>1</v>
      </c>
      <c r="P34" s="109">
        <v>1</v>
      </c>
      <c r="Q34" s="109">
        <v>1</v>
      </c>
      <c r="R34" s="109">
        <v>1</v>
      </c>
      <c r="S34" s="109">
        <v>1</v>
      </c>
      <c r="T34" s="109">
        <v>1</v>
      </c>
      <c r="U34" s="109">
        <v>1</v>
      </c>
      <c r="V34" s="109">
        <v>1</v>
      </c>
      <c r="W34" s="109">
        <v>1</v>
      </c>
      <c r="X34" s="109">
        <v>1</v>
      </c>
      <c r="Y34" s="109">
        <v>1</v>
      </c>
      <c r="Z34" s="109">
        <v>1</v>
      </c>
      <c r="AA34" s="109">
        <v>1</v>
      </c>
      <c r="AB34" s="109">
        <v>1</v>
      </c>
      <c r="AC34" s="109">
        <v>1</v>
      </c>
      <c r="AD34" s="109">
        <v>1</v>
      </c>
      <c r="AE34" s="109">
        <v>1</v>
      </c>
      <c r="AF34" s="109">
        <v>1</v>
      </c>
      <c r="AG34" s="109">
        <v>1</v>
      </c>
      <c r="AH34" s="109">
        <v>1</v>
      </c>
      <c r="AI34" s="109">
        <v>1</v>
      </c>
      <c r="AJ34" s="109">
        <v>1</v>
      </c>
      <c r="AK34" s="109">
        <v>1</v>
      </c>
      <c r="AL34" s="109">
        <v>1</v>
      </c>
      <c r="AM34" s="109">
        <v>1</v>
      </c>
      <c r="AN34" s="109">
        <v>1</v>
      </c>
      <c r="AO34" s="109">
        <v>1</v>
      </c>
      <c r="AP34" s="109">
        <v>1</v>
      </c>
      <c r="AQ34" s="109">
        <v>1</v>
      </c>
      <c r="AR34" s="109">
        <v>1</v>
      </c>
      <c r="AS34" s="109">
        <v>1</v>
      </c>
      <c r="AT34" s="109">
        <v>1</v>
      </c>
      <c r="AU34" s="109">
        <v>1</v>
      </c>
      <c r="AV34" s="109">
        <v>1</v>
      </c>
      <c r="AW34" s="109">
        <v>1</v>
      </c>
      <c r="AX34" s="109">
        <v>1</v>
      </c>
      <c r="AY34" s="109">
        <v>1</v>
      </c>
      <c r="AZ34" s="109">
        <v>1</v>
      </c>
      <c r="BA34" s="109">
        <v>1</v>
      </c>
      <c r="BB34" s="109">
        <v>1</v>
      </c>
      <c r="BC34" s="109">
        <v>1</v>
      </c>
      <c r="BD34" s="109">
        <v>1</v>
      </c>
      <c r="BE34" s="109">
        <v>1</v>
      </c>
      <c r="BF34" s="109">
        <v>1</v>
      </c>
      <c r="BG34" s="109">
        <v>1</v>
      </c>
      <c r="BH34" s="109">
        <v>1</v>
      </c>
      <c r="BI34" s="109">
        <v>1</v>
      </c>
      <c r="BJ34" s="109">
        <v>1</v>
      </c>
      <c r="BK34" s="109">
        <v>1</v>
      </c>
      <c r="BL34" s="109">
        <v>1</v>
      </c>
      <c r="BM34" s="109">
        <v>1</v>
      </c>
      <c r="BN34" s="109">
        <v>1</v>
      </c>
      <c r="BO34" s="109">
        <v>1</v>
      </c>
      <c r="BP34" s="109">
        <v>1</v>
      </c>
      <c r="BQ34" s="109">
        <v>1</v>
      </c>
      <c r="BR34" s="109">
        <v>1</v>
      </c>
      <c r="BS34" s="109">
        <v>1</v>
      </c>
      <c r="BT34" s="109">
        <v>1</v>
      </c>
      <c r="BU34" s="109">
        <v>1</v>
      </c>
      <c r="BV34" s="109">
        <v>1</v>
      </c>
      <c r="BW34" s="109">
        <v>1</v>
      </c>
      <c r="BX34" s="109">
        <v>1</v>
      </c>
      <c r="BY34" s="109">
        <v>1</v>
      </c>
      <c r="BZ34" s="109">
        <v>1</v>
      </c>
      <c r="CA34" s="109">
        <v>1</v>
      </c>
      <c r="CB34" s="109">
        <v>1</v>
      </c>
      <c r="CC34" s="109">
        <v>1</v>
      </c>
      <c r="CD34" s="109">
        <v>1</v>
      </c>
      <c r="CE34" s="109">
        <v>1</v>
      </c>
      <c r="CF34" s="109">
        <v>1</v>
      </c>
      <c r="CG34" s="109">
        <v>1</v>
      </c>
      <c r="CH34" s="109">
        <v>1</v>
      </c>
      <c r="CI34" s="109">
        <v>1</v>
      </c>
      <c r="CJ34" s="109">
        <v>1</v>
      </c>
      <c r="CK34" s="109">
        <v>1</v>
      </c>
      <c r="CL34" s="109">
        <v>1</v>
      </c>
      <c r="CM34" s="109">
        <v>1</v>
      </c>
      <c r="CN34" s="109">
        <v>1</v>
      </c>
      <c r="CO34" s="109">
        <v>1</v>
      </c>
      <c r="CR34" s="26">
        <v>1</v>
      </c>
      <c r="CS34" s="32">
        <v>33.430204000000003</v>
      </c>
      <c r="CT34" s="32">
        <v>-88.801818999999995</v>
      </c>
      <c r="CU34" s="31">
        <v>15</v>
      </c>
      <c r="CV34" s="15" t="s">
        <v>42</v>
      </c>
      <c r="CW34" s="13" t="s">
        <v>16</v>
      </c>
      <c r="CX34" s="13" t="s">
        <v>27</v>
      </c>
      <c r="CY34" s="17">
        <v>4</v>
      </c>
      <c r="CZ34" s="15" t="s">
        <v>42</v>
      </c>
      <c r="DA34" s="17">
        <v>12</v>
      </c>
      <c r="DB34" s="15" t="s">
        <v>42</v>
      </c>
      <c r="DC34" s="17">
        <f t="shared" si="51"/>
        <v>8</v>
      </c>
      <c r="DD34" s="15" t="s">
        <v>42</v>
      </c>
      <c r="DE34" s="22">
        <v>2</v>
      </c>
      <c r="DF34" s="105">
        <f t="shared" si="4"/>
        <v>16</v>
      </c>
      <c r="DH34" s="12">
        <v>7</v>
      </c>
      <c r="DI34" s="101">
        <f>INDEX('Cost Values'!$E$4:$E$47,MATCH(DH34,'Cost Values'!$A$4:$A$47,0))*CR34</f>
        <v>1500</v>
      </c>
      <c r="DJ34" s="102"/>
      <c r="DK34" s="12">
        <v>7</v>
      </c>
      <c r="DL34" s="101">
        <f>INDEX('Cost Values'!$E$4:$E$47,MATCH(DK34,'Cost Values'!$A$4:$A$47,0))*CR34*(1+$DL$1)^DC34</f>
        <v>2579.2068379442312</v>
      </c>
      <c r="DM34" s="12"/>
      <c r="DN34" s="127">
        <f>SUM(D34:INDEX(D34:AV34,DC34))</f>
        <v>8</v>
      </c>
      <c r="DO34" s="12"/>
      <c r="DP34" s="130">
        <f ca="1">IF(COUNT(D34:CO34)&lt;2*DA34,DA34,SUM(OFFSET(D34,0,DC34):INDEX(OFFSET(D34,0,DC34):CO34,DA34)))</f>
        <v>12</v>
      </c>
      <c r="DQ34" s="12"/>
      <c r="DR34" s="101">
        <f t="shared" si="6"/>
        <v>322.4008547430289</v>
      </c>
      <c r="DS34" s="101">
        <f t="shared" si="7"/>
        <v>322.4008547430289</v>
      </c>
      <c r="DT34" s="101">
        <f t="shared" si="8"/>
        <v>322.4008547430289</v>
      </c>
      <c r="DU34" s="101">
        <f t="shared" si="9"/>
        <v>322.4008547430289</v>
      </c>
      <c r="DV34" s="101">
        <f t="shared" si="10"/>
        <v>322.4008547430289</v>
      </c>
      <c r="DW34" s="101">
        <f t="shared" si="11"/>
        <v>322.4008547430289</v>
      </c>
      <c r="DX34" s="101">
        <f t="shared" si="12"/>
        <v>322.4008547430289</v>
      </c>
      <c r="DY34" s="101">
        <f t="shared" si="13"/>
        <v>322.4008547430289</v>
      </c>
      <c r="DZ34" s="101">
        <f t="shared" si="14"/>
        <v>484.61549287875687</v>
      </c>
      <c r="EA34" s="101">
        <f t="shared" si="15"/>
        <v>484.61549287875687</v>
      </c>
      <c r="EB34" s="101">
        <f t="shared" si="16"/>
        <v>484.61549287875687</v>
      </c>
      <c r="EC34" s="101">
        <f t="shared" si="17"/>
        <v>484.61549287875687</v>
      </c>
      <c r="ED34" s="101">
        <f t="shared" si="18"/>
        <v>484.61549287875687</v>
      </c>
      <c r="EE34" s="101">
        <f t="shared" si="19"/>
        <v>484.61549287875687</v>
      </c>
      <c r="EF34" s="101">
        <f t="shared" si="20"/>
        <v>484.61549287875687</v>
      </c>
      <c r="EG34" s="101">
        <f t="shared" si="21"/>
        <v>484.61549287875687</v>
      </c>
      <c r="EH34" s="101">
        <f t="shared" si="22"/>
        <v>484.61549287875687</v>
      </c>
      <c r="EI34" s="101">
        <f t="shared" si="23"/>
        <v>484.61549287875687</v>
      </c>
      <c r="EJ34" s="101">
        <f t="shared" si="24"/>
        <v>484.61549287875687</v>
      </c>
      <c r="EK34" s="101">
        <f t="shared" si="25"/>
        <v>484.61549287875687</v>
      </c>
      <c r="EL34" s="101">
        <f t="shared" si="26"/>
        <v>1092.6716189631868</v>
      </c>
      <c r="EM34" s="101">
        <f t="shared" si="27"/>
        <v>1092.6716189631868</v>
      </c>
      <c r="EN34" s="101">
        <f t="shared" si="28"/>
        <v>1092.6716189631868</v>
      </c>
      <c r="EO34" s="101">
        <f t="shared" si="29"/>
        <v>1092.6716189631868</v>
      </c>
      <c r="EP34" s="101">
        <f t="shared" si="30"/>
        <v>1092.6716189631868</v>
      </c>
      <c r="EQ34" s="101">
        <f t="shared" si="31"/>
        <v>1092.6716189631868</v>
      </c>
      <c r="ER34" s="101">
        <f t="shared" si="32"/>
        <v>1092.6716189631868</v>
      </c>
      <c r="ES34" s="101">
        <f t="shared" si="33"/>
        <v>1092.6716189631868</v>
      </c>
      <c r="ET34" s="101">
        <f t="shared" si="34"/>
        <v>1092.6716189631868</v>
      </c>
      <c r="EU34" s="101">
        <f t="shared" si="35"/>
        <v>1092.6716189631868</v>
      </c>
      <c r="EV34" s="101">
        <f t="shared" si="36"/>
        <v>1092.6716189631868</v>
      </c>
      <c r="EW34" s="101">
        <f t="shared" si="37"/>
        <v>1092.6716189631868</v>
      </c>
      <c r="EX34" s="101">
        <f t="shared" si="38"/>
        <v>2463.6671431929121</v>
      </c>
      <c r="EY34" s="101">
        <f t="shared" si="39"/>
        <v>2463.6671431929121</v>
      </c>
      <c r="EZ34" s="101">
        <f t="shared" si="40"/>
        <v>2463.6671431929121</v>
      </c>
      <c r="FA34" s="101">
        <f t="shared" si="41"/>
        <v>2463.6671431929121</v>
      </c>
      <c r="FB34" s="101">
        <f t="shared" si="42"/>
        <v>2463.6671431929121</v>
      </c>
      <c r="FC34" s="101">
        <f t="shared" si="43"/>
        <v>2463.6671431929121</v>
      </c>
      <c r="FD34" s="101">
        <f t="shared" si="44"/>
        <v>2463.6671431929121</v>
      </c>
      <c r="FE34" s="101">
        <f t="shared" si="45"/>
        <v>2463.6671431929121</v>
      </c>
      <c r="FF34" s="101">
        <f t="shared" si="46"/>
        <v>2463.6671431929121</v>
      </c>
      <c r="FG34" s="101">
        <f t="shared" si="47"/>
        <v>2463.6671431929121</v>
      </c>
      <c r="FH34" s="101">
        <f t="shared" si="48"/>
        <v>2463.6671431929121</v>
      </c>
      <c r="FI34" s="101">
        <f t="shared" si="49"/>
        <v>2463.6671431929121</v>
      </c>
      <c r="FJ34" s="101">
        <f t="shared" si="50"/>
        <v>9551.4501351010549</v>
      </c>
    </row>
    <row r="35" spans="1:166" ht="45" x14ac:dyDescent="0.25">
      <c r="A35" s="4" t="s">
        <v>34</v>
      </c>
      <c r="B35" s="149">
        <v>1</v>
      </c>
      <c r="C35" s="27" t="s">
        <v>132</v>
      </c>
      <c r="D35" s="109">
        <v>1</v>
      </c>
      <c r="E35" s="109">
        <v>1</v>
      </c>
      <c r="F35" s="109">
        <v>1</v>
      </c>
      <c r="G35" s="109">
        <v>1</v>
      </c>
      <c r="H35" s="109">
        <v>1</v>
      </c>
      <c r="I35" s="109">
        <v>1</v>
      </c>
      <c r="J35" s="109">
        <v>1</v>
      </c>
      <c r="K35" s="109">
        <v>1</v>
      </c>
      <c r="L35" s="109">
        <v>1</v>
      </c>
      <c r="M35" s="109">
        <v>1</v>
      </c>
      <c r="N35" s="109">
        <v>1</v>
      </c>
      <c r="O35" s="109">
        <v>1</v>
      </c>
      <c r="P35" s="109">
        <v>1</v>
      </c>
      <c r="Q35" s="109">
        <v>1</v>
      </c>
      <c r="R35" s="109">
        <v>1</v>
      </c>
      <c r="S35" s="109">
        <v>1</v>
      </c>
      <c r="T35" s="109">
        <v>1</v>
      </c>
      <c r="U35" s="109">
        <v>1</v>
      </c>
      <c r="V35" s="109">
        <v>1</v>
      </c>
      <c r="W35" s="109">
        <v>1</v>
      </c>
      <c r="X35" s="109">
        <v>1</v>
      </c>
      <c r="Y35" s="109">
        <v>1</v>
      </c>
      <c r="Z35" s="109">
        <v>1</v>
      </c>
      <c r="AA35" s="109">
        <v>1</v>
      </c>
      <c r="AB35" s="109">
        <v>1</v>
      </c>
      <c r="AC35" s="109">
        <v>1</v>
      </c>
      <c r="AD35" s="109">
        <v>1</v>
      </c>
      <c r="AE35" s="109">
        <v>1</v>
      </c>
      <c r="AF35" s="109">
        <v>1</v>
      </c>
      <c r="AG35" s="109">
        <v>1</v>
      </c>
      <c r="AH35" s="109">
        <v>1</v>
      </c>
      <c r="AI35" s="109">
        <v>1</v>
      </c>
      <c r="AJ35" s="109">
        <v>1</v>
      </c>
      <c r="AK35" s="109">
        <v>1</v>
      </c>
      <c r="AL35" s="109">
        <v>1</v>
      </c>
      <c r="AM35" s="109">
        <v>1</v>
      </c>
      <c r="AN35" s="109">
        <v>1</v>
      </c>
      <c r="AO35" s="109">
        <v>1</v>
      </c>
      <c r="AP35" s="109">
        <v>1</v>
      </c>
      <c r="AQ35" s="109">
        <v>1</v>
      </c>
      <c r="AR35" s="109">
        <v>1</v>
      </c>
      <c r="AS35" s="109">
        <v>1</v>
      </c>
      <c r="AT35" s="109">
        <v>1</v>
      </c>
      <c r="AU35" s="109">
        <v>1</v>
      </c>
      <c r="AV35" s="109">
        <v>1</v>
      </c>
      <c r="AW35" s="109">
        <v>1</v>
      </c>
      <c r="AX35" s="109">
        <v>1</v>
      </c>
      <c r="AY35" s="109">
        <v>1</v>
      </c>
      <c r="AZ35" s="109">
        <v>1</v>
      </c>
      <c r="BA35" s="109">
        <v>1</v>
      </c>
      <c r="BB35" s="109">
        <v>1</v>
      </c>
      <c r="BC35" s="109">
        <v>1</v>
      </c>
      <c r="BD35" s="109">
        <v>1</v>
      </c>
      <c r="BE35" s="109">
        <v>1</v>
      </c>
      <c r="BF35" s="109">
        <v>1</v>
      </c>
      <c r="BG35" s="109">
        <v>1</v>
      </c>
      <c r="BH35" s="109">
        <v>1</v>
      </c>
      <c r="BI35" s="109">
        <v>1</v>
      </c>
      <c r="BJ35" s="109">
        <v>1</v>
      </c>
      <c r="BK35" s="109">
        <v>1</v>
      </c>
      <c r="BL35" s="109">
        <v>1</v>
      </c>
      <c r="BM35" s="109">
        <v>1</v>
      </c>
      <c r="BN35" s="109">
        <v>1</v>
      </c>
      <c r="BO35" s="109">
        <v>1</v>
      </c>
      <c r="BP35" s="109">
        <v>1</v>
      </c>
      <c r="BQ35" s="109">
        <v>1</v>
      </c>
      <c r="BR35" s="109">
        <v>1</v>
      </c>
      <c r="BS35" s="109">
        <v>1</v>
      </c>
      <c r="BT35" s="109">
        <v>1</v>
      </c>
      <c r="BU35" s="109">
        <v>1</v>
      </c>
      <c r="BV35" s="109">
        <v>1</v>
      </c>
      <c r="BW35" s="109">
        <v>1</v>
      </c>
      <c r="BX35" s="109">
        <v>1</v>
      </c>
      <c r="BY35" s="109">
        <v>1</v>
      </c>
      <c r="BZ35" s="109">
        <v>1</v>
      </c>
      <c r="CA35" s="109">
        <v>1</v>
      </c>
      <c r="CB35" s="109">
        <v>1</v>
      </c>
      <c r="CC35" s="109">
        <v>1</v>
      </c>
      <c r="CD35" s="109">
        <v>1</v>
      </c>
      <c r="CE35" s="109">
        <v>1</v>
      </c>
      <c r="CF35" s="109">
        <v>1</v>
      </c>
      <c r="CG35" s="109">
        <v>1</v>
      </c>
      <c r="CH35" s="109">
        <v>1</v>
      </c>
      <c r="CI35" s="109">
        <v>1</v>
      </c>
      <c r="CJ35" s="109">
        <v>1</v>
      </c>
      <c r="CK35" s="109">
        <v>1</v>
      </c>
      <c r="CL35" s="109">
        <v>1</v>
      </c>
      <c r="CM35" s="109">
        <v>1</v>
      </c>
      <c r="CN35" s="109">
        <v>1</v>
      </c>
      <c r="CO35" s="109">
        <v>1</v>
      </c>
      <c r="CP35" s="27"/>
      <c r="CQ35" s="37" t="s">
        <v>71</v>
      </c>
      <c r="CR35" s="44">
        <v>1208.19</v>
      </c>
      <c r="CS35" s="36">
        <v>33.482372608719103</v>
      </c>
      <c r="CT35" s="36">
        <v>-88.824057803248877</v>
      </c>
      <c r="CU35" s="31">
        <v>40</v>
      </c>
      <c r="CV35" s="15" t="s">
        <v>42</v>
      </c>
      <c r="CW35" s="28" t="s">
        <v>110</v>
      </c>
      <c r="CX35" s="27" t="s">
        <v>114</v>
      </c>
      <c r="CY35" s="31">
        <v>25</v>
      </c>
      <c r="CZ35" s="15" t="s">
        <v>42</v>
      </c>
      <c r="DA35" s="31">
        <v>45</v>
      </c>
      <c r="DB35" s="15" t="s">
        <v>42</v>
      </c>
      <c r="DC35" s="31">
        <f t="shared" si="51"/>
        <v>20</v>
      </c>
      <c r="DD35" s="15" t="s">
        <v>42</v>
      </c>
      <c r="DE35" s="22">
        <v>1</v>
      </c>
      <c r="DF35" s="105">
        <f t="shared" si="4"/>
        <v>20</v>
      </c>
      <c r="DH35" s="12">
        <v>3</v>
      </c>
      <c r="DI35" s="101">
        <f>INDEX('Cost Values'!$E$4:$E$47,MATCH(DH35,'Cost Values'!$A$4:$A$47,0))*CR35</f>
        <v>12685.995000000001</v>
      </c>
      <c r="DJ35" s="12"/>
      <c r="DK35" s="12">
        <v>5</v>
      </c>
      <c r="DL35" s="101">
        <f>INDEX('Cost Values'!$E$4:$E$47,MATCH(DK35,'Cost Values'!$A$4:$A$47,0))*CR35*(1+$DL$1)^DC35</f>
        <v>92510.199589907279</v>
      </c>
      <c r="DM35" s="12"/>
      <c r="DN35" s="127">
        <f>SUM(D35:INDEX(D35:AV35,DC35))</f>
        <v>20</v>
      </c>
      <c r="DO35" s="12"/>
      <c r="DP35" s="130">
        <f ca="1">IF(COUNT(D35:CO35)&lt;2*DA35,DA35,SUM(OFFSET(D35,0,DC35):INDEX(OFFSET(D35,0,DC35):CO35,DA35)))</f>
        <v>45</v>
      </c>
      <c r="DQ35" s="12"/>
      <c r="DR35" s="101">
        <f t="shared" si="6"/>
        <v>4625.509979495364</v>
      </c>
      <c r="DS35" s="101">
        <f t="shared" si="7"/>
        <v>4625.509979495364</v>
      </c>
      <c r="DT35" s="101">
        <f t="shared" si="8"/>
        <v>4625.509979495364</v>
      </c>
      <c r="DU35" s="101">
        <f t="shared" si="9"/>
        <v>4625.509979495364</v>
      </c>
      <c r="DV35" s="101">
        <f t="shared" si="10"/>
        <v>4625.509979495364</v>
      </c>
      <c r="DW35" s="101">
        <f t="shared" si="11"/>
        <v>4625.509979495364</v>
      </c>
      <c r="DX35" s="101">
        <f t="shared" si="12"/>
        <v>4625.509979495364</v>
      </c>
      <c r="DY35" s="101">
        <f t="shared" si="13"/>
        <v>4625.509979495364</v>
      </c>
      <c r="DZ35" s="101">
        <f t="shared" si="14"/>
        <v>4625.509979495364</v>
      </c>
      <c r="EA35" s="101">
        <f t="shared" si="15"/>
        <v>4625.509979495364</v>
      </c>
      <c r="EB35" s="101">
        <f t="shared" si="16"/>
        <v>4625.509979495364</v>
      </c>
      <c r="EC35" s="101">
        <f t="shared" si="17"/>
        <v>4625.509979495364</v>
      </c>
      <c r="ED35" s="101">
        <f t="shared" si="18"/>
        <v>4625.509979495364</v>
      </c>
      <c r="EE35" s="101">
        <f t="shared" si="19"/>
        <v>4625.509979495364</v>
      </c>
      <c r="EF35" s="101">
        <f t="shared" si="20"/>
        <v>4625.509979495364</v>
      </c>
      <c r="EG35" s="101">
        <f t="shared" si="21"/>
        <v>4625.509979495364</v>
      </c>
      <c r="EH35" s="101">
        <f t="shared" si="22"/>
        <v>4625.509979495364</v>
      </c>
      <c r="EI35" s="101">
        <f t="shared" si="23"/>
        <v>4625.509979495364</v>
      </c>
      <c r="EJ35" s="101">
        <f t="shared" si="24"/>
        <v>4625.509979495364</v>
      </c>
      <c r="EK35" s="101">
        <f t="shared" si="25"/>
        <v>4625.509979495364</v>
      </c>
      <c r="EL35" s="101">
        <f t="shared" si="26"/>
        <v>43358.423877969435</v>
      </c>
      <c r="EM35" s="101">
        <f t="shared" si="27"/>
        <v>43358.423877969435</v>
      </c>
      <c r="EN35" s="101">
        <f t="shared" si="28"/>
        <v>43358.423877969435</v>
      </c>
      <c r="EO35" s="101">
        <f t="shared" si="29"/>
        <v>43358.423877969435</v>
      </c>
      <c r="EP35" s="101">
        <f t="shared" si="30"/>
        <v>43358.423877969435</v>
      </c>
      <c r="EQ35" s="101">
        <f t="shared" si="31"/>
        <v>43358.423877969435</v>
      </c>
      <c r="ER35" s="101">
        <f t="shared" si="32"/>
        <v>43358.423877969435</v>
      </c>
      <c r="ES35" s="101">
        <f t="shared" si="33"/>
        <v>43358.423877969435</v>
      </c>
      <c r="ET35" s="101">
        <f t="shared" si="34"/>
        <v>43358.423877969435</v>
      </c>
      <c r="EU35" s="101">
        <f t="shared" si="35"/>
        <v>43358.423877969435</v>
      </c>
      <c r="EV35" s="101">
        <f t="shared" si="36"/>
        <v>43358.423877969435</v>
      </c>
      <c r="EW35" s="101">
        <f t="shared" si="37"/>
        <v>43358.423877969435</v>
      </c>
      <c r="EX35" s="101">
        <f t="shared" si="38"/>
        <v>43358.423877969435</v>
      </c>
      <c r="EY35" s="101">
        <f t="shared" si="39"/>
        <v>43358.423877969435</v>
      </c>
      <c r="EZ35" s="101">
        <f t="shared" si="40"/>
        <v>43358.423877969435</v>
      </c>
      <c r="FA35" s="101">
        <f t="shared" si="41"/>
        <v>43358.423877969435</v>
      </c>
      <c r="FB35" s="101">
        <f t="shared" si="42"/>
        <v>43358.423877969435</v>
      </c>
      <c r="FC35" s="101">
        <f t="shared" si="43"/>
        <v>43358.423877969435</v>
      </c>
      <c r="FD35" s="101">
        <f t="shared" si="44"/>
        <v>43358.423877969435</v>
      </c>
      <c r="FE35" s="101">
        <f t="shared" si="45"/>
        <v>43358.423877969435</v>
      </c>
      <c r="FF35" s="101">
        <f t="shared" si="46"/>
        <v>43358.423877969435</v>
      </c>
      <c r="FG35" s="101">
        <f t="shared" si="47"/>
        <v>43358.423877969435</v>
      </c>
      <c r="FH35" s="101">
        <f t="shared" si="48"/>
        <v>43358.423877969435</v>
      </c>
      <c r="FI35" s="101">
        <f t="shared" si="49"/>
        <v>43358.423877969435</v>
      </c>
      <c r="FJ35" s="101">
        <f t="shared" si="50"/>
        <v>43358.423877969435</v>
      </c>
    </row>
    <row r="36" spans="1:166" ht="45" x14ac:dyDescent="0.25">
      <c r="A36" s="4" t="s">
        <v>34</v>
      </c>
      <c r="B36" s="149">
        <v>1</v>
      </c>
      <c r="C36" s="27" t="s">
        <v>133</v>
      </c>
      <c r="D36" s="109">
        <v>1</v>
      </c>
      <c r="E36" s="109">
        <v>1</v>
      </c>
      <c r="F36" s="109">
        <v>1</v>
      </c>
      <c r="G36" s="109">
        <v>1</v>
      </c>
      <c r="H36" s="109">
        <v>1</v>
      </c>
      <c r="I36" s="109">
        <v>1</v>
      </c>
      <c r="J36" s="109">
        <v>1</v>
      </c>
      <c r="K36" s="109">
        <v>1</v>
      </c>
      <c r="L36" s="109">
        <v>1</v>
      </c>
      <c r="M36" s="109">
        <v>1</v>
      </c>
      <c r="N36" s="109">
        <v>1</v>
      </c>
      <c r="O36" s="109">
        <v>1</v>
      </c>
      <c r="P36" s="109">
        <v>1</v>
      </c>
      <c r="Q36" s="109">
        <v>1</v>
      </c>
      <c r="R36" s="109">
        <v>1</v>
      </c>
      <c r="S36" s="109">
        <v>1</v>
      </c>
      <c r="T36" s="109">
        <v>1</v>
      </c>
      <c r="U36" s="109">
        <v>1</v>
      </c>
      <c r="V36" s="109">
        <v>1</v>
      </c>
      <c r="W36" s="109">
        <v>1</v>
      </c>
      <c r="X36" s="109">
        <v>1</v>
      </c>
      <c r="Y36" s="109">
        <v>1</v>
      </c>
      <c r="Z36" s="109">
        <v>1</v>
      </c>
      <c r="AA36" s="109">
        <v>1</v>
      </c>
      <c r="AB36" s="109">
        <v>1</v>
      </c>
      <c r="AC36" s="109">
        <v>1</v>
      </c>
      <c r="AD36" s="109">
        <v>1</v>
      </c>
      <c r="AE36" s="109">
        <v>1</v>
      </c>
      <c r="AF36" s="109">
        <v>1</v>
      </c>
      <c r="AG36" s="109">
        <v>1</v>
      </c>
      <c r="AH36" s="109">
        <v>1</v>
      </c>
      <c r="AI36" s="109">
        <v>1</v>
      </c>
      <c r="AJ36" s="109">
        <v>1</v>
      </c>
      <c r="AK36" s="109">
        <v>1</v>
      </c>
      <c r="AL36" s="109">
        <v>1</v>
      </c>
      <c r="AM36" s="109">
        <v>1</v>
      </c>
      <c r="AN36" s="109">
        <v>1</v>
      </c>
      <c r="AO36" s="109">
        <v>1</v>
      </c>
      <c r="AP36" s="109">
        <v>1</v>
      </c>
      <c r="AQ36" s="109">
        <v>1</v>
      </c>
      <c r="AR36" s="109">
        <v>1</v>
      </c>
      <c r="AS36" s="109">
        <v>1</v>
      </c>
      <c r="AT36" s="109">
        <v>1</v>
      </c>
      <c r="AU36" s="109">
        <v>1</v>
      </c>
      <c r="AV36" s="109">
        <v>1</v>
      </c>
      <c r="AW36" s="109">
        <v>1</v>
      </c>
      <c r="AX36" s="109">
        <v>1</v>
      </c>
      <c r="AY36" s="109">
        <v>1</v>
      </c>
      <c r="AZ36" s="109">
        <v>1</v>
      </c>
      <c r="BA36" s="109">
        <v>1</v>
      </c>
      <c r="BB36" s="109">
        <v>1</v>
      </c>
      <c r="BC36" s="109">
        <v>1</v>
      </c>
      <c r="BD36" s="109">
        <v>1</v>
      </c>
      <c r="BE36" s="109">
        <v>1</v>
      </c>
      <c r="BF36" s="109">
        <v>1</v>
      </c>
      <c r="BG36" s="109">
        <v>1</v>
      </c>
      <c r="BH36" s="109">
        <v>1</v>
      </c>
      <c r="BI36" s="109">
        <v>1</v>
      </c>
      <c r="BJ36" s="109">
        <v>1</v>
      </c>
      <c r="BK36" s="109">
        <v>1</v>
      </c>
      <c r="BL36" s="109">
        <v>1</v>
      </c>
      <c r="BM36" s="109">
        <v>1</v>
      </c>
      <c r="BN36" s="109">
        <v>1</v>
      </c>
      <c r="BO36" s="109">
        <v>1</v>
      </c>
      <c r="BP36" s="109">
        <v>1</v>
      </c>
      <c r="BQ36" s="109">
        <v>1</v>
      </c>
      <c r="BR36" s="109">
        <v>1</v>
      </c>
      <c r="BS36" s="109">
        <v>1</v>
      </c>
      <c r="BT36" s="109">
        <v>1</v>
      </c>
      <c r="BU36" s="109">
        <v>1</v>
      </c>
      <c r="BV36" s="109">
        <v>1</v>
      </c>
      <c r="BW36" s="109">
        <v>1</v>
      </c>
      <c r="BX36" s="109">
        <v>1</v>
      </c>
      <c r="BY36" s="109">
        <v>1</v>
      </c>
      <c r="BZ36" s="109">
        <v>1</v>
      </c>
      <c r="CA36" s="109">
        <v>1</v>
      </c>
      <c r="CB36" s="109">
        <v>1</v>
      </c>
      <c r="CC36" s="109">
        <v>1</v>
      </c>
      <c r="CD36" s="109">
        <v>1</v>
      </c>
      <c r="CE36" s="109">
        <v>1</v>
      </c>
      <c r="CF36" s="109">
        <v>1</v>
      </c>
      <c r="CG36" s="109">
        <v>1</v>
      </c>
      <c r="CH36" s="109">
        <v>1</v>
      </c>
      <c r="CI36" s="109">
        <v>1</v>
      </c>
      <c r="CJ36" s="109">
        <v>1</v>
      </c>
      <c r="CK36" s="109">
        <v>1</v>
      </c>
      <c r="CL36" s="109">
        <v>1</v>
      </c>
      <c r="CM36" s="109">
        <v>1</v>
      </c>
      <c r="CN36" s="109">
        <v>1</v>
      </c>
      <c r="CO36" s="109">
        <v>1</v>
      </c>
      <c r="CP36" s="27"/>
      <c r="CQ36" s="41" t="s">
        <v>72</v>
      </c>
      <c r="CR36" s="40">
        <v>1443.02</v>
      </c>
      <c r="CS36" s="36">
        <v>33.047022345209733</v>
      </c>
      <c r="CT36" s="36">
        <v>-88.920340620372158</v>
      </c>
      <c r="CU36" s="31">
        <v>40</v>
      </c>
      <c r="CV36" s="15" t="s">
        <v>42</v>
      </c>
      <c r="CW36" s="28" t="s">
        <v>110</v>
      </c>
      <c r="CX36" s="27" t="s">
        <v>114</v>
      </c>
      <c r="CY36" s="31">
        <v>25</v>
      </c>
      <c r="CZ36" s="15" t="s">
        <v>42</v>
      </c>
      <c r="DA36" s="31">
        <v>45</v>
      </c>
      <c r="DB36" s="15" t="s">
        <v>42</v>
      </c>
      <c r="DC36" s="31">
        <f t="shared" si="51"/>
        <v>20</v>
      </c>
      <c r="DD36" s="15" t="s">
        <v>42</v>
      </c>
      <c r="DE36" s="22">
        <v>1</v>
      </c>
      <c r="DF36" s="105">
        <f t="shared" ref="DF36:DF67" si="52">DC36*DE36</f>
        <v>20</v>
      </c>
      <c r="DH36" s="12">
        <v>3</v>
      </c>
      <c r="DI36" s="101">
        <f>INDEX('Cost Values'!$E$4:$E$47,MATCH(DH36,'Cost Values'!$A$4:$A$47,0))*CR36</f>
        <v>15151.71</v>
      </c>
      <c r="DJ36" s="12"/>
      <c r="DK36" s="12">
        <v>5</v>
      </c>
      <c r="DL36" s="101">
        <f>INDEX('Cost Values'!$E$4:$E$47,MATCH(DK36,'Cost Values'!$A$4:$A$47,0))*CR36*(1+$DL$1)^DC36</f>
        <v>110490.9560683568</v>
      </c>
      <c r="DM36" s="12"/>
      <c r="DN36" s="127">
        <f>SUM(D36:INDEX(D36:AV36,DC36))</f>
        <v>20</v>
      </c>
      <c r="DO36" s="12"/>
      <c r="DP36" s="130">
        <f ca="1">IF(COUNT(D36:CO36)&lt;2*DA36,DA36,SUM(OFFSET(D36,0,DC36):INDEX(OFFSET(D36,0,DC36):CO36,DA36)))</f>
        <v>45</v>
      </c>
      <c r="DQ36" s="12"/>
      <c r="DR36" s="101">
        <f t="shared" si="6"/>
        <v>5524.5478034178395</v>
      </c>
      <c r="DS36" s="101">
        <f t="shared" si="7"/>
        <v>5524.5478034178395</v>
      </c>
      <c r="DT36" s="101">
        <f t="shared" si="8"/>
        <v>5524.5478034178395</v>
      </c>
      <c r="DU36" s="101">
        <f t="shared" si="9"/>
        <v>5524.5478034178395</v>
      </c>
      <c r="DV36" s="101">
        <f t="shared" si="10"/>
        <v>5524.5478034178395</v>
      </c>
      <c r="DW36" s="101">
        <f t="shared" si="11"/>
        <v>5524.5478034178395</v>
      </c>
      <c r="DX36" s="101">
        <f t="shared" si="12"/>
        <v>5524.5478034178395</v>
      </c>
      <c r="DY36" s="101">
        <f t="shared" si="13"/>
        <v>5524.5478034178395</v>
      </c>
      <c r="DZ36" s="101">
        <f t="shared" si="14"/>
        <v>5524.5478034178395</v>
      </c>
      <c r="EA36" s="101">
        <f t="shared" si="15"/>
        <v>5524.5478034178395</v>
      </c>
      <c r="EB36" s="101">
        <f t="shared" si="16"/>
        <v>5524.5478034178395</v>
      </c>
      <c r="EC36" s="101">
        <f t="shared" si="17"/>
        <v>5524.5478034178395</v>
      </c>
      <c r="ED36" s="101">
        <f t="shared" si="18"/>
        <v>5524.5478034178395</v>
      </c>
      <c r="EE36" s="101">
        <f t="shared" si="19"/>
        <v>5524.5478034178395</v>
      </c>
      <c r="EF36" s="101">
        <f t="shared" si="20"/>
        <v>5524.5478034178395</v>
      </c>
      <c r="EG36" s="101">
        <f t="shared" si="21"/>
        <v>5524.5478034178395</v>
      </c>
      <c r="EH36" s="101">
        <f t="shared" si="22"/>
        <v>5524.5478034178395</v>
      </c>
      <c r="EI36" s="101">
        <f t="shared" si="23"/>
        <v>5524.5478034178395</v>
      </c>
      <c r="EJ36" s="101">
        <f t="shared" si="24"/>
        <v>5524.5478034178395</v>
      </c>
      <c r="EK36" s="101">
        <f t="shared" si="25"/>
        <v>5524.5478034178395</v>
      </c>
      <c r="EL36" s="101">
        <f t="shared" si="26"/>
        <v>51785.789341401156</v>
      </c>
      <c r="EM36" s="101">
        <f t="shared" si="27"/>
        <v>51785.789341401156</v>
      </c>
      <c r="EN36" s="101">
        <f t="shared" si="28"/>
        <v>51785.789341401156</v>
      </c>
      <c r="EO36" s="101">
        <f t="shared" si="29"/>
        <v>51785.789341401156</v>
      </c>
      <c r="EP36" s="101">
        <f t="shared" si="30"/>
        <v>51785.789341401156</v>
      </c>
      <c r="EQ36" s="101">
        <f t="shared" si="31"/>
        <v>51785.789341401156</v>
      </c>
      <c r="ER36" s="101">
        <f t="shared" si="32"/>
        <v>51785.789341401156</v>
      </c>
      <c r="ES36" s="101">
        <f t="shared" si="33"/>
        <v>51785.789341401156</v>
      </c>
      <c r="ET36" s="101">
        <f t="shared" si="34"/>
        <v>51785.789341401156</v>
      </c>
      <c r="EU36" s="101">
        <f t="shared" si="35"/>
        <v>51785.789341401156</v>
      </c>
      <c r="EV36" s="101">
        <f t="shared" si="36"/>
        <v>51785.789341401156</v>
      </c>
      <c r="EW36" s="101">
        <f t="shared" si="37"/>
        <v>51785.789341401156</v>
      </c>
      <c r="EX36" s="101">
        <f t="shared" si="38"/>
        <v>51785.789341401156</v>
      </c>
      <c r="EY36" s="101">
        <f t="shared" si="39"/>
        <v>51785.789341401156</v>
      </c>
      <c r="EZ36" s="101">
        <f t="shared" si="40"/>
        <v>51785.789341401156</v>
      </c>
      <c r="FA36" s="101">
        <f t="shared" si="41"/>
        <v>51785.789341401156</v>
      </c>
      <c r="FB36" s="101">
        <f t="shared" si="42"/>
        <v>51785.789341401156</v>
      </c>
      <c r="FC36" s="101">
        <f t="shared" si="43"/>
        <v>51785.789341401156</v>
      </c>
      <c r="FD36" s="101">
        <f t="shared" si="44"/>
        <v>51785.789341401156</v>
      </c>
      <c r="FE36" s="101">
        <f t="shared" si="45"/>
        <v>51785.789341401156</v>
      </c>
      <c r="FF36" s="101">
        <f t="shared" si="46"/>
        <v>51785.789341401156</v>
      </c>
      <c r="FG36" s="101">
        <f t="shared" si="47"/>
        <v>51785.789341401156</v>
      </c>
      <c r="FH36" s="101">
        <f t="shared" si="48"/>
        <v>51785.789341401156</v>
      </c>
      <c r="FI36" s="101">
        <f t="shared" si="49"/>
        <v>51785.789341401156</v>
      </c>
      <c r="FJ36" s="101">
        <f t="shared" si="50"/>
        <v>51785.789341401156</v>
      </c>
    </row>
    <row r="37" spans="1:166" ht="45" x14ac:dyDescent="0.25">
      <c r="A37" s="4" t="s">
        <v>34</v>
      </c>
      <c r="B37" s="149">
        <v>1</v>
      </c>
      <c r="C37" s="27" t="s">
        <v>134</v>
      </c>
      <c r="D37" s="109">
        <v>1</v>
      </c>
      <c r="E37" s="109">
        <v>1</v>
      </c>
      <c r="F37" s="109">
        <v>1</v>
      </c>
      <c r="G37" s="109">
        <v>1</v>
      </c>
      <c r="H37" s="109">
        <v>1</v>
      </c>
      <c r="I37" s="109">
        <v>1</v>
      </c>
      <c r="J37" s="109">
        <v>1</v>
      </c>
      <c r="K37" s="109">
        <v>1</v>
      </c>
      <c r="L37" s="109">
        <v>1</v>
      </c>
      <c r="M37" s="109">
        <v>1</v>
      </c>
      <c r="N37" s="109">
        <v>1</v>
      </c>
      <c r="O37" s="109">
        <v>1</v>
      </c>
      <c r="P37" s="109">
        <v>1</v>
      </c>
      <c r="Q37" s="109">
        <v>1</v>
      </c>
      <c r="R37" s="109">
        <v>1</v>
      </c>
      <c r="S37" s="109">
        <v>1</v>
      </c>
      <c r="T37" s="109">
        <v>1</v>
      </c>
      <c r="U37" s="109">
        <v>1</v>
      </c>
      <c r="V37" s="109">
        <v>1</v>
      </c>
      <c r="W37" s="109">
        <v>1</v>
      </c>
      <c r="X37" s="109">
        <v>1</v>
      </c>
      <c r="Y37" s="109">
        <v>1</v>
      </c>
      <c r="Z37" s="109">
        <v>1</v>
      </c>
      <c r="AA37" s="109">
        <v>1</v>
      </c>
      <c r="AB37" s="109">
        <v>1</v>
      </c>
      <c r="AC37" s="109">
        <v>1</v>
      </c>
      <c r="AD37" s="109">
        <v>1</v>
      </c>
      <c r="AE37" s="109">
        <v>1</v>
      </c>
      <c r="AF37" s="109">
        <v>1</v>
      </c>
      <c r="AG37" s="109">
        <v>1</v>
      </c>
      <c r="AH37" s="109">
        <v>1</v>
      </c>
      <c r="AI37" s="109">
        <v>1</v>
      </c>
      <c r="AJ37" s="109">
        <v>1</v>
      </c>
      <c r="AK37" s="109">
        <v>1</v>
      </c>
      <c r="AL37" s="109">
        <v>1</v>
      </c>
      <c r="AM37" s="109">
        <v>1</v>
      </c>
      <c r="AN37" s="109">
        <v>1</v>
      </c>
      <c r="AO37" s="109">
        <v>1</v>
      </c>
      <c r="AP37" s="109">
        <v>1</v>
      </c>
      <c r="AQ37" s="109">
        <v>1</v>
      </c>
      <c r="AR37" s="109">
        <v>1</v>
      </c>
      <c r="AS37" s="109">
        <v>1</v>
      </c>
      <c r="AT37" s="109">
        <v>1</v>
      </c>
      <c r="AU37" s="109">
        <v>1</v>
      </c>
      <c r="AV37" s="109">
        <v>1</v>
      </c>
      <c r="AW37" s="109">
        <v>1</v>
      </c>
      <c r="AX37" s="109">
        <v>1</v>
      </c>
      <c r="AY37" s="109">
        <v>1</v>
      </c>
      <c r="AZ37" s="109">
        <v>1</v>
      </c>
      <c r="BA37" s="109">
        <v>1</v>
      </c>
      <c r="BB37" s="109">
        <v>1</v>
      </c>
      <c r="BC37" s="109">
        <v>1</v>
      </c>
      <c r="BD37" s="109">
        <v>1</v>
      </c>
      <c r="BE37" s="109">
        <v>1</v>
      </c>
      <c r="BF37" s="109">
        <v>1</v>
      </c>
      <c r="BG37" s="109">
        <v>1</v>
      </c>
      <c r="BH37" s="109">
        <v>1</v>
      </c>
      <c r="BI37" s="109">
        <v>1</v>
      </c>
      <c r="BJ37" s="109">
        <v>1</v>
      </c>
      <c r="BK37" s="109">
        <v>1</v>
      </c>
      <c r="BL37" s="109">
        <v>1</v>
      </c>
      <c r="BM37" s="109">
        <v>1</v>
      </c>
      <c r="BN37" s="109">
        <v>1</v>
      </c>
      <c r="BO37" s="109">
        <v>1</v>
      </c>
      <c r="BP37" s="109">
        <v>1</v>
      </c>
      <c r="BQ37" s="109">
        <v>1</v>
      </c>
      <c r="BR37" s="109">
        <v>1</v>
      </c>
      <c r="BS37" s="109">
        <v>1</v>
      </c>
      <c r="BT37" s="109">
        <v>1</v>
      </c>
      <c r="BU37" s="109">
        <v>1</v>
      </c>
      <c r="BV37" s="109">
        <v>1</v>
      </c>
      <c r="BW37" s="109">
        <v>1</v>
      </c>
      <c r="BX37" s="109">
        <v>1</v>
      </c>
      <c r="BY37" s="109">
        <v>1</v>
      </c>
      <c r="BZ37" s="109">
        <v>1</v>
      </c>
      <c r="CA37" s="109">
        <v>1</v>
      </c>
      <c r="CB37" s="109">
        <v>1</v>
      </c>
      <c r="CC37" s="109">
        <v>1</v>
      </c>
      <c r="CD37" s="109">
        <v>1</v>
      </c>
      <c r="CE37" s="109">
        <v>1</v>
      </c>
      <c r="CF37" s="109">
        <v>1</v>
      </c>
      <c r="CG37" s="109">
        <v>1</v>
      </c>
      <c r="CH37" s="109">
        <v>1</v>
      </c>
      <c r="CI37" s="109">
        <v>1</v>
      </c>
      <c r="CJ37" s="109">
        <v>1</v>
      </c>
      <c r="CK37" s="109">
        <v>1</v>
      </c>
      <c r="CL37" s="109">
        <v>1</v>
      </c>
      <c r="CM37" s="109">
        <v>1</v>
      </c>
      <c r="CN37" s="109">
        <v>1</v>
      </c>
      <c r="CO37" s="109">
        <v>1</v>
      </c>
      <c r="CP37" s="27"/>
      <c r="CQ37" s="41" t="s">
        <v>73</v>
      </c>
      <c r="CR37" s="40">
        <v>1643.53</v>
      </c>
      <c r="CS37" s="36">
        <v>33.815024702614089</v>
      </c>
      <c r="CT37" s="36">
        <v>-88.043070706504665</v>
      </c>
      <c r="CU37" s="31">
        <v>40</v>
      </c>
      <c r="CV37" s="15" t="s">
        <v>42</v>
      </c>
      <c r="CW37" s="28" t="s">
        <v>110</v>
      </c>
      <c r="CX37" s="27" t="s">
        <v>114</v>
      </c>
      <c r="CY37" s="31">
        <v>25</v>
      </c>
      <c r="CZ37" s="15" t="s">
        <v>42</v>
      </c>
      <c r="DA37" s="31">
        <v>45</v>
      </c>
      <c r="DB37" s="15" t="s">
        <v>42</v>
      </c>
      <c r="DC37" s="31">
        <f t="shared" si="51"/>
        <v>20</v>
      </c>
      <c r="DD37" s="15" t="s">
        <v>42</v>
      </c>
      <c r="DE37" s="22">
        <v>1</v>
      </c>
      <c r="DF37" s="105">
        <f t="shared" si="52"/>
        <v>20</v>
      </c>
      <c r="DH37" s="12">
        <v>3</v>
      </c>
      <c r="DI37" s="101">
        <f>INDEX('Cost Values'!$E$4:$E$47,MATCH(DH37,'Cost Values'!$A$4:$A$47,0))*CR37</f>
        <v>17257.064999999999</v>
      </c>
      <c r="DJ37" s="12"/>
      <c r="DK37" s="12">
        <v>5</v>
      </c>
      <c r="DL37" s="101">
        <f>INDEX('Cost Values'!$E$4:$E$47,MATCH(DK37,'Cost Values'!$A$4:$A$47,0))*CR37*(1+$DL$1)^DC37</f>
        <v>125843.85595974168</v>
      </c>
      <c r="DM37" s="12"/>
      <c r="DN37" s="127">
        <f>SUM(D37:INDEX(D37:AV37,DC37))</f>
        <v>20</v>
      </c>
      <c r="DO37" s="12"/>
      <c r="DP37" s="130">
        <f ca="1">IF(COUNT(D37:CO37)&lt;2*DA37,DA37,SUM(OFFSET(D37,0,DC37):INDEX(OFFSET(D37,0,DC37):CO37,DA37)))</f>
        <v>45</v>
      </c>
      <c r="DQ37" s="12"/>
      <c r="DR37" s="101">
        <f t="shared" ref="DR37:DR68" si="53">IF(D37=0,0,IF(DR$1&lt;=$DC37,$DL37/$DN37,IF(AND(DR$1&gt;$DC37,DR$1&lt;=$DC37+$DA37),($DL37*((1+$DL$1)^$DA37))/$DA37,IF(AND(DR$1&gt;($DC37+$DA37),DR$1&lt;=$DA37*2+$DC37),($DL37*(1+$DL$1)^($DA37*2))/$DA37,IF(AND(DR$1&gt;($DC37+$DA37*2),DR$1&lt;=($DC37+$DA37*3)),($DL37*(1+$DL$1)^($DA37*3))/$DA37,IF(AND(DR$1&gt;($DC37+$DA37*3),DR$1&lt;=($DA37*4)),($DL37*(1+$DL$1)^($DA37*4+$DC37))/$DA37,"FAILURE"))))))</f>
        <v>6292.1927979870834</v>
      </c>
      <c r="DS37" s="101">
        <f t="shared" ref="DS37:DS68" si="54">IF(E37=0,0,IF(DS$1&lt;=$DC37,$DL37/$DN37,IF(AND(DS$1&gt;$DC37,DS$1&lt;=$DC37+$DA37),($DL37*((1+$DL$1)^$DA37))/$DA37,IF(AND(DS$1&gt;($DC37+$DA37),DS$1&lt;=$DA37*2+$DC37),($DL37*(1+$DL$1)^($DA37*2))/$DA37,IF(AND(DS$1&gt;($DC37+$DA37*2),DS$1&lt;=($DC37+$DA37*3)),($DL37*(1+$DL$1)^($DA37*3))/$DA37,IF(AND(DS$1&gt;($DC37+$DA37*3),DS$1&lt;=($DA37*4)),($DL37*(1+$DL$1)^($DA37*4+$DC37))/$DA37,"FAILURE"))))))</f>
        <v>6292.1927979870834</v>
      </c>
      <c r="DT37" s="101">
        <f t="shared" ref="DT37:DT68" si="55">IF(F37=0,0,IF(DT$1&lt;=$DC37,$DL37/$DN37,IF(AND(DT$1&gt;$DC37,DT$1&lt;=$DC37+$DA37),($DL37*((1+$DL$1)^$DA37))/$DA37,IF(AND(DT$1&gt;($DC37+$DA37),DT$1&lt;=$DA37*2+$DC37),($DL37*(1+$DL$1)^($DA37*2))/$DA37,IF(AND(DT$1&gt;($DC37+$DA37*2),DT$1&lt;=($DC37+$DA37*3)),($DL37*(1+$DL$1)^($DA37*3))/$DA37,IF(AND(DT$1&gt;($DC37+$DA37*3),DT$1&lt;=($DA37*4)),($DL37*(1+$DL$1)^($DA37*4+$DC37))/$DA37,"FAILURE"))))))</f>
        <v>6292.1927979870834</v>
      </c>
      <c r="DU37" s="101">
        <f t="shared" ref="DU37:DU68" si="56">IF(G37=0,0,IF(DU$1&lt;=$DC37,$DL37/$DN37,IF(AND(DU$1&gt;$DC37,DU$1&lt;=$DC37+$DA37),($DL37*((1+$DL$1)^$DA37))/$DA37,IF(AND(DU$1&gt;($DC37+$DA37),DU$1&lt;=$DA37*2+$DC37),($DL37*(1+$DL$1)^($DA37*2))/$DA37,IF(AND(DU$1&gt;($DC37+$DA37*2),DU$1&lt;=($DC37+$DA37*3)),($DL37*(1+$DL$1)^($DA37*3))/$DA37,IF(AND(DU$1&gt;($DC37+$DA37*3),DU$1&lt;=($DA37*4)),($DL37*(1+$DL$1)^($DA37*4+$DC37))/$DA37,"FAILURE"))))))</f>
        <v>6292.1927979870834</v>
      </c>
      <c r="DV37" s="101">
        <f t="shared" ref="DV37:DV68" si="57">IF(H37=0,0,IF(DV$1&lt;=$DC37,$DL37/$DN37,IF(AND(DV$1&gt;$DC37,DV$1&lt;=$DC37+$DA37),($DL37*((1+$DL$1)^$DA37))/$DA37,IF(AND(DV$1&gt;($DC37+$DA37),DV$1&lt;=$DA37*2+$DC37),($DL37*(1+$DL$1)^($DA37*2))/$DA37,IF(AND(DV$1&gt;($DC37+$DA37*2),DV$1&lt;=($DC37+$DA37*3)),($DL37*(1+$DL$1)^($DA37*3))/$DA37,IF(AND(DV$1&gt;($DC37+$DA37*3),DV$1&lt;=($DA37*4)),($DL37*(1+$DL$1)^($DA37*4+$DC37))/$DA37,"FAILURE"))))))</f>
        <v>6292.1927979870834</v>
      </c>
      <c r="DW37" s="101">
        <f t="shared" ref="DW37:DW68" si="58">IF(I37=0,0,IF(DW$1&lt;=$DC37,$DL37/$DN37,IF(AND(DW$1&gt;$DC37,DW$1&lt;=$DC37+$DA37),($DL37*((1+$DL$1)^$DA37))/$DA37,IF(AND(DW$1&gt;($DC37+$DA37),DW$1&lt;=$DA37*2+$DC37),($DL37*(1+$DL$1)^($DA37*2))/$DA37,IF(AND(DW$1&gt;($DC37+$DA37*2),DW$1&lt;=($DC37+$DA37*3)),($DL37*(1+$DL$1)^($DA37*3))/$DA37,IF(AND(DW$1&gt;($DC37+$DA37*3),DW$1&lt;=($DA37*4)),($DL37*(1+$DL$1)^($DA37*4+$DC37))/$DA37,"FAILURE"))))))</f>
        <v>6292.1927979870834</v>
      </c>
      <c r="DX37" s="101">
        <f t="shared" ref="DX37:DX68" si="59">IF(J37=0,0,IF(DX$1&lt;=$DC37,$DL37/$DN37,IF(AND(DX$1&gt;$DC37,DX$1&lt;=$DC37+$DA37),($DL37*((1+$DL$1)^$DA37))/$DA37,IF(AND(DX$1&gt;($DC37+$DA37),DX$1&lt;=$DA37*2+$DC37),($DL37*(1+$DL$1)^($DA37*2))/$DA37,IF(AND(DX$1&gt;($DC37+$DA37*2),DX$1&lt;=($DC37+$DA37*3)),($DL37*(1+$DL$1)^($DA37*3))/$DA37,IF(AND(DX$1&gt;($DC37+$DA37*3),DX$1&lt;=($DA37*4)),($DL37*(1+$DL$1)^($DA37*4+$DC37))/$DA37,"FAILURE"))))))</f>
        <v>6292.1927979870834</v>
      </c>
      <c r="DY37" s="101">
        <f t="shared" ref="DY37:DY68" si="60">IF(K37=0,0,IF(DY$1&lt;=$DC37,$DL37/$DN37,IF(AND(DY$1&gt;$DC37,DY$1&lt;=$DC37+$DA37),($DL37*((1+$DL$1)^$DA37))/$DA37,IF(AND(DY$1&gt;($DC37+$DA37),DY$1&lt;=$DA37*2+$DC37),($DL37*(1+$DL$1)^($DA37*2))/$DA37,IF(AND(DY$1&gt;($DC37+$DA37*2),DY$1&lt;=($DC37+$DA37*3)),($DL37*(1+$DL$1)^($DA37*3))/$DA37,IF(AND(DY$1&gt;($DC37+$DA37*3),DY$1&lt;=($DA37*4)),($DL37*(1+$DL$1)^($DA37*4+$DC37))/$DA37,"FAILURE"))))))</f>
        <v>6292.1927979870834</v>
      </c>
      <c r="DZ37" s="101">
        <f t="shared" ref="DZ37:DZ68" si="61">IF(L37=0,0,IF(DZ$1&lt;=$DC37,$DL37/$DN37,IF(AND(DZ$1&gt;$DC37,DZ$1&lt;=$DC37+$DA37),($DL37*((1+$DL$1)^$DA37))/$DA37,IF(AND(DZ$1&gt;($DC37+$DA37),DZ$1&lt;=$DA37*2+$DC37),($DL37*(1+$DL$1)^($DA37*2))/$DA37,IF(AND(DZ$1&gt;($DC37+$DA37*2),DZ$1&lt;=($DC37+$DA37*3)),($DL37*(1+$DL$1)^($DA37*3))/$DA37,IF(AND(DZ$1&gt;($DC37+$DA37*3),DZ$1&lt;=($DA37*4)),($DL37*(1+$DL$1)^($DA37*4+$DC37))/$DA37,"FAILURE"))))))</f>
        <v>6292.1927979870834</v>
      </c>
      <c r="EA37" s="101">
        <f t="shared" ref="EA37:EA68" si="62">IF(M37=0,0,IF(EA$1&lt;=$DC37,$DL37/$DN37,IF(AND(EA$1&gt;$DC37,EA$1&lt;=$DC37+$DA37),($DL37*((1+$DL$1)^$DA37))/$DA37,IF(AND(EA$1&gt;($DC37+$DA37),EA$1&lt;=$DA37*2+$DC37),($DL37*(1+$DL$1)^($DA37*2))/$DA37,IF(AND(EA$1&gt;($DC37+$DA37*2),EA$1&lt;=($DC37+$DA37*3)),($DL37*(1+$DL$1)^($DA37*3))/$DA37,IF(AND(EA$1&gt;($DC37+$DA37*3),EA$1&lt;=($DA37*4)),($DL37*(1+$DL$1)^($DA37*4+$DC37))/$DA37,"FAILURE"))))))</f>
        <v>6292.1927979870834</v>
      </c>
      <c r="EB37" s="101">
        <f t="shared" ref="EB37:EB68" si="63">IF(N37=0,0,IF(EB$1&lt;=$DC37,$DL37/$DN37,IF(AND(EB$1&gt;$DC37,EB$1&lt;=$DC37+$DA37),($DL37*((1+$DL$1)^$DA37))/$DA37,IF(AND(EB$1&gt;($DC37+$DA37),EB$1&lt;=$DA37*2+$DC37),($DL37*(1+$DL$1)^($DA37*2))/$DA37,IF(AND(EB$1&gt;($DC37+$DA37*2),EB$1&lt;=($DC37+$DA37*3)),($DL37*(1+$DL$1)^($DA37*3))/$DA37,IF(AND(EB$1&gt;($DC37+$DA37*3),EB$1&lt;=($DA37*4)),($DL37*(1+$DL$1)^($DA37*4+$DC37))/$DA37,"FAILURE"))))))</f>
        <v>6292.1927979870834</v>
      </c>
      <c r="EC37" s="101">
        <f t="shared" ref="EC37:EC68" si="64">IF(O37=0,0,IF(EC$1&lt;=$DC37,$DL37/$DN37,IF(AND(EC$1&gt;$DC37,EC$1&lt;=$DC37+$DA37),($DL37*((1+$DL$1)^$DA37))/$DA37,IF(AND(EC$1&gt;($DC37+$DA37),EC$1&lt;=$DA37*2+$DC37),($DL37*(1+$DL$1)^($DA37*2))/$DA37,IF(AND(EC$1&gt;($DC37+$DA37*2),EC$1&lt;=($DC37+$DA37*3)),($DL37*(1+$DL$1)^($DA37*3))/$DA37,IF(AND(EC$1&gt;($DC37+$DA37*3),EC$1&lt;=($DA37*4)),($DL37*(1+$DL$1)^($DA37*4+$DC37))/$DA37,"FAILURE"))))))</f>
        <v>6292.1927979870834</v>
      </c>
      <c r="ED37" s="101">
        <f t="shared" ref="ED37:ED68" si="65">IF(P37=0,0,IF(ED$1&lt;=$DC37,$DL37/$DN37,IF(AND(ED$1&gt;$DC37,ED$1&lt;=$DC37+$DA37),($DL37*((1+$DL$1)^$DA37))/$DA37,IF(AND(ED$1&gt;($DC37+$DA37),ED$1&lt;=$DA37*2+$DC37),($DL37*(1+$DL$1)^($DA37*2))/$DA37,IF(AND(ED$1&gt;($DC37+$DA37*2),ED$1&lt;=($DC37+$DA37*3)),($DL37*(1+$DL$1)^($DA37*3))/$DA37,IF(AND(ED$1&gt;($DC37+$DA37*3),ED$1&lt;=($DA37*4)),($DL37*(1+$DL$1)^($DA37*4+$DC37))/$DA37,"FAILURE"))))))</f>
        <v>6292.1927979870834</v>
      </c>
      <c r="EE37" s="101">
        <f t="shared" ref="EE37:EE68" si="66">IF(Q37=0,0,IF(EE$1&lt;=$DC37,$DL37/$DN37,IF(AND(EE$1&gt;$DC37,EE$1&lt;=$DC37+$DA37),($DL37*((1+$DL$1)^$DA37))/$DA37,IF(AND(EE$1&gt;($DC37+$DA37),EE$1&lt;=$DA37*2+$DC37),($DL37*(1+$DL$1)^($DA37*2))/$DA37,IF(AND(EE$1&gt;($DC37+$DA37*2),EE$1&lt;=($DC37+$DA37*3)),($DL37*(1+$DL$1)^($DA37*3))/$DA37,IF(AND(EE$1&gt;($DC37+$DA37*3),EE$1&lt;=($DA37*4)),($DL37*(1+$DL$1)^($DA37*4+$DC37))/$DA37,"FAILURE"))))))</f>
        <v>6292.1927979870834</v>
      </c>
      <c r="EF37" s="101">
        <f t="shared" ref="EF37:EF68" si="67">IF(R37=0,0,IF(EF$1&lt;=$DC37,$DL37/$DN37,IF(AND(EF$1&gt;$DC37,EF$1&lt;=$DC37+$DA37),($DL37*((1+$DL$1)^$DA37))/$DA37,IF(AND(EF$1&gt;($DC37+$DA37),EF$1&lt;=$DA37*2+$DC37),($DL37*(1+$DL$1)^($DA37*2))/$DA37,IF(AND(EF$1&gt;($DC37+$DA37*2),EF$1&lt;=($DC37+$DA37*3)),($DL37*(1+$DL$1)^($DA37*3))/$DA37,IF(AND(EF$1&gt;($DC37+$DA37*3),EF$1&lt;=($DA37*4)),($DL37*(1+$DL$1)^($DA37*4+$DC37))/$DA37,"FAILURE"))))))</f>
        <v>6292.1927979870834</v>
      </c>
      <c r="EG37" s="101">
        <f t="shared" ref="EG37:EG68" si="68">IF(S37=0,0,IF(EG$1&lt;=$DC37,$DL37/$DN37,IF(AND(EG$1&gt;$DC37,EG$1&lt;=$DC37+$DA37),($DL37*((1+$DL$1)^$DA37))/$DA37,IF(AND(EG$1&gt;($DC37+$DA37),EG$1&lt;=$DA37*2+$DC37),($DL37*(1+$DL$1)^($DA37*2))/$DA37,IF(AND(EG$1&gt;($DC37+$DA37*2),EG$1&lt;=($DC37+$DA37*3)),($DL37*(1+$DL$1)^($DA37*3))/$DA37,IF(AND(EG$1&gt;($DC37+$DA37*3),EG$1&lt;=($DA37*4)),($DL37*(1+$DL$1)^($DA37*4+$DC37))/$DA37,"FAILURE"))))))</f>
        <v>6292.1927979870834</v>
      </c>
      <c r="EH37" s="101">
        <f t="shared" ref="EH37:EH68" si="69">IF(T37=0,0,IF(EH$1&lt;=$DC37,$DL37/$DN37,IF(AND(EH$1&gt;$DC37,EH$1&lt;=$DC37+$DA37),($DL37*((1+$DL$1)^$DA37))/$DA37,IF(AND(EH$1&gt;($DC37+$DA37),EH$1&lt;=$DA37*2+$DC37),($DL37*(1+$DL$1)^($DA37*2))/$DA37,IF(AND(EH$1&gt;($DC37+$DA37*2),EH$1&lt;=($DC37+$DA37*3)),($DL37*(1+$DL$1)^($DA37*3))/$DA37,IF(AND(EH$1&gt;($DC37+$DA37*3),EH$1&lt;=($DA37*4)),($DL37*(1+$DL$1)^($DA37*4+$DC37))/$DA37,"FAILURE"))))))</f>
        <v>6292.1927979870834</v>
      </c>
      <c r="EI37" s="101">
        <f t="shared" ref="EI37:EI68" si="70">IF(U37=0,0,IF(EI$1&lt;=$DC37,$DL37/$DN37,IF(AND(EI$1&gt;$DC37,EI$1&lt;=$DC37+$DA37),($DL37*((1+$DL$1)^$DA37))/$DA37,IF(AND(EI$1&gt;($DC37+$DA37),EI$1&lt;=$DA37*2+$DC37),($DL37*(1+$DL$1)^($DA37*2))/$DA37,IF(AND(EI$1&gt;($DC37+$DA37*2),EI$1&lt;=($DC37+$DA37*3)),($DL37*(1+$DL$1)^($DA37*3))/$DA37,IF(AND(EI$1&gt;($DC37+$DA37*3),EI$1&lt;=($DA37*4)),($DL37*(1+$DL$1)^($DA37*4+$DC37))/$DA37,"FAILURE"))))))</f>
        <v>6292.1927979870834</v>
      </c>
      <c r="EJ37" s="101">
        <f t="shared" ref="EJ37:EJ68" si="71">IF(V37=0,0,IF(EJ$1&lt;=$DC37,$DL37/$DN37,IF(AND(EJ$1&gt;$DC37,EJ$1&lt;=$DC37+$DA37),($DL37*((1+$DL$1)^$DA37))/$DA37,IF(AND(EJ$1&gt;($DC37+$DA37),EJ$1&lt;=$DA37*2+$DC37),($DL37*(1+$DL$1)^($DA37*2))/$DA37,IF(AND(EJ$1&gt;($DC37+$DA37*2),EJ$1&lt;=($DC37+$DA37*3)),($DL37*(1+$DL$1)^($DA37*3))/$DA37,IF(AND(EJ$1&gt;($DC37+$DA37*3),EJ$1&lt;=($DA37*4)),($DL37*(1+$DL$1)^($DA37*4+$DC37))/$DA37,"FAILURE"))))))</f>
        <v>6292.1927979870834</v>
      </c>
      <c r="EK37" s="101">
        <f t="shared" ref="EK37:EK68" si="72">IF(W37=0,0,IF(EK$1&lt;=$DC37,$DL37/$DN37,IF(AND(EK$1&gt;$DC37,EK$1&lt;=$DC37+$DA37),($DL37*((1+$DL$1)^$DA37))/$DA37,IF(AND(EK$1&gt;($DC37+$DA37),EK$1&lt;=$DA37*2+$DC37),($DL37*(1+$DL$1)^($DA37*2))/$DA37,IF(AND(EK$1&gt;($DC37+$DA37*2),EK$1&lt;=($DC37+$DA37*3)),($DL37*(1+$DL$1)^($DA37*3))/$DA37,IF(AND(EK$1&gt;($DC37+$DA37*3),EK$1&lt;=($DA37*4)),($DL37*(1+$DL$1)^($DA37*4+$DC37))/$DA37,"FAILURE"))))))</f>
        <v>6292.1927979870834</v>
      </c>
      <c r="EL37" s="101">
        <f t="shared" ref="EL37:EL68" si="73">IF(X37=0,0,IF(EL$1&lt;=$DC37,$DL37/$DN37,IF(AND(EL$1&gt;$DC37,EL$1&lt;=$DC37+$DA37),($DL37*((1+$DL$1)^$DA37))/$DA37,IF(AND(EL$1&gt;($DC37+$DA37),EL$1&lt;=$DA37*2+$DC37),($DL37*(1+$DL$1)^($DA37*2))/$DA37,IF(AND(EL$1&gt;($DC37+$DA37*2),EL$1&lt;=($DC37+$DA37*3)),($DL37*(1+$DL$1)^($DA37*3))/$DA37,IF(AND(EL$1&gt;($DC37+$DA37*3),EL$1&lt;=($DA37*4)),($DL37*(1+$DL$1)^($DA37*4+$DC37))/$DA37,"FAILURE"))))))</f>
        <v>58981.509858680423</v>
      </c>
      <c r="EM37" s="101">
        <f t="shared" ref="EM37:EM68" si="74">IF(Y37=0,0,IF(EM$1&lt;=$DC37,$DL37/$DN37,IF(AND(EM$1&gt;$DC37,EM$1&lt;=$DC37+$DA37),($DL37*((1+$DL$1)^$DA37))/$DA37,IF(AND(EM$1&gt;($DC37+$DA37),EM$1&lt;=$DA37*2+$DC37),($DL37*(1+$DL$1)^($DA37*2))/$DA37,IF(AND(EM$1&gt;($DC37+$DA37*2),EM$1&lt;=($DC37+$DA37*3)),($DL37*(1+$DL$1)^($DA37*3))/$DA37,IF(AND(EM$1&gt;($DC37+$DA37*3),EM$1&lt;=($DA37*4)),($DL37*(1+$DL$1)^($DA37*4+$DC37))/$DA37,"FAILURE"))))))</f>
        <v>58981.509858680423</v>
      </c>
      <c r="EN37" s="101">
        <f t="shared" ref="EN37:EN68" si="75">IF(Z37=0,0,IF(EN$1&lt;=$DC37,$DL37/$DN37,IF(AND(EN$1&gt;$DC37,EN$1&lt;=$DC37+$DA37),($DL37*((1+$DL$1)^$DA37))/$DA37,IF(AND(EN$1&gt;($DC37+$DA37),EN$1&lt;=$DA37*2+$DC37),($DL37*(1+$DL$1)^($DA37*2))/$DA37,IF(AND(EN$1&gt;($DC37+$DA37*2),EN$1&lt;=($DC37+$DA37*3)),($DL37*(1+$DL$1)^($DA37*3))/$DA37,IF(AND(EN$1&gt;($DC37+$DA37*3),EN$1&lt;=($DA37*4)),($DL37*(1+$DL$1)^($DA37*4+$DC37))/$DA37,"FAILURE"))))))</f>
        <v>58981.509858680423</v>
      </c>
      <c r="EO37" s="101">
        <f t="shared" ref="EO37:EO68" si="76">IF(AA37=0,0,IF(EO$1&lt;=$DC37,$DL37/$DN37,IF(AND(EO$1&gt;$DC37,EO$1&lt;=$DC37+$DA37),($DL37*((1+$DL$1)^$DA37))/$DA37,IF(AND(EO$1&gt;($DC37+$DA37),EO$1&lt;=$DA37*2+$DC37),($DL37*(1+$DL$1)^($DA37*2))/$DA37,IF(AND(EO$1&gt;($DC37+$DA37*2),EO$1&lt;=($DC37+$DA37*3)),($DL37*(1+$DL$1)^($DA37*3))/$DA37,IF(AND(EO$1&gt;($DC37+$DA37*3),EO$1&lt;=($DA37*4)),($DL37*(1+$DL$1)^($DA37*4+$DC37))/$DA37,"FAILURE"))))))</f>
        <v>58981.509858680423</v>
      </c>
      <c r="EP37" s="101">
        <f t="shared" ref="EP37:EP68" si="77">IF(AB37=0,0,IF(EP$1&lt;=$DC37,$DL37/$DN37,IF(AND(EP$1&gt;$DC37,EP$1&lt;=$DC37+$DA37),($DL37*((1+$DL$1)^$DA37))/$DA37,IF(AND(EP$1&gt;($DC37+$DA37),EP$1&lt;=$DA37*2+$DC37),($DL37*(1+$DL$1)^($DA37*2))/$DA37,IF(AND(EP$1&gt;($DC37+$DA37*2),EP$1&lt;=($DC37+$DA37*3)),($DL37*(1+$DL$1)^($DA37*3))/$DA37,IF(AND(EP$1&gt;($DC37+$DA37*3),EP$1&lt;=($DA37*4)),($DL37*(1+$DL$1)^($DA37*4+$DC37))/$DA37,"FAILURE"))))))</f>
        <v>58981.509858680423</v>
      </c>
      <c r="EQ37" s="101">
        <f t="shared" ref="EQ37:EQ68" si="78">IF(AC37=0,0,IF(EQ$1&lt;=$DC37,$DL37/$DN37,IF(AND(EQ$1&gt;$DC37,EQ$1&lt;=$DC37+$DA37),($DL37*((1+$DL$1)^$DA37))/$DA37,IF(AND(EQ$1&gt;($DC37+$DA37),EQ$1&lt;=$DA37*2+$DC37),($DL37*(1+$DL$1)^($DA37*2))/$DA37,IF(AND(EQ$1&gt;($DC37+$DA37*2),EQ$1&lt;=($DC37+$DA37*3)),($DL37*(1+$DL$1)^($DA37*3))/$DA37,IF(AND(EQ$1&gt;($DC37+$DA37*3),EQ$1&lt;=($DA37*4)),($DL37*(1+$DL$1)^($DA37*4+$DC37))/$DA37,"FAILURE"))))))</f>
        <v>58981.509858680423</v>
      </c>
      <c r="ER37" s="101">
        <f t="shared" ref="ER37:ER68" si="79">IF(AD37=0,0,IF(ER$1&lt;=$DC37,$DL37/$DN37,IF(AND(ER$1&gt;$DC37,ER$1&lt;=$DC37+$DA37),($DL37*((1+$DL$1)^$DA37))/$DA37,IF(AND(ER$1&gt;($DC37+$DA37),ER$1&lt;=$DA37*2+$DC37),($DL37*(1+$DL$1)^($DA37*2))/$DA37,IF(AND(ER$1&gt;($DC37+$DA37*2),ER$1&lt;=($DC37+$DA37*3)),($DL37*(1+$DL$1)^($DA37*3))/$DA37,IF(AND(ER$1&gt;($DC37+$DA37*3),ER$1&lt;=($DA37*4)),($DL37*(1+$DL$1)^($DA37*4+$DC37))/$DA37,"FAILURE"))))))</f>
        <v>58981.509858680423</v>
      </c>
      <c r="ES37" s="101">
        <f t="shared" ref="ES37:ES68" si="80">IF(AE37=0,0,IF(ES$1&lt;=$DC37,$DL37/$DN37,IF(AND(ES$1&gt;$DC37,ES$1&lt;=$DC37+$DA37),($DL37*((1+$DL$1)^$DA37))/$DA37,IF(AND(ES$1&gt;($DC37+$DA37),ES$1&lt;=$DA37*2+$DC37),($DL37*(1+$DL$1)^($DA37*2))/$DA37,IF(AND(ES$1&gt;($DC37+$DA37*2),ES$1&lt;=($DC37+$DA37*3)),($DL37*(1+$DL$1)^($DA37*3))/$DA37,IF(AND(ES$1&gt;($DC37+$DA37*3),ES$1&lt;=($DA37*4)),($DL37*(1+$DL$1)^($DA37*4+$DC37))/$DA37,"FAILURE"))))))</f>
        <v>58981.509858680423</v>
      </c>
      <c r="ET37" s="101">
        <f t="shared" ref="ET37:ET68" si="81">IF(AF37=0,0,IF(ET$1&lt;=$DC37,$DL37/$DN37,IF(AND(ET$1&gt;$DC37,ET$1&lt;=$DC37+$DA37),($DL37*((1+$DL$1)^$DA37))/$DA37,IF(AND(ET$1&gt;($DC37+$DA37),ET$1&lt;=$DA37*2+$DC37),($DL37*(1+$DL$1)^($DA37*2))/$DA37,IF(AND(ET$1&gt;($DC37+$DA37*2),ET$1&lt;=($DC37+$DA37*3)),($DL37*(1+$DL$1)^($DA37*3))/$DA37,IF(AND(ET$1&gt;($DC37+$DA37*3),ET$1&lt;=($DA37*4)),($DL37*(1+$DL$1)^($DA37*4+$DC37))/$DA37,"FAILURE"))))))</f>
        <v>58981.509858680423</v>
      </c>
      <c r="EU37" s="101">
        <f t="shared" ref="EU37:EU68" si="82">IF(AG37=0,0,IF(EU$1&lt;=$DC37,$DL37/$DN37,IF(AND(EU$1&gt;$DC37,EU$1&lt;=$DC37+$DA37),($DL37*((1+$DL$1)^$DA37))/$DA37,IF(AND(EU$1&gt;($DC37+$DA37),EU$1&lt;=$DA37*2+$DC37),($DL37*(1+$DL$1)^($DA37*2))/$DA37,IF(AND(EU$1&gt;($DC37+$DA37*2),EU$1&lt;=($DC37+$DA37*3)),($DL37*(1+$DL$1)^($DA37*3))/$DA37,IF(AND(EU$1&gt;($DC37+$DA37*3),EU$1&lt;=($DA37*4)),($DL37*(1+$DL$1)^($DA37*4+$DC37))/$DA37,"FAILURE"))))))</f>
        <v>58981.509858680423</v>
      </c>
      <c r="EV37" s="101">
        <f t="shared" ref="EV37:EV68" si="83">IF(AH37=0,0,IF(EV$1&lt;=$DC37,$DL37/$DN37,IF(AND(EV$1&gt;$DC37,EV$1&lt;=$DC37+$DA37),($DL37*((1+$DL$1)^$DA37))/$DA37,IF(AND(EV$1&gt;($DC37+$DA37),EV$1&lt;=$DA37*2+$DC37),($DL37*(1+$DL$1)^($DA37*2))/$DA37,IF(AND(EV$1&gt;($DC37+$DA37*2),EV$1&lt;=($DC37+$DA37*3)),($DL37*(1+$DL$1)^($DA37*3))/$DA37,IF(AND(EV$1&gt;($DC37+$DA37*3),EV$1&lt;=($DA37*4)),($DL37*(1+$DL$1)^($DA37*4+$DC37))/$DA37,"FAILURE"))))))</f>
        <v>58981.509858680423</v>
      </c>
      <c r="EW37" s="101">
        <f t="shared" ref="EW37:EW68" si="84">IF(AI37=0,0,IF(EW$1&lt;=$DC37,$DL37/$DN37,IF(AND(EW$1&gt;$DC37,EW$1&lt;=$DC37+$DA37),($DL37*((1+$DL$1)^$DA37))/$DA37,IF(AND(EW$1&gt;($DC37+$DA37),EW$1&lt;=$DA37*2+$DC37),($DL37*(1+$DL$1)^($DA37*2))/$DA37,IF(AND(EW$1&gt;($DC37+$DA37*2),EW$1&lt;=($DC37+$DA37*3)),($DL37*(1+$DL$1)^($DA37*3))/$DA37,IF(AND(EW$1&gt;($DC37+$DA37*3),EW$1&lt;=($DA37*4)),($DL37*(1+$DL$1)^($DA37*4+$DC37))/$DA37,"FAILURE"))))))</f>
        <v>58981.509858680423</v>
      </c>
      <c r="EX37" s="101">
        <f t="shared" ref="EX37:EX68" si="85">IF(AJ37=0,0,IF(EX$1&lt;=$DC37,$DL37/$DN37,IF(AND(EX$1&gt;$DC37,EX$1&lt;=$DC37+$DA37),($DL37*((1+$DL$1)^$DA37))/$DA37,IF(AND(EX$1&gt;($DC37+$DA37),EX$1&lt;=$DA37*2+$DC37),($DL37*(1+$DL$1)^($DA37*2))/$DA37,IF(AND(EX$1&gt;($DC37+$DA37*2),EX$1&lt;=($DC37+$DA37*3)),($DL37*(1+$DL$1)^($DA37*3))/$DA37,IF(AND(EX$1&gt;($DC37+$DA37*3),EX$1&lt;=($DA37*4)),($DL37*(1+$DL$1)^($DA37*4+$DC37))/$DA37,"FAILURE"))))))</f>
        <v>58981.509858680423</v>
      </c>
      <c r="EY37" s="101">
        <f t="shared" ref="EY37:EY68" si="86">IF(AK37=0,0,IF(EY$1&lt;=$DC37,$DL37/$DN37,IF(AND(EY$1&gt;$DC37,EY$1&lt;=$DC37+$DA37),($DL37*((1+$DL$1)^$DA37))/$DA37,IF(AND(EY$1&gt;($DC37+$DA37),EY$1&lt;=$DA37*2+$DC37),($DL37*(1+$DL$1)^($DA37*2))/$DA37,IF(AND(EY$1&gt;($DC37+$DA37*2),EY$1&lt;=($DC37+$DA37*3)),($DL37*(1+$DL$1)^($DA37*3))/$DA37,IF(AND(EY$1&gt;($DC37+$DA37*3),EY$1&lt;=($DA37*4)),($DL37*(1+$DL$1)^($DA37*4+$DC37))/$DA37,"FAILURE"))))))</f>
        <v>58981.509858680423</v>
      </c>
      <c r="EZ37" s="101">
        <f t="shared" ref="EZ37:EZ68" si="87">IF(AL37=0,0,IF(EZ$1&lt;=$DC37,$DL37/$DN37,IF(AND(EZ$1&gt;$DC37,EZ$1&lt;=$DC37+$DA37),($DL37*((1+$DL$1)^$DA37))/$DA37,IF(AND(EZ$1&gt;($DC37+$DA37),EZ$1&lt;=$DA37*2+$DC37),($DL37*(1+$DL$1)^($DA37*2))/$DA37,IF(AND(EZ$1&gt;($DC37+$DA37*2),EZ$1&lt;=($DC37+$DA37*3)),($DL37*(1+$DL$1)^($DA37*3))/$DA37,IF(AND(EZ$1&gt;($DC37+$DA37*3),EZ$1&lt;=($DA37*4)),($DL37*(1+$DL$1)^($DA37*4+$DC37))/$DA37,"FAILURE"))))))</f>
        <v>58981.509858680423</v>
      </c>
      <c r="FA37" s="101">
        <f t="shared" ref="FA37:FA68" si="88">IF(AM37=0,0,IF(FA$1&lt;=$DC37,$DL37/$DN37,IF(AND(FA$1&gt;$DC37,FA$1&lt;=$DC37+$DA37),($DL37*((1+$DL$1)^$DA37))/$DA37,IF(AND(FA$1&gt;($DC37+$DA37),FA$1&lt;=$DA37*2+$DC37),($DL37*(1+$DL$1)^($DA37*2))/$DA37,IF(AND(FA$1&gt;($DC37+$DA37*2),FA$1&lt;=($DC37+$DA37*3)),($DL37*(1+$DL$1)^($DA37*3))/$DA37,IF(AND(FA$1&gt;($DC37+$DA37*3),FA$1&lt;=($DA37*4)),($DL37*(1+$DL$1)^($DA37*4+$DC37))/$DA37,"FAILURE"))))))</f>
        <v>58981.509858680423</v>
      </c>
      <c r="FB37" s="101">
        <f t="shared" ref="FB37:FB68" si="89">IF(AN37=0,0,IF(FB$1&lt;=$DC37,$DL37/$DN37,IF(AND(FB$1&gt;$DC37,FB$1&lt;=$DC37+$DA37),($DL37*((1+$DL$1)^$DA37))/$DA37,IF(AND(FB$1&gt;($DC37+$DA37),FB$1&lt;=$DA37*2+$DC37),($DL37*(1+$DL$1)^($DA37*2))/$DA37,IF(AND(FB$1&gt;($DC37+$DA37*2),FB$1&lt;=($DC37+$DA37*3)),($DL37*(1+$DL$1)^($DA37*3))/$DA37,IF(AND(FB$1&gt;($DC37+$DA37*3),FB$1&lt;=($DA37*4)),($DL37*(1+$DL$1)^($DA37*4+$DC37))/$DA37,"FAILURE"))))))</f>
        <v>58981.509858680423</v>
      </c>
      <c r="FC37" s="101">
        <f t="shared" ref="FC37:FC68" si="90">IF(AO37=0,0,IF(FC$1&lt;=$DC37,$DL37/$DN37,IF(AND(FC$1&gt;$DC37,FC$1&lt;=$DC37+$DA37),($DL37*((1+$DL$1)^$DA37))/$DA37,IF(AND(FC$1&gt;($DC37+$DA37),FC$1&lt;=$DA37*2+$DC37),($DL37*(1+$DL$1)^($DA37*2))/$DA37,IF(AND(FC$1&gt;($DC37+$DA37*2),FC$1&lt;=($DC37+$DA37*3)),($DL37*(1+$DL$1)^($DA37*3))/$DA37,IF(AND(FC$1&gt;($DC37+$DA37*3),FC$1&lt;=($DA37*4)),($DL37*(1+$DL$1)^($DA37*4+$DC37))/$DA37,"FAILURE"))))))</f>
        <v>58981.509858680423</v>
      </c>
      <c r="FD37" s="101">
        <f t="shared" ref="FD37:FD68" si="91">IF(AP37=0,0,IF(FD$1&lt;=$DC37,$DL37/$DN37,IF(AND(FD$1&gt;$DC37,FD$1&lt;=$DC37+$DA37),($DL37*((1+$DL$1)^$DA37))/$DA37,IF(AND(FD$1&gt;($DC37+$DA37),FD$1&lt;=$DA37*2+$DC37),($DL37*(1+$DL$1)^($DA37*2))/$DA37,IF(AND(FD$1&gt;($DC37+$DA37*2),FD$1&lt;=($DC37+$DA37*3)),($DL37*(1+$DL$1)^($DA37*3))/$DA37,IF(AND(FD$1&gt;($DC37+$DA37*3),FD$1&lt;=($DA37*4)),($DL37*(1+$DL$1)^($DA37*4+$DC37))/$DA37,"FAILURE"))))))</f>
        <v>58981.509858680423</v>
      </c>
      <c r="FE37" s="101">
        <f t="shared" ref="FE37:FE68" si="92">IF(AQ37=0,0,IF(FE$1&lt;=$DC37,$DL37/$DN37,IF(AND(FE$1&gt;$DC37,FE$1&lt;=$DC37+$DA37),($DL37*((1+$DL$1)^$DA37))/$DA37,IF(AND(FE$1&gt;($DC37+$DA37),FE$1&lt;=$DA37*2+$DC37),($DL37*(1+$DL$1)^($DA37*2))/$DA37,IF(AND(FE$1&gt;($DC37+$DA37*2),FE$1&lt;=($DC37+$DA37*3)),($DL37*(1+$DL$1)^($DA37*3))/$DA37,IF(AND(FE$1&gt;($DC37+$DA37*3),FE$1&lt;=($DA37*4)),($DL37*(1+$DL$1)^($DA37*4+$DC37))/$DA37,"FAILURE"))))))</f>
        <v>58981.509858680423</v>
      </c>
      <c r="FF37" s="101">
        <f t="shared" ref="FF37:FF68" si="93">IF(AR37=0,0,IF(FF$1&lt;=$DC37,$DL37/$DN37,IF(AND(FF$1&gt;$DC37,FF$1&lt;=$DC37+$DA37),($DL37*((1+$DL$1)^$DA37))/$DA37,IF(AND(FF$1&gt;($DC37+$DA37),FF$1&lt;=$DA37*2+$DC37),($DL37*(1+$DL$1)^($DA37*2))/$DA37,IF(AND(FF$1&gt;($DC37+$DA37*2),FF$1&lt;=($DC37+$DA37*3)),($DL37*(1+$DL$1)^($DA37*3))/$DA37,IF(AND(FF$1&gt;($DC37+$DA37*3),FF$1&lt;=($DA37*4)),($DL37*(1+$DL$1)^($DA37*4+$DC37))/$DA37,"FAILURE"))))))</f>
        <v>58981.509858680423</v>
      </c>
      <c r="FG37" s="101">
        <f t="shared" ref="FG37:FG68" si="94">IF(AS37=0,0,IF(FG$1&lt;=$DC37,$DL37/$DN37,IF(AND(FG$1&gt;$DC37,FG$1&lt;=$DC37+$DA37),($DL37*((1+$DL$1)^$DA37))/$DA37,IF(AND(FG$1&gt;($DC37+$DA37),FG$1&lt;=$DA37*2+$DC37),($DL37*(1+$DL$1)^($DA37*2))/$DA37,IF(AND(FG$1&gt;($DC37+$DA37*2),FG$1&lt;=($DC37+$DA37*3)),($DL37*(1+$DL$1)^($DA37*3))/$DA37,IF(AND(FG$1&gt;($DC37+$DA37*3),FG$1&lt;=($DA37*4)),($DL37*(1+$DL$1)^($DA37*4+$DC37))/$DA37,"FAILURE"))))))</f>
        <v>58981.509858680423</v>
      </c>
      <c r="FH37" s="101">
        <f t="shared" ref="FH37:FH68" si="95">IF(AT37=0,0,IF(FH$1&lt;=$DC37,$DL37/$DN37,IF(AND(FH$1&gt;$DC37,FH$1&lt;=$DC37+$DA37),($DL37*((1+$DL$1)^$DA37))/$DA37,IF(AND(FH$1&gt;($DC37+$DA37),FH$1&lt;=$DA37*2+$DC37),($DL37*(1+$DL$1)^($DA37*2))/$DA37,IF(AND(FH$1&gt;($DC37+$DA37*2),FH$1&lt;=($DC37+$DA37*3)),($DL37*(1+$DL$1)^($DA37*3))/$DA37,IF(AND(FH$1&gt;($DC37+$DA37*3),FH$1&lt;=($DA37*4)),($DL37*(1+$DL$1)^($DA37*4+$DC37))/$DA37,"FAILURE"))))))</f>
        <v>58981.509858680423</v>
      </c>
      <c r="FI37" s="101">
        <f t="shared" ref="FI37:FI68" si="96">IF(AU37=0,0,IF(FI$1&lt;=$DC37,$DL37/$DN37,IF(AND(FI$1&gt;$DC37,FI$1&lt;=$DC37+$DA37),($DL37*((1+$DL$1)^$DA37))/$DA37,IF(AND(FI$1&gt;($DC37+$DA37),FI$1&lt;=$DA37*2+$DC37),($DL37*(1+$DL$1)^($DA37*2))/$DA37,IF(AND(FI$1&gt;($DC37+$DA37*2),FI$1&lt;=($DC37+$DA37*3)),($DL37*(1+$DL$1)^($DA37*3))/$DA37,IF(AND(FI$1&gt;($DC37+$DA37*3),FI$1&lt;=($DA37*4)),($DL37*(1+$DL$1)^($DA37*4+$DC37))/$DA37,"FAILURE"))))))</f>
        <v>58981.509858680423</v>
      </c>
      <c r="FJ37" s="101">
        <f t="shared" ref="FJ37:FJ68" si="97">IF(AV37=0,0,IF(FJ$1&lt;=$DC37,$DL37/$DN37,IF(AND(FJ$1&gt;$DC37,FJ$1&lt;=$DC37+$DA37),($DL37*((1+$DL$1)^$DA37))/$DA37,IF(AND(FJ$1&gt;($DC37+$DA37),FJ$1&lt;=$DA37*2+$DC37),($DL37*(1+$DL$1)^($DA37*2))/$DA37,IF(AND(FJ$1&gt;($DC37+$DA37*2),FJ$1&lt;=($DC37+$DA37*3)),($DL37*(1+$DL$1)^($DA37*3))/$DA37,IF(AND(FJ$1&gt;($DC37+$DA37*3),FJ$1&lt;=($DA37*4)),($DL37*(1+$DL$1)^($DA37*4+$DC37))/$DA37,"FAILURE"))))))</f>
        <v>58981.509858680423</v>
      </c>
    </row>
    <row r="38" spans="1:166" ht="45" x14ac:dyDescent="0.25">
      <c r="A38" s="4" t="s">
        <v>34</v>
      </c>
      <c r="B38" s="149">
        <v>1</v>
      </c>
      <c r="C38" s="27" t="s">
        <v>135</v>
      </c>
      <c r="D38" s="109">
        <v>1</v>
      </c>
      <c r="E38" s="109">
        <v>1</v>
      </c>
      <c r="F38" s="109">
        <v>1</v>
      </c>
      <c r="G38" s="109">
        <v>1</v>
      </c>
      <c r="H38" s="109">
        <v>1</v>
      </c>
      <c r="I38" s="109">
        <v>1</v>
      </c>
      <c r="J38" s="109">
        <v>1</v>
      </c>
      <c r="K38" s="109">
        <v>1</v>
      </c>
      <c r="L38" s="109">
        <v>1</v>
      </c>
      <c r="M38" s="109">
        <v>1</v>
      </c>
      <c r="N38" s="109">
        <v>1</v>
      </c>
      <c r="O38" s="109">
        <v>1</v>
      </c>
      <c r="P38" s="109">
        <v>1</v>
      </c>
      <c r="Q38" s="109">
        <v>1</v>
      </c>
      <c r="R38" s="109">
        <v>1</v>
      </c>
      <c r="S38" s="109">
        <v>1</v>
      </c>
      <c r="T38" s="109">
        <v>1</v>
      </c>
      <c r="U38" s="109">
        <v>1</v>
      </c>
      <c r="V38" s="109">
        <v>1</v>
      </c>
      <c r="W38" s="109">
        <v>1</v>
      </c>
      <c r="X38" s="109">
        <v>1</v>
      </c>
      <c r="Y38" s="109">
        <v>1</v>
      </c>
      <c r="Z38" s="109">
        <v>1</v>
      </c>
      <c r="AA38" s="109">
        <v>1</v>
      </c>
      <c r="AB38" s="109">
        <v>1</v>
      </c>
      <c r="AC38" s="109">
        <v>1</v>
      </c>
      <c r="AD38" s="109">
        <v>1</v>
      </c>
      <c r="AE38" s="109">
        <v>1</v>
      </c>
      <c r="AF38" s="109">
        <v>1</v>
      </c>
      <c r="AG38" s="109">
        <v>1</v>
      </c>
      <c r="AH38" s="109">
        <v>1</v>
      </c>
      <c r="AI38" s="109">
        <v>1</v>
      </c>
      <c r="AJ38" s="109">
        <v>1</v>
      </c>
      <c r="AK38" s="109">
        <v>1</v>
      </c>
      <c r="AL38" s="109">
        <v>1</v>
      </c>
      <c r="AM38" s="109">
        <v>1</v>
      </c>
      <c r="AN38" s="109">
        <v>1</v>
      </c>
      <c r="AO38" s="109">
        <v>1</v>
      </c>
      <c r="AP38" s="109">
        <v>1</v>
      </c>
      <c r="AQ38" s="109">
        <v>1</v>
      </c>
      <c r="AR38" s="109">
        <v>1</v>
      </c>
      <c r="AS38" s="109">
        <v>1</v>
      </c>
      <c r="AT38" s="109">
        <v>1</v>
      </c>
      <c r="AU38" s="109">
        <v>1</v>
      </c>
      <c r="AV38" s="109">
        <v>1</v>
      </c>
      <c r="AW38" s="109">
        <v>1</v>
      </c>
      <c r="AX38" s="109">
        <v>1</v>
      </c>
      <c r="AY38" s="109">
        <v>1</v>
      </c>
      <c r="AZ38" s="109">
        <v>1</v>
      </c>
      <c r="BA38" s="109">
        <v>1</v>
      </c>
      <c r="BB38" s="109">
        <v>1</v>
      </c>
      <c r="BC38" s="109">
        <v>1</v>
      </c>
      <c r="BD38" s="109">
        <v>1</v>
      </c>
      <c r="BE38" s="109">
        <v>1</v>
      </c>
      <c r="BF38" s="109">
        <v>1</v>
      </c>
      <c r="BG38" s="109">
        <v>1</v>
      </c>
      <c r="BH38" s="109">
        <v>1</v>
      </c>
      <c r="BI38" s="109">
        <v>1</v>
      </c>
      <c r="BJ38" s="109">
        <v>1</v>
      </c>
      <c r="BK38" s="109">
        <v>1</v>
      </c>
      <c r="BL38" s="109">
        <v>1</v>
      </c>
      <c r="BM38" s="109">
        <v>1</v>
      </c>
      <c r="BN38" s="109">
        <v>1</v>
      </c>
      <c r="BO38" s="109">
        <v>1</v>
      </c>
      <c r="BP38" s="109">
        <v>1</v>
      </c>
      <c r="BQ38" s="109">
        <v>1</v>
      </c>
      <c r="BR38" s="109">
        <v>1</v>
      </c>
      <c r="BS38" s="109">
        <v>1</v>
      </c>
      <c r="BT38" s="109">
        <v>1</v>
      </c>
      <c r="BU38" s="109">
        <v>1</v>
      </c>
      <c r="BV38" s="109">
        <v>1</v>
      </c>
      <c r="BW38" s="109">
        <v>1</v>
      </c>
      <c r="BX38" s="109">
        <v>1</v>
      </c>
      <c r="BY38" s="109">
        <v>1</v>
      </c>
      <c r="BZ38" s="109">
        <v>1</v>
      </c>
      <c r="CA38" s="109">
        <v>1</v>
      </c>
      <c r="CB38" s="109">
        <v>1</v>
      </c>
      <c r="CC38" s="109">
        <v>1</v>
      </c>
      <c r="CD38" s="109">
        <v>1</v>
      </c>
      <c r="CE38" s="109">
        <v>1</v>
      </c>
      <c r="CF38" s="109">
        <v>1</v>
      </c>
      <c r="CG38" s="109">
        <v>1</v>
      </c>
      <c r="CH38" s="109">
        <v>1</v>
      </c>
      <c r="CI38" s="109">
        <v>1</v>
      </c>
      <c r="CJ38" s="109">
        <v>1</v>
      </c>
      <c r="CK38" s="109">
        <v>1</v>
      </c>
      <c r="CL38" s="109">
        <v>1</v>
      </c>
      <c r="CM38" s="109">
        <v>1</v>
      </c>
      <c r="CN38" s="109">
        <v>1</v>
      </c>
      <c r="CO38" s="109">
        <v>1</v>
      </c>
      <c r="CP38" s="27"/>
      <c r="CQ38" s="41" t="s">
        <v>74</v>
      </c>
      <c r="CR38" s="40">
        <v>1701.53</v>
      </c>
      <c r="CS38" s="36">
        <v>33.27330928493457</v>
      </c>
      <c r="CT38" s="36">
        <v>-88.683143272648294</v>
      </c>
      <c r="CU38" s="31">
        <v>40</v>
      </c>
      <c r="CV38" s="15" t="s">
        <v>42</v>
      </c>
      <c r="CW38" s="28" t="s">
        <v>110</v>
      </c>
      <c r="CX38" s="27" t="s">
        <v>114</v>
      </c>
      <c r="CY38" s="31">
        <v>25</v>
      </c>
      <c r="CZ38" s="15" t="s">
        <v>42</v>
      </c>
      <c r="DA38" s="31">
        <v>45</v>
      </c>
      <c r="DB38" s="15" t="s">
        <v>42</v>
      </c>
      <c r="DC38" s="31">
        <f t="shared" si="51"/>
        <v>20</v>
      </c>
      <c r="DD38" s="15" t="s">
        <v>42</v>
      </c>
      <c r="DE38" s="22">
        <v>1</v>
      </c>
      <c r="DF38" s="105">
        <f t="shared" si="52"/>
        <v>20</v>
      </c>
      <c r="DH38" s="12">
        <v>3</v>
      </c>
      <c r="DI38" s="101">
        <f>INDEX('Cost Values'!$E$4:$E$47,MATCH(DH38,'Cost Values'!$A$4:$A$47,0))*CR38</f>
        <v>17866.064999999999</v>
      </c>
      <c r="DJ38" s="12"/>
      <c r="DK38" s="12">
        <v>5</v>
      </c>
      <c r="DL38" s="101">
        <f>INDEX('Cost Values'!$E$4:$E$47,MATCH(DK38,'Cost Values'!$A$4:$A$47,0))*CR38*(1+$DL$1)^DC38</f>
        <v>130284.8723364826</v>
      </c>
      <c r="DM38" s="12"/>
      <c r="DN38" s="127">
        <f>SUM(D38:INDEX(D38:AV38,DC38))</f>
        <v>20</v>
      </c>
      <c r="DO38" s="12"/>
      <c r="DP38" s="130">
        <f ca="1">IF(COUNT(D38:CO38)&lt;2*DA38,DA38,SUM(OFFSET(D38,0,DC38):INDEX(OFFSET(D38,0,DC38):CO38,DA38)))</f>
        <v>45</v>
      </c>
      <c r="DQ38" s="12"/>
      <c r="DR38" s="101">
        <f t="shared" si="53"/>
        <v>6514.2436168241302</v>
      </c>
      <c r="DS38" s="101">
        <f t="shared" si="54"/>
        <v>6514.2436168241302</v>
      </c>
      <c r="DT38" s="101">
        <f t="shared" si="55"/>
        <v>6514.2436168241302</v>
      </c>
      <c r="DU38" s="101">
        <f t="shared" si="56"/>
        <v>6514.2436168241302</v>
      </c>
      <c r="DV38" s="101">
        <f t="shared" si="57"/>
        <v>6514.2436168241302</v>
      </c>
      <c r="DW38" s="101">
        <f t="shared" si="58"/>
        <v>6514.2436168241302</v>
      </c>
      <c r="DX38" s="101">
        <f t="shared" si="59"/>
        <v>6514.2436168241302</v>
      </c>
      <c r="DY38" s="101">
        <f t="shared" si="60"/>
        <v>6514.2436168241302</v>
      </c>
      <c r="DZ38" s="101">
        <f t="shared" si="61"/>
        <v>6514.2436168241302</v>
      </c>
      <c r="EA38" s="101">
        <f t="shared" si="62"/>
        <v>6514.2436168241302</v>
      </c>
      <c r="EB38" s="101">
        <f t="shared" si="63"/>
        <v>6514.2436168241302</v>
      </c>
      <c r="EC38" s="101">
        <f t="shared" si="64"/>
        <v>6514.2436168241302</v>
      </c>
      <c r="ED38" s="101">
        <f t="shared" si="65"/>
        <v>6514.2436168241302</v>
      </c>
      <c r="EE38" s="101">
        <f t="shared" si="66"/>
        <v>6514.2436168241302</v>
      </c>
      <c r="EF38" s="101">
        <f t="shared" si="67"/>
        <v>6514.2436168241302</v>
      </c>
      <c r="EG38" s="101">
        <f t="shared" si="68"/>
        <v>6514.2436168241302</v>
      </c>
      <c r="EH38" s="101">
        <f t="shared" si="69"/>
        <v>6514.2436168241302</v>
      </c>
      <c r="EI38" s="101">
        <f t="shared" si="70"/>
        <v>6514.2436168241302</v>
      </c>
      <c r="EJ38" s="101">
        <f t="shared" si="71"/>
        <v>6514.2436168241302</v>
      </c>
      <c r="EK38" s="101">
        <f t="shared" si="72"/>
        <v>6514.2436168241302</v>
      </c>
      <c r="EL38" s="101">
        <f t="shared" si="73"/>
        <v>61062.961108005635</v>
      </c>
      <c r="EM38" s="101">
        <f t="shared" si="74"/>
        <v>61062.961108005635</v>
      </c>
      <c r="EN38" s="101">
        <f t="shared" si="75"/>
        <v>61062.961108005635</v>
      </c>
      <c r="EO38" s="101">
        <f t="shared" si="76"/>
        <v>61062.961108005635</v>
      </c>
      <c r="EP38" s="101">
        <f t="shared" si="77"/>
        <v>61062.961108005635</v>
      </c>
      <c r="EQ38" s="101">
        <f t="shared" si="78"/>
        <v>61062.961108005635</v>
      </c>
      <c r="ER38" s="101">
        <f t="shared" si="79"/>
        <v>61062.961108005635</v>
      </c>
      <c r="ES38" s="101">
        <f t="shared" si="80"/>
        <v>61062.961108005635</v>
      </c>
      <c r="ET38" s="101">
        <f t="shared" si="81"/>
        <v>61062.961108005635</v>
      </c>
      <c r="EU38" s="101">
        <f t="shared" si="82"/>
        <v>61062.961108005635</v>
      </c>
      <c r="EV38" s="101">
        <f t="shared" si="83"/>
        <v>61062.961108005635</v>
      </c>
      <c r="EW38" s="101">
        <f t="shared" si="84"/>
        <v>61062.961108005635</v>
      </c>
      <c r="EX38" s="101">
        <f t="shared" si="85"/>
        <v>61062.961108005635</v>
      </c>
      <c r="EY38" s="101">
        <f t="shared" si="86"/>
        <v>61062.961108005635</v>
      </c>
      <c r="EZ38" s="101">
        <f t="shared" si="87"/>
        <v>61062.961108005635</v>
      </c>
      <c r="FA38" s="101">
        <f t="shared" si="88"/>
        <v>61062.961108005635</v>
      </c>
      <c r="FB38" s="101">
        <f t="shared" si="89"/>
        <v>61062.961108005635</v>
      </c>
      <c r="FC38" s="101">
        <f t="shared" si="90"/>
        <v>61062.961108005635</v>
      </c>
      <c r="FD38" s="101">
        <f t="shared" si="91"/>
        <v>61062.961108005635</v>
      </c>
      <c r="FE38" s="101">
        <f t="shared" si="92"/>
        <v>61062.961108005635</v>
      </c>
      <c r="FF38" s="101">
        <f t="shared" si="93"/>
        <v>61062.961108005635</v>
      </c>
      <c r="FG38" s="101">
        <f t="shared" si="94"/>
        <v>61062.961108005635</v>
      </c>
      <c r="FH38" s="101">
        <f t="shared" si="95"/>
        <v>61062.961108005635</v>
      </c>
      <c r="FI38" s="101">
        <f t="shared" si="96"/>
        <v>61062.961108005635</v>
      </c>
      <c r="FJ38" s="101">
        <f t="shared" si="97"/>
        <v>61062.961108005635</v>
      </c>
    </row>
    <row r="39" spans="1:166" ht="45" x14ac:dyDescent="0.25">
      <c r="A39" s="4" t="s">
        <v>34</v>
      </c>
      <c r="B39" s="149">
        <v>1</v>
      </c>
      <c r="C39" s="27" t="s">
        <v>136</v>
      </c>
      <c r="D39" s="109">
        <v>1</v>
      </c>
      <c r="E39" s="109">
        <v>1</v>
      </c>
      <c r="F39" s="109">
        <v>1</v>
      </c>
      <c r="G39" s="109">
        <v>1</v>
      </c>
      <c r="H39" s="109">
        <v>1</v>
      </c>
      <c r="I39" s="109">
        <v>1</v>
      </c>
      <c r="J39" s="109">
        <v>1</v>
      </c>
      <c r="K39" s="109">
        <v>1</v>
      </c>
      <c r="L39" s="109">
        <v>1</v>
      </c>
      <c r="M39" s="109">
        <v>1</v>
      </c>
      <c r="N39" s="109">
        <v>1</v>
      </c>
      <c r="O39" s="109">
        <v>1</v>
      </c>
      <c r="P39" s="109">
        <v>1</v>
      </c>
      <c r="Q39" s="109">
        <v>1</v>
      </c>
      <c r="R39" s="109">
        <v>1</v>
      </c>
      <c r="S39" s="109">
        <v>1</v>
      </c>
      <c r="T39" s="109">
        <v>1</v>
      </c>
      <c r="U39" s="109">
        <v>1</v>
      </c>
      <c r="V39" s="109">
        <v>1</v>
      </c>
      <c r="W39" s="109">
        <v>1</v>
      </c>
      <c r="X39" s="109">
        <v>1</v>
      </c>
      <c r="Y39" s="109">
        <v>1</v>
      </c>
      <c r="Z39" s="109">
        <v>1</v>
      </c>
      <c r="AA39" s="109">
        <v>1</v>
      </c>
      <c r="AB39" s="109">
        <v>1</v>
      </c>
      <c r="AC39" s="109">
        <v>1</v>
      </c>
      <c r="AD39" s="109">
        <v>1</v>
      </c>
      <c r="AE39" s="109">
        <v>1</v>
      </c>
      <c r="AF39" s="109">
        <v>1</v>
      </c>
      <c r="AG39" s="109">
        <v>1</v>
      </c>
      <c r="AH39" s="109">
        <v>1</v>
      </c>
      <c r="AI39" s="109">
        <v>1</v>
      </c>
      <c r="AJ39" s="109">
        <v>1</v>
      </c>
      <c r="AK39" s="109">
        <v>1</v>
      </c>
      <c r="AL39" s="109">
        <v>1</v>
      </c>
      <c r="AM39" s="109">
        <v>1</v>
      </c>
      <c r="AN39" s="109">
        <v>1</v>
      </c>
      <c r="AO39" s="109">
        <v>1</v>
      </c>
      <c r="AP39" s="109">
        <v>1</v>
      </c>
      <c r="AQ39" s="109">
        <v>1</v>
      </c>
      <c r="AR39" s="109">
        <v>1</v>
      </c>
      <c r="AS39" s="109">
        <v>1</v>
      </c>
      <c r="AT39" s="109">
        <v>1</v>
      </c>
      <c r="AU39" s="109">
        <v>1</v>
      </c>
      <c r="AV39" s="109">
        <v>1</v>
      </c>
      <c r="AW39" s="109">
        <v>1</v>
      </c>
      <c r="AX39" s="109">
        <v>1</v>
      </c>
      <c r="AY39" s="109">
        <v>1</v>
      </c>
      <c r="AZ39" s="109">
        <v>1</v>
      </c>
      <c r="BA39" s="109">
        <v>1</v>
      </c>
      <c r="BB39" s="109">
        <v>1</v>
      </c>
      <c r="BC39" s="109">
        <v>1</v>
      </c>
      <c r="BD39" s="109">
        <v>1</v>
      </c>
      <c r="BE39" s="109">
        <v>1</v>
      </c>
      <c r="BF39" s="109">
        <v>1</v>
      </c>
      <c r="BG39" s="109">
        <v>1</v>
      </c>
      <c r="BH39" s="109">
        <v>1</v>
      </c>
      <c r="BI39" s="109">
        <v>1</v>
      </c>
      <c r="BJ39" s="109">
        <v>1</v>
      </c>
      <c r="BK39" s="109">
        <v>1</v>
      </c>
      <c r="BL39" s="109">
        <v>1</v>
      </c>
      <c r="BM39" s="109">
        <v>1</v>
      </c>
      <c r="BN39" s="109">
        <v>1</v>
      </c>
      <c r="BO39" s="109">
        <v>1</v>
      </c>
      <c r="BP39" s="109">
        <v>1</v>
      </c>
      <c r="BQ39" s="109">
        <v>1</v>
      </c>
      <c r="BR39" s="109">
        <v>1</v>
      </c>
      <c r="BS39" s="109">
        <v>1</v>
      </c>
      <c r="BT39" s="109">
        <v>1</v>
      </c>
      <c r="BU39" s="109">
        <v>1</v>
      </c>
      <c r="BV39" s="109">
        <v>1</v>
      </c>
      <c r="BW39" s="109">
        <v>1</v>
      </c>
      <c r="BX39" s="109">
        <v>1</v>
      </c>
      <c r="BY39" s="109">
        <v>1</v>
      </c>
      <c r="BZ39" s="109">
        <v>1</v>
      </c>
      <c r="CA39" s="109">
        <v>1</v>
      </c>
      <c r="CB39" s="109">
        <v>1</v>
      </c>
      <c r="CC39" s="109">
        <v>1</v>
      </c>
      <c r="CD39" s="109">
        <v>1</v>
      </c>
      <c r="CE39" s="109">
        <v>1</v>
      </c>
      <c r="CF39" s="109">
        <v>1</v>
      </c>
      <c r="CG39" s="109">
        <v>1</v>
      </c>
      <c r="CH39" s="109">
        <v>1</v>
      </c>
      <c r="CI39" s="109">
        <v>1</v>
      </c>
      <c r="CJ39" s="109">
        <v>1</v>
      </c>
      <c r="CK39" s="109">
        <v>1</v>
      </c>
      <c r="CL39" s="109">
        <v>1</v>
      </c>
      <c r="CM39" s="109">
        <v>1</v>
      </c>
      <c r="CN39" s="109">
        <v>1</v>
      </c>
      <c r="CO39" s="109">
        <v>1</v>
      </c>
      <c r="CP39" s="27"/>
      <c r="CQ39" s="41" t="s">
        <v>75</v>
      </c>
      <c r="CR39" s="40">
        <v>1028.4100000000001</v>
      </c>
      <c r="CS39" s="36">
        <v>33.707299708723674</v>
      </c>
      <c r="CT39" s="36">
        <v>-88.080654216082635</v>
      </c>
      <c r="CU39" s="31">
        <v>40</v>
      </c>
      <c r="CV39" s="15" t="s">
        <v>42</v>
      </c>
      <c r="CW39" s="28" t="s">
        <v>110</v>
      </c>
      <c r="CX39" s="27" t="s">
        <v>114</v>
      </c>
      <c r="CY39" s="31">
        <v>25</v>
      </c>
      <c r="CZ39" s="15" t="s">
        <v>42</v>
      </c>
      <c r="DA39" s="31">
        <v>45</v>
      </c>
      <c r="DB39" s="15" t="s">
        <v>42</v>
      </c>
      <c r="DC39" s="31">
        <f t="shared" ref="DC39:DC66" si="98">DA39-CY39</f>
        <v>20</v>
      </c>
      <c r="DD39" s="15" t="s">
        <v>42</v>
      </c>
      <c r="DE39" s="22">
        <v>1</v>
      </c>
      <c r="DF39" s="105">
        <f t="shared" si="52"/>
        <v>20</v>
      </c>
      <c r="DH39" s="12">
        <v>3</v>
      </c>
      <c r="DI39" s="101">
        <f>INDEX('Cost Values'!$E$4:$E$47,MATCH(DH39,'Cost Values'!$A$4:$A$47,0))*CR39</f>
        <v>10798.305</v>
      </c>
      <c r="DJ39" s="12"/>
      <c r="DK39" s="12">
        <v>5</v>
      </c>
      <c r="DL39" s="101">
        <f>INDEX('Cost Values'!$E$4:$E$47,MATCH(DK39,'Cost Values'!$A$4:$A$47,0))*CR39*(1+$DL$1)^DC39</f>
        <v>78744.58020696789</v>
      </c>
      <c r="DM39" s="12"/>
      <c r="DN39" s="127">
        <f>SUM(D39:INDEX(D39:AV39,DC39))</f>
        <v>20</v>
      </c>
      <c r="DO39" s="12"/>
      <c r="DP39" s="130">
        <f ca="1">IF(COUNT(D39:CO39)&lt;2*DA39,DA39,SUM(OFFSET(D39,0,DC39):INDEX(OFFSET(D39,0,DC39):CO39,DA39)))</f>
        <v>45</v>
      </c>
      <c r="DQ39" s="12"/>
      <c r="DR39" s="101">
        <f t="shared" si="53"/>
        <v>3937.2290103483947</v>
      </c>
      <c r="DS39" s="101">
        <f t="shared" si="54"/>
        <v>3937.2290103483947</v>
      </c>
      <c r="DT39" s="101">
        <f t="shared" si="55"/>
        <v>3937.2290103483947</v>
      </c>
      <c r="DU39" s="101">
        <f t="shared" si="56"/>
        <v>3937.2290103483947</v>
      </c>
      <c r="DV39" s="101">
        <f t="shared" si="57"/>
        <v>3937.2290103483947</v>
      </c>
      <c r="DW39" s="101">
        <f t="shared" si="58"/>
        <v>3937.2290103483947</v>
      </c>
      <c r="DX39" s="101">
        <f t="shared" si="59"/>
        <v>3937.2290103483947</v>
      </c>
      <c r="DY39" s="101">
        <f t="shared" si="60"/>
        <v>3937.2290103483947</v>
      </c>
      <c r="DZ39" s="101">
        <f t="shared" si="61"/>
        <v>3937.2290103483947</v>
      </c>
      <c r="EA39" s="101">
        <f t="shared" si="62"/>
        <v>3937.2290103483947</v>
      </c>
      <c r="EB39" s="101">
        <f t="shared" si="63"/>
        <v>3937.2290103483947</v>
      </c>
      <c r="EC39" s="101">
        <f t="shared" si="64"/>
        <v>3937.2290103483947</v>
      </c>
      <c r="ED39" s="101">
        <f t="shared" si="65"/>
        <v>3937.2290103483947</v>
      </c>
      <c r="EE39" s="101">
        <f t="shared" si="66"/>
        <v>3937.2290103483947</v>
      </c>
      <c r="EF39" s="101">
        <f t="shared" si="67"/>
        <v>3937.2290103483947</v>
      </c>
      <c r="EG39" s="101">
        <f t="shared" si="68"/>
        <v>3937.2290103483947</v>
      </c>
      <c r="EH39" s="101">
        <f t="shared" si="69"/>
        <v>3937.2290103483947</v>
      </c>
      <c r="EI39" s="101">
        <f t="shared" si="70"/>
        <v>3937.2290103483947</v>
      </c>
      <c r="EJ39" s="101">
        <f t="shared" si="71"/>
        <v>3937.2290103483947</v>
      </c>
      <c r="EK39" s="101">
        <f t="shared" si="72"/>
        <v>3937.2290103483947</v>
      </c>
      <c r="EL39" s="101">
        <f t="shared" si="73"/>
        <v>36906.642746871388</v>
      </c>
      <c r="EM39" s="101">
        <f t="shared" si="74"/>
        <v>36906.642746871388</v>
      </c>
      <c r="EN39" s="101">
        <f t="shared" si="75"/>
        <v>36906.642746871388</v>
      </c>
      <c r="EO39" s="101">
        <f t="shared" si="76"/>
        <v>36906.642746871388</v>
      </c>
      <c r="EP39" s="101">
        <f t="shared" si="77"/>
        <v>36906.642746871388</v>
      </c>
      <c r="EQ39" s="101">
        <f t="shared" si="78"/>
        <v>36906.642746871388</v>
      </c>
      <c r="ER39" s="101">
        <f t="shared" si="79"/>
        <v>36906.642746871388</v>
      </c>
      <c r="ES39" s="101">
        <f t="shared" si="80"/>
        <v>36906.642746871388</v>
      </c>
      <c r="ET39" s="101">
        <f t="shared" si="81"/>
        <v>36906.642746871388</v>
      </c>
      <c r="EU39" s="101">
        <f t="shared" si="82"/>
        <v>36906.642746871388</v>
      </c>
      <c r="EV39" s="101">
        <f t="shared" si="83"/>
        <v>36906.642746871388</v>
      </c>
      <c r="EW39" s="101">
        <f t="shared" si="84"/>
        <v>36906.642746871388</v>
      </c>
      <c r="EX39" s="101">
        <f t="shared" si="85"/>
        <v>36906.642746871388</v>
      </c>
      <c r="EY39" s="101">
        <f t="shared" si="86"/>
        <v>36906.642746871388</v>
      </c>
      <c r="EZ39" s="101">
        <f t="shared" si="87"/>
        <v>36906.642746871388</v>
      </c>
      <c r="FA39" s="101">
        <f t="shared" si="88"/>
        <v>36906.642746871388</v>
      </c>
      <c r="FB39" s="101">
        <f t="shared" si="89"/>
        <v>36906.642746871388</v>
      </c>
      <c r="FC39" s="101">
        <f t="shared" si="90"/>
        <v>36906.642746871388</v>
      </c>
      <c r="FD39" s="101">
        <f t="shared" si="91"/>
        <v>36906.642746871388</v>
      </c>
      <c r="FE39" s="101">
        <f t="shared" si="92"/>
        <v>36906.642746871388</v>
      </c>
      <c r="FF39" s="101">
        <f t="shared" si="93"/>
        <v>36906.642746871388</v>
      </c>
      <c r="FG39" s="101">
        <f t="shared" si="94"/>
        <v>36906.642746871388</v>
      </c>
      <c r="FH39" s="101">
        <f t="shared" si="95"/>
        <v>36906.642746871388</v>
      </c>
      <c r="FI39" s="101">
        <f t="shared" si="96"/>
        <v>36906.642746871388</v>
      </c>
      <c r="FJ39" s="101">
        <f t="shared" si="97"/>
        <v>36906.642746871388</v>
      </c>
    </row>
    <row r="40" spans="1:166" ht="45" x14ac:dyDescent="0.25">
      <c r="A40" s="4" t="s">
        <v>35</v>
      </c>
      <c r="B40" s="135">
        <v>6</v>
      </c>
      <c r="C40" s="11" t="s">
        <v>187</v>
      </c>
      <c r="D40" s="109">
        <v>1</v>
      </c>
      <c r="E40" s="109">
        <v>1</v>
      </c>
      <c r="F40" s="109">
        <v>1</v>
      </c>
      <c r="G40" s="109">
        <v>1</v>
      </c>
      <c r="H40" s="109">
        <v>1</v>
      </c>
      <c r="I40" s="109">
        <v>1</v>
      </c>
      <c r="J40" s="109">
        <v>1</v>
      </c>
      <c r="K40" s="109">
        <v>1</v>
      </c>
      <c r="L40" s="109">
        <v>1</v>
      </c>
      <c r="M40" s="109">
        <v>1</v>
      </c>
      <c r="N40" s="109">
        <v>1</v>
      </c>
      <c r="O40" s="109">
        <v>1</v>
      </c>
      <c r="P40" s="109">
        <v>1</v>
      </c>
      <c r="Q40" s="109">
        <v>1</v>
      </c>
      <c r="R40" s="109">
        <v>1</v>
      </c>
      <c r="S40" s="109">
        <v>1</v>
      </c>
      <c r="T40" s="109">
        <v>1</v>
      </c>
      <c r="U40" s="109">
        <v>1</v>
      </c>
      <c r="V40" s="109">
        <v>1</v>
      </c>
      <c r="W40" s="109">
        <v>1</v>
      </c>
      <c r="X40" s="109">
        <v>1</v>
      </c>
      <c r="Y40" s="109">
        <v>1</v>
      </c>
      <c r="Z40" s="109">
        <v>1</v>
      </c>
      <c r="AA40" s="109">
        <v>1</v>
      </c>
      <c r="AB40" s="109">
        <v>1</v>
      </c>
      <c r="AC40" s="109">
        <v>1</v>
      </c>
      <c r="AD40" s="109">
        <v>1</v>
      </c>
      <c r="AE40" s="109">
        <v>1</v>
      </c>
      <c r="AF40" s="109">
        <v>1</v>
      </c>
      <c r="AG40" s="109">
        <v>1</v>
      </c>
      <c r="AH40" s="109">
        <v>1</v>
      </c>
      <c r="AI40" s="109">
        <v>1</v>
      </c>
      <c r="AJ40" s="109">
        <v>1</v>
      </c>
      <c r="AK40" s="109">
        <v>1</v>
      </c>
      <c r="AL40" s="109">
        <v>1</v>
      </c>
      <c r="AM40" s="109">
        <v>1</v>
      </c>
      <c r="AN40" s="109">
        <v>1</v>
      </c>
      <c r="AO40" s="109">
        <v>1</v>
      </c>
      <c r="AP40" s="109">
        <v>1</v>
      </c>
      <c r="AQ40" s="109">
        <v>1</v>
      </c>
      <c r="AR40" s="109">
        <v>1</v>
      </c>
      <c r="AS40" s="109">
        <v>1</v>
      </c>
      <c r="AT40" s="109">
        <v>1</v>
      </c>
      <c r="AU40" s="109">
        <v>1</v>
      </c>
      <c r="AV40" s="109">
        <v>1</v>
      </c>
      <c r="AW40" s="109">
        <v>1</v>
      </c>
      <c r="AX40" s="109">
        <v>1</v>
      </c>
      <c r="AY40" s="109">
        <v>1</v>
      </c>
      <c r="AZ40" s="109">
        <v>1</v>
      </c>
      <c r="BA40" s="109">
        <v>1</v>
      </c>
      <c r="BB40" s="109">
        <v>1</v>
      </c>
      <c r="BC40" s="109">
        <v>1</v>
      </c>
      <c r="BD40" s="109">
        <v>1</v>
      </c>
      <c r="BE40" s="109">
        <v>1</v>
      </c>
      <c r="BF40" s="109">
        <v>1</v>
      </c>
      <c r="BG40" s="109">
        <v>1</v>
      </c>
      <c r="BH40" s="109">
        <v>1</v>
      </c>
      <c r="BI40" s="109">
        <v>1</v>
      </c>
      <c r="BJ40" s="109">
        <v>1</v>
      </c>
      <c r="BK40" s="109">
        <v>1</v>
      </c>
      <c r="BL40" s="109">
        <v>1</v>
      </c>
      <c r="BM40" s="109">
        <v>1</v>
      </c>
      <c r="BN40" s="109">
        <v>1</v>
      </c>
      <c r="BO40" s="109">
        <v>1</v>
      </c>
      <c r="BP40" s="109">
        <v>1</v>
      </c>
      <c r="BQ40" s="109">
        <v>1</v>
      </c>
      <c r="BR40" s="109">
        <v>1</v>
      </c>
      <c r="BS40" s="109">
        <v>1</v>
      </c>
      <c r="BT40" s="109">
        <v>1</v>
      </c>
      <c r="BU40" s="109">
        <v>1</v>
      </c>
      <c r="BV40" s="109">
        <v>1</v>
      </c>
      <c r="BW40" s="109">
        <v>1</v>
      </c>
      <c r="BX40" s="109">
        <v>1</v>
      </c>
      <c r="BY40" s="109">
        <v>1</v>
      </c>
      <c r="BZ40" s="109">
        <v>1</v>
      </c>
      <c r="CA40" s="109">
        <v>1</v>
      </c>
      <c r="CB40" s="109">
        <v>1</v>
      </c>
      <c r="CC40" s="109">
        <v>1</v>
      </c>
      <c r="CD40" s="109">
        <v>1</v>
      </c>
      <c r="CE40" s="109">
        <v>1</v>
      </c>
      <c r="CF40" s="109">
        <v>1</v>
      </c>
      <c r="CG40" s="109">
        <v>1</v>
      </c>
      <c r="CH40" s="109">
        <v>1</v>
      </c>
      <c r="CI40" s="109">
        <v>1</v>
      </c>
      <c r="CJ40" s="109">
        <v>1</v>
      </c>
      <c r="CK40" s="109">
        <v>1</v>
      </c>
      <c r="CL40" s="109">
        <v>1</v>
      </c>
      <c r="CM40" s="109">
        <v>1</v>
      </c>
      <c r="CN40" s="109">
        <v>1</v>
      </c>
      <c r="CO40" s="109">
        <v>1</v>
      </c>
      <c r="CP40" s="11"/>
      <c r="CQ40" s="11"/>
      <c r="CR40" s="24">
        <v>1</v>
      </c>
      <c r="CS40" s="32">
        <v>33.440049999999999</v>
      </c>
      <c r="CT40" s="32">
        <v>-88.937430000000006</v>
      </c>
      <c r="CU40" s="17">
        <v>20</v>
      </c>
      <c r="CV40" s="15" t="s">
        <v>42</v>
      </c>
      <c r="CW40" s="13" t="s">
        <v>11</v>
      </c>
      <c r="CX40" s="13" t="s">
        <v>12</v>
      </c>
      <c r="CY40" s="17">
        <v>15</v>
      </c>
      <c r="CZ40" s="15" t="s">
        <v>42</v>
      </c>
      <c r="DA40" s="17">
        <v>25</v>
      </c>
      <c r="DB40" s="15" t="s">
        <v>42</v>
      </c>
      <c r="DC40" s="17">
        <f t="shared" si="98"/>
        <v>10</v>
      </c>
      <c r="DD40" s="15" t="s">
        <v>42</v>
      </c>
      <c r="DE40" s="22">
        <v>2</v>
      </c>
      <c r="DF40" s="105">
        <f t="shared" si="52"/>
        <v>20</v>
      </c>
      <c r="DH40" s="12">
        <v>17</v>
      </c>
      <c r="DI40" s="101">
        <f>INDEX('Cost Values'!$G$4:$G$47,MATCH(DH40,'Cost Values'!$A$4:$A$47,0))*CR40</f>
        <v>750000</v>
      </c>
      <c r="DJ40" s="12"/>
      <c r="DK40" s="12">
        <v>17</v>
      </c>
      <c r="DL40" s="101">
        <f>INDEX('Cost Values'!$G$4:$G$47,MATCH(DK40,'Cost Values'!$A$4:$A$47,0))*CR40*(1+$DL$1)^DC40</f>
        <v>1476742.9424088695</v>
      </c>
      <c r="DM40" s="12"/>
      <c r="DN40" s="127">
        <f>SUM(D40:INDEX(D40:AV40,DC40))</f>
        <v>10</v>
      </c>
      <c r="DO40" s="12"/>
      <c r="DP40" s="130">
        <f ca="1">IF(COUNT(D40:CO40)&lt;2*DA40,DA40,SUM(OFFSET(D40,0,DC40):INDEX(OFFSET(D40,0,DC40):CO40,DA40)))</f>
        <v>25</v>
      </c>
      <c r="DQ40" s="12"/>
      <c r="DR40" s="101">
        <f t="shared" si="53"/>
        <v>147674.29424088696</v>
      </c>
      <c r="DS40" s="101">
        <f t="shared" si="54"/>
        <v>147674.29424088696</v>
      </c>
      <c r="DT40" s="101">
        <f t="shared" si="55"/>
        <v>147674.29424088696</v>
      </c>
      <c r="DU40" s="101">
        <f t="shared" si="56"/>
        <v>147674.29424088696</v>
      </c>
      <c r="DV40" s="101">
        <f t="shared" si="57"/>
        <v>147674.29424088696</v>
      </c>
      <c r="DW40" s="101">
        <f t="shared" si="58"/>
        <v>147674.29424088696</v>
      </c>
      <c r="DX40" s="101">
        <f t="shared" si="59"/>
        <v>147674.29424088696</v>
      </c>
      <c r="DY40" s="101">
        <f t="shared" si="60"/>
        <v>147674.29424088696</v>
      </c>
      <c r="DZ40" s="101">
        <f t="shared" si="61"/>
        <v>147674.29424088696</v>
      </c>
      <c r="EA40" s="101">
        <f t="shared" si="62"/>
        <v>147674.29424088696</v>
      </c>
      <c r="EB40" s="101">
        <f t="shared" si="63"/>
        <v>321346.81274552079</v>
      </c>
      <c r="EC40" s="101">
        <f t="shared" si="64"/>
        <v>321346.81274552079</v>
      </c>
      <c r="ED40" s="101">
        <f t="shared" si="65"/>
        <v>321346.81274552079</v>
      </c>
      <c r="EE40" s="101">
        <f t="shared" si="66"/>
        <v>321346.81274552079</v>
      </c>
      <c r="EF40" s="101">
        <f t="shared" si="67"/>
        <v>321346.81274552079</v>
      </c>
      <c r="EG40" s="101">
        <f t="shared" si="68"/>
        <v>321346.81274552079</v>
      </c>
      <c r="EH40" s="101">
        <f t="shared" si="69"/>
        <v>321346.81274552079</v>
      </c>
      <c r="EI40" s="101">
        <f t="shared" si="70"/>
        <v>321346.81274552079</v>
      </c>
      <c r="EJ40" s="101">
        <f t="shared" si="71"/>
        <v>321346.81274552079</v>
      </c>
      <c r="EK40" s="101">
        <f t="shared" si="72"/>
        <v>321346.81274552079</v>
      </c>
      <c r="EL40" s="101">
        <f t="shared" si="73"/>
        <v>321346.81274552079</v>
      </c>
      <c r="EM40" s="101">
        <f t="shared" si="74"/>
        <v>321346.81274552079</v>
      </c>
      <c r="EN40" s="101">
        <f t="shared" si="75"/>
        <v>321346.81274552079</v>
      </c>
      <c r="EO40" s="101">
        <f t="shared" si="76"/>
        <v>321346.81274552079</v>
      </c>
      <c r="EP40" s="101">
        <f t="shared" si="77"/>
        <v>321346.81274552079</v>
      </c>
      <c r="EQ40" s="101">
        <f t="shared" si="78"/>
        <v>321346.81274552079</v>
      </c>
      <c r="ER40" s="101">
        <f t="shared" si="79"/>
        <v>321346.81274552079</v>
      </c>
      <c r="ES40" s="101">
        <f t="shared" si="80"/>
        <v>321346.81274552079</v>
      </c>
      <c r="ET40" s="101">
        <f t="shared" si="81"/>
        <v>321346.81274552079</v>
      </c>
      <c r="EU40" s="101">
        <f t="shared" si="82"/>
        <v>321346.81274552079</v>
      </c>
      <c r="EV40" s="101">
        <f t="shared" si="83"/>
        <v>321346.81274552079</v>
      </c>
      <c r="EW40" s="101">
        <f t="shared" si="84"/>
        <v>321346.81274552079</v>
      </c>
      <c r="EX40" s="101">
        <f t="shared" si="85"/>
        <v>321346.81274552079</v>
      </c>
      <c r="EY40" s="101">
        <f t="shared" si="86"/>
        <v>321346.81274552079</v>
      </c>
      <c r="EZ40" s="101">
        <f t="shared" si="87"/>
        <v>321346.81274552079</v>
      </c>
      <c r="FA40" s="101">
        <f t="shared" si="88"/>
        <v>1748167.7260170355</v>
      </c>
      <c r="FB40" s="101">
        <f t="shared" si="89"/>
        <v>1748167.7260170355</v>
      </c>
      <c r="FC40" s="101">
        <f t="shared" si="90"/>
        <v>1748167.7260170355</v>
      </c>
      <c r="FD40" s="101">
        <f t="shared" si="91"/>
        <v>1748167.7260170355</v>
      </c>
      <c r="FE40" s="101">
        <f t="shared" si="92"/>
        <v>1748167.7260170355</v>
      </c>
      <c r="FF40" s="101">
        <f t="shared" si="93"/>
        <v>1748167.7260170355</v>
      </c>
      <c r="FG40" s="101">
        <f t="shared" si="94"/>
        <v>1748167.7260170355</v>
      </c>
      <c r="FH40" s="101">
        <f t="shared" si="95"/>
        <v>1748167.7260170355</v>
      </c>
      <c r="FI40" s="101">
        <f t="shared" si="96"/>
        <v>1748167.7260170355</v>
      </c>
      <c r="FJ40" s="101">
        <f t="shared" si="97"/>
        <v>1748167.7260170355</v>
      </c>
    </row>
    <row r="41" spans="1:166" x14ac:dyDescent="0.25">
      <c r="A41" s="86" t="s">
        <v>34</v>
      </c>
      <c r="B41" s="135">
        <v>2</v>
      </c>
      <c r="C41" s="1" t="s">
        <v>236</v>
      </c>
      <c r="D41" s="109">
        <v>1</v>
      </c>
      <c r="E41" s="109">
        <v>1</v>
      </c>
      <c r="F41" s="109">
        <v>1</v>
      </c>
      <c r="G41" s="109">
        <v>1</v>
      </c>
      <c r="H41" s="109">
        <v>1</v>
      </c>
      <c r="I41" s="109">
        <v>1</v>
      </c>
      <c r="J41" s="109">
        <v>1</v>
      </c>
      <c r="K41" s="109">
        <v>1</v>
      </c>
      <c r="L41" s="109">
        <v>1</v>
      </c>
      <c r="M41" s="109">
        <v>1</v>
      </c>
      <c r="N41" s="109">
        <v>1</v>
      </c>
      <c r="O41" s="109">
        <v>1</v>
      </c>
      <c r="P41" s="109">
        <v>1</v>
      </c>
      <c r="Q41" s="109">
        <v>1</v>
      </c>
      <c r="R41" s="109">
        <v>1</v>
      </c>
      <c r="S41" s="109">
        <v>1</v>
      </c>
      <c r="T41" s="109">
        <v>1</v>
      </c>
      <c r="U41" s="109">
        <v>1</v>
      </c>
      <c r="V41" s="109">
        <v>1</v>
      </c>
      <c r="W41" s="109">
        <v>1</v>
      </c>
      <c r="X41" s="109">
        <v>1</v>
      </c>
      <c r="Y41" s="109">
        <v>1</v>
      </c>
      <c r="Z41" s="109">
        <v>1</v>
      </c>
      <c r="AA41" s="109">
        <v>1</v>
      </c>
      <c r="AB41" s="109">
        <v>1</v>
      </c>
      <c r="AC41" s="109">
        <v>1</v>
      </c>
      <c r="AD41" s="109">
        <v>1</v>
      </c>
      <c r="AE41" s="109">
        <v>1</v>
      </c>
      <c r="AF41" s="109">
        <v>1</v>
      </c>
      <c r="AG41" s="109">
        <v>1</v>
      </c>
      <c r="AH41" s="109">
        <v>1</v>
      </c>
      <c r="AI41" s="109">
        <v>1</v>
      </c>
      <c r="AJ41" s="109">
        <v>1</v>
      </c>
      <c r="AK41" s="109">
        <v>1</v>
      </c>
      <c r="AL41" s="109">
        <v>1</v>
      </c>
      <c r="AM41" s="109">
        <v>1</v>
      </c>
      <c r="AN41" s="109">
        <v>1</v>
      </c>
      <c r="AO41" s="109">
        <v>1</v>
      </c>
      <c r="AP41" s="109">
        <v>1</v>
      </c>
      <c r="AQ41" s="109">
        <v>1</v>
      </c>
      <c r="AR41" s="109">
        <v>1</v>
      </c>
      <c r="AS41" s="109">
        <v>1</v>
      </c>
      <c r="AT41" s="109">
        <v>1</v>
      </c>
      <c r="AU41" s="109">
        <v>1</v>
      </c>
      <c r="AV41" s="109">
        <v>1</v>
      </c>
      <c r="AW41" s="109">
        <v>1</v>
      </c>
      <c r="AX41" s="109">
        <v>1</v>
      </c>
      <c r="AY41" s="109">
        <v>1</v>
      </c>
      <c r="AZ41" s="109">
        <v>1</v>
      </c>
      <c r="BA41" s="109">
        <v>1</v>
      </c>
      <c r="BB41" s="109">
        <v>1</v>
      </c>
      <c r="BC41" s="109">
        <v>1</v>
      </c>
      <c r="BD41" s="109">
        <v>1</v>
      </c>
      <c r="BE41" s="109">
        <v>1</v>
      </c>
      <c r="BF41" s="109">
        <v>1</v>
      </c>
      <c r="BG41" s="109">
        <v>1</v>
      </c>
      <c r="BH41" s="109">
        <v>1</v>
      </c>
      <c r="BI41" s="109">
        <v>1</v>
      </c>
      <c r="BJ41" s="109">
        <v>1</v>
      </c>
      <c r="BK41" s="109">
        <v>1</v>
      </c>
      <c r="BL41" s="109">
        <v>1</v>
      </c>
      <c r="BM41" s="109">
        <v>1</v>
      </c>
      <c r="BN41" s="109">
        <v>1</v>
      </c>
      <c r="BO41" s="109">
        <v>1</v>
      </c>
      <c r="BP41" s="109">
        <v>1</v>
      </c>
      <c r="BQ41" s="109">
        <v>1</v>
      </c>
      <c r="BR41" s="109">
        <v>1</v>
      </c>
      <c r="BS41" s="109">
        <v>1</v>
      </c>
      <c r="BT41" s="109">
        <v>1</v>
      </c>
      <c r="BU41" s="109">
        <v>1</v>
      </c>
      <c r="BV41" s="109">
        <v>1</v>
      </c>
      <c r="BW41" s="109">
        <v>1</v>
      </c>
      <c r="BX41" s="109">
        <v>1</v>
      </c>
      <c r="BY41" s="109">
        <v>1</v>
      </c>
      <c r="BZ41" s="109">
        <v>1</v>
      </c>
      <c r="CA41" s="109">
        <v>1</v>
      </c>
      <c r="CB41" s="109">
        <v>1</v>
      </c>
      <c r="CC41" s="109">
        <v>1</v>
      </c>
      <c r="CD41" s="109">
        <v>1</v>
      </c>
      <c r="CE41" s="109">
        <v>1</v>
      </c>
      <c r="CF41" s="109">
        <v>1</v>
      </c>
      <c r="CG41" s="109">
        <v>1</v>
      </c>
      <c r="CH41" s="109">
        <v>1</v>
      </c>
      <c r="CI41" s="109">
        <v>1</v>
      </c>
      <c r="CJ41" s="109">
        <v>1</v>
      </c>
      <c r="CK41" s="109">
        <v>1</v>
      </c>
      <c r="CL41" s="109">
        <v>1</v>
      </c>
      <c r="CM41" s="109">
        <v>1</v>
      </c>
      <c r="CN41" s="109">
        <v>1</v>
      </c>
      <c r="CO41" s="109">
        <v>1</v>
      </c>
      <c r="CR41" s="26">
        <v>78</v>
      </c>
      <c r="CU41" s="31">
        <v>20</v>
      </c>
      <c r="CV41" s="16" t="s">
        <v>42</v>
      </c>
      <c r="CY41" s="31">
        <v>10</v>
      </c>
      <c r="CZ41" s="15" t="s">
        <v>42</v>
      </c>
      <c r="DA41" s="31">
        <v>20</v>
      </c>
      <c r="DB41" s="16" t="s">
        <v>42</v>
      </c>
      <c r="DC41" s="17">
        <f t="shared" si="98"/>
        <v>10</v>
      </c>
      <c r="DD41" s="15" t="s">
        <v>42</v>
      </c>
      <c r="DE41" s="22">
        <v>2</v>
      </c>
      <c r="DF41" s="105">
        <f t="shared" si="52"/>
        <v>20</v>
      </c>
      <c r="DH41" s="12">
        <v>11</v>
      </c>
      <c r="DI41" s="101">
        <f>INDEX('Cost Values'!$E$4:$E$47,MATCH(DH41,'Cost Values'!$A$4:$A$47,0))*CR41</f>
        <v>78000</v>
      </c>
      <c r="DJ41" s="102"/>
      <c r="DK41" s="12">
        <v>11</v>
      </c>
      <c r="DL41" s="101">
        <f>INDEX('Cost Values'!$E$4:$E$47,MATCH(DK41,'Cost Values'!$A$4:$A$47,0))*CR41*(1+$DL$1)^DC41</f>
        <v>153581.26601052243</v>
      </c>
      <c r="DM41" s="12"/>
      <c r="DN41" s="127">
        <f>SUM(D41:INDEX(D41:AV41,DC41))</f>
        <v>10</v>
      </c>
      <c r="DO41" s="12"/>
      <c r="DP41" s="130">
        <f ca="1">IF(COUNT(D41:CO41)&lt;2*DA41,DA41,SUM(OFFSET(D41,0,DC41):INDEX(OFFSET(D41,0,DC41):CO41,DA41)))</f>
        <v>20</v>
      </c>
      <c r="DQ41" s="12"/>
      <c r="DR41" s="101">
        <f t="shared" si="53"/>
        <v>15358.126601052243</v>
      </c>
      <c r="DS41" s="101">
        <f t="shared" si="54"/>
        <v>15358.126601052243</v>
      </c>
      <c r="DT41" s="101">
        <f t="shared" si="55"/>
        <v>15358.126601052243</v>
      </c>
      <c r="DU41" s="101">
        <f t="shared" si="56"/>
        <v>15358.126601052243</v>
      </c>
      <c r="DV41" s="101">
        <f t="shared" si="57"/>
        <v>15358.126601052243</v>
      </c>
      <c r="DW41" s="101">
        <f t="shared" si="58"/>
        <v>15358.126601052243</v>
      </c>
      <c r="DX41" s="101">
        <f t="shared" si="59"/>
        <v>15358.126601052243</v>
      </c>
      <c r="DY41" s="101">
        <f t="shared" si="60"/>
        <v>15358.126601052243</v>
      </c>
      <c r="DZ41" s="101">
        <f t="shared" si="61"/>
        <v>15358.126601052243</v>
      </c>
      <c r="EA41" s="101">
        <f t="shared" si="62"/>
        <v>15358.126601052243</v>
      </c>
      <c r="EB41" s="101">
        <f t="shared" si="63"/>
        <v>29771.144369853118</v>
      </c>
      <c r="EC41" s="101">
        <f t="shared" si="64"/>
        <v>29771.144369853118</v>
      </c>
      <c r="ED41" s="101">
        <f t="shared" si="65"/>
        <v>29771.144369853118</v>
      </c>
      <c r="EE41" s="101">
        <f t="shared" si="66"/>
        <v>29771.144369853118</v>
      </c>
      <c r="EF41" s="101">
        <f t="shared" si="67"/>
        <v>29771.144369853118</v>
      </c>
      <c r="EG41" s="101">
        <f t="shared" si="68"/>
        <v>29771.144369853118</v>
      </c>
      <c r="EH41" s="101">
        <f t="shared" si="69"/>
        <v>29771.144369853118</v>
      </c>
      <c r="EI41" s="101">
        <f t="shared" si="70"/>
        <v>29771.144369853118</v>
      </c>
      <c r="EJ41" s="101">
        <f t="shared" si="71"/>
        <v>29771.144369853118</v>
      </c>
      <c r="EK41" s="101">
        <f t="shared" si="72"/>
        <v>29771.144369853118</v>
      </c>
      <c r="EL41" s="101">
        <f t="shared" si="73"/>
        <v>29771.144369853118</v>
      </c>
      <c r="EM41" s="101">
        <f t="shared" si="74"/>
        <v>29771.144369853118</v>
      </c>
      <c r="EN41" s="101">
        <f t="shared" si="75"/>
        <v>29771.144369853118</v>
      </c>
      <c r="EO41" s="101">
        <f t="shared" si="76"/>
        <v>29771.144369853118</v>
      </c>
      <c r="EP41" s="101">
        <f t="shared" si="77"/>
        <v>29771.144369853118</v>
      </c>
      <c r="EQ41" s="101">
        <f t="shared" si="78"/>
        <v>29771.144369853118</v>
      </c>
      <c r="ER41" s="101">
        <f t="shared" si="79"/>
        <v>29771.144369853118</v>
      </c>
      <c r="ES41" s="101">
        <f t="shared" si="80"/>
        <v>29771.144369853118</v>
      </c>
      <c r="ET41" s="101">
        <f t="shared" si="81"/>
        <v>29771.144369853118</v>
      </c>
      <c r="EU41" s="101">
        <f t="shared" si="82"/>
        <v>29771.144369853118</v>
      </c>
      <c r="EV41" s="101">
        <f t="shared" si="83"/>
        <v>115420.46241888795</v>
      </c>
      <c r="EW41" s="101">
        <f t="shared" si="84"/>
        <v>115420.46241888795</v>
      </c>
      <c r="EX41" s="101">
        <f t="shared" si="85"/>
        <v>115420.46241888795</v>
      </c>
      <c r="EY41" s="101">
        <f t="shared" si="86"/>
        <v>115420.46241888795</v>
      </c>
      <c r="EZ41" s="101">
        <f t="shared" si="87"/>
        <v>115420.46241888795</v>
      </c>
      <c r="FA41" s="101">
        <f t="shared" si="88"/>
        <v>115420.46241888795</v>
      </c>
      <c r="FB41" s="101">
        <f t="shared" si="89"/>
        <v>115420.46241888795</v>
      </c>
      <c r="FC41" s="101">
        <f t="shared" si="90"/>
        <v>115420.46241888795</v>
      </c>
      <c r="FD41" s="101">
        <f t="shared" si="91"/>
        <v>115420.46241888795</v>
      </c>
      <c r="FE41" s="101">
        <f t="shared" si="92"/>
        <v>115420.46241888795</v>
      </c>
      <c r="FF41" s="101">
        <f t="shared" si="93"/>
        <v>115420.46241888795</v>
      </c>
      <c r="FG41" s="101">
        <f t="shared" si="94"/>
        <v>115420.46241888795</v>
      </c>
      <c r="FH41" s="101">
        <f t="shared" si="95"/>
        <v>115420.46241888795</v>
      </c>
      <c r="FI41" s="101">
        <f t="shared" si="96"/>
        <v>115420.46241888795</v>
      </c>
      <c r="FJ41" s="101">
        <f t="shared" si="97"/>
        <v>115420.46241888795</v>
      </c>
    </row>
    <row r="42" spans="1:166" x14ac:dyDescent="0.25">
      <c r="A42" s="86" t="s">
        <v>37</v>
      </c>
      <c r="B42" s="135">
        <v>7</v>
      </c>
      <c r="C42" s="1" t="s">
        <v>232</v>
      </c>
      <c r="D42" s="109">
        <v>1</v>
      </c>
      <c r="E42" s="109">
        <v>1</v>
      </c>
      <c r="F42" s="109">
        <v>1</v>
      </c>
      <c r="G42" s="109">
        <v>1</v>
      </c>
      <c r="H42" s="109">
        <v>1</v>
      </c>
      <c r="I42" s="109">
        <v>1</v>
      </c>
      <c r="J42" s="109">
        <v>1</v>
      </c>
      <c r="K42" s="109">
        <v>1</v>
      </c>
      <c r="L42" s="109">
        <v>1</v>
      </c>
      <c r="M42" s="109">
        <v>1</v>
      </c>
      <c r="N42" s="109">
        <v>1</v>
      </c>
      <c r="O42" s="109">
        <v>1</v>
      </c>
      <c r="P42" s="109">
        <v>1</v>
      </c>
      <c r="Q42" s="109">
        <v>1</v>
      </c>
      <c r="R42" s="109">
        <v>1</v>
      </c>
      <c r="S42" s="109">
        <v>1</v>
      </c>
      <c r="T42" s="109">
        <v>1</v>
      </c>
      <c r="U42" s="109">
        <v>1</v>
      </c>
      <c r="V42" s="109">
        <v>1</v>
      </c>
      <c r="W42" s="109">
        <v>1</v>
      </c>
      <c r="X42" s="109">
        <v>1</v>
      </c>
      <c r="Y42" s="109">
        <v>1</v>
      </c>
      <c r="Z42" s="109">
        <v>1</v>
      </c>
      <c r="AA42" s="109">
        <v>1</v>
      </c>
      <c r="AB42" s="109">
        <v>1</v>
      </c>
      <c r="AC42" s="109">
        <v>1</v>
      </c>
      <c r="AD42" s="109">
        <v>1</v>
      </c>
      <c r="AE42" s="109">
        <v>1</v>
      </c>
      <c r="AF42" s="109">
        <v>1</v>
      </c>
      <c r="AG42" s="109">
        <v>1</v>
      </c>
      <c r="AH42" s="109">
        <v>1</v>
      </c>
      <c r="AI42" s="109">
        <v>1</v>
      </c>
      <c r="AJ42" s="109">
        <v>1</v>
      </c>
      <c r="AK42" s="109">
        <v>1</v>
      </c>
      <c r="AL42" s="109">
        <v>1</v>
      </c>
      <c r="AM42" s="109">
        <v>1</v>
      </c>
      <c r="AN42" s="109">
        <v>1</v>
      </c>
      <c r="AO42" s="109">
        <v>1</v>
      </c>
      <c r="AP42" s="109">
        <v>1</v>
      </c>
      <c r="AQ42" s="109">
        <v>1</v>
      </c>
      <c r="AR42" s="109">
        <v>1</v>
      </c>
      <c r="AS42" s="109">
        <v>1</v>
      </c>
      <c r="AT42" s="109">
        <v>1</v>
      </c>
      <c r="AU42" s="109">
        <v>1</v>
      </c>
      <c r="AV42" s="109">
        <v>1</v>
      </c>
      <c r="AW42" s="109">
        <v>1</v>
      </c>
      <c r="AX42" s="109">
        <v>1</v>
      </c>
      <c r="AY42" s="109">
        <v>1</v>
      </c>
      <c r="AZ42" s="109">
        <v>1</v>
      </c>
      <c r="BA42" s="109">
        <v>1</v>
      </c>
      <c r="BB42" s="109">
        <v>1</v>
      </c>
      <c r="BC42" s="109">
        <v>1</v>
      </c>
      <c r="BD42" s="109">
        <v>1</v>
      </c>
      <c r="BE42" s="109">
        <v>1</v>
      </c>
      <c r="BF42" s="109">
        <v>1</v>
      </c>
      <c r="BG42" s="109">
        <v>1</v>
      </c>
      <c r="BH42" s="109">
        <v>1</v>
      </c>
      <c r="BI42" s="109">
        <v>1</v>
      </c>
      <c r="BJ42" s="109">
        <v>1</v>
      </c>
      <c r="BK42" s="109">
        <v>1</v>
      </c>
      <c r="BL42" s="109">
        <v>1</v>
      </c>
      <c r="BM42" s="109">
        <v>1</v>
      </c>
      <c r="BN42" s="109">
        <v>1</v>
      </c>
      <c r="BO42" s="109">
        <v>1</v>
      </c>
      <c r="BP42" s="109">
        <v>1</v>
      </c>
      <c r="BQ42" s="109">
        <v>1</v>
      </c>
      <c r="BR42" s="109">
        <v>1</v>
      </c>
      <c r="BS42" s="109">
        <v>1</v>
      </c>
      <c r="BT42" s="109">
        <v>1</v>
      </c>
      <c r="BU42" s="109">
        <v>1</v>
      </c>
      <c r="BV42" s="109">
        <v>1</v>
      </c>
      <c r="BW42" s="109">
        <v>1</v>
      </c>
      <c r="BX42" s="109">
        <v>1</v>
      </c>
      <c r="BY42" s="109">
        <v>1</v>
      </c>
      <c r="BZ42" s="109">
        <v>1</v>
      </c>
      <c r="CA42" s="109">
        <v>1</v>
      </c>
      <c r="CB42" s="109">
        <v>1</v>
      </c>
      <c r="CC42" s="109">
        <v>1</v>
      </c>
      <c r="CD42" s="109">
        <v>1</v>
      </c>
      <c r="CE42" s="109">
        <v>1</v>
      </c>
      <c r="CF42" s="109">
        <v>1</v>
      </c>
      <c r="CG42" s="109">
        <v>1</v>
      </c>
      <c r="CH42" s="109">
        <v>1</v>
      </c>
      <c r="CI42" s="109">
        <v>1</v>
      </c>
      <c r="CJ42" s="109">
        <v>1</v>
      </c>
      <c r="CK42" s="109">
        <v>1</v>
      </c>
      <c r="CL42" s="109">
        <v>1</v>
      </c>
      <c r="CM42" s="109">
        <v>1</v>
      </c>
      <c r="CN42" s="109">
        <v>1</v>
      </c>
      <c r="CO42" s="109">
        <v>1</v>
      </c>
      <c r="CR42" s="26">
        <v>1</v>
      </c>
      <c r="CS42" s="32">
        <v>33.430204000000003</v>
      </c>
      <c r="CT42" s="32">
        <v>-88.801818999999995</v>
      </c>
      <c r="CU42" s="31">
        <v>15</v>
      </c>
      <c r="CV42" s="15" t="s">
        <v>42</v>
      </c>
      <c r="CW42" s="13" t="s">
        <v>16</v>
      </c>
      <c r="CX42" s="13" t="s">
        <v>27</v>
      </c>
      <c r="CY42" s="17">
        <v>4</v>
      </c>
      <c r="CZ42" s="15" t="s">
        <v>42</v>
      </c>
      <c r="DA42" s="17">
        <v>15</v>
      </c>
      <c r="DB42" s="15" t="s">
        <v>42</v>
      </c>
      <c r="DC42" s="17">
        <f t="shared" si="98"/>
        <v>11</v>
      </c>
      <c r="DD42" s="15" t="s">
        <v>42</v>
      </c>
      <c r="DE42" s="22">
        <v>2</v>
      </c>
      <c r="DF42" s="105">
        <f t="shared" si="52"/>
        <v>22</v>
      </c>
      <c r="DH42" s="12">
        <v>7</v>
      </c>
      <c r="DI42" s="101">
        <f>INDEX('Cost Values'!$E$4:$E$47,MATCH(DH42,'Cost Values'!$A$4:$A$47,0))*CR42</f>
        <v>1500</v>
      </c>
      <c r="DJ42" s="102"/>
      <c r="DK42" s="12">
        <v>7</v>
      </c>
      <c r="DL42" s="101">
        <f>INDEX('Cost Values'!$E$4:$E$47,MATCH(DK42,'Cost Values'!$A$4:$A$47,0))*CR42*(1+$DL$1)^DC42</f>
        <v>3160.5252453434628</v>
      </c>
      <c r="DM42" s="12"/>
      <c r="DN42" s="127">
        <f>SUM(D42:INDEX(D42:AV42,DC42))</f>
        <v>11</v>
      </c>
      <c r="DO42" s="12"/>
      <c r="DP42" s="130">
        <f ca="1">IF(COUNT(D42:CO42)&lt;2*DA42,DA42,SUM(OFFSET(D42,0,DC42):INDEX(OFFSET(D42,0,DC42):CO42,DA42)))</f>
        <v>15</v>
      </c>
      <c r="DQ42" s="12"/>
      <c r="DR42" s="101">
        <f t="shared" si="53"/>
        <v>287.32047684940568</v>
      </c>
      <c r="DS42" s="101">
        <f t="shared" si="54"/>
        <v>287.32047684940568</v>
      </c>
      <c r="DT42" s="101">
        <f t="shared" si="55"/>
        <v>287.32047684940568</v>
      </c>
      <c r="DU42" s="101">
        <f t="shared" si="56"/>
        <v>287.32047684940568</v>
      </c>
      <c r="DV42" s="101">
        <f t="shared" si="57"/>
        <v>287.32047684940568</v>
      </c>
      <c r="DW42" s="101">
        <f t="shared" si="58"/>
        <v>287.32047684940568</v>
      </c>
      <c r="DX42" s="101">
        <f t="shared" si="59"/>
        <v>287.32047684940568</v>
      </c>
      <c r="DY42" s="101">
        <f t="shared" si="60"/>
        <v>287.32047684940568</v>
      </c>
      <c r="DZ42" s="101">
        <f t="shared" si="61"/>
        <v>287.32047684940568</v>
      </c>
      <c r="EA42" s="101">
        <f t="shared" si="62"/>
        <v>287.32047684940568</v>
      </c>
      <c r="EB42" s="101">
        <f t="shared" si="63"/>
        <v>287.32047684940568</v>
      </c>
      <c r="EC42" s="101">
        <f t="shared" si="64"/>
        <v>582.14807473204212</v>
      </c>
      <c r="ED42" s="101">
        <f t="shared" si="65"/>
        <v>582.14807473204212</v>
      </c>
      <c r="EE42" s="101">
        <f t="shared" si="66"/>
        <v>582.14807473204212</v>
      </c>
      <c r="EF42" s="101">
        <f t="shared" si="67"/>
        <v>582.14807473204212</v>
      </c>
      <c r="EG42" s="101">
        <f t="shared" si="68"/>
        <v>582.14807473204212</v>
      </c>
      <c r="EH42" s="101">
        <f t="shared" si="69"/>
        <v>582.14807473204212</v>
      </c>
      <c r="EI42" s="101">
        <f t="shared" si="70"/>
        <v>582.14807473204212</v>
      </c>
      <c r="EJ42" s="101">
        <f t="shared" si="71"/>
        <v>582.14807473204212</v>
      </c>
      <c r="EK42" s="101">
        <f t="shared" si="72"/>
        <v>582.14807473204212</v>
      </c>
      <c r="EL42" s="101">
        <f t="shared" si="73"/>
        <v>582.14807473204212</v>
      </c>
      <c r="EM42" s="101">
        <f t="shared" si="74"/>
        <v>582.14807473204212</v>
      </c>
      <c r="EN42" s="101">
        <f t="shared" si="75"/>
        <v>582.14807473204212</v>
      </c>
      <c r="EO42" s="101">
        <f t="shared" si="76"/>
        <v>582.14807473204212</v>
      </c>
      <c r="EP42" s="101">
        <f t="shared" si="77"/>
        <v>582.14807473204212</v>
      </c>
      <c r="EQ42" s="101">
        <f t="shared" si="78"/>
        <v>582.14807473204212</v>
      </c>
      <c r="ER42" s="101">
        <f t="shared" si="79"/>
        <v>1608.4180062168491</v>
      </c>
      <c r="ES42" s="101">
        <f t="shared" si="80"/>
        <v>1608.4180062168491</v>
      </c>
      <c r="ET42" s="101">
        <f t="shared" si="81"/>
        <v>1608.4180062168491</v>
      </c>
      <c r="EU42" s="101">
        <f t="shared" si="82"/>
        <v>1608.4180062168491</v>
      </c>
      <c r="EV42" s="101">
        <f t="shared" si="83"/>
        <v>1608.4180062168491</v>
      </c>
      <c r="EW42" s="101">
        <f t="shared" si="84"/>
        <v>1608.4180062168491</v>
      </c>
      <c r="EX42" s="101">
        <f t="shared" si="85"/>
        <v>1608.4180062168491</v>
      </c>
      <c r="EY42" s="101">
        <f t="shared" si="86"/>
        <v>1608.4180062168491</v>
      </c>
      <c r="EZ42" s="101">
        <f t="shared" si="87"/>
        <v>1608.4180062168491</v>
      </c>
      <c r="FA42" s="101">
        <f t="shared" si="88"/>
        <v>1608.4180062168491</v>
      </c>
      <c r="FB42" s="101">
        <f t="shared" si="89"/>
        <v>1608.4180062168491</v>
      </c>
      <c r="FC42" s="101">
        <f t="shared" si="90"/>
        <v>1608.4180062168491</v>
      </c>
      <c r="FD42" s="101">
        <f t="shared" si="91"/>
        <v>1608.4180062168491</v>
      </c>
      <c r="FE42" s="101">
        <f t="shared" si="92"/>
        <v>1608.4180062168491</v>
      </c>
      <c r="FF42" s="101">
        <f t="shared" si="93"/>
        <v>1608.4180062168491</v>
      </c>
      <c r="FG42" s="101">
        <f t="shared" si="94"/>
        <v>4443.9011224306851</v>
      </c>
      <c r="FH42" s="101">
        <f t="shared" si="95"/>
        <v>4443.9011224306851</v>
      </c>
      <c r="FI42" s="101">
        <f t="shared" si="96"/>
        <v>4443.9011224306851</v>
      </c>
      <c r="FJ42" s="101">
        <f t="shared" si="97"/>
        <v>4443.9011224306851</v>
      </c>
    </row>
    <row r="43" spans="1:166" x14ac:dyDescent="0.25">
      <c r="A43" s="86" t="s">
        <v>34</v>
      </c>
      <c r="B43" s="135">
        <v>2</v>
      </c>
      <c r="C43" s="1" t="s">
        <v>237</v>
      </c>
      <c r="D43" s="109">
        <v>1</v>
      </c>
      <c r="E43" s="109">
        <v>1</v>
      </c>
      <c r="F43" s="109">
        <v>1</v>
      </c>
      <c r="G43" s="109">
        <v>1</v>
      </c>
      <c r="H43" s="109">
        <v>1</v>
      </c>
      <c r="I43" s="109">
        <v>1</v>
      </c>
      <c r="J43" s="109">
        <v>1</v>
      </c>
      <c r="K43" s="109">
        <v>1</v>
      </c>
      <c r="L43" s="109">
        <v>1</v>
      </c>
      <c r="M43" s="109">
        <v>1</v>
      </c>
      <c r="N43" s="109">
        <v>1</v>
      </c>
      <c r="O43" s="109">
        <v>1</v>
      </c>
      <c r="P43" s="109">
        <v>1</v>
      </c>
      <c r="Q43" s="109">
        <v>1</v>
      </c>
      <c r="R43" s="109">
        <v>1</v>
      </c>
      <c r="S43" s="109">
        <v>1</v>
      </c>
      <c r="T43" s="109">
        <v>1</v>
      </c>
      <c r="U43" s="109">
        <v>1</v>
      </c>
      <c r="V43" s="109">
        <v>1</v>
      </c>
      <c r="W43" s="109">
        <v>1</v>
      </c>
      <c r="X43" s="109">
        <v>1</v>
      </c>
      <c r="Y43" s="109">
        <v>1</v>
      </c>
      <c r="Z43" s="109">
        <v>1</v>
      </c>
      <c r="AA43" s="109">
        <v>1</v>
      </c>
      <c r="AB43" s="109">
        <v>1</v>
      </c>
      <c r="AC43" s="109">
        <v>1</v>
      </c>
      <c r="AD43" s="109">
        <v>1</v>
      </c>
      <c r="AE43" s="109">
        <v>1</v>
      </c>
      <c r="AF43" s="109">
        <v>1</v>
      </c>
      <c r="AG43" s="109">
        <v>1</v>
      </c>
      <c r="AH43" s="109">
        <v>1</v>
      </c>
      <c r="AI43" s="109">
        <v>1</v>
      </c>
      <c r="AJ43" s="109">
        <v>1</v>
      </c>
      <c r="AK43" s="109">
        <v>1</v>
      </c>
      <c r="AL43" s="109">
        <v>1</v>
      </c>
      <c r="AM43" s="109">
        <v>1</v>
      </c>
      <c r="AN43" s="109">
        <v>1</v>
      </c>
      <c r="AO43" s="109">
        <v>1</v>
      </c>
      <c r="AP43" s="109">
        <v>1</v>
      </c>
      <c r="AQ43" s="109">
        <v>1</v>
      </c>
      <c r="AR43" s="109">
        <v>1</v>
      </c>
      <c r="AS43" s="109">
        <v>1</v>
      </c>
      <c r="AT43" s="109">
        <v>1</v>
      </c>
      <c r="AU43" s="109">
        <v>1</v>
      </c>
      <c r="AV43" s="109">
        <v>1</v>
      </c>
      <c r="AW43" s="109">
        <v>1</v>
      </c>
      <c r="AX43" s="109">
        <v>1</v>
      </c>
      <c r="AY43" s="109">
        <v>1</v>
      </c>
      <c r="AZ43" s="109">
        <v>1</v>
      </c>
      <c r="BA43" s="109">
        <v>1</v>
      </c>
      <c r="BB43" s="109">
        <v>1</v>
      </c>
      <c r="BC43" s="109">
        <v>1</v>
      </c>
      <c r="BD43" s="109">
        <v>1</v>
      </c>
      <c r="BE43" s="109">
        <v>1</v>
      </c>
      <c r="BF43" s="109">
        <v>1</v>
      </c>
      <c r="BG43" s="109">
        <v>1</v>
      </c>
      <c r="BH43" s="109">
        <v>1</v>
      </c>
      <c r="BI43" s="109">
        <v>1</v>
      </c>
      <c r="BJ43" s="109">
        <v>1</v>
      </c>
      <c r="BK43" s="109">
        <v>1</v>
      </c>
      <c r="BL43" s="109">
        <v>1</v>
      </c>
      <c r="BM43" s="109">
        <v>1</v>
      </c>
      <c r="BN43" s="109">
        <v>1</v>
      </c>
      <c r="BO43" s="109">
        <v>1</v>
      </c>
      <c r="BP43" s="109">
        <v>1</v>
      </c>
      <c r="BQ43" s="109">
        <v>1</v>
      </c>
      <c r="BR43" s="109">
        <v>1</v>
      </c>
      <c r="BS43" s="109">
        <v>1</v>
      </c>
      <c r="BT43" s="109">
        <v>1</v>
      </c>
      <c r="BU43" s="109">
        <v>1</v>
      </c>
      <c r="BV43" s="109">
        <v>1</v>
      </c>
      <c r="BW43" s="109">
        <v>1</v>
      </c>
      <c r="BX43" s="109">
        <v>1</v>
      </c>
      <c r="BY43" s="109">
        <v>1</v>
      </c>
      <c r="BZ43" s="109">
        <v>1</v>
      </c>
      <c r="CA43" s="109">
        <v>1</v>
      </c>
      <c r="CB43" s="109">
        <v>1</v>
      </c>
      <c r="CC43" s="109">
        <v>1</v>
      </c>
      <c r="CD43" s="109">
        <v>1</v>
      </c>
      <c r="CE43" s="109">
        <v>1</v>
      </c>
      <c r="CF43" s="109">
        <v>1</v>
      </c>
      <c r="CG43" s="109">
        <v>1</v>
      </c>
      <c r="CH43" s="109">
        <v>1</v>
      </c>
      <c r="CI43" s="109">
        <v>1</v>
      </c>
      <c r="CJ43" s="109">
        <v>1</v>
      </c>
      <c r="CK43" s="109">
        <v>1</v>
      </c>
      <c r="CL43" s="109">
        <v>1</v>
      </c>
      <c r="CM43" s="109">
        <v>1</v>
      </c>
      <c r="CN43" s="109">
        <v>1</v>
      </c>
      <c r="CO43" s="109">
        <v>1</v>
      </c>
      <c r="CR43" s="26">
        <v>52</v>
      </c>
      <c r="CU43" s="31">
        <v>20</v>
      </c>
      <c r="CV43" s="16" t="s">
        <v>42</v>
      </c>
      <c r="CY43" s="31">
        <v>8</v>
      </c>
      <c r="CZ43" s="15" t="s">
        <v>42</v>
      </c>
      <c r="DA43" s="31">
        <v>20</v>
      </c>
      <c r="DB43" s="16" t="s">
        <v>42</v>
      </c>
      <c r="DC43" s="17">
        <f t="shared" si="98"/>
        <v>12</v>
      </c>
      <c r="DD43" s="15" t="s">
        <v>42</v>
      </c>
      <c r="DE43" s="22">
        <v>2</v>
      </c>
      <c r="DF43" s="105">
        <f t="shared" si="52"/>
        <v>24</v>
      </c>
      <c r="DH43" s="12">
        <v>11</v>
      </c>
      <c r="DI43" s="101">
        <f>INDEX('Cost Values'!$E$4:$E$47,MATCH(DH43,'Cost Values'!$A$4:$A$47,0))*CR43</f>
        <v>52000</v>
      </c>
      <c r="DJ43" s="102"/>
      <c r="DK43" s="12">
        <v>11</v>
      </c>
      <c r="DL43" s="101">
        <f>INDEX('Cost Values'!$E$4:$E$47,MATCH(DK43,'Cost Values'!$A$4:$A$47,0))*CR43*(1+$DL$1)^DC43</f>
        <v>117245.37292145738</v>
      </c>
      <c r="DM43" s="12"/>
      <c r="DN43" s="127">
        <f>SUM(D43:INDEX(D43:AV43,DC43))</f>
        <v>12</v>
      </c>
      <c r="DO43" s="12"/>
      <c r="DP43" s="130">
        <f ca="1">IF(COUNT(D43:CO43)&lt;2*DA43,DA43,SUM(OFFSET(D43,0,DC43):INDEX(OFFSET(D43,0,DC43):CO43,DA43)))</f>
        <v>20</v>
      </c>
      <c r="DQ43" s="12"/>
      <c r="DR43" s="101">
        <f t="shared" si="53"/>
        <v>9770.4477434547825</v>
      </c>
      <c r="DS43" s="101">
        <f t="shared" si="54"/>
        <v>9770.4477434547825</v>
      </c>
      <c r="DT43" s="101">
        <f t="shared" si="55"/>
        <v>9770.4477434547825</v>
      </c>
      <c r="DU43" s="101">
        <f t="shared" si="56"/>
        <v>9770.4477434547825</v>
      </c>
      <c r="DV43" s="101">
        <f t="shared" si="57"/>
        <v>9770.4477434547825</v>
      </c>
      <c r="DW43" s="101">
        <f t="shared" si="58"/>
        <v>9770.4477434547825</v>
      </c>
      <c r="DX43" s="101">
        <f t="shared" si="59"/>
        <v>9770.4477434547825</v>
      </c>
      <c r="DY43" s="101">
        <f t="shared" si="60"/>
        <v>9770.4477434547825</v>
      </c>
      <c r="DZ43" s="101">
        <f t="shared" si="61"/>
        <v>9770.4477434547825</v>
      </c>
      <c r="EA43" s="101">
        <f t="shared" si="62"/>
        <v>9770.4477434547825</v>
      </c>
      <c r="EB43" s="101">
        <f t="shared" si="63"/>
        <v>9770.4477434547825</v>
      </c>
      <c r="EC43" s="101">
        <f t="shared" si="64"/>
        <v>9770.4477434547825</v>
      </c>
      <c r="ED43" s="101">
        <f t="shared" si="65"/>
        <v>22727.569674434289</v>
      </c>
      <c r="EE43" s="101">
        <f t="shared" si="66"/>
        <v>22727.569674434289</v>
      </c>
      <c r="EF43" s="101">
        <f t="shared" si="67"/>
        <v>22727.569674434289</v>
      </c>
      <c r="EG43" s="101">
        <f t="shared" si="68"/>
        <v>22727.569674434289</v>
      </c>
      <c r="EH43" s="101">
        <f t="shared" si="69"/>
        <v>22727.569674434289</v>
      </c>
      <c r="EI43" s="101">
        <f t="shared" si="70"/>
        <v>22727.569674434289</v>
      </c>
      <c r="EJ43" s="101">
        <f t="shared" si="71"/>
        <v>22727.569674434289</v>
      </c>
      <c r="EK43" s="101">
        <f t="shared" si="72"/>
        <v>22727.569674434289</v>
      </c>
      <c r="EL43" s="101">
        <f t="shared" si="73"/>
        <v>22727.569674434289</v>
      </c>
      <c r="EM43" s="101">
        <f t="shared" si="74"/>
        <v>22727.569674434289</v>
      </c>
      <c r="EN43" s="101">
        <f t="shared" si="75"/>
        <v>22727.569674434289</v>
      </c>
      <c r="EO43" s="101">
        <f t="shared" si="76"/>
        <v>22727.569674434289</v>
      </c>
      <c r="EP43" s="101">
        <f t="shared" si="77"/>
        <v>22727.569674434289</v>
      </c>
      <c r="EQ43" s="101">
        <f t="shared" si="78"/>
        <v>22727.569674434289</v>
      </c>
      <c r="ER43" s="101">
        <f t="shared" si="79"/>
        <v>22727.569674434289</v>
      </c>
      <c r="ES43" s="101">
        <f t="shared" si="80"/>
        <v>22727.569674434289</v>
      </c>
      <c r="ET43" s="101">
        <f t="shared" si="81"/>
        <v>22727.569674434289</v>
      </c>
      <c r="EU43" s="101">
        <f t="shared" si="82"/>
        <v>22727.569674434289</v>
      </c>
      <c r="EV43" s="101">
        <f t="shared" si="83"/>
        <v>22727.569674434289</v>
      </c>
      <c r="EW43" s="101">
        <f t="shared" si="84"/>
        <v>22727.569674434289</v>
      </c>
      <c r="EX43" s="101">
        <f t="shared" si="85"/>
        <v>88113.059037698069</v>
      </c>
      <c r="EY43" s="101">
        <f t="shared" si="86"/>
        <v>88113.059037698069</v>
      </c>
      <c r="EZ43" s="101">
        <f t="shared" si="87"/>
        <v>88113.059037698069</v>
      </c>
      <c r="FA43" s="101">
        <f t="shared" si="88"/>
        <v>88113.059037698069</v>
      </c>
      <c r="FB43" s="101">
        <f t="shared" si="89"/>
        <v>88113.059037698069</v>
      </c>
      <c r="FC43" s="101">
        <f t="shared" si="90"/>
        <v>88113.059037698069</v>
      </c>
      <c r="FD43" s="101">
        <f t="shared" si="91"/>
        <v>88113.059037698069</v>
      </c>
      <c r="FE43" s="101">
        <f t="shared" si="92"/>
        <v>88113.059037698069</v>
      </c>
      <c r="FF43" s="101">
        <f t="shared" si="93"/>
        <v>88113.059037698069</v>
      </c>
      <c r="FG43" s="101">
        <f t="shared" si="94"/>
        <v>88113.059037698069</v>
      </c>
      <c r="FH43" s="101">
        <f t="shared" si="95"/>
        <v>88113.059037698069</v>
      </c>
      <c r="FI43" s="101">
        <f t="shared" si="96"/>
        <v>88113.059037698069</v>
      </c>
      <c r="FJ43" s="101">
        <f t="shared" si="97"/>
        <v>88113.059037698069</v>
      </c>
    </row>
    <row r="44" spans="1:166" x14ac:dyDescent="0.25">
      <c r="A44" s="86" t="s">
        <v>34</v>
      </c>
      <c r="B44" s="135">
        <v>2</v>
      </c>
      <c r="C44" s="1" t="s">
        <v>240</v>
      </c>
      <c r="D44" s="109">
        <v>1</v>
      </c>
      <c r="E44" s="109">
        <v>1</v>
      </c>
      <c r="F44" s="109">
        <v>1</v>
      </c>
      <c r="G44" s="109">
        <v>1</v>
      </c>
      <c r="H44" s="109">
        <v>1</v>
      </c>
      <c r="I44" s="109">
        <v>1</v>
      </c>
      <c r="J44" s="109">
        <v>1</v>
      </c>
      <c r="K44" s="109">
        <v>1</v>
      </c>
      <c r="L44" s="109">
        <v>1</v>
      </c>
      <c r="M44" s="109">
        <v>1</v>
      </c>
      <c r="N44" s="109">
        <v>1</v>
      </c>
      <c r="O44" s="109">
        <v>1</v>
      </c>
      <c r="P44" s="109">
        <v>1</v>
      </c>
      <c r="Q44" s="109">
        <v>1</v>
      </c>
      <c r="R44" s="109">
        <v>1</v>
      </c>
      <c r="S44" s="109">
        <v>1</v>
      </c>
      <c r="T44" s="109">
        <v>1</v>
      </c>
      <c r="U44" s="109">
        <v>1</v>
      </c>
      <c r="V44" s="109">
        <v>1</v>
      </c>
      <c r="W44" s="109">
        <v>1</v>
      </c>
      <c r="X44" s="109">
        <v>1</v>
      </c>
      <c r="Y44" s="109">
        <v>1</v>
      </c>
      <c r="Z44" s="109">
        <v>1</v>
      </c>
      <c r="AA44" s="109">
        <v>1</v>
      </c>
      <c r="AB44" s="109">
        <v>1</v>
      </c>
      <c r="AC44" s="109">
        <v>1</v>
      </c>
      <c r="AD44" s="109">
        <v>1</v>
      </c>
      <c r="AE44" s="109">
        <v>1</v>
      </c>
      <c r="AF44" s="109">
        <v>1</v>
      </c>
      <c r="AG44" s="109">
        <v>1</v>
      </c>
      <c r="AH44" s="109">
        <v>1</v>
      </c>
      <c r="AI44" s="109">
        <v>1</v>
      </c>
      <c r="AJ44" s="109">
        <v>1</v>
      </c>
      <c r="AK44" s="109">
        <v>1</v>
      </c>
      <c r="AL44" s="109">
        <v>1</v>
      </c>
      <c r="AM44" s="109">
        <v>1</v>
      </c>
      <c r="AN44" s="109">
        <v>1</v>
      </c>
      <c r="AO44" s="109">
        <v>1</v>
      </c>
      <c r="AP44" s="109">
        <v>1</v>
      </c>
      <c r="AQ44" s="109">
        <v>1</v>
      </c>
      <c r="AR44" s="109">
        <v>1</v>
      </c>
      <c r="AS44" s="109">
        <v>1</v>
      </c>
      <c r="AT44" s="109">
        <v>1</v>
      </c>
      <c r="AU44" s="109">
        <v>1</v>
      </c>
      <c r="AV44" s="109">
        <v>1</v>
      </c>
      <c r="AW44" s="109">
        <v>1</v>
      </c>
      <c r="AX44" s="109">
        <v>1</v>
      </c>
      <c r="AY44" s="109">
        <v>1</v>
      </c>
      <c r="AZ44" s="109">
        <v>1</v>
      </c>
      <c r="BA44" s="109">
        <v>1</v>
      </c>
      <c r="BB44" s="109">
        <v>1</v>
      </c>
      <c r="BC44" s="109">
        <v>1</v>
      </c>
      <c r="BD44" s="109">
        <v>1</v>
      </c>
      <c r="BE44" s="109">
        <v>1</v>
      </c>
      <c r="BF44" s="109">
        <v>1</v>
      </c>
      <c r="BG44" s="109">
        <v>1</v>
      </c>
      <c r="BH44" s="109">
        <v>1</v>
      </c>
      <c r="BI44" s="109">
        <v>1</v>
      </c>
      <c r="BJ44" s="109">
        <v>1</v>
      </c>
      <c r="BK44" s="109">
        <v>1</v>
      </c>
      <c r="BL44" s="109">
        <v>1</v>
      </c>
      <c r="BM44" s="109">
        <v>1</v>
      </c>
      <c r="BN44" s="109">
        <v>1</v>
      </c>
      <c r="BO44" s="109">
        <v>1</v>
      </c>
      <c r="BP44" s="109">
        <v>1</v>
      </c>
      <c r="BQ44" s="109">
        <v>1</v>
      </c>
      <c r="BR44" s="109">
        <v>1</v>
      </c>
      <c r="BS44" s="109">
        <v>1</v>
      </c>
      <c r="BT44" s="109">
        <v>1</v>
      </c>
      <c r="BU44" s="109">
        <v>1</v>
      </c>
      <c r="BV44" s="109">
        <v>1</v>
      </c>
      <c r="BW44" s="109">
        <v>1</v>
      </c>
      <c r="BX44" s="109">
        <v>1</v>
      </c>
      <c r="BY44" s="109">
        <v>1</v>
      </c>
      <c r="BZ44" s="109">
        <v>1</v>
      </c>
      <c r="CA44" s="109">
        <v>1</v>
      </c>
      <c r="CB44" s="109">
        <v>1</v>
      </c>
      <c r="CC44" s="109">
        <v>1</v>
      </c>
      <c r="CD44" s="109">
        <v>1</v>
      </c>
      <c r="CE44" s="109">
        <v>1</v>
      </c>
      <c r="CF44" s="109">
        <v>1</v>
      </c>
      <c r="CG44" s="109">
        <v>1</v>
      </c>
      <c r="CH44" s="109">
        <v>1</v>
      </c>
      <c r="CI44" s="109">
        <v>1</v>
      </c>
      <c r="CJ44" s="109">
        <v>1</v>
      </c>
      <c r="CK44" s="109">
        <v>1</v>
      </c>
      <c r="CL44" s="109">
        <v>1</v>
      </c>
      <c r="CM44" s="109">
        <v>1</v>
      </c>
      <c r="CN44" s="109">
        <v>1</v>
      </c>
      <c r="CO44" s="109">
        <v>1</v>
      </c>
      <c r="CR44" s="26">
        <v>83</v>
      </c>
      <c r="CU44" s="31">
        <v>20</v>
      </c>
      <c r="CV44" s="16" t="s">
        <v>42</v>
      </c>
      <c r="CY44" s="31">
        <v>8</v>
      </c>
      <c r="CZ44" s="15" t="s">
        <v>42</v>
      </c>
      <c r="DA44" s="31">
        <v>20</v>
      </c>
      <c r="DB44" s="16" t="s">
        <v>42</v>
      </c>
      <c r="DC44" s="17">
        <f t="shared" si="98"/>
        <v>12</v>
      </c>
      <c r="DD44" s="15" t="s">
        <v>42</v>
      </c>
      <c r="DE44" s="22">
        <v>2</v>
      </c>
      <c r="DF44" s="105">
        <f t="shared" si="52"/>
        <v>24</v>
      </c>
      <c r="DH44" s="12">
        <v>11</v>
      </c>
      <c r="DI44" s="101">
        <f>INDEX('Cost Values'!$E$4:$E$47,MATCH(DH44,'Cost Values'!$A$4:$A$47,0))*CR44</f>
        <v>83000</v>
      </c>
      <c r="DJ44" s="102"/>
      <c r="DK44" s="12">
        <v>11</v>
      </c>
      <c r="DL44" s="101">
        <f>INDEX('Cost Values'!$E$4:$E$47,MATCH(DK44,'Cost Values'!$A$4:$A$47,0))*CR44*(1+$DL$1)^DC44</f>
        <v>187141.65293232619</v>
      </c>
      <c r="DM44" s="12"/>
      <c r="DN44" s="127">
        <f>SUM(D44:INDEX(D44:AV44,DC44))</f>
        <v>12</v>
      </c>
      <c r="DO44" s="12"/>
      <c r="DP44" s="130">
        <f ca="1">IF(COUNT(D44:CO44)&lt;2*DA44,DA44,SUM(OFFSET(D44,0,DC44):INDEX(OFFSET(D44,0,DC44):CO44,DA44)))</f>
        <v>20</v>
      </c>
      <c r="DQ44" s="12"/>
      <c r="DR44" s="101">
        <f t="shared" si="53"/>
        <v>15595.137744360516</v>
      </c>
      <c r="DS44" s="101">
        <f t="shared" si="54"/>
        <v>15595.137744360516</v>
      </c>
      <c r="DT44" s="101">
        <f t="shared" si="55"/>
        <v>15595.137744360516</v>
      </c>
      <c r="DU44" s="101">
        <f t="shared" si="56"/>
        <v>15595.137744360516</v>
      </c>
      <c r="DV44" s="101">
        <f t="shared" si="57"/>
        <v>15595.137744360516</v>
      </c>
      <c r="DW44" s="101">
        <f t="shared" si="58"/>
        <v>15595.137744360516</v>
      </c>
      <c r="DX44" s="101">
        <f t="shared" si="59"/>
        <v>15595.137744360516</v>
      </c>
      <c r="DY44" s="101">
        <f t="shared" si="60"/>
        <v>15595.137744360516</v>
      </c>
      <c r="DZ44" s="101">
        <f t="shared" si="61"/>
        <v>15595.137744360516</v>
      </c>
      <c r="EA44" s="101">
        <f t="shared" si="62"/>
        <v>15595.137744360516</v>
      </c>
      <c r="EB44" s="101">
        <f t="shared" si="63"/>
        <v>15595.137744360516</v>
      </c>
      <c r="EC44" s="101">
        <f t="shared" si="64"/>
        <v>15595.137744360516</v>
      </c>
      <c r="ED44" s="101">
        <f t="shared" si="65"/>
        <v>36276.697749577805</v>
      </c>
      <c r="EE44" s="101">
        <f t="shared" si="66"/>
        <v>36276.697749577805</v>
      </c>
      <c r="EF44" s="101">
        <f t="shared" si="67"/>
        <v>36276.697749577805</v>
      </c>
      <c r="EG44" s="101">
        <f t="shared" si="68"/>
        <v>36276.697749577805</v>
      </c>
      <c r="EH44" s="101">
        <f t="shared" si="69"/>
        <v>36276.697749577805</v>
      </c>
      <c r="EI44" s="101">
        <f t="shared" si="70"/>
        <v>36276.697749577805</v>
      </c>
      <c r="EJ44" s="101">
        <f t="shared" si="71"/>
        <v>36276.697749577805</v>
      </c>
      <c r="EK44" s="101">
        <f t="shared" si="72"/>
        <v>36276.697749577805</v>
      </c>
      <c r="EL44" s="101">
        <f t="shared" si="73"/>
        <v>36276.697749577805</v>
      </c>
      <c r="EM44" s="101">
        <f t="shared" si="74"/>
        <v>36276.697749577805</v>
      </c>
      <c r="EN44" s="101">
        <f t="shared" si="75"/>
        <v>36276.697749577805</v>
      </c>
      <c r="EO44" s="101">
        <f t="shared" si="76"/>
        <v>36276.697749577805</v>
      </c>
      <c r="EP44" s="101">
        <f t="shared" si="77"/>
        <v>36276.697749577805</v>
      </c>
      <c r="EQ44" s="101">
        <f t="shared" si="78"/>
        <v>36276.697749577805</v>
      </c>
      <c r="ER44" s="101">
        <f t="shared" si="79"/>
        <v>36276.697749577805</v>
      </c>
      <c r="ES44" s="101">
        <f t="shared" si="80"/>
        <v>36276.697749577805</v>
      </c>
      <c r="ET44" s="101">
        <f t="shared" si="81"/>
        <v>36276.697749577805</v>
      </c>
      <c r="EU44" s="101">
        <f t="shared" si="82"/>
        <v>36276.697749577805</v>
      </c>
      <c r="EV44" s="101">
        <f t="shared" si="83"/>
        <v>36276.697749577805</v>
      </c>
      <c r="EW44" s="101">
        <f t="shared" si="84"/>
        <v>36276.697749577805</v>
      </c>
      <c r="EX44" s="101">
        <f t="shared" si="85"/>
        <v>140641.99807940266</v>
      </c>
      <c r="EY44" s="101">
        <f t="shared" si="86"/>
        <v>140641.99807940266</v>
      </c>
      <c r="EZ44" s="101">
        <f t="shared" si="87"/>
        <v>140641.99807940266</v>
      </c>
      <c r="FA44" s="101">
        <f t="shared" si="88"/>
        <v>140641.99807940266</v>
      </c>
      <c r="FB44" s="101">
        <f t="shared" si="89"/>
        <v>140641.99807940266</v>
      </c>
      <c r="FC44" s="101">
        <f t="shared" si="90"/>
        <v>140641.99807940266</v>
      </c>
      <c r="FD44" s="101">
        <f t="shared" si="91"/>
        <v>140641.99807940266</v>
      </c>
      <c r="FE44" s="101">
        <f t="shared" si="92"/>
        <v>140641.99807940266</v>
      </c>
      <c r="FF44" s="101">
        <f t="shared" si="93"/>
        <v>140641.99807940266</v>
      </c>
      <c r="FG44" s="101">
        <f t="shared" si="94"/>
        <v>140641.99807940266</v>
      </c>
      <c r="FH44" s="101">
        <f t="shared" si="95"/>
        <v>140641.99807940266</v>
      </c>
      <c r="FI44" s="101">
        <f t="shared" si="96"/>
        <v>140641.99807940266</v>
      </c>
      <c r="FJ44" s="101">
        <f t="shared" si="97"/>
        <v>140641.99807940266</v>
      </c>
    </row>
    <row r="45" spans="1:166" ht="45" x14ac:dyDescent="0.25">
      <c r="A45" s="4" t="s">
        <v>34</v>
      </c>
      <c r="B45" s="149">
        <v>1</v>
      </c>
      <c r="C45" s="27" t="s">
        <v>107</v>
      </c>
      <c r="D45" s="109">
        <v>1</v>
      </c>
      <c r="E45" s="109">
        <v>1</v>
      </c>
      <c r="F45" s="109">
        <v>1</v>
      </c>
      <c r="G45" s="109">
        <v>1</v>
      </c>
      <c r="H45" s="109">
        <v>1</v>
      </c>
      <c r="I45" s="109">
        <v>1</v>
      </c>
      <c r="J45" s="109">
        <v>1</v>
      </c>
      <c r="K45" s="109">
        <v>1</v>
      </c>
      <c r="L45" s="109">
        <v>1</v>
      </c>
      <c r="M45" s="109">
        <v>1</v>
      </c>
      <c r="N45" s="109">
        <v>1</v>
      </c>
      <c r="O45" s="109">
        <v>1</v>
      </c>
      <c r="P45" s="109">
        <v>1</v>
      </c>
      <c r="Q45" s="109">
        <v>1</v>
      </c>
      <c r="R45" s="109">
        <v>1</v>
      </c>
      <c r="S45" s="109">
        <v>1</v>
      </c>
      <c r="T45" s="109">
        <v>1</v>
      </c>
      <c r="U45" s="109">
        <v>1</v>
      </c>
      <c r="V45" s="109">
        <v>1</v>
      </c>
      <c r="W45" s="109">
        <v>1</v>
      </c>
      <c r="X45" s="109">
        <v>1</v>
      </c>
      <c r="Y45" s="109">
        <v>1</v>
      </c>
      <c r="Z45" s="109">
        <v>1</v>
      </c>
      <c r="AA45" s="109">
        <v>1</v>
      </c>
      <c r="AB45" s="109">
        <v>1</v>
      </c>
      <c r="AC45" s="109">
        <v>1</v>
      </c>
      <c r="AD45" s="109">
        <v>1</v>
      </c>
      <c r="AE45" s="109">
        <v>1</v>
      </c>
      <c r="AF45" s="109">
        <v>1</v>
      </c>
      <c r="AG45" s="109">
        <v>1</v>
      </c>
      <c r="AH45" s="109">
        <v>1</v>
      </c>
      <c r="AI45" s="109">
        <v>1</v>
      </c>
      <c r="AJ45" s="109">
        <v>1</v>
      </c>
      <c r="AK45" s="109">
        <v>1</v>
      </c>
      <c r="AL45" s="109">
        <v>1</v>
      </c>
      <c r="AM45" s="109">
        <v>1</v>
      </c>
      <c r="AN45" s="109">
        <v>1</v>
      </c>
      <c r="AO45" s="109">
        <v>1</v>
      </c>
      <c r="AP45" s="109">
        <v>1</v>
      </c>
      <c r="AQ45" s="109">
        <v>1</v>
      </c>
      <c r="AR45" s="109">
        <v>1</v>
      </c>
      <c r="AS45" s="109">
        <v>1</v>
      </c>
      <c r="AT45" s="109">
        <v>1</v>
      </c>
      <c r="AU45" s="109">
        <v>1</v>
      </c>
      <c r="AV45" s="109">
        <v>1</v>
      </c>
      <c r="AW45" s="109">
        <v>1</v>
      </c>
      <c r="AX45" s="109">
        <v>1</v>
      </c>
      <c r="AY45" s="109">
        <v>1</v>
      </c>
      <c r="AZ45" s="109">
        <v>1</v>
      </c>
      <c r="BA45" s="109">
        <v>1</v>
      </c>
      <c r="BB45" s="109">
        <v>1</v>
      </c>
      <c r="BC45" s="109">
        <v>1</v>
      </c>
      <c r="BD45" s="109">
        <v>1</v>
      </c>
      <c r="BE45" s="109">
        <v>1</v>
      </c>
      <c r="BF45" s="109">
        <v>1</v>
      </c>
      <c r="BG45" s="109">
        <v>1</v>
      </c>
      <c r="BH45" s="109">
        <v>1</v>
      </c>
      <c r="BI45" s="109">
        <v>1</v>
      </c>
      <c r="BJ45" s="109">
        <v>1</v>
      </c>
      <c r="BK45" s="109">
        <v>1</v>
      </c>
      <c r="BL45" s="109">
        <v>1</v>
      </c>
      <c r="BM45" s="109">
        <v>1</v>
      </c>
      <c r="BN45" s="109">
        <v>1</v>
      </c>
      <c r="BO45" s="109">
        <v>1</v>
      </c>
      <c r="BP45" s="109">
        <v>1</v>
      </c>
      <c r="BQ45" s="109">
        <v>1</v>
      </c>
      <c r="BR45" s="109">
        <v>1</v>
      </c>
      <c r="BS45" s="109">
        <v>1</v>
      </c>
      <c r="BT45" s="109">
        <v>1</v>
      </c>
      <c r="BU45" s="109">
        <v>1</v>
      </c>
      <c r="BV45" s="109">
        <v>1</v>
      </c>
      <c r="BW45" s="109">
        <v>1</v>
      </c>
      <c r="BX45" s="109">
        <v>1</v>
      </c>
      <c r="BY45" s="109">
        <v>1</v>
      </c>
      <c r="BZ45" s="109">
        <v>1</v>
      </c>
      <c r="CA45" s="109">
        <v>1</v>
      </c>
      <c r="CB45" s="109">
        <v>1</v>
      </c>
      <c r="CC45" s="109">
        <v>1</v>
      </c>
      <c r="CD45" s="109">
        <v>1</v>
      </c>
      <c r="CE45" s="109">
        <v>1</v>
      </c>
      <c r="CF45" s="109">
        <v>1</v>
      </c>
      <c r="CG45" s="109">
        <v>1</v>
      </c>
      <c r="CH45" s="109">
        <v>1</v>
      </c>
      <c r="CI45" s="109">
        <v>1</v>
      </c>
      <c r="CJ45" s="109">
        <v>1</v>
      </c>
      <c r="CK45" s="109">
        <v>1</v>
      </c>
      <c r="CL45" s="109">
        <v>1</v>
      </c>
      <c r="CM45" s="109">
        <v>1</v>
      </c>
      <c r="CN45" s="109">
        <v>1</v>
      </c>
      <c r="CO45" s="109">
        <v>1</v>
      </c>
      <c r="CP45" s="27"/>
      <c r="CQ45" s="37" t="s">
        <v>53</v>
      </c>
      <c r="CR45" s="38">
        <v>2202.4</v>
      </c>
      <c r="CS45" s="36">
        <v>33.096258727407324</v>
      </c>
      <c r="CT45" s="36">
        <v>-88.72068450548106</v>
      </c>
      <c r="CU45" s="31">
        <v>40</v>
      </c>
      <c r="CV45" s="15" t="s">
        <v>42</v>
      </c>
      <c r="CW45" s="28" t="s">
        <v>109</v>
      </c>
      <c r="CX45" s="27" t="s">
        <v>113</v>
      </c>
      <c r="CY45" s="31">
        <v>25</v>
      </c>
      <c r="CZ45" s="15" t="s">
        <v>42</v>
      </c>
      <c r="DA45" s="31">
        <v>50</v>
      </c>
      <c r="DB45" s="15" t="s">
        <v>42</v>
      </c>
      <c r="DC45" s="31">
        <f t="shared" si="98"/>
        <v>25</v>
      </c>
      <c r="DD45" s="15" t="s">
        <v>42</v>
      </c>
      <c r="DE45" s="22">
        <v>1</v>
      </c>
      <c r="DF45" s="105">
        <f t="shared" si="52"/>
        <v>25</v>
      </c>
      <c r="DH45" s="12">
        <v>1</v>
      </c>
      <c r="DI45" s="101">
        <f>INDEX('Cost Values'!$E$4:$E$47,MATCH(DH45,'Cost Values'!$A$4:$A$47,0))*CR45</f>
        <v>15747.160000000002</v>
      </c>
      <c r="DJ45" s="12"/>
      <c r="DK45" s="12">
        <v>1</v>
      </c>
      <c r="DL45" s="101">
        <f>INDEX('Cost Values'!$E$4:$E$47,MATCH(DK45,'Cost Values'!$A$4:$A$47,0))*CR45*(1+$DL$1)^DC45</f>
        <v>85666.562718413479</v>
      </c>
      <c r="DM45" s="12"/>
      <c r="DN45" s="127">
        <f>SUM(D45:INDEX(D45:AV45,DC45))</f>
        <v>25</v>
      </c>
      <c r="DO45" s="12"/>
      <c r="DP45" s="130">
        <f ca="1">IF(COUNT(D45:CO45)&lt;2*DA45,DA45,SUM(OFFSET(D45,0,DC45):INDEX(OFFSET(D45,0,DC45):CO45,DA45)))</f>
        <v>50</v>
      </c>
      <c r="DQ45" s="12"/>
      <c r="DR45" s="101">
        <f t="shared" si="53"/>
        <v>3426.6625087365392</v>
      </c>
      <c r="DS45" s="101">
        <f t="shared" si="54"/>
        <v>3426.6625087365392</v>
      </c>
      <c r="DT45" s="101">
        <f t="shared" si="55"/>
        <v>3426.6625087365392</v>
      </c>
      <c r="DU45" s="101">
        <f t="shared" si="56"/>
        <v>3426.6625087365392</v>
      </c>
      <c r="DV45" s="101">
        <f t="shared" si="57"/>
        <v>3426.6625087365392</v>
      </c>
      <c r="DW45" s="101">
        <f t="shared" si="58"/>
        <v>3426.6625087365392</v>
      </c>
      <c r="DX45" s="101">
        <f t="shared" si="59"/>
        <v>3426.6625087365392</v>
      </c>
      <c r="DY45" s="101">
        <f t="shared" si="60"/>
        <v>3426.6625087365392</v>
      </c>
      <c r="DZ45" s="101">
        <f t="shared" si="61"/>
        <v>3426.6625087365392</v>
      </c>
      <c r="EA45" s="101">
        <f t="shared" si="62"/>
        <v>3426.6625087365392</v>
      </c>
      <c r="EB45" s="101">
        <f t="shared" si="63"/>
        <v>3426.6625087365392</v>
      </c>
      <c r="EC45" s="101">
        <f t="shared" si="64"/>
        <v>3426.6625087365392</v>
      </c>
      <c r="ED45" s="101">
        <f t="shared" si="65"/>
        <v>3426.6625087365392</v>
      </c>
      <c r="EE45" s="101">
        <f t="shared" si="66"/>
        <v>3426.6625087365392</v>
      </c>
      <c r="EF45" s="101">
        <f t="shared" si="67"/>
        <v>3426.6625087365392</v>
      </c>
      <c r="EG45" s="101">
        <f t="shared" si="68"/>
        <v>3426.6625087365392</v>
      </c>
      <c r="EH45" s="101">
        <f t="shared" si="69"/>
        <v>3426.6625087365392</v>
      </c>
      <c r="EI45" s="101">
        <f t="shared" si="70"/>
        <v>3426.6625087365392</v>
      </c>
      <c r="EJ45" s="101">
        <f t="shared" si="71"/>
        <v>3426.6625087365392</v>
      </c>
      <c r="EK45" s="101">
        <f t="shared" si="72"/>
        <v>3426.6625087365392</v>
      </c>
      <c r="EL45" s="101">
        <f t="shared" si="73"/>
        <v>3426.6625087365392</v>
      </c>
      <c r="EM45" s="101">
        <f t="shared" si="74"/>
        <v>3426.6625087365392</v>
      </c>
      <c r="EN45" s="101">
        <f t="shared" si="75"/>
        <v>3426.6625087365392</v>
      </c>
      <c r="EO45" s="101">
        <f t="shared" si="76"/>
        <v>3426.6625087365392</v>
      </c>
      <c r="EP45" s="101">
        <f t="shared" si="77"/>
        <v>3426.6625087365392</v>
      </c>
      <c r="EQ45" s="101">
        <f t="shared" si="78"/>
        <v>50706.02196305617</v>
      </c>
      <c r="ER45" s="101">
        <f t="shared" si="79"/>
        <v>50706.02196305617</v>
      </c>
      <c r="ES45" s="101">
        <f t="shared" si="80"/>
        <v>50706.02196305617</v>
      </c>
      <c r="ET45" s="101">
        <f t="shared" si="81"/>
        <v>50706.02196305617</v>
      </c>
      <c r="EU45" s="101">
        <f t="shared" si="82"/>
        <v>50706.02196305617</v>
      </c>
      <c r="EV45" s="101">
        <f t="shared" si="83"/>
        <v>50706.02196305617</v>
      </c>
      <c r="EW45" s="101">
        <f t="shared" si="84"/>
        <v>50706.02196305617</v>
      </c>
      <c r="EX45" s="101">
        <f t="shared" si="85"/>
        <v>50706.02196305617</v>
      </c>
      <c r="EY45" s="101">
        <f t="shared" si="86"/>
        <v>50706.02196305617</v>
      </c>
      <c r="EZ45" s="101">
        <f t="shared" si="87"/>
        <v>50706.02196305617</v>
      </c>
      <c r="FA45" s="101">
        <f t="shared" si="88"/>
        <v>50706.02196305617</v>
      </c>
      <c r="FB45" s="101">
        <f t="shared" si="89"/>
        <v>50706.02196305617</v>
      </c>
      <c r="FC45" s="101">
        <f t="shared" si="90"/>
        <v>50706.02196305617</v>
      </c>
      <c r="FD45" s="101">
        <f t="shared" si="91"/>
        <v>50706.02196305617</v>
      </c>
      <c r="FE45" s="101">
        <f t="shared" si="92"/>
        <v>50706.02196305617</v>
      </c>
      <c r="FF45" s="101">
        <f t="shared" si="93"/>
        <v>50706.02196305617</v>
      </c>
      <c r="FG45" s="101">
        <f t="shared" si="94"/>
        <v>50706.02196305617</v>
      </c>
      <c r="FH45" s="101">
        <f t="shared" si="95"/>
        <v>50706.02196305617</v>
      </c>
      <c r="FI45" s="101">
        <f t="shared" si="96"/>
        <v>50706.02196305617</v>
      </c>
      <c r="FJ45" s="101">
        <f t="shared" si="97"/>
        <v>50706.02196305617</v>
      </c>
    </row>
    <row r="46" spans="1:166" ht="30" x14ac:dyDescent="0.25">
      <c r="A46" s="4" t="s">
        <v>34</v>
      </c>
      <c r="B46" s="149">
        <v>1</v>
      </c>
      <c r="C46" s="27" t="s">
        <v>153</v>
      </c>
      <c r="D46" s="109">
        <v>1</v>
      </c>
      <c r="E46" s="109">
        <v>1</v>
      </c>
      <c r="F46" s="109">
        <v>1</v>
      </c>
      <c r="G46" s="109">
        <v>1</v>
      </c>
      <c r="H46" s="109">
        <v>1</v>
      </c>
      <c r="I46" s="109">
        <v>1</v>
      </c>
      <c r="J46" s="109">
        <v>1</v>
      </c>
      <c r="K46" s="109">
        <v>1</v>
      </c>
      <c r="L46" s="109">
        <v>1</v>
      </c>
      <c r="M46" s="109">
        <v>1</v>
      </c>
      <c r="N46" s="109">
        <v>1</v>
      </c>
      <c r="O46" s="109">
        <v>1</v>
      </c>
      <c r="P46" s="109">
        <v>1</v>
      </c>
      <c r="Q46" s="109">
        <v>1</v>
      </c>
      <c r="R46" s="109">
        <v>1</v>
      </c>
      <c r="S46" s="109">
        <v>1</v>
      </c>
      <c r="T46" s="109">
        <v>1</v>
      </c>
      <c r="U46" s="109">
        <v>1</v>
      </c>
      <c r="V46" s="109">
        <v>1</v>
      </c>
      <c r="W46" s="109">
        <v>1</v>
      </c>
      <c r="X46" s="109">
        <v>1</v>
      </c>
      <c r="Y46" s="109">
        <v>1</v>
      </c>
      <c r="Z46" s="109">
        <v>1</v>
      </c>
      <c r="AA46" s="109">
        <v>1</v>
      </c>
      <c r="AB46" s="109">
        <v>1</v>
      </c>
      <c r="AC46" s="109">
        <v>1</v>
      </c>
      <c r="AD46" s="109">
        <v>1</v>
      </c>
      <c r="AE46" s="109">
        <v>1</v>
      </c>
      <c r="AF46" s="109">
        <v>1</v>
      </c>
      <c r="AG46" s="109">
        <v>1</v>
      </c>
      <c r="AH46" s="109">
        <v>1</v>
      </c>
      <c r="AI46" s="109">
        <v>1</v>
      </c>
      <c r="AJ46" s="109">
        <v>1</v>
      </c>
      <c r="AK46" s="109">
        <v>1</v>
      </c>
      <c r="AL46" s="109">
        <v>1</v>
      </c>
      <c r="AM46" s="109">
        <v>1</v>
      </c>
      <c r="AN46" s="109">
        <v>1</v>
      </c>
      <c r="AO46" s="109">
        <v>1</v>
      </c>
      <c r="AP46" s="109">
        <v>1</v>
      </c>
      <c r="AQ46" s="109">
        <v>1</v>
      </c>
      <c r="AR46" s="109">
        <v>1</v>
      </c>
      <c r="AS46" s="109">
        <v>1</v>
      </c>
      <c r="AT46" s="109">
        <v>1</v>
      </c>
      <c r="AU46" s="109">
        <v>1</v>
      </c>
      <c r="AV46" s="109">
        <v>1</v>
      </c>
      <c r="AW46" s="109">
        <v>1</v>
      </c>
      <c r="AX46" s="109">
        <v>1</v>
      </c>
      <c r="AY46" s="109">
        <v>1</v>
      </c>
      <c r="AZ46" s="109">
        <v>1</v>
      </c>
      <c r="BA46" s="109">
        <v>1</v>
      </c>
      <c r="BB46" s="109">
        <v>1</v>
      </c>
      <c r="BC46" s="109">
        <v>1</v>
      </c>
      <c r="BD46" s="109">
        <v>1</v>
      </c>
      <c r="BE46" s="109">
        <v>1</v>
      </c>
      <c r="BF46" s="109">
        <v>1</v>
      </c>
      <c r="BG46" s="109">
        <v>1</v>
      </c>
      <c r="BH46" s="109">
        <v>1</v>
      </c>
      <c r="BI46" s="109">
        <v>1</v>
      </c>
      <c r="BJ46" s="109">
        <v>1</v>
      </c>
      <c r="BK46" s="109">
        <v>1</v>
      </c>
      <c r="BL46" s="109">
        <v>1</v>
      </c>
      <c r="BM46" s="109">
        <v>1</v>
      </c>
      <c r="BN46" s="109">
        <v>1</v>
      </c>
      <c r="BO46" s="109">
        <v>1</v>
      </c>
      <c r="BP46" s="109">
        <v>1</v>
      </c>
      <c r="BQ46" s="109">
        <v>1</v>
      </c>
      <c r="BR46" s="109">
        <v>1</v>
      </c>
      <c r="BS46" s="109">
        <v>1</v>
      </c>
      <c r="BT46" s="109">
        <v>1</v>
      </c>
      <c r="BU46" s="109">
        <v>1</v>
      </c>
      <c r="BV46" s="109">
        <v>1</v>
      </c>
      <c r="BW46" s="109">
        <v>1</v>
      </c>
      <c r="BX46" s="109">
        <v>1</v>
      </c>
      <c r="BY46" s="109">
        <v>1</v>
      </c>
      <c r="BZ46" s="109">
        <v>1</v>
      </c>
      <c r="CA46" s="109">
        <v>1</v>
      </c>
      <c r="CB46" s="109">
        <v>1</v>
      </c>
      <c r="CC46" s="109">
        <v>1</v>
      </c>
      <c r="CD46" s="109">
        <v>1</v>
      </c>
      <c r="CE46" s="109">
        <v>1</v>
      </c>
      <c r="CF46" s="109">
        <v>1</v>
      </c>
      <c r="CG46" s="109">
        <v>1</v>
      </c>
      <c r="CH46" s="109">
        <v>1</v>
      </c>
      <c r="CI46" s="109">
        <v>1</v>
      </c>
      <c r="CJ46" s="109">
        <v>1</v>
      </c>
      <c r="CK46" s="109">
        <v>1</v>
      </c>
      <c r="CL46" s="109">
        <v>1</v>
      </c>
      <c r="CM46" s="109">
        <v>1</v>
      </c>
      <c r="CN46" s="109">
        <v>1</v>
      </c>
      <c r="CO46" s="109">
        <v>1</v>
      </c>
      <c r="CP46" s="27"/>
      <c r="CQ46" s="37" t="s">
        <v>92</v>
      </c>
      <c r="CR46" s="47">
        <v>219.31</v>
      </c>
      <c r="CS46" s="36">
        <v>33.863334543249508</v>
      </c>
      <c r="CT46" s="36">
        <v>-88.19592369965757</v>
      </c>
      <c r="CU46" s="31">
        <v>40</v>
      </c>
      <c r="CV46" s="15" t="s">
        <v>42</v>
      </c>
      <c r="CW46" s="28" t="s">
        <v>16</v>
      </c>
      <c r="CX46" s="27" t="s">
        <v>21</v>
      </c>
      <c r="CY46" s="31">
        <v>20</v>
      </c>
      <c r="CZ46" s="15" t="s">
        <v>42</v>
      </c>
      <c r="DA46" s="31">
        <v>45</v>
      </c>
      <c r="DB46" s="15" t="s">
        <v>42</v>
      </c>
      <c r="DC46" s="31">
        <f t="shared" si="98"/>
        <v>25</v>
      </c>
      <c r="DD46" s="15" t="s">
        <v>42</v>
      </c>
      <c r="DE46" s="22">
        <v>1</v>
      </c>
      <c r="DF46" s="105">
        <f t="shared" si="52"/>
        <v>25</v>
      </c>
      <c r="DH46" s="12">
        <v>5</v>
      </c>
      <c r="DI46" s="101">
        <f>INDEX('Cost Values'!$E$4:$E$47,MATCH(DH46,'Cost Values'!$A$4:$A$47,0))*CR46</f>
        <v>4331.3725000000004</v>
      </c>
      <c r="DJ46" s="12"/>
      <c r="DK46" s="12">
        <v>5</v>
      </c>
      <c r="DL46" s="101">
        <f>INDEX('Cost Values'!$E$4:$E$47,MATCH(DK46,'Cost Values'!$A$4:$A$47,0))*CR46*(1+$DL$1)^DC46</f>
        <v>23563.219903021331</v>
      </c>
      <c r="DM46" s="12"/>
      <c r="DN46" s="127">
        <f>SUM(D46:INDEX(D46:AV46,DC46))</f>
        <v>25</v>
      </c>
      <c r="DO46" s="12"/>
      <c r="DP46" s="130">
        <f ca="1">IF(COUNT(D46:CO46)&lt;2*DA46,DA46,SUM(OFFSET(D46,0,DC46):INDEX(OFFSET(D46,0,DC46):CO46,DA46)))</f>
        <v>45</v>
      </c>
      <c r="DQ46" s="12"/>
      <c r="DR46" s="101">
        <f t="shared" si="53"/>
        <v>942.52879612085326</v>
      </c>
      <c r="DS46" s="101">
        <f t="shared" si="54"/>
        <v>942.52879612085326</v>
      </c>
      <c r="DT46" s="101">
        <f t="shared" si="55"/>
        <v>942.52879612085326</v>
      </c>
      <c r="DU46" s="101">
        <f t="shared" si="56"/>
        <v>942.52879612085326</v>
      </c>
      <c r="DV46" s="101">
        <f t="shared" si="57"/>
        <v>942.52879612085326</v>
      </c>
      <c r="DW46" s="101">
        <f t="shared" si="58"/>
        <v>942.52879612085326</v>
      </c>
      <c r="DX46" s="101">
        <f t="shared" si="59"/>
        <v>942.52879612085326</v>
      </c>
      <c r="DY46" s="101">
        <f t="shared" si="60"/>
        <v>942.52879612085326</v>
      </c>
      <c r="DZ46" s="101">
        <f t="shared" si="61"/>
        <v>942.52879612085326</v>
      </c>
      <c r="EA46" s="101">
        <f t="shared" si="62"/>
        <v>942.52879612085326</v>
      </c>
      <c r="EB46" s="101">
        <f t="shared" si="63"/>
        <v>942.52879612085326</v>
      </c>
      <c r="EC46" s="101">
        <f t="shared" si="64"/>
        <v>942.52879612085326</v>
      </c>
      <c r="ED46" s="101">
        <f t="shared" si="65"/>
        <v>942.52879612085326</v>
      </c>
      <c r="EE46" s="101">
        <f t="shared" si="66"/>
        <v>942.52879612085326</v>
      </c>
      <c r="EF46" s="101">
        <f t="shared" si="67"/>
        <v>942.52879612085326</v>
      </c>
      <c r="EG46" s="101">
        <f t="shared" si="68"/>
        <v>942.52879612085326</v>
      </c>
      <c r="EH46" s="101">
        <f t="shared" si="69"/>
        <v>942.52879612085326</v>
      </c>
      <c r="EI46" s="101">
        <f t="shared" si="70"/>
        <v>942.52879612085326</v>
      </c>
      <c r="EJ46" s="101">
        <f t="shared" si="71"/>
        <v>942.52879612085326</v>
      </c>
      <c r="EK46" s="101">
        <f t="shared" si="72"/>
        <v>942.52879612085326</v>
      </c>
      <c r="EL46" s="101">
        <f t="shared" si="73"/>
        <v>942.52879612085326</v>
      </c>
      <c r="EM46" s="101">
        <f t="shared" si="74"/>
        <v>942.52879612085326</v>
      </c>
      <c r="EN46" s="101">
        <f t="shared" si="75"/>
        <v>942.52879612085326</v>
      </c>
      <c r="EO46" s="101">
        <f t="shared" si="76"/>
        <v>942.52879612085326</v>
      </c>
      <c r="EP46" s="101">
        <f t="shared" si="77"/>
        <v>942.52879612085326</v>
      </c>
      <c r="EQ46" s="101">
        <f t="shared" si="78"/>
        <v>11043.799289310653</v>
      </c>
      <c r="ER46" s="101">
        <f t="shared" si="79"/>
        <v>11043.799289310653</v>
      </c>
      <c r="ES46" s="101">
        <f t="shared" si="80"/>
        <v>11043.799289310653</v>
      </c>
      <c r="ET46" s="101">
        <f t="shared" si="81"/>
        <v>11043.799289310653</v>
      </c>
      <c r="EU46" s="101">
        <f t="shared" si="82"/>
        <v>11043.799289310653</v>
      </c>
      <c r="EV46" s="101">
        <f t="shared" si="83"/>
        <v>11043.799289310653</v>
      </c>
      <c r="EW46" s="101">
        <f t="shared" si="84"/>
        <v>11043.799289310653</v>
      </c>
      <c r="EX46" s="101">
        <f t="shared" si="85"/>
        <v>11043.799289310653</v>
      </c>
      <c r="EY46" s="101">
        <f t="shared" si="86"/>
        <v>11043.799289310653</v>
      </c>
      <c r="EZ46" s="101">
        <f t="shared" si="87"/>
        <v>11043.799289310653</v>
      </c>
      <c r="FA46" s="101">
        <f t="shared" si="88"/>
        <v>11043.799289310653</v>
      </c>
      <c r="FB46" s="101">
        <f t="shared" si="89"/>
        <v>11043.799289310653</v>
      </c>
      <c r="FC46" s="101">
        <f t="shared" si="90"/>
        <v>11043.799289310653</v>
      </c>
      <c r="FD46" s="101">
        <f t="shared" si="91"/>
        <v>11043.799289310653</v>
      </c>
      <c r="FE46" s="101">
        <f t="shared" si="92"/>
        <v>11043.799289310653</v>
      </c>
      <c r="FF46" s="101">
        <f t="shared" si="93"/>
        <v>11043.799289310653</v>
      </c>
      <c r="FG46" s="101">
        <f t="shared" si="94"/>
        <v>11043.799289310653</v>
      </c>
      <c r="FH46" s="101">
        <f t="shared" si="95"/>
        <v>11043.799289310653</v>
      </c>
      <c r="FI46" s="101">
        <f t="shared" si="96"/>
        <v>11043.799289310653</v>
      </c>
      <c r="FJ46" s="101">
        <f t="shared" si="97"/>
        <v>11043.799289310653</v>
      </c>
    </row>
    <row r="47" spans="1:166" ht="30" x14ac:dyDescent="0.25">
      <c r="A47" s="4" t="s">
        <v>34</v>
      </c>
      <c r="B47" s="149">
        <v>1</v>
      </c>
      <c r="C47" s="27" t="s">
        <v>154</v>
      </c>
      <c r="D47" s="109">
        <v>1</v>
      </c>
      <c r="E47" s="109">
        <v>1</v>
      </c>
      <c r="F47" s="109">
        <v>1</v>
      </c>
      <c r="G47" s="109">
        <v>1</v>
      </c>
      <c r="H47" s="109">
        <v>1</v>
      </c>
      <c r="I47" s="109">
        <v>1</v>
      </c>
      <c r="J47" s="109">
        <v>1</v>
      </c>
      <c r="K47" s="109">
        <v>1</v>
      </c>
      <c r="L47" s="109">
        <v>1</v>
      </c>
      <c r="M47" s="109">
        <v>1</v>
      </c>
      <c r="N47" s="109">
        <v>1</v>
      </c>
      <c r="O47" s="109">
        <v>1</v>
      </c>
      <c r="P47" s="109">
        <v>1</v>
      </c>
      <c r="Q47" s="109">
        <v>1</v>
      </c>
      <c r="R47" s="109">
        <v>1</v>
      </c>
      <c r="S47" s="109">
        <v>1</v>
      </c>
      <c r="T47" s="109">
        <v>1</v>
      </c>
      <c r="U47" s="109">
        <v>1</v>
      </c>
      <c r="V47" s="109">
        <v>1</v>
      </c>
      <c r="W47" s="109">
        <v>1</v>
      </c>
      <c r="X47" s="109">
        <v>1</v>
      </c>
      <c r="Y47" s="109">
        <v>1</v>
      </c>
      <c r="Z47" s="109">
        <v>1</v>
      </c>
      <c r="AA47" s="109">
        <v>1</v>
      </c>
      <c r="AB47" s="109">
        <v>1</v>
      </c>
      <c r="AC47" s="109">
        <v>1</v>
      </c>
      <c r="AD47" s="109">
        <v>1</v>
      </c>
      <c r="AE47" s="109">
        <v>1</v>
      </c>
      <c r="AF47" s="109">
        <v>1</v>
      </c>
      <c r="AG47" s="109">
        <v>1</v>
      </c>
      <c r="AH47" s="109">
        <v>1</v>
      </c>
      <c r="AI47" s="109">
        <v>1</v>
      </c>
      <c r="AJ47" s="109">
        <v>1</v>
      </c>
      <c r="AK47" s="109">
        <v>1</v>
      </c>
      <c r="AL47" s="109">
        <v>1</v>
      </c>
      <c r="AM47" s="109">
        <v>1</v>
      </c>
      <c r="AN47" s="109">
        <v>1</v>
      </c>
      <c r="AO47" s="109">
        <v>1</v>
      </c>
      <c r="AP47" s="109">
        <v>1</v>
      </c>
      <c r="AQ47" s="109">
        <v>1</v>
      </c>
      <c r="AR47" s="109">
        <v>1</v>
      </c>
      <c r="AS47" s="109">
        <v>1</v>
      </c>
      <c r="AT47" s="109">
        <v>1</v>
      </c>
      <c r="AU47" s="109">
        <v>1</v>
      </c>
      <c r="AV47" s="109">
        <v>1</v>
      </c>
      <c r="AW47" s="109">
        <v>1</v>
      </c>
      <c r="AX47" s="109">
        <v>1</v>
      </c>
      <c r="AY47" s="109">
        <v>1</v>
      </c>
      <c r="AZ47" s="109">
        <v>1</v>
      </c>
      <c r="BA47" s="109">
        <v>1</v>
      </c>
      <c r="BB47" s="109">
        <v>1</v>
      </c>
      <c r="BC47" s="109">
        <v>1</v>
      </c>
      <c r="BD47" s="109">
        <v>1</v>
      </c>
      <c r="BE47" s="109">
        <v>1</v>
      </c>
      <c r="BF47" s="109">
        <v>1</v>
      </c>
      <c r="BG47" s="109">
        <v>1</v>
      </c>
      <c r="BH47" s="109">
        <v>1</v>
      </c>
      <c r="BI47" s="109">
        <v>1</v>
      </c>
      <c r="BJ47" s="109">
        <v>1</v>
      </c>
      <c r="BK47" s="109">
        <v>1</v>
      </c>
      <c r="BL47" s="109">
        <v>1</v>
      </c>
      <c r="BM47" s="109">
        <v>1</v>
      </c>
      <c r="BN47" s="109">
        <v>1</v>
      </c>
      <c r="BO47" s="109">
        <v>1</v>
      </c>
      <c r="BP47" s="109">
        <v>1</v>
      </c>
      <c r="BQ47" s="109">
        <v>1</v>
      </c>
      <c r="BR47" s="109">
        <v>1</v>
      </c>
      <c r="BS47" s="109">
        <v>1</v>
      </c>
      <c r="BT47" s="109">
        <v>1</v>
      </c>
      <c r="BU47" s="109">
        <v>1</v>
      </c>
      <c r="BV47" s="109">
        <v>1</v>
      </c>
      <c r="BW47" s="109">
        <v>1</v>
      </c>
      <c r="BX47" s="109">
        <v>1</v>
      </c>
      <c r="BY47" s="109">
        <v>1</v>
      </c>
      <c r="BZ47" s="109">
        <v>1</v>
      </c>
      <c r="CA47" s="109">
        <v>1</v>
      </c>
      <c r="CB47" s="109">
        <v>1</v>
      </c>
      <c r="CC47" s="109">
        <v>1</v>
      </c>
      <c r="CD47" s="109">
        <v>1</v>
      </c>
      <c r="CE47" s="109">
        <v>1</v>
      </c>
      <c r="CF47" s="109">
        <v>1</v>
      </c>
      <c r="CG47" s="109">
        <v>1</v>
      </c>
      <c r="CH47" s="109">
        <v>1</v>
      </c>
      <c r="CI47" s="109">
        <v>1</v>
      </c>
      <c r="CJ47" s="109">
        <v>1</v>
      </c>
      <c r="CK47" s="109">
        <v>1</v>
      </c>
      <c r="CL47" s="109">
        <v>1</v>
      </c>
      <c r="CM47" s="109">
        <v>1</v>
      </c>
      <c r="CN47" s="109">
        <v>1</v>
      </c>
      <c r="CO47" s="109">
        <v>1</v>
      </c>
      <c r="CP47" s="27"/>
      <c r="CQ47" s="37" t="s">
        <v>93</v>
      </c>
      <c r="CR47" s="38">
        <v>3885.01</v>
      </c>
      <c r="CS47" s="36">
        <v>33.333388978931787</v>
      </c>
      <c r="CT47" s="36">
        <v>-88.147198258397822</v>
      </c>
      <c r="CU47" s="31">
        <v>40</v>
      </c>
      <c r="CV47" s="15" t="s">
        <v>42</v>
      </c>
      <c r="CW47" s="28" t="s">
        <v>16</v>
      </c>
      <c r="CX47" s="27" t="s">
        <v>21</v>
      </c>
      <c r="CY47" s="31">
        <v>20</v>
      </c>
      <c r="CZ47" s="15" t="s">
        <v>42</v>
      </c>
      <c r="DA47" s="31">
        <v>45</v>
      </c>
      <c r="DB47" s="15" t="s">
        <v>42</v>
      </c>
      <c r="DC47" s="31">
        <f t="shared" si="98"/>
        <v>25</v>
      </c>
      <c r="DD47" s="15" t="s">
        <v>42</v>
      </c>
      <c r="DE47" s="22">
        <v>1</v>
      </c>
      <c r="DF47" s="105">
        <f t="shared" si="52"/>
        <v>25</v>
      </c>
      <c r="DH47" s="12">
        <v>5</v>
      </c>
      <c r="DI47" s="101">
        <f>INDEX('Cost Values'!$E$4:$E$47,MATCH(DH47,'Cost Values'!$A$4:$A$47,0))*CR47</f>
        <v>76728.947500000009</v>
      </c>
      <c r="DJ47" s="12"/>
      <c r="DK47" s="12">
        <v>5</v>
      </c>
      <c r="DL47" s="101">
        <f>INDEX('Cost Values'!$E$4:$E$47,MATCH(DK47,'Cost Values'!$A$4:$A$47,0))*CR47*(1+$DL$1)^DC47</f>
        <v>417415.27953780902</v>
      </c>
      <c r="DM47" s="12"/>
      <c r="DN47" s="127">
        <f>SUM(D47:INDEX(D47:AV47,DC47))</f>
        <v>25</v>
      </c>
      <c r="DO47" s="12"/>
      <c r="DP47" s="130">
        <f ca="1">IF(COUNT(D47:CO47)&lt;2*DA47,DA47,SUM(OFFSET(D47,0,DC47):INDEX(OFFSET(D47,0,DC47):CO47,DA47)))</f>
        <v>45</v>
      </c>
      <c r="DQ47" s="12"/>
      <c r="DR47" s="101">
        <f t="shared" si="53"/>
        <v>16696.611181512362</v>
      </c>
      <c r="DS47" s="101">
        <f t="shared" si="54"/>
        <v>16696.611181512362</v>
      </c>
      <c r="DT47" s="101">
        <f t="shared" si="55"/>
        <v>16696.611181512362</v>
      </c>
      <c r="DU47" s="101">
        <f t="shared" si="56"/>
        <v>16696.611181512362</v>
      </c>
      <c r="DV47" s="101">
        <f t="shared" si="57"/>
        <v>16696.611181512362</v>
      </c>
      <c r="DW47" s="101">
        <f t="shared" si="58"/>
        <v>16696.611181512362</v>
      </c>
      <c r="DX47" s="101">
        <f t="shared" si="59"/>
        <v>16696.611181512362</v>
      </c>
      <c r="DY47" s="101">
        <f t="shared" si="60"/>
        <v>16696.611181512362</v>
      </c>
      <c r="DZ47" s="101">
        <f t="shared" si="61"/>
        <v>16696.611181512362</v>
      </c>
      <c r="EA47" s="101">
        <f t="shared" si="62"/>
        <v>16696.611181512362</v>
      </c>
      <c r="EB47" s="101">
        <f t="shared" si="63"/>
        <v>16696.611181512362</v>
      </c>
      <c r="EC47" s="101">
        <f t="shared" si="64"/>
        <v>16696.611181512362</v>
      </c>
      <c r="ED47" s="101">
        <f t="shared" si="65"/>
        <v>16696.611181512362</v>
      </c>
      <c r="EE47" s="101">
        <f t="shared" si="66"/>
        <v>16696.611181512362</v>
      </c>
      <c r="EF47" s="101">
        <f t="shared" si="67"/>
        <v>16696.611181512362</v>
      </c>
      <c r="EG47" s="101">
        <f t="shared" si="68"/>
        <v>16696.611181512362</v>
      </c>
      <c r="EH47" s="101">
        <f t="shared" si="69"/>
        <v>16696.611181512362</v>
      </c>
      <c r="EI47" s="101">
        <f t="shared" si="70"/>
        <v>16696.611181512362</v>
      </c>
      <c r="EJ47" s="101">
        <f t="shared" si="71"/>
        <v>16696.611181512362</v>
      </c>
      <c r="EK47" s="101">
        <f t="shared" si="72"/>
        <v>16696.611181512362</v>
      </c>
      <c r="EL47" s="101">
        <f t="shared" si="73"/>
        <v>16696.611181512362</v>
      </c>
      <c r="EM47" s="101">
        <f t="shared" si="74"/>
        <v>16696.611181512362</v>
      </c>
      <c r="EN47" s="101">
        <f t="shared" si="75"/>
        <v>16696.611181512362</v>
      </c>
      <c r="EO47" s="101">
        <f t="shared" si="76"/>
        <v>16696.611181512362</v>
      </c>
      <c r="EP47" s="101">
        <f t="shared" si="77"/>
        <v>16696.611181512362</v>
      </c>
      <c r="EQ47" s="101">
        <f t="shared" si="78"/>
        <v>195637.54811438048</v>
      </c>
      <c r="ER47" s="101">
        <f t="shared" si="79"/>
        <v>195637.54811438048</v>
      </c>
      <c r="ES47" s="101">
        <f t="shared" si="80"/>
        <v>195637.54811438048</v>
      </c>
      <c r="ET47" s="101">
        <f t="shared" si="81"/>
        <v>195637.54811438048</v>
      </c>
      <c r="EU47" s="101">
        <f t="shared" si="82"/>
        <v>195637.54811438048</v>
      </c>
      <c r="EV47" s="101">
        <f t="shared" si="83"/>
        <v>195637.54811438048</v>
      </c>
      <c r="EW47" s="101">
        <f t="shared" si="84"/>
        <v>195637.54811438048</v>
      </c>
      <c r="EX47" s="101">
        <f t="shared" si="85"/>
        <v>195637.54811438048</v>
      </c>
      <c r="EY47" s="101">
        <f t="shared" si="86"/>
        <v>195637.54811438048</v>
      </c>
      <c r="EZ47" s="101">
        <f t="shared" si="87"/>
        <v>195637.54811438048</v>
      </c>
      <c r="FA47" s="101">
        <f t="shared" si="88"/>
        <v>195637.54811438048</v>
      </c>
      <c r="FB47" s="101">
        <f t="shared" si="89"/>
        <v>195637.54811438048</v>
      </c>
      <c r="FC47" s="101">
        <f t="shared" si="90"/>
        <v>195637.54811438048</v>
      </c>
      <c r="FD47" s="101">
        <f t="shared" si="91"/>
        <v>195637.54811438048</v>
      </c>
      <c r="FE47" s="101">
        <f t="shared" si="92"/>
        <v>195637.54811438048</v>
      </c>
      <c r="FF47" s="101">
        <f t="shared" si="93"/>
        <v>195637.54811438048</v>
      </c>
      <c r="FG47" s="101">
        <f t="shared" si="94"/>
        <v>195637.54811438048</v>
      </c>
      <c r="FH47" s="101">
        <f t="shared" si="95"/>
        <v>195637.54811438048</v>
      </c>
      <c r="FI47" s="101">
        <f t="shared" si="96"/>
        <v>195637.54811438048</v>
      </c>
      <c r="FJ47" s="101">
        <f t="shared" si="97"/>
        <v>195637.54811438048</v>
      </c>
    </row>
    <row r="48" spans="1:166" ht="30" x14ac:dyDescent="0.25">
      <c r="A48" s="4" t="s">
        <v>34</v>
      </c>
      <c r="B48" s="149">
        <v>1</v>
      </c>
      <c r="C48" s="27" t="s">
        <v>155</v>
      </c>
      <c r="D48" s="109">
        <v>1</v>
      </c>
      <c r="E48" s="109">
        <v>1</v>
      </c>
      <c r="F48" s="109">
        <v>1</v>
      </c>
      <c r="G48" s="109">
        <v>1</v>
      </c>
      <c r="H48" s="109">
        <v>1</v>
      </c>
      <c r="I48" s="109">
        <v>1</v>
      </c>
      <c r="J48" s="109">
        <v>1</v>
      </c>
      <c r="K48" s="109">
        <v>1</v>
      </c>
      <c r="L48" s="109">
        <v>1</v>
      </c>
      <c r="M48" s="109">
        <v>1</v>
      </c>
      <c r="N48" s="109">
        <v>1</v>
      </c>
      <c r="O48" s="109">
        <v>1</v>
      </c>
      <c r="P48" s="109">
        <v>1</v>
      </c>
      <c r="Q48" s="109">
        <v>1</v>
      </c>
      <c r="R48" s="109">
        <v>1</v>
      </c>
      <c r="S48" s="109">
        <v>1</v>
      </c>
      <c r="T48" s="109">
        <v>1</v>
      </c>
      <c r="U48" s="109">
        <v>1</v>
      </c>
      <c r="V48" s="109">
        <v>1</v>
      </c>
      <c r="W48" s="109">
        <v>1</v>
      </c>
      <c r="X48" s="109">
        <v>1</v>
      </c>
      <c r="Y48" s="109">
        <v>1</v>
      </c>
      <c r="Z48" s="109">
        <v>1</v>
      </c>
      <c r="AA48" s="109">
        <v>1</v>
      </c>
      <c r="AB48" s="109">
        <v>1</v>
      </c>
      <c r="AC48" s="109">
        <v>1</v>
      </c>
      <c r="AD48" s="109">
        <v>1</v>
      </c>
      <c r="AE48" s="109">
        <v>1</v>
      </c>
      <c r="AF48" s="109">
        <v>1</v>
      </c>
      <c r="AG48" s="109">
        <v>1</v>
      </c>
      <c r="AH48" s="109">
        <v>1</v>
      </c>
      <c r="AI48" s="109">
        <v>1</v>
      </c>
      <c r="AJ48" s="109">
        <v>1</v>
      </c>
      <c r="AK48" s="109">
        <v>1</v>
      </c>
      <c r="AL48" s="109">
        <v>1</v>
      </c>
      <c r="AM48" s="109">
        <v>1</v>
      </c>
      <c r="AN48" s="109">
        <v>1</v>
      </c>
      <c r="AO48" s="109">
        <v>1</v>
      </c>
      <c r="AP48" s="109">
        <v>1</v>
      </c>
      <c r="AQ48" s="109">
        <v>1</v>
      </c>
      <c r="AR48" s="109">
        <v>1</v>
      </c>
      <c r="AS48" s="109">
        <v>1</v>
      </c>
      <c r="AT48" s="109">
        <v>1</v>
      </c>
      <c r="AU48" s="109">
        <v>1</v>
      </c>
      <c r="AV48" s="109">
        <v>1</v>
      </c>
      <c r="AW48" s="109">
        <v>1</v>
      </c>
      <c r="AX48" s="109">
        <v>1</v>
      </c>
      <c r="AY48" s="109">
        <v>1</v>
      </c>
      <c r="AZ48" s="109">
        <v>1</v>
      </c>
      <c r="BA48" s="109">
        <v>1</v>
      </c>
      <c r="BB48" s="109">
        <v>1</v>
      </c>
      <c r="BC48" s="109">
        <v>1</v>
      </c>
      <c r="BD48" s="109">
        <v>1</v>
      </c>
      <c r="BE48" s="109">
        <v>1</v>
      </c>
      <c r="BF48" s="109">
        <v>1</v>
      </c>
      <c r="BG48" s="109">
        <v>1</v>
      </c>
      <c r="BH48" s="109">
        <v>1</v>
      </c>
      <c r="BI48" s="109">
        <v>1</v>
      </c>
      <c r="BJ48" s="109">
        <v>1</v>
      </c>
      <c r="BK48" s="109">
        <v>1</v>
      </c>
      <c r="BL48" s="109">
        <v>1</v>
      </c>
      <c r="BM48" s="109">
        <v>1</v>
      </c>
      <c r="BN48" s="109">
        <v>1</v>
      </c>
      <c r="BO48" s="109">
        <v>1</v>
      </c>
      <c r="BP48" s="109">
        <v>1</v>
      </c>
      <c r="BQ48" s="109">
        <v>1</v>
      </c>
      <c r="BR48" s="109">
        <v>1</v>
      </c>
      <c r="BS48" s="109">
        <v>1</v>
      </c>
      <c r="BT48" s="109">
        <v>1</v>
      </c>
      <c r="BU48" s="109">
        <v>1</v>
      </c>
      <c r="BV48" s="109">
        <v>1</v>
      </c>
      <c r="BW48" s="109">
        <v>1</v>
      </c>
      <c r="BX48" s="109">
        <v>1</v>
      </c>
      <c r="BY48" s="109">
        <v>1</v>
      </c>
      <c r="BZ48" s="109">
        <v>1</v>
      </c>
      <c r="CA48" s="109">
        <v>1</v>
      </c>
      <c r="CB48" s="109">
        <v>1</v>
      </c>
      <c r="CC48" s="109">
        <v>1</v>
      </c>
      <c r="CD48" s="109">
        <v>1</v>
      </c>
      <c r="CE48" s="109">
        <v>1</v>
      </c>
      <c r="CF48" s="109">
        <v>1</v>
      </c>
      <c r="CG48" s="109">
        <v>1</v>
      </c>
      <c r="CH48" s="109">
        <v>1</v>
      </c>
      <c r="CI48" s="109">
        <v>1</v>
      </c>
      <c r="CJ48" s="109">
        <v>1</v>
      </c>
      <c r="CK48" s="109">
        <v>1</v>
      </c>
      <c r="CL48" s="109">
        <v>1</v>
      </c>
      <c r="CM48" s="109">
        <v>1</v>
      </c>
      <c r="CN48" s="109">
        <v>1</v>
      </c>
      <c r="CO48" s="109">
        <v>1</v>
      </c>
      <c r="CP48" s="27"/>
      <c r="CQ48" s="37" t="s">
        <v>94</v>
      </c>
      <c r="CR48" s="48">
        <v>680.15</v>
      </c>
      <c r="CS48" s="36">
        <v>33.232178031457032</v>
      </c>
      <c r="CT48" s="36">
        <v>-88.855003126754397</v>
      </c>
      <c r="CU48" s="31">
        <v>40</v>
      </c>
      <c r="CV48" s="15" t="s">
        <v>42</v>
      </c>
      <c r="CW48" s="28" t="s">
        <v>16</v>
      </c>
      <c r="CX48" s="27" t="s">
        <v>21</v>
      </c>
      <c r="CY48" s="31">
        <v>20</v>
      </c>
      <c r="CZ48" s="15" t="s">
        <v>42</v>
      </c>
      <c r="DA48" s="31">
        <v>45</v>
      </c>
      <c r="DB48" s="15" t="s">
        <v>42</v>
      </c>
      <c r="DC48" s="31">
        <f t="shared" si="98"/>
        <v>25</v>
      </c>
      <c r="DD48" s="15" t="s">
        <v>42</v>
      </c>
      <c r="DE48" s="22">
        <v>1</v>
      </c>
      <c r="DF48" s="105">
        <f t="shared" si="52"/>
        <v>25</v>
      </c>
      <c r="DH48" s="12">
        <v>5</v>
      </c>
      <c r="DI48" s="101">
        <f>INDEX('Cost Values'!$E$4:$E$47,MATCH(DH48,'Cost Values'!$A$4:$A$47,0))*CR48</f>
        <v>13432.9625</v>
      </c>
      <c r="DJ48" s="12"/>
      <c r="DK48" s="12">
        <v>5</v>
      </c>
      <c r="DL48" s="101">
        <f>INDEX('Cost Values'!$E$4:$E$47,MATCH(DK48,'Cost Values'!$A$4:$A$47,0))*CR48*(1+$DL$1)^DC48</f>
        <v>73077.032588755435</v>
      </c>
      <c r="DM48" s="12"/>
      <c r="DN48" s="127">
        <f>SUM(D48:INDEX(D48:AV48,DC48))</f>
        <v>25</v>
      </c>
      <c r="DO48" s="12"/>
      <c r="DP48" s="130">
        <f ca="1">IF(COUNT(D48:CO48)&lt;2*DA48,DA48,SUM(OFFSET(D48,0,DC48):INDEX(OFFSET(D48,0,DC48):CO48,DA48)))</f>
        <v>45</v>
      </c>
      <c r="DQ48" s="12"/>
      <c r="DR48" s="101">
        <f t="shared" si="53"/>
        <v>2923.0813035502174</v>
      </c>
      <c r="DS48" s="101">
        <f t="shared" si="54"/>
        <v>2923.0813035502174</v>
      </c>
      <c r="DT48" s="101">
        <f t="shared" si="55"/>
        <v>2923.0813035502174</v>
      </c>
      <c r="DU48" s="101">
        <f t="shared" si="56"/>
        <v>2923.0813035502174</v>
      </c>
      <c r="DV48" s="101">
        <f t="shared" si="57"/>
        <v>2923.0813035502174</v>
      </c>
      <c r="DW48" s="101">
        <f t="shared" si="58"/>
        <v>2923.0813035502174</v>
      </c>
      <c r="DX48" s="101">
        <f t="shared" si="59"/>
        <v>2923.0813035502174</v>
      </c>
      <c r="DY48" s="101">
        <f t="shared" si="60"/>
        <v>2923.0813035502174</v>
      </c>
      <c r="DZ48" s="101">
        <f t="shared" si="61"/>
        <v>2923.0813035502174</v>
      </c>
      <c r="EA48" s="101">
        <f t="shared" si="62"/>
        <v>2923.0813035502174</v>
      </c>
      <c r="EB48" s="101">
        <f t="shared" si="63"/>
        <v>2923.0813035502174</v>
      </c>
      <c r="EC48" s="101">
        <f t="shared" si="64"/>
        <v>2923.0813035502174</v>
      </c>
      <c r="ED48" s="101">
        <f t="shared" si="65"/>
        <v>2923.0813035502174</v>
      </c>
      <c r="EE48" s="101">
        <f t="shared" si="66"/>
        <v>2923.0813035502174</v>
      </c>
      <c r="EF48" s="101">
        <f t="shared" si="67"/>
        <v>2923.0813035502174</v>
      </c>
      <c r="EG48" s="101">
        <f t="shared" si="68"/>
        <v>2923.0813035502174</v>
      </c>
      <c r="EH48" s="101">
        <f t="shared" si="69"/>
        <v>2923.0813035502174</v>
      </c>
      <c r="EI48" s="101">
        <f t="shared" si="70"/>
        <v>2923.0813035502174</v>
      </c>
      <c r="EJ48" s="101">
        <f t="shared" si="71"/>
        <v>2923.0813035502174</v>
      </c>
      <c r="EK48" s="101">
        <f t="shared" si="72"/>
        <v>2923.0813035502174</v>
      </c>
      <c r="EL48" s="101">
        <f t="shared" si="73"/>
        <v>2923.0813035502174</v>
      </c>
      <c r="EM48" s="101">
        <f t="shared" si="74"/>
        <v>2923.0813035502174</v>
      </c>
      <c r="EN48" s="101">
        <f t="shared" si="75"/>
        <v>2923.0813035502174</v>
      </c>
      <c r="EO48" s="101">
        <f t="shared" si="76"/>
        <v>2923.0813035502174</v>
      </c>
      <c r="EP48" s="101">
        <f t="shared" si="77"/>
        <v>2923.0813035502174</v>
      </c>
      <c r="EQ48" s="101">
        <f t="shared" si="78"/>
        <v>34250.330977267971</v>
      </c>
      <c r="ER48" s="101">
        <f t="shared" si="79"/>
        <v>34250.330977267971</v>
      </c>
      <c r="ES48" s="101">
        <f t="shared" si="80"/>
        <v>34250.330977267971</v>
      </c>
      <c r="ET48" s="101">
        <f t="shared" si="81"/>
        <v>34250.330977267971</v>
      </c>
      <c r="EU48" s="101">
        <f t="shared" si="82"/>
        <v>34250.330977267971</v>
      </c>
      <c r="EV48" s="101">
        <f t="shared" si="83"/>
        <v>34250.330977267971</v>
      </c>
      <c r="EW48" s="101">
        <f t="shared" si="84"/>
        <v>34250.330977267971</v>
      </c>
      <c r="EX48" s="101">
        <f t="shared" si="85"/>
        <v>34250.330977267971</v>
      </c>
      <c r="EY48" s="101">
        <f t="shared" si="86"/>
        <v>34250.330977267971</v>
      </c>
      <c r="EZ48" s="101">
        <f t="shared" si="87"/>
        <v>34250.330977267971</v>
      </c>
      <c r="FA48" s="101">
        <f t="shared" si="88"/>
        <v>34250.330977267971</v>
      </c>
      <c r="FB48" s="101">
        <f t="shared" si="89"/>
        <v>34250.330977267971</v>
      </c>
      <c r="FC48" s="101">
        <f t="shared" si="90"/>
        <v>34250.330977267971</v>
      </c>
      <c r="FD48" s="101">
        <f t="shared" si="91"/>
        <v>34250.330977267971</v>
      </c>
      <c r="FE48" s="101">
        <f t="shared" si="92"/>
        <v>34250.330977267971</v>
      </c>
      <c r="FF48" s="101">
        <f t="shared" si="93"/>
        <v>34250.330977267971</v>
      </c>
      <c r="FG48" s="101">
        <f t="shared" si="94"/>
        <v>34250.330977267971</v>
      </c>
      <c r="FH48" s="101">
        <f t="shared" si="95"/>
        <v>34250.330977267971</v>
      </c>
      <c r="FI48" s="101">
        <f t="shared" si="96"/>
        <v>34250.330977267971</v>
      </c>
      <c r="FJ48" s="101">
        <f t="shared" si="97"/>
        <v>34250.330977267971</v>
      </c>
    </row>
    <row r="49" spans="1:166" ht="30" x14ac:dyDescent="0.25">
      <c r="A49" s="4" t="s">
        <v>34</v>
      </c>
      <c r="B49" s="149">
        <v>1</v>
      </c>
      <c r="C49" s="27" t="s">
        <v>156</v>
      </c>
      <c r="D49" s="109">
        <v>1</v>
      </c>
      <c r="E49" s="109">
        <v>1</v>
      </c>
      <c r="F49" s="109">
        <v>1</v>
      </c>
      <c r="G49" s="109">
        <v>1</v>
      </c>
      <c r="H49" s="109">
        <v>1</v>
      </c>
      <c r="I49" s="109">
        <v>1</v>
      </c>
      <c r="J49" s="109">
        <v>1</v>
      </c>
      <c r="K49" s="109">
        <v>1</v>
      </c>
      <c r="L49" s="109">
        <v>1</v>
      </c>
      <c r="M49" s="109">
        <v>1</v>
      </c>
      <c r="N49" s="109">
        <v>1</v>
      </c>
      <c r="O49" s="109">
        <v>1</v>
      </c>
      <c r="P49" s="109">
        <v>1</v>
      </c>
      <c r="Q49" s="109">
        <v>1</v>
      </c>
      <c r="R49" s="109">
        <v>1</v>
      </c>
      <c r="S49" s="109">
        <v>1</v>
      </c>
      <c r="T49" s="109">
        <v>1</v>
      </c>
      <c r="U49" s="109">
        <v>1</v>
      </c>
      <c r="V49" s="109">
        <v>1</v>
      </c>
      <c r="W49" s="109">
        <v>1</v>
      </c>
      <c r="X49" s="109">
        <v>1</v>
      </c>
      <c r="Y49" s="109">
        <v>1</v>
      </c>
      <c r="Z49" s="109">
        <v>1</v>
      </c>
      <c r="AA49" s="109">
        <v>1</v>
      </c>
      <c r="AB49" s="109">
        <v>1</v>
      </c>
      <c r="AC49" s="109">
        <v>1</v>
      </c>
      <c r="AD49" s="109">
        <v>1</v>
      </c>
      <c r="AE49" s="109">
        <v>1</v>
      </c>
      <c r="AF49" s="109">
        <v>1</v>
      </c>
      <c r="AG49" s="109">
        <v>1</v>
      </c>
      <c r="AH49" s="109">
        <v>1</v>
      </c>
      <c r="AI49" s="109">
        <v>1</v>
      </c>
      <c r="AJ49" s="109">
        <v>1</v>
      </c>
      <c r="AK49" s="109">
        <v>1</v>
      </c>
      <c r="AL49" s="109">
        <v>1</v>
      </c>
      <c r="AM49" s="109">
        <v>1</v>
      </c>
      <c r="AN49" s="109">
        <v>1</v>
      </c>
      <c r="AO49" s="109">
        <v>1</v>
      </c>
      <c r="AP49" s="109">
        <v>1</v>
      </c>
      <c r="AQ49" s="109">
        <v>1</v>
      </c>
      <c r="AR49" s="109">
        <v>1</v>
      </c>
      <c r="AS49" s="109">
        <v>1</v>
      </c>
      <c r="AT49" s="109">
        <v>1</v>
      </c>
      <c r="AU49" s="109">
        <v>1</v>
      </c>
      <c r="AV49" s="109">
        <v>1</v>
      </c>
      <c r="AW49" s="109">
        <v>1</v>
      </c>
      <c r="AX49" s="109">
        <v>1</v>
      </c>
      <c r="AY49" s="109">
        <v>1</v>
      </c>
      <c r="AZ49" s="109">
        <v>1</v>
      </c>
      <c r="BA49" s="109">
        <v>1</v>
      </c>
      <c r="BB49" s="109">
        <v>1</v>
      </c>
      <c r="BC49" s="109">
        <v>1</v>
      </c>
      <c r="BD49" s="109">
        <v>1</v>
      </c>
      <c r="BE49" s="109">
        <v>1</v>
      </c>
      <c r="BF49" s="109">
        <v>1</v>
      </c>
      <c r="BG49" s="109">
        <v>1</v>
      </c>
      <c r="BH49" s="109">
        <v>1</v>
      </c>
      <c r="BI49" s="109">
        <v>1</v>
      </c>
      <c r="BJ49" s="109">
        <v>1</v>
      </c>
      <c r="BK49" s="109">
        <v>1</v>
      </c>
      <c r="BL49" s="109">
        <v>1</v>
      </c>
      <c r="BM49" s="109">
        <v>1</v>
      </c>
      <c r="BN49" s="109">
        <v>1</v>
      </c>
      <c r="BO49" s="109">
        <v>1</v>
      </c>
      <c r="BP49" s="109">
        <v>1</v>
      </c>
      <c r="BQ49" s="109">
        <v>1</v>
      </c>
      <c r="BR49" s="109">
        <v>1</v>
      </c>
      <c r="BS49" s="109">
        <v>1</v>
      </c>
      <c r="BT49" s="109">
        <v>1</v>
      </c>
      <c r="BU49" s="109">
        <v>1</v>
      </c>
      <c r="BV49" s="109">
        <v>1</v>
      </c>
      <c r="BW49" s="109">
        <v>1</v>
      </c>
      <c r="BX49" s="109">
        <v>1</v>
      </c>
      <c r="BY49" s="109">
        <v>1</v>
      </c>
      <c r="BZ49" s="109">
        <v>1</v>
      </c>
      <c r="CA49" s="109">
        <v>1</v>
      </c>
      <c r="CB49" s="109">
        <v>1</v>
      </c>
      <c r="CC49" s="109">
        <v>1</v>
      </c>
      <c r="CD49" s="109">
        <v>1</v>
      </c>
      <c r="CE49" s="109">
        <v>1</v>
      </c>
      <c r="CF49" s="109">
        <v>1</v>
      </c>
      <c r="CG49" s="109">
        <v>1</v>
      </c>
      <c r="CH49" s="109">
        <v>1</v>
      </c>
      <c r="CI49" s="109">
        <v>1</v>
      </c>
      <c r="CJ49" s="109">
        <v>1</v>
      </c>
      <c r="CK49" s="109">
        <v>1</v>
      </c>
      <c r="CL49" s="109">
        <v>1</v>
      </c>
      <c r="CM49" s="109">
        <v>1</v>
      </c>
      <c r="CN49" s="109">
        <v>1</v>
      </c>
      <c r="CO49" s="109">
        <v>1</v>
      </c>
      <c r="CP49" s="27"/>
      <c r="CQ49" s="37" t="s">
        <v>95</v>
      </c>
      <c r="CR49" s="38">
        <v>2621.81</v>
      </c>
      <c r="CS49" s="36">
        <v>33.846440476576404</v>
      </c>
      <c r="CT49" s="36">
        <v>-88.720285835206042</v>
      </c>
      <c r="CU49" s="31">
        <v>40</v>
      </c>
      <c r="CV49" s="15" t="s">
        <v>42</v>
      </c>
      <c r="CW49" s="28" t="s">
        <v>16</v>
      </c>
      <c r="CX49" s="27" t="s">
        <v>21</v>
      </c>
      <c r="CY49" s="31">
        <v>20</v>
      </c>
      <c r="CZ49" s="15" t="s">
        <v>42</v>
      </c>
      <c r="DA49" s="31">
        <v>45</v>
      </c>
      <c r="DB49" s="15" t="s">
        <v>42</v>
      </c>
      <c r="DC49" s="31">
        <f t="shared" si="98"/>
        <v>25</v>
      </c>
      <c r="DD49" s="15" t="s">
        <v>42</v>
      </c>
      <c r="DE49" s="22">
        <v>1</v>
      </c>
      <c r="DF49" s="105">
        <f t="shared" si="52"/>
        <v>25</v>
      </c>
      <c r="DH49" s="12">
        <v>5</v>
      </c>
      <c r="DI49" s="101">
        <f>INDEX('Cost Values'!$E$4:$E$47,MATCH(DH49,'Cost Values'!$A$4:$A$47,0))*CR49</f>
        <v>51780.747499999998</v>
      </c>
      <c r="DJ49" s="12"/>
      <c r="DK49" s="12">
        <v>5</v>
      </c>
      <c r="DL49" s="101">
        <f>INDEX('Cost Values'!$E$4:$E$47,MATCH(DK49,'Cost Values'!$A$4:$A$47,0))*CR49*(1+$DL$1)^DC49</f>
        <v>281693.88342501642</v>
      </c>
      <c r="DM49" s="12"/>
      <c r="DN49" s="127">
        <f>SUM(D49:INDEX(D49:AV49,DC49))</f>
        <v>25</v>
      </c>
      <c r="DO49" s="12"/>
      <c r="DP49" s="130">
        <f ca="1">IF(COUNT(D49:CO49)&lt;2*DA49,DA49,SUM(OFFSET(D49,0,DC49):INDEX(OFFSET(D49,0,DC49):CO49,DA49)))</f>
        <v>45</v>
      </c>
      <c r="DQ49" s="12"/>
      <c r="DR49" s="101">
        <f t="shared" si="53"/>
        <v>11267.755337000657</v>
      </c>
      <c r="DS49" s="101">
        <f t="shared" si="54"/>
        <v>11267.755337000657</v>
      </c>
      <c r="DT49" s="101">
        <f t="shared" si="55"/>
        <v>11267.755337000657</v>
      </c>
      <c r="DU49" s="101">
        <f t="shared" si="56"/>
        <v>11267.755337000657</v>
      </c>
      <c r="DV49" s="101">
        <f t="shared" si="57"/>
        <v>11267.755337000657</v>
      </c>
      <c r="DW49" s="101">
        <f t="shared" si="58"/>
        <v>11267.755337000657</v>
      </c>
      <c r="DX49" s="101">
        <f t="shared" si="59"/>
        <v>11267.755337000657</v>
      </c>
      <c r="DY49" s="101">
        <f t="shared" si="60"/>
        <v>11267.755337000657</v>
      </c>
      <c r="DZ49" s="101">
        <f t="shared" si="61"/>
        <v>11267.755337000657</v>
      </c>
      <c r="EA49" s="101">
        <f t="shared" si="62"/>
        <v>11267.755337000657</v>
      </c>
      <c r="EB49" s="101">
        <f t="shared" si="63"/>
        <v>11267.755337000657</v>
      </c>
      <c r="EC49" s="101">
        <f t="shared" si="64"/>
        <v>11267.755337000657</v>
      </c>
      <c r="ED49" s="101">
        <f t="shared" si="65"/>
        <v>11267.755337000657</v>
      </c>
      <c r="EE49" s="101">
        <f t="shared" si="66"/>
        <v>11267.755337000657</v>
      </c>
      <c r="EF49" s="101">
        <f t="shared" si="67"/>
        <v>11267.755337000657</v>
      </c>
      <c r="EG49" s="101">
        <f t="shared" si="68"/>
        <v>11267.755337000657</v>
      </c>
      <c r="EH49" s="101">
        <f t="shared" si="69"/>
        <v>11267.755337000657</v>
      </c>
      <c r="EI49" s="101">
        <f t="shared" si="70"/>
        <v>11267.755337000657</v>
      </c>
      <c r="EJ49" s="101">
        <f t="shared" si="71"/>
        <v>11267.755337000657</v>
      </c>
      <c r="EK49" s="101">
        <f t="shared" si="72"/>
        <v>11267.755337000657</v>
      </c>
      <c r="EL49" s="101">
        <f t="shared" si="73"/>
        <v>11267.755337000657</v>
      </c>
      <c r="EM49" s="101">
        <f t="shared" si="74"/>
        <v>11267.755337000657</v>
      </c>
      <c r="EN49" s="101">
        <f t="shared" si="75"/>
        <v>11267.755337000657</v>
      </c>
      <c r="EO49" s="101">
        <f t="shared" si="76"/>
        <v>11267.755337000657</v>
      </c>
      <c r="EP49" s="101">
        <f t="shared" si="77"/>
        <v>11267.755337000657</v>
      </c>
      <c r="EQ49" s="101">
        <f t="shared" si="78"/>
        <v>132026.55334780706</v>
      </c>
      <c r="ER49" s="101">
        <f t="shared" si="79"/>
        <v>132026.55334780706</v>
      </c>
      <c r="ES49" s="101">
        <f t="shared" si="80"/>
        <v>132026.55334780706</v>
      </c>
      <c r="ET49" s="101">
        <f t="shared" si="81"/>
        <v>132026.55334780706</v>
      </c>
      <c r="EU49" s="101">
        <f t="shared" si="82"/>
        <v>132026.55334780706</v>
      </c>
      <c r="EV49" s="101">
        <f t="shared" si="83"/>
        <v>132026.55334780706</v>
      </c>
      <c r="EW49" s="101">
        <f t="shared" si="84"/>
        <v>132026.55334780706</v>
      </c>
      <c r="EX49" s="101">
        <f t="shared" si="85"/>
        <v>132026.55334780706</v>
      </c>
      <c r="EY49" s="101">
        <f t="shared" si="86"/>
        <v>132026.55334780706</v>
      </c>
      <c r="EZ49" s="101">
        <f t="shared" si="87"/>
        <v>132026.55334780706</v>
      </c>
      <c r="FA49" s="101">
        <f t="shared" si="88"/>
        <v>132026.55334780706</v>
      </c>
      <c r="FB49" s="101">
        <f t="shared" si="89"/>
        <v>132026.55334780706</v>
      </c>
      <c r="FC49" s="101">
        <f t="shared" si="90"/>
        <v>132026.55334780706</v>
      </c>
      <c r="FD49" s="101">
        <f t="shared" si="91"/>
        <v>132026.55334780706</v>
      </c>
      <c r="FE49" s="101">
        <f t="shared" si="92"/>
        <v>132026.55334780706</v>
      </c>
      <c r="FF49" s="101">
        <f t="shared" si="93"/>
        <v>132026.55334780706</v>
      </c>
      <c r="FG49" s="101">
        <f t="shared" si="94"/>
        <v>132026.55334780706</v>
      </c>
      <c r="FH49" s="101">
        <f t="shared" si="95"/>
        <v>132026.55334780706</v>
      </c>
      <c r="FI49" s="101">
        <f t="shared" si="96"/>
        <v>132026.55334780706</v>
      </c>
      <c r="FJ49" s="101">
        <f t="shared" si="97"/>
        <v>132026.55334780706</v>
      </c>
    </row>
    <row r="50" spans="1:166" ht="30" x14ac:dyDescent="0.25">
      <c r="A50" s="4" t="s">
        <v>34</v>
      </c>
      <c r="B50" s="149">
        <v>1</v>
      </c>
      <c r="C50" s="27" t="s">
        <v>157</v>
      </c>
      <c r="D50" s="109">
        <v>1</v>
      </c>
      <c r="E50" s="109">
        <v>1</v>
      </c>
      <c r="F50" s="109">
        <v>1</v>
      </c>
      <c r="G50" s="109">
        <v>1</v>
      </c>
      <c r="H50" s="109">
        <v>1</v>
      </c>
      <c r="I50" s="109">
        <v>1</v>
      </c>
      <c r="J50" s="109">
        <v>1</v>
      </c>
      <c r="K50" s="109">
        <v>1</v>
      </c>
      <c r="L50" s="109">
        <v>1</v>
      </c>
      <c r="M50" s="109">
        <v>1</v>
      </c>
      <c r="N50" s="109">
        <v>1</v>
      </c>
      <c r="O50" s="109">
        <v>1</v>
      </c>
      <c r="P50" s="109">
        <v>1</v>
      </c>
      <c r="Q50" s="109">
        <v>1</v>
      </c>
      <c r="R50" s="109">
        <v>1</v>
      </c>
      <c r="S50" s="109">
        <v>1</v>
      </c>
      <c r="T50" s="109">
        <v>1</v>
      </c>
      <c r="U50" s="109">
        <v>1</v>
      </c>
      <c r="V50" s="109">
        <v>1</v>
      </c>
      <c r="W50" s="109">
        <v>1</v>
      </c>
      <c r="X50" s="109">
        <v>1</v>
      </c>
      <c r="Y50" s="109">
        <v>1</v>
      </c>
      <c r="Z50" s="109">
        <v>1</v>
      </c>
      <c r="AA50" s="109">
        <v>1</v>
      </c>
      <c r="AB50" s="109">
        <v>1</v>
      </c>
      <c r="AC50" s="109">
        <v>1</v>
      </c>
      <c r="AD50" s="109">
        <v>1</v>
      </c>
      <c r="AE50" s="109">
        <v>1</v>
      </c>
      <c r="AF50" s="109">
        <v>1</v>
      </c>
      <c r="AG50" s="109">
        <v>1</v>
      </c>
      <c r="AH50" s="109">
        <v>1</v>
      </c>
      <c r="AI50" s="109">
        <v>1</v>
      </c>
      <c r="AJ50" s="109">
        <v>1</v>
      </c>
      <c r="AK50" s="109">
        <v>1</v>
      </c>
      <c r="AL50" s="109">
        <v>1</v>
      </c>
      <c r="AM50" s="109">
        <v>1</v>
      </c>
      <c r="AN50" s="109">
        <v>1</v>
      </c>
      <c r="AO50" s="109">
        <v>1</v>
      </c>
      <c r="AP50" s="109">
        <v>1</v>
      </c>
      <c r="AQ50" s="109">
        <v>1</v>
      </c>
      <c r="AR50" s="109">
        <v>1</v>
      </c>
      <c r="AS50" s="109">
        <v>1</v>
      </c>
      <c r="AT50" s="109">
        <v>1</v>
      </c>
      <c r="AU50" s="109">
        <v>1</v>
      </c>
      <c r="AV50" s="109">
        <v>1</v>
      </c>
      <c r="AW50" s="109">
        <v>1</v>
      </c>
      <c r="AX50" s="109">
        <v>1</v>
      </c>
      <c r="AY50" s="109">
        <v>1</v>
      </c>
      <c r="AZ50" s="109">
        <v>1</v>
      </c>
      <c r="BA50" s="109">
        <v>1</v>
      </c>
      <c r="BB50" s="109">
        <v>1</v>
      </c>
      <c r="BC50" s="109">
        <v>1</v>
      </c>
      <c r="BD50" s="109">
        <v>1</v>
      </c>
      <c r="BE50" s="109">
        <v>1</v>
      </c>
      <c r="BF50" s="109">
        <v>1</v>
      </c>
      <c r="BG50" s="109">
        <v>1</v>
      </c>
      <c r="BH50" s="109">
        <v>1</v>
      </c>
      <c r="BI50" s="109">
        <v>1</v>
      </c>
      <c r="BJ50" s="109">
        <v>1</v>
      </c>
      <c r="BK50" s="109">
        <v>1</v>
      </c>
      <c r="BL50" s="109">
        <v>1</v>
      </c>
      <c r="BM50" s="109">
        <v>1</v>
      </c>
      <c r="BN50" s="109">
        <v>1</v>
      </c>
      <c r="BO50" s="109">
        <v>1</v>
      </c>
      <c r="BP50" s="109">
        <v>1</v>
      </c>
      <c r="BQ50" s="109">
        <v>1</v>
      </c>
      <c r="BR50" s="109">
        <v>1</v>
      </c>
      <c r="BS50" s="109">
        <v>1</v>
      </c>
      <c r="BT50" s="109">
        <v>1</v>
      </c>
      <c r="BU50" s="109">
        <v>1</v>
      </c>
      <c r="BV50" s="109">
        <v>1</v>
      </c>
      <c r="BW50" s="109">
        <v>1</v>
      </c>
      <c r="BX50" s="109">
        <v>1</v>
      </c>
      <c r="BY50" s="109">
        <v>1</v>
      </c>
      <c r="BZ50" s="109">
        <v>1</v>
      </c>
      <c r="CA50" s="109">
        <v>1</v>
      </c>
      <c r="CB50" s="109">
        <v>1</v>
      </c>
      <c r="CC50" s="109">
        <v>1</v>
      </c>
      <c r="CD50" s="109">
        <v>1</v>
      </c>
      <c r="CE50" s="109">
        <v>1</v>
      </c>
      <c r="CF50" s="109">
        <v>1</v>
      </c>
      <c r="CG50" s="109">
        <v>1</v>
      </c>
      <c r="CH50" s="109">
        <v>1</v>
      </c>
      <c r="CI50" s="109">
        <v>1</v>
      </c>
      <c r="CJ50" s="109">
        <v>1</v>
      </c>
      <c r="CK50" s="109">
        <v>1</v>
      </c>
      <c r="CL50" s="109">
        <v>1</v>
      </c>
      <c r="CM50" s="109">
        <v>1</v>
      </c>
      <c r="CN50" s="109">
        <v>1</v>
      </c>
      <c r="CO50" s="109">
        <v>1</v>
      </c>
      <c r="CP50" s="27"/>
      <c r="CQ50" s="37" t="s">
        <v>96</v>
      </c>
      <c r="CR50" s="46">
        <v>2668.49</v>
      </c>
      <c r="CS50" s="36">
        <v>33.138976180131202</v>
      </c>
      <c r="CT50" s="36">
        <v>-88.077348438504643</v>
      </c>
      <c r="CU50" s="31">
        <v>40</v>
      </c>
      <c r="CV50" s="15" t="s">
        <v>42</v>
      </c>
      <c r="CW50" s="28" t="s">
        <v>16</v>
      </c>
      <c r="CX50" s="27" t="s">
        <v>21</v>
      </c>
      <c r="CY50" s="31">
        <v>20</v>
      </c>
      <c r="CZ50" s="15" t="s">
        <v>42</v>
      </c>
      <c r="DA50" s="31">
        <v>45</v>
      </c>
      <c r="DB50" s="15" t="s">
        <v>42</v>
      </c>
      <c r="DC50" s="31">
        <f t="shared" si="98"/>
        <v>25</v>
      </c>
      <c r="DD50" s="15" t="s">
        <v>42</v>
      </c>
      <c r="DE50" s="22">
        <v>1</v>
      </c>
      <c r="DF50" s="105">
        <f t="shared" si="52"/>
        <v>25</v>
      </c>
      <c r="DH50" s="12">
        <v>5</v>
      </c>
      <c r="DI50" s="101">
        <f>INDEX('Cost Values'!$E$4:$E$47,MATCH(DH50,'Cost Values'!$A$4:$A$47,0))*CR50</f>
        <v>52702.677499999998</v>
      </c>
      <c r="DJ50" s="12"/>
      <c r="DK50" s="12">
        <v>5</v>
      </c>
      <c r="DL50" s="101">
        <f>INDEX('Cost Values'!$E$4:$E$47,MATCH(DK50,'Cost Values'!$A$4:$A$47,0))*CR50*(1+$DL$1)^DC50</f>
        <v>286709.30043779756</v>
      </c>
      <c r="DM50" s="12"/>
      <c r="DN50" s="127">
        <f>SUM(D50:INDEX(D50:AV50,DC50))</f>
        <v>25</v>
      </c>
      <c r="DO50" s="12"/>
      <c r="DP50" s="130">
        <f ca="1">IF(COUNT(D50:CO50)&lt;2*DA50,DA50,SUM(OFFSET(D50,0,DC50):INDEX(OFFSET(D50,0,DC50):CO50,DA50)))</f>
        <v>45</v>
      </c>
      <c r="DQ50" s="12"/>
      <c r="DR50" s="101">
        <f t="shared" si="53"/>
        <v>11468.372017511902</v>
      </c>
      <c r="DS50" s="101">
        <f t="shared" si="54"/>
        <v>11468.372017511902</v>
      </c>
      <c r="DT50" s="101">
        <f t="shared" si="55"/>
        <v>11468.372017511902</v>
      </c>
      <c r="DU50" s="101">
        <f t="shared" si="56"/>
        <v>11468.372017511902</v>
      </c>
      <c r="DV50" s="101">
        <f t="shared" si="57"/>
        <v>11468.372017511902</v>
      </c>
      <c r="DW50" s="101">
        <f t="shared" si="58"/>
        <v>11468.372017511902</v>
      </c>
      <c r="DX50" s="101">
        <f t="shared" si="59"/>
        <v>11468.372017511902</v>
      </c>
      <c r="DY50" s="101">
        <f t="shared" si="60"/>
        <v>11468.372017511902</v>
      </c>
      <c r="DZ50" s="101">
        <f t="shared" si="61"/>
        <v>11468.372017511902</v>
      </c>
      <c r="EA50" s="101">
        <f t="shared" si="62"/>
        <v>11468.372017511902</v>
      </c>
      <c r="EB50" s="101">
        <f t="shared" si="63"/>
        <v>11468.372017511902</v>
      </c>
      <c r="EC50" s="101">
        <f t="shared" si="64"/>
        <v>11468.372017511902</v>
      </c>
      <c r="ED50" s="101">
        <f t="shared" si="65"/>
        <v>11468.372017511902</v>
      </c>
      <c r="EE50" s="101">
        <f t="shared" si="66"/>
        <v>11468.372017511902</v>
      </c>
      <c r="EF50" s="101">
        <f t="shared" si="67"/>
        <v>11468.372017511902</v>
      </c>
      <c r="EG50" s="101">
        <f t="shared" si="68"/>
        <v>11468.372017511902</v>
      </c>
      <c r="EH50" s="101">
        <f t="shared" si="69"/>
        <v>11468.372017511902</v>
      </c>
      <c r="EI50" s="101">
        <f t="shared" si="70"/>
        <v>11468.372017511902</v>
      </c>
      <c r="EJ50" s="101">
        <f t="shared" si="71"/>
        <v>11468.372017511902</v>
      </c>
      <c r="EK50" s="101">
        <f t="shared" si="72"/>
        <v>11468.372017511902</v>
      </c>
      <c r="EL50" s="101">
        <f t="shared" si="73"/>
        <v>11468.372017511902</v>
      </c>
      <c r="EM50" s="101">
        <f t="shared" si="74"/>
        <v>11468.372017511902</v>
      </c>
      <c r="EN50" s="101">
        <f t="shared" si="75"/>
        <v>11468.372017511902</v>
      </c>
      <c r="EO50" s="101">
        <f t="shared" si="76"/>
        <v>11468.372017511902</v>
      </c>
      <c r="EP50" s="101">
        <f t="shared" si="77"/>
        <v>11468.372017511902</v>
      </c>
      <c r="EQ50" s="101">
        <f t="shared" si="78"/>
        <v>134377.21930387389</v>
      </c>
      <c r="ER50" s="101">
        <f t="shared" si="79"/>
        <v>134377.21930387389</v>
      </c>
      <c r="ES50" s="101">
        <f t="shared" si="80"/>
        <v>134377.21930387389</v>
      </c>
      <c r="ET50" s="101">
        <f t="shared" si="81"/>
        <v>134377.21930387389</v>
      </c>
      <c r="EU50" s="101">
        <f t="shared" si="82"/>
        <v>134377.21930387389</v>
      </c>
      <c r="EV50" s="101">
        <f t="shared" si="83"/>
        <v>134377.21930387389</v>
      </c>
      <c r="EW50" s="101">
        <f t="shared" si="84"/>
        <v>134377.21930387389</v>
      </c>
      <c r="EX50" s="101">
        <f t="shared" si="85"/>
        <v>134377.21930387389</v>
      </c>
      <c r="EY50" s="101">
        <f t="shared" si="86"/>
        <v>134377.21930387389</v>
      </c>
      <c r="EZ50" s="101">
        <f t="shared" si="87"/>
        <v>134377.21930387389</v>
      </c>
      <c r="FA50" s="101">
        <f t="shared" si="88"/>
        <v>134377.21930387389</v>
      </c>
      <c r="FB50" s="101">
        <f t="shared" si="89"/>
        <v>134377.21930387389</v>
      </c>
      <c r="FC50" s="101">
        <f t="shared" si="90"/>
        <v>134377.21930387389</v>
      </c>
      <c r="FD50" s="101">
        <f t="shared" si="91"/>
        <v>134377.21930387389</v>
      </c>
      <c r="FE50" s="101">
        <f t="shared" si="92"/>
        <v>134377.21930387389</v>
      </c>
      <c r="FF50" s="101">
        <f t="shared" si="93"/>
        <v>134377.21930387389</v>
      </c>
      <c r="FG50" s="101">
        <f t="shared" si="94"/>
        <v>134377.21930387389</v>
      </c>
      <c r="FH50" s="101">
        <f t="shared" si="95"/>
        <v>134377.21930387389</v>
      </c>
      <c r="FI50" s="101">
        <f t="shared" si="96"/>
        <v>134377.21930387389</v>
      </c>
      <c r="FJ50" s="101">
        <f t="shared" si="97"/>
        <v>134377.21930387389</v>
      </c>
    </row>
    <row r="51" spans="1:166" ht="30" x14ac:dyDescent="0.25">
      <c r="A51" s="4" t="s">
        <v>34</v>
      </c>
      <c r="B51" s="149">
        <v>1</v>
      </c>
      <c r="C51" s="27" t="s">
        <v>158</v>
      </c>
      <c r="D51" s="109">
        <v>1</v>
      </c>
      <c r="E51" s="109">
        <v>1</v>
      </c>
      <c r="F51" s="109">
        <v>1</v>
      </c>
      <c r="G51" s="109">
        <v>1</v>
      </c>
      <c r="H51" s="109">
        <v>1</v>
      </c>
      <c r="I51" s="109">
        <v>1</v>
      </c>
      <c r="J51" s="109">
        <v>1</v>
      </c>
      <c r="K51" s="109">
        <v>1</v>
      </c>
      <c r="L51" s="109">
        <v>1</v>
      </c>
      <c r="M51" s="109">
        <v>1</v>
      </c>
      <c r="N51" s="109">
        <v>1</v>
      </c>
      <c r="O51" s="109">
        <v>1</v>
      </c>
      <c r="P51" s="109">
        <v>1</v>
      </c>
      <c r="Q51" s="109">
        <v>1</v>
      </c>
      <c r="R51" s="109">
        <v>1</v>
      </c>
      <c r="S51" s="109">
        <v>1</v>
      </c>
      <c r="T51" s="109">
        <v>1</v>
      </c>
      <c r="U51" s="109">
        <v>1</v>
      </c>
      <c r="V51" s="109">
        <v>1</v>
      </c>
      <c r="W51" s="109">
        <v>1</v>
      </c>
      <c r="X51" s="109">
        <v>1</v>
      </c>
      <c r="Y51" s="109">
        <v>1</v>
      </c>
      <c r="Z51" s="109">
        <v>1</v>
      </c>
      <c r="AA51" s="109">
        <v>1</v>
      </c>
      <c r="AB51" s="109">
        <v>1</v>
      </c>
      <c r="AC51" s="109">
        <v>1</v>
      </c>
      <c r="AD51" s="109">
        <v>1</v>
      </c>
      <c r="AE51" s="109">
        <v>1</v>
      </c>
      <c r="AF51" s="109">
        <v>1</v>
      </c>
      <c r="AG51" s="109">
        <v>1</v>
      </c>
      <c r="AH51" s="109">
        <v>1</v>
      </c>
      <c r="AI51" s="109">
        <v>1</v>
      </c>
      <c r="AJ51" s="109">
        <v>1</v>
      </c>
      <c r="AK51" s="109">
        <v>1</v>
      </c>
      <c r="AL51" s="109">
        <v>1</v>
      </c>
      <c r="AM51" s="109">
        <v>1</v>
      </c>
      <c r="AN51" s="109">
        <v>1</v>
      </c>
      <c r="AO51" s="109">
        <v>1</v>
      </c>
      <c r="AP51" s="109">
        <v>1</v>
      </c>
      <c r="AQ51" s="109">
        <v>1</v>
      </c>
      <c r="AR51" s="109">
        <v>1</v>
      </c>
      <c r="AS51" s="109">
        <v>1</v>
      </c>
      <c r="AT51" s="109">
        <v>1</v>
      </c>
      <c r="AU51" s="109">
        <v>1</v>
      </c>
      <c r="AV51" s="109">
        <v>1</v>
      </c>
      <c r="AW51" s="109">
        <v>1</v>
      </c>
      <c r="AX51" s="109">
        <v>1</v>
      </c>
      <c r="AY51" s="109">
        <v>1</v>
      </c>
      <c r="AZ51" s="109">
        <v>1</v>
      </c>
      <c r="BA51" s="109">
        <v>1</v>
      </c>
      <c r="BB51" s="109">
        <v>1</v>
      </c>
      <c r="BC51" s="109">
        <v>1</v>
      </c>
      <c r="BD51" s="109">
        <v>1</v>
      </c>
      <c r="BE51" s="109">
        <v>1</v>
      </c>
      <c r="BF51" s="109">
        <v>1</v>
      </c>
      <c r="BG51" s="109">
        <v>1</v>
      </c>
      <c r="BH51" s="109">
        <v>1</v>
      </c>
      <c r="BI51" s="109">
        <v>1</v>
      </c>
      <c r="BJ51" s="109">
        <v>1</v>
      </c>
      <c r="BK51" s="109">
        <v>1</v>
      </c>
      <c r="BL51" s="109">
        <v>1</v>
      </c>
      <c r="BM51" s="109">
        <v>1</v>
      </c>
      <c r="BN51" s="109">
        <v>1</v>
      </c>
      <c r="BO51" s="109">
        <v>1</v>
      </c>
      <c r="BP51" s="109">
        <v>1</v>
      </c>
      <c r="BQ51" s="109">
        <v>1</v>
      </c>
      <c r="BR51" s="109">
        <v>1</v>
      </c>
      <c r="BS51" s="109">
        <v>1</v>
      </c>
      <c r="BT51" s="109">
        <v>1</v>
      </c>
      <c r="BU51" s="109">
        <v>1</v>
      </c>
      <c r="BV51" s="109">
        <v>1</v>
      </c>
      <c r="BW51" s="109">
        <v>1</v>
      </c>
      <c r="BX51" s="109">
        <v>1</v>
      </c>
      <c r="BY51" s="109">
        <v>1</v>
      </c>
      <c r="BZ51" s="109">
        <v>1</v>
      </c>
      <c r="CA51" s="109">
        <v>1</v>
      </c>
      <c r="CB51" s="109">
        <v>1</v>
      </c>
      <c r="CC51" s="109">
        <v>1</v>
      </c>
      <c r="CD51" s="109">
        <v>1</v>
      </c>
      <c r="CE51" s="109">
        <v>1</v>
      </c>
      <c r="CF51" s="109">
        <v>1</v>
      </c>
      <c r="CG51" s="109">
        <v>1</v>
      </c>
      <c r="CH51" s="109">
        <v>1</v>
      </c>
      <c r="CI51" s="109">
        <v>1</v>
      </c>
      <c r="CJ51" s="109">
        <v>1</v>
      </c>
      <c r="CK51" s="109">
        <v>1</v>
      </c>
      <c r="CL51" s="109">
        <v>1</v>
      </c>
      <c r="CM51" s="109">
        <v>1</v>
      </c>
      <c r="CN51" s="109">
        <v>1</v>
      </c>
      <c r="CO51" s="109">
        <v>1</v>
      </c>
      <c r="CP51" s="27"/>
      <c r="CQ51" s="37" t="s">
        <v>97</v>
      </c>
      <c r="CR51" s="47">
        <v>218.4</v>
      </c>
      <c r="CS51" s="36">
        <v>33.887737672593104</v>
      </c>
      <c r="CT51" s="36">
        <v>-88.955740226123979</v>
      </c>
      <c r="CU51" s="31">
        <v>40</v>
      </c>
      <c r="CV51" s="15" t="s">
        <v>42</v>
      </c>
      <c r="CW51" s="28" t="s">
        <v>16</v>
      </c>
      <c r="CX51" s="27" t="s">
        <v>21</v>
      </c>
      <c r="CY51" s="31">
        <v>20</v>
      </c>
      <c r="CZ51" s="15" t="s">
        <v>42</v>
      </c>
      <c r="DA51" s="31">
        <v>45</v>
      </c>
      <c r="DB51" s="15" t="s">
        <v>42</v>
      </c>
      <c r="DC51" s="31">
        <f t="shared" si="98"/>
        <v>25</v>
      </c>
      <c r="DD51" s="15" t="s">
        <v>42</v>
      </c>
      <c r="DE51" s="22">
        <v>1</v>
      </c>
      <c r="DF51" s="105">
        <f t="shared" si="52"/>
        <v>25</v>
      </c>
      <c r="DH51" s="12">
        <v>5</v>
      </c>
      <c r="DI51" s="101">
        <f>INDEX('Cost Values'!$E$4:$E$47,MATCH(DH51,'Cost Values'!$A$4:$A$47,0))*CR51</f>
        <v>4313.4000000000005</v>
      </c>
      <c r="DJ51" s="12"/>
      <c r="DK51" s="12">
        <v>5</v>
      </c>
      <c r="DL51" s="101">
        <f>INDEX('Cost Values'!$E$4:$E$47,MATCH(DK51,'Cost Values'!$A$4:$A$47,0))*CR51*(1+$DL$1)^DC51</f>
        <v>23465.447206328296</v>
      </c>
      <c r="DM51" s="12"/>
      <c r="DN51" s="127">
        <f>SUM(D51:INDEX(D51:AV51,DC51))</f>
        <v>25</v>
      </c>
      <c r="DO51" s="12"/>
      <c r="DP51" s="130">
        <f ca="1">IF(COUNT(D51:CO51)&lt;2*DA51,DA51,SUM(OFFSET(D51,0,DC51):INDEX(OFFSET(D51,0,DC51):CO51,DA51)))</f>
        <v>45</v>
      </c>
      <c r="DQ51" s="12"/>
      <c r="DR51" s="101">
        <f t="shared" si="53"/>
        <v>938.61788825313181</v>
      </c>
      <c r="DS51" s="101">
        <f t="shared" si="54"/>
        <v>938.61788825313181</v>
      </c>
      <c r="DT51" s="101">
        <f t="shared" si="55"/>
        <v>938.61788825313181</v>
      </c>
      <c r="DU51" s="101">
        <f t="shared" si="56"/>
        <v>938.61788825313181</v>
      </c>
      <c r="DV51" s="101">
        <f t="shared" si="57"/>
        <v>938.61788825313181</v>
      </c>
      <c r="DW51" s="101">
        <f t="shared" si="58"/>
        <v>938.61788825313181</v>
      </c>
      <c r="DX51" s="101">
        <f t="shared" si="59"/>
        <v>938.61788825313181</v>
      </c>
      <c r="DY51" s="101">
        <f t="shared" si="60"/>
        <v>938.61788825313181</v>
      </c>
      <c r="DZ51" s="101">
        <f t="shared" si="61"/>
        <v>938.61788825313181</v>
      </c>
      <c r="EA51" s="101">
        <f t="shared" si="62"/>
        <v>938.61788825313181</v>
      </c>
      <c r="EB51" s="101">
        <f t="shared" si="63"/>
        <v>938.61788825313181</v>
      </c>
      <c r="EC51" s="101">
        <f t="shared" si="64"/>
        <v>938.61788825313181</v>
      </c>
      <c r="ED51" s="101">
        <f t="shared" si="65"/>
        <v>938.61788825313181</v>
      </c>
      <c r="EE51" s="101">
        <f t="shared" si="66"/>
        <v>938.61788825313181</v>
      </c>
      <c r="EF51" s="101">
        <f t="shared" si="67"/>
        <v>938.61788825313181</v>
      </c>
      <c r="EG51" s="101">
        <f t="shared" si="68"/>
        <v>938.61788825313181</v>
      </c>
      <c r="EH51" s="101">
        <f t="shared" si="69"/>
        <v>938.61788825313181</v>
      </c>
      <c r="EI51" s="101">
        <f t="shared" si="70"/>
        <v>938.61788825313181</v>
      </c>
      <c r="EJ51" s="101">
        <f t="shared" si="71"/>
        <v>938.61788825313181</v>
      </c>
      <c r="EK51" s="101">
        <f t="shared" si="72"/>
        <v>938.61788825313181</v>
      </c>
      <c r="EL51" s="101">
        <f t="shared" si="73"/>
        <v>938.61788825313181</v>
      </c>
      <c r="EM51" s="101">
        <f t="shared" si="74"/>
        <v>938.61788825313181</v>
      </c>
      <c r="EN51" s="101">
        <f t="shared" si="75"/>
        <v>938.61788825313181</v>
      </c>
      <c r="EO51" s="101">
        <f t="shared" si="76"/>
        <v>938.61788825313181</v>
      </c>
      <c r="EP51" s="101">
        <f t="shared" si="77"/>
        <v>938.61788825313181</v>
      </c>
      <c r="EQ51" s="101">
        <f t="shared" si="78"/>
        <v>10997.974395994012</v>
      </c>
      <c r="ER51" s="101">
        <f t="shared" si="79"/>
        <v>10997.974395994012</v>
      </c>
      <c r="ES51" s="101">
        <f t="shared" si="80"/>
        <v>10997.974395994012</v>
      </c>
      <c r="ET51" s="101">
        <f t="shared" si="81"/>
        <v>10997.974395994012</v>
      </c>
      <c r="EU51" s="101">
        <f t="shared" si="82"/>
        <v>10997.974395994012</v>
      </c>
      <c r="EV51" s="101">
        <f t="shared" si="83"/>
        <v>10997.974395994012</v>
      </c>
      <c r="EW51" s="101">
        <f t="shared" si="84"/>
        <v>10997.974395994012</v>
      </c>
      <c r="EX51" s="101">
        <f t="shared" si="85"/>
        <v>10997.974395994012</v>
      </c>
      <c r="EY51" s="101">
        <f t="shared" si="86"/>
        <v>10997.974395994012</v>
      </c>
      <c r="EZ51" s="101">
        <f t="shared" si="87"/>
        <v>10997.974395994012</v>
      </c>
      <c r="FA51" s="101">
        <f t="shared" si="88"/>
        <v>10997.974395994012</v>
      </c>
      <c r="FB51" s="101">
        <f t="shared" si="89"/>
        <v>10997.974395994012</v>
      </c>
      <c r="FC51" s="101">
        <f t="shared" si="90"/>
        <v>10997.974395994012</v>
      </c>
      <c r="FD51" s="101">
        <f t="shared" si="91"/>
        <v>10997.974395994012</v>
      </c>
      <c r="FE51" s="101">
        <f t="shared" si="92"/>
        <v>10997.974395994012</v>
      </c>
      <c r="FF51" s="101">
        <f t="shared" si="93"/>
        <v>10997.974395994012</v>
      </c>
      <c r="FG51" s="101">
        <f t="shared" si="94"/>
        <v>10997.974395994012</v>
      </c>
      <c r="FH51" s="101">
        <f t="shared" si="95"/>
        <v>10997.974395994012</v>
      </c>
      <c r="FI51" s="101">
        <f t="shared" si="96"/>
        <v>10997.974395994012</v>
      </c>
      <c r="FJ51" s="101">
        <f t="shared" si="97"/>
        <v>10997.974395994012</v>
      </c>
    </row>
    <row r="52" spans="1:166" ht="30" x14ac:dyDescent="0.25">
      <c r="A52" s="4" t="s">
        <v>34</v>
      </c>
      <c r="B52" s="149">
        <v>1</v>
      </c>
      <c r="C52" s="27" t="s">
        <v>159</v>
      </c>
      <c r="D52" s="109">
        <v>1</v>
      </c>
      <c r="E52" s="109">
        <v>1</v>
      </c>
      <c r="F52" s="109">
        <v>1</v>
      </c>
      <c r="G52" s="109">
        <v>1</v>
      </c>
      <c r="H52" s="109">
        <v>1</v>
      </c>
      <c r="I52" s="109">
        <v>1</v>
      </c>
      <c r="J52" s="109">
        <v>1</v>
      </c>
      <c r="K52" s="109">
        <v>1</v>
      </c>
      <c r="L52" s="109">
        <v>1</v>
      </c>
      <c r="M52" s="109">
        <v>1</v>
      </c>
      <c r="N52" s="109">
        <v>1</v>
      </c>
      <c r="O52" s="109">
        <v>1</v>
      </c>
      <c r="P52" s="109">
        <v>1</v>
      </c>
      <c r="Q52" s="109">
        <v>1</v>
      </c>
      <c r="R52" s="109">
        <v>1</v>
      </c>
      <c r="S52" s="109">
        <v>1</v>
      </c>
      <c r="T52" s="109">
        <v>1</v>
      </c>
      <c r="U52" s="109">
        <v>1</v>
      </c>
      <c r="V52" s="109">
        <v>1</v>
      </c>
      <c r="W52" s="109">
        <v>1</v>
      </c>
      <c r="X52" s="109">
        <v>1</v>
      </c>
      <c r="Y52" s="109">
        <v>1</v>
      </c>
      <c r="Z52" s="109">
        <v>1</v>
      </c>
      <c r="AA52" s="109">
        <v>1</v>
      </c>
      <c r="AB52" s="109">
        <v>1</v>
      </c>
      <c r="AC52" s="109">
        <v>1</v>
      </c>
      <c r="AD52" s="109">
        <v>1</v>
      </c>
      <c r="AE52" s="109">
        <v>1</v>
      </c>
      <c r="AF52" s="109">
        <v>1</v>
      </c>
      <c r="AG52" s="109">
        <v>1</v>
      </c>
      <c r="AH52" s="109">
        <v>1</v>
      </c>
      <c r="AI52" s="109">
        <v>1</v>
      </c>
      <c r="AJ52" s="109">
        <v>1</v>
      </c>
      <c r="AK52" s="109">
        <v>1</v>
      </c>
      <c r="AL52" s="109">
        <v>1</v>
      </c>
      <c r="AM52" s="109">
        <v>1</v>
      </c>
      <c r="AN52" s="109">
        <v>1</v>
      </c>
      <c r="AO52" s="109">
        <v>1</v>
      </c>
      <c r="AP52" s="109">
        <v>1</v>
      </c>
      <c r="AQ52" s="109">
        <v>1</v>
      </c>
      <c r="AR52" s="109">
        <v>1</v>
      </c>
      <c r="AS52" s="109">
        <v>1</v>
      </c>
      <c r="AT52" s="109">
        <v>1</v>
      </c>
      <c r="AU52" s="109">
        <v>1</v>
      </c>
      <c r="AV52" s="109">
        <v>1</v>
      </c>
      <c r="AW52" s="109">
        <v>1</v>
      </c>
      <c r="AX52" s="109">
        <v>1</v>
      </c>
      <c r="AY52" s="109">
        <v>1</v>
      </c>
      <c r="AZ52" s="109">
        <v>1</v>
      </c>
      <c r="BA52" s="109">
        <v>1</v>
      </c>
      <c r="BB52" s="109">
        <v>1</v>
      </c>
      <c r="BC52" s="109">
        <v>1</v>
      </c>
      <c r="BD52" s="109">
        <v>1</v>
      </c>
      <c r="BE52" s="109">
        <v>1</v>
      </c>
      <c r="BF52" s="109">
        <v>1</v>
      </c>
      <c r="BG52" s="109">
        <v>1</v>
      </c>
      <c r="BH52" s="109">
        <v>1</v>
      </c>
      <c r="BI52" s="109">
        <v>1</v>
      </c>
      <c r="BJ52" s="109">
        <v>1</v>
      </c>
      <c r="BK52" s="109">
        <v>1</v>
      </c>
      <c r="BL52" s="109">
        <v>1</v>
      </c>
      <c r="BM52" s="109">
        <v>1</v>
      </c>
      <c r="BN52" s="109">
        <v>1</v>
      </c>
      <c r="BO52" s="109">
        <v>1</v>
      </c>
      <c r="BP52" s="109">
        <v>1</v>
      </c>
      <c r="BQ52" s="109">
        <v>1</v>
      </c>
      <c r="BR52" s="109">
        <v>1</v>
      </c>
      <c r="BS52" s="109">
        <v>1</v>
      </c>
      <c r="BT52" s="109">
        <v>1</v>
      </c>
      <c r="BU52" s="109">
        <v>1</v>
      </c>
      <c r="BV52" s="109">
        <v>1</v>
      </c>
      <c r="BW52" s="109">
        <v>1</v>
      </c>
      <c r="BX52" s="109">
        <v>1</v>
      </c>
      <c r="BY52" s="109">
        <v>1</v>
      </c>
      <c r="BZ52" s="109">
        <v>1</v>
      </c>
      <c r="CA52" s="109">
        <v>1</v>
      </c>
      <c r="CB52" s="109">
        <v>1</v>
      </c>
      <c r="CC52" s="109">
        <v>1</v>
      </c>
      <c r="CD52" s="109">
        <v>1</v>
      </c>
      <c r="CE52" s="109">
        <v>1</v>
      </c>
      <c r="CF52" s="109">
        <v>1</v>
      </c>
      <c r="CG52" s="109">
        <v>1</v>
      </c>
      <c r="CH52" s="109">
        <v>1</v>
      </c>
      <c r="CI52" s="109">
        <v>1</v>
      </c>
      <c r="CJ52" s="109">
        <v>1</v>
      </c>
      <c r="CK52" s="109">
        <v>1</v>
      </c>
      <c r="CL52" s="109">
        <v>1</v>
      </c>
      <c r="CM52" s="109">
        <v>1</v>
      </c>
      <c r="CN52" s="109">
        <v>1</v>
      </c>
      <c r="CO52" s="109">
        <v>1</v>
      </c>
      <c r="CP52" s="27"/>
      <c r="CQ52" s="45" t="s">
        <v>98</v>
      </c>
      <c r="CR52" s="39">
        <v>374.56</v>
      </c>
      <c r="CS52" s="36">
        <v>33.83725107890789</v>
      </c>
      <c r="CT52" s="36">
        <v>-88.647379941760747</v>
      </c>
      <c r="CU52" s="31">
        <v>40</v>
      </c>
      <c r="CV52" s="15" t="s">
        <v>42</v>
      </c>
      <c r="CW52" s="28" t="s">
        <v>16</v>
      </c>
      <c r="CX52" s="27" t="s">
        <v>21</v>
      </c>
      <c r="CY52" s="31">
        <v>20</v>
      </c>
      <c r="CZ52" s="15" t="s">
        <v>42</v>
      </c>
      <c r="DA52" s="31">
        <v>45</v>
      </c>
      <c r="DB52" s="15" t="s">
        <v>42</v>
      </c>
      <c r="DC52" s="31">
        <f t="shared" si="98"/>
        <v>25</v>
      </c>
      <c r="DD52" s="15" t="s">
        <v>42</v>
      </c>
      <c r="DE52" s="22">
        <v>1</v>
      </c>
      <c r="DF52" s="105">
        <f t="shared" si="52"/>
        <v>25</v>
      </c>
      <c r="DH52" s="12">
        <v>5</v>
      </c>
      <c r="DI52" s="101">
        <f>INDEX('Cost Values'!$E$4:$E$47,MATCH(DH52,'Cost Values'!$A$4:$A$47,0))*CR52</f>
        <v>7397.56</v>
      </c>
      <c r="DJ52" s="12"/>
      <c r="DK52" s="12">
        <v>5</v>
      </c>
      <c r="DL52" s="101">
        <f>INDEX('Cost Values'!$E$4:$E$47,MATCH(DK52,'Cost Values'!$A$4:$A$47,0))*CR52*(1+$DL$1)^DC52</f>
        <v>40243.671728948379</v>
      </c>
      <c r="DM52" s="12"/>
      <c r="DN52" s="127">
        <f>SUM(D52:INDEX(D52:AV52,DC52))</f>
        <v>25</v>
      </c>
      <c r="DO52" s="12"/>
      <c r="DP52" s="130">
        <f ca="1">IF(COUNT(D52:CO52)&lt;2*DA52,DA52,SUM(OFFSET(D52,0,DC52):INDEX(OFFSET(D52,0,DC52):CO52,DA52)))</f>
        <v>45</v>
      </c>
      <c r="DQ52" s="12"/>
      <c r="DR52" s="101">
        <f t="shared" si="53"/>
        <v>1609.7468691579352</v>
      </c>
      <c r="DS52" s="101">
        <f t="shared" si="54"/>
        <v>1609.7468691579352</v>
      </c>
      <c r="DT52" s="101">
        <f t="shared" si="55"/>
        <v>1609.7468691579352</v>
      </c>
      <c r="DU52" s="101">
        <f t="shared" si="56"/>
        <v>1609.7468691579352</v>
      </c>
      <c r="DV52" s="101">
        <f t="shared" si="57"/>
        <v>1609.7468691579352</v>
      </c>
      <c r="DW52" s="101">
        <f t="shared" si="58"/>
        <v>1609.7468691579352</v>
      </c>
      <c r="DX52" s="101">
        <f t="shared" si="59"/>
        <v>1609.7468691579352</v>
      </c>
      <c r="DY52" s="101">
        <f t="shared" si="60"/>
        <v>1609.7468691579352</v>
      </c>
      <c r="DZ52" s="101">
        <f t="shared" si="61"/>
        <v>1609.7468691579352</v>
      </c>
      <c r="EA52" s="101">
        <f t="shared" si="62"/>
        <v>1609.7468691579352</v>
      </c>
      <c r="EB52" s="101">
        <f t="shared" si="63"/>
        <v>1609.7468691579352</v>
      </c>
      <c r="EC52" s="101">
        <f t="shared" si="64"/>
        <v>1609.7468691579352</v>
      </c>
      <c r="ED52" s="101">
        <f t="shared" si="65"/>
        <v>1609.7468691579352</v>
      </c>
      <c r="EE52" s="101">
        <f t="shared" si="66"/>
        <v>1609.7468691579352</v>
      </c>
      <c r="EF52" s="101">
        <f t="shared" si="67"/>
        <v>1609.7468691579352</v>
      </c>
      <c r="EG52" s="101">
        <f t="shared" si="68"/>
        <v>1609.7468691579352</v>
      </c>
      <c r="EH52" s="101">
        <f t="shared" si="69"/>
        <v>1609.7468691579352</v>
      </c>
      <c r="EI52" s="101">
        <f t="shared" si="70"/>
        <v>1609.7468691579352</v>
      </c>
      <c r="EJ52" s="101">
        <f t="shared" si="71"/>
        <v>1609.7468691579352</v>
      </c>
      <c r="EK52" s="101">
        <f t="shared" si="72"/>
        <v>1609.7468691579352</v>
      </c>
      <c r="EL52" s="101">
        <f t="shared" si="73"/>
        <v>1609.7468691579352</v>
      </c>
      <c r="EM52" s="101">
        <f t="shared" si="74"/>
        <v>1609.7468691579352</v>
      </c>
      <c r="EN52" s="101">
        <f t="shared" si="75"/>
        <v>1609.7468691579352</v>
      </c>
      <c r="EO52" s="101">
        <f t="shared" si="76"/>
        <v>1609.7468691579352</v>
      </c>
      <c r="EP52" s="101">
        <f t="shared" si="77"/>
        <v>1609.7468691579352</v>
      </c>
      <c r="EQ52" s="101">
        <f t="shared" si="78"/>
        <v>18861.727517232219</v>
      </c>
      <c r="ER52" s="101">
        <f t="shared" si="79"/>
        <v>18861.727517232219</v>
      </c>
      <c r="ES52" s="101">
        <f t="shared" si="80"/>
        <v>18861.727517232219</v>
      </c>
      <c r="ET52" s="101">
        <f t="shared" si="81"/>
        <v>18861.727517232219</v>
      </c>
      <c r="EU52" s="101">
        <f t="shared" si="82"/>
        <v>18861.727517232219</v>
      </c>
      <c r="EV52" s="101">
        <f t="shared" si="83"/>
        <v>18861.727517232219</v>
      </c>
      <c r="EW52" s="101">
        <f t="shared" si="84"/>
        <v>18861.727517232219</v>
      </c>
      <c r="EX52" s="101">
        <f t="shared" si="85"/>
        <v>18861.727517232219</v>
      </c>
      <c r="EY52" s="101">
        <f t="shared" si="86"/>
        <v>18861.727517232219</v>
      </c>
      <c r="EZ52" s="101">
        <f t="shared" si="87"/>
        <v>18861.727517232219</v>
      </c>
      <c r="FA52" s="101">
        <f t="shared" si="88"/>
        <v>18861.727517232219</v>
      </c>
      <c r="FB52" s="101">
        <f t="shared" si="89"/>
        <v>18861.727517232219</v>
      </c>
      <c r="FC52" s="101">
        <f t="shared" si="90"/>
        <v>18861.727517232219</v>
      </c>
      <c r="FD52" s="101">
        <f t="shared" si="91"/>
        <v>18861.727517232219</v>
      </c>
      <c r="FE52" s="101">
        <f t="shared" si="92"/>
        <v>18861.727517232219</v>
      </c>
      <c r="FF52" s="101">
        <f t="shared" si="93"/>
        <v>18861.727517232219</v>
      </c>
      <c r="FG52" s="101">
        <f t="shared" si="94"/>
        <v>18861.727517232219</v>
      </c>
      <c r="FH52" s="101">
        <f t="shared" si="95"/>
        <v>18861.727517232219</v>
      </c>
      <c r="FI52" s="101">
        <f t="shared" si="96"/>
        <v>18861.727517232219</v>
      </c>
      <c r="FJ52" s="101">
        <f t="shared" si="97"/>
        <v>18861.727517232219</v>
      </c>
    </row>
    <row r="53" spans="1:166" ht="30" x14ac:dyDescent="0.25">
      <c r="A53" s="4" t="s">
        <v>34</v>
      </c>
      <c r="B53" s="149">
        <v>1</v>
      </c>
      <c r="C53" s="27" t="s">
        <v>160</v>
      </c>
      <c r="D53" s="109">
        <v>1</v>
      </c>
      <c r="E53" s="109">
        <v>1</v>
      </c>
      <c r="F53" s="109">
        <v>1</v>
      </c>
      <c r="G53" s="109">
        <v>1</v>
      </c>
      <c r="H53" s="109">
        <v>1</v>
      </c>
      <c r="I53" s="109">
        <v>1</v>
      </c>
      <c r="J53" s="109">
        <v>1</v>
      </c>
      <c r="K53" s="109">
        <v>1</v>
      </c>
      <c r="L53" s="109">
        <v>1</v>
      </c>
      <c r="M53" s="109">
        <v>1</v>
      </c>
      <c r="N53" s="109">
        <v>1</v>
      </c>
      <c r="O53" s="109">
        <v>1</v>
      </c>
      <c r="P53" s="109">
        <v>1</v>
      </c>
      <c r="Q53" s="109">
        <v>1</v>
      </c>
      <c r="R53" s="109">
        <v>1</v>
      </c>
      <c r="S53" s="109">
        <v>1</v>
      </c>
      <c r="T53" s="109">
        <v>1</v>
      </c>
      <c r="U53" s="109">
        <v>1</v>
      </c>
      <c r="V53" s="109">
        <v>1</v>
      </c>
      <c r="W53" s="109">
        <v>1</v>
      </c>
      <c r="X53" s="109">
        <v>1</v>
      </c>
      <c r="Y53" s="109">
        <v>1</v>
      </c>
      <c r="Z53" s="109">
        <v>1</v>
      </c>
      <c r="AA53" s="109">
        <v>1</v>
      </c>
      <c r="AB53" s="109">
        <v>1</v>
      </c>
      <c r="AC53" s="109">
        <v>1</v>
      </c>
      <c r="AD53" s="109">
        <v>1</v>
      </c>
      <c r="AE53" s="109">
        <v>1</v>
      </c>
      <c r="AF53" s="109">
        <v>1</v>
      </c>
      <c r="AG53" s="109">
        <v>1</v>
      </c>
      <c r="AH53" s="109">
        <v>1</v>
      </c>
      <c r="AI53" s="109">
        <v>1</v>
      </c>
      <c r="AJ53" s="109">
        <v>1</v>
      </c>
      <c r="AK53" s="109">
        <v>1</v>
      </c>
      <c r="AL53" s="109">
        <v>1</v>
      </c>
      <c r="AM53" s="109">
        <v>1</v>
      </c>
      <c r="AN53" s="109">
        <v>1</v>
      </c>
      <c r="AO53" s="109">
        <v>1</v>
      </c>
      <c r="AP53" s="109">
        <v>1</v>
      </c>
      <c r="AQ53" s="109">
        <v>1</v>
      </c>
      <c r="AR53" s="109">
        <v>1</v>
      </c>
      <c r="AS53" s="109">
        <v>1</v>
      </c>
      <c r="AT53" s="109">
        <v>1</v>
      </c>
      <c r="AU53" s="109">
        <v>1</v>
      </c>
      <c r="AV53" s="109">
        <v>1</v>
      </c>
      <c r="AW53" s="109">
        <v>1</v>
      </c>
      <c r="AX53" s="109">
        <v>1</v>
      </c>
      <c r="AY53" s="109">
        <v>1</v>
      </c>
      <c r="AZ53" s="109">
        <v>1</v>
      </c>
      <c r="BA53" s="109">
        <v>1</v>
      </c>
      <c r="BB53" s="109">
        <v>1</v>
      </c>
      <c r="BC53" s="109">
        <v>1</v>
      </c>
      <c r="BD53" s="109">
        <v>1</v>
      </c>
      <c r="BE53" s="109">
        <v>1</v>
      </c>
      <c r="BF53" s="109">
        <v>1</v>
      </c>
      <c r="BG53" s="109">
        <v>1</v>
      </c>
      <c r="BH53" s="109">
        <v>1</v>
      </c>
      <c r="BI53" s="109">
        <v>1</v>
      </c>
      <c r="BJ53" s="109">
        <v>1</v>
      </c>
      <c r="BK53" s="109">
        <v>1</v>
      </c>
      <c r="BL53" s="109">
        <v>1</v>
      </c>
      <c r="BM53" s="109">
        <v>1</v>
      </c>
      <c r="BN53" s="109">
        <v>1</v>
      </c>
      <c r="BO53" s="109">
        <v>1</v>
      </c>
      <c r="BP53" s="109">
        <v>1</v>
      </c>
      <c r="BQ53" s="109">
        <v>1</v>
      </c>
      <c r="BR53" s="109">
        <v>1</v>
      </c>
      <c r="BS53" s="109">
        <v>1</v>
      </c>
      <c r="BT53" s="109">
        <v>1</v>
      </c>
      <c r="BU53" s="109">
        <v>1</v>
      </c>
      <c r="BV53" s="109">
        <v>1</v>
      </c>
      <c r="BW53" s="109">
        <v>1</v>
      </c>
      <c r="BX53" s="109">
        <v>1</v>
      </c>
      <c r="BY53" s="109">
        <v>1</v>
      </c>
      <c r="BZ53" s="109">
        <v>1</v>
      </c>
      <c r="CA53" s="109">
        <v>1</v>
      </c>
      <c r="CB53" s="109">
        <v>1</v>
      </c>
      <c r="CC53" s="109">
        <v>1</v>
      </c>
      <c r="CD53" s="109">
        <v>1</v>
      </c>
      <c r="CE53" s="109">
        <v>1</v>
      </c>
      <c r="CF53" s="109">
        <v>1</v>
      </c>
      <c r="CG53" s="109">
        <v>1</v>
      </c>
      <c r="CH53" s="109">
        <v>1</v>
      </c>
      <c r="CI53" s="109">
        <v>1</v>
      </c>
      <c r="CJ53" s="109">
        <v>1</v>
      </c>
      <c r="CK53" s="109">
        <v>1</v>
      </c>
      <c r="CL53" s="109">
        <v>1</v>
      </c>
      <c r="CM53" s="109">
        <v>1</v>
      </c>
      <c r="CN53" s="109">
        <v>1</v>
      </c>
      <c r="CO53" s="109">
        <v>1</v>
      </c>
      <c r="CP53" s="27"/>
      <c r="CQ53" s="37" t="s">
        <v>99</v>
      </c>
      <c r="CR53" s="38">
        <v>98.31</v>
      </c>
      <c r="CS53" s="36">
        <v>33.066498666497701</v>
      </c>
      <c r="CT53" s="36">
        <v>-88.778805212556065</v>
      </c>
      <c r="CU53" s="31">
        <v>40</v>
      </c>
      <c r="CV53" s="15" t="s">
        <v>42</v>
      </c>
      <c r="CW53" s="28" t="s">
        <v>16</v>
      </c>
      <c r="CX53" s="27" t="s">
        <v>21</v>
      </c>
      <c r="CY53" s="31">
        <v>20</v>
      </c>
      <c r="CZ53" s="15" t="s">
        <v>42</v>
      </c>
      <c r="DA53" s="31">
        <v>45</v>
      </c>
      <c r="DB53" s="15" t="s">
        <v>42</v>
      </c>
      <c r="DC53" s="31">
        <f t="shared" si="98"/>
        <v>25</v>
      </c>
      <c r="DD53" s="15" t="s">
        <v>42</v>
      </c>
      <c r="DE53" s="22">
        <v>1</v>
      </c>
      <c r="DF53" s="105">
        <f t="shared" si="52"/>
        <v>25</v>
      </c>
      <c r="DH53" s="12">
        <v>5</v>
      </c>
      <c r="DI53" s="101">
        <f>INDEX('Cost Values'!$E$4:$E$47,MATCH(DH53,'Cost Values'!$A$4:$A$47,0))*CR53</f>
        <v>1941.6224999999999</v>
      </c>
      <c r="DJ53" s="12"/>
      <c r="DK53" s="12">
        <v>5</v>
      </c>
      <c r="DL53" s="101">
        <f>INDEX('Cost Values'!$E$4:$E$47,MATCH(DK53,'Cost Values'!$A$4:$A$47,0))*CR53*(1+$DL$1)^DC53</f>
        <v>10562.674518562886</v>
      </c>
      <c r="DM53" s="12"/>
      <c r="DN53" s="127">
        <f>SUM(D53:INDEX(D53:AV53,DC53))</f>
        <v>25</v>
      </c>
      <c r="DO53" s="12"/>
      <c r="DP53" s="130">
        <f ca="1">IF(COUNT(D53:CO53)&lt;2*DA53,DA53,SUM(OFFSET(D53,0,DC53):INDEX(OFFSET(D53,0,DC53):CO53,DA53)))</f>
        <v>45</v>
      </c>
      <c r="DQ53" s="12"/>
      <c r="DR53" s="101">
        <f t="shared" si="53"/>
        <v>422.50698074251545</v>
      </c>
      <c r="DS53" s="101">
        <f t="shared" si="54"/>
        <v>422.50698074251545</v>
      </c>
      <c r="DT53" s="101">
        <f t="shared" si="55"/>
        <v>422.50698074251545</v>
      </c>
      <c r="DU53" s="101">
        <f t="shared" si="56"/>
        <v>422.50698074251545</v>
      </c>
      <c r="DV53" s="101">
        <f t="shared" si="57"/>
        <v>422.50698074251545</v>
      </c>
      <c r="DW53" s="101">
        <f t="shared" si="58"/>
        <v>422.50698074251545</v>
      </c>
      <c r="DX53" s="101">
        <f t="shared" si="59"/>
        <v>422.50698074251545</v>
      </c>
      <c r="DY53" s="101">
        <f t="shared" si="60"/>
        <v>422.50698074251545</v>
      </c>
      <c r="DZ53" s="101">
        <f t="shared" si="61"/>
        <v>422.50698074251545</v>
      </c>
      <c r="EA53" s="101">
        <f t="shared" si="62"/>
        <v>422.50698074251545</v>
      </c>
      <c r="EB53" s="101">
        <f t="shared" si="63"/>
        <v>422.50698074251545</v>
      </c>
      <c r="EC53" s="101">
        <f t="shared" si="64"/>
        <v>422.50698074251545</v>
      </c>
      <c r="ED53" s="101">
        <f t="shared" si="65"/>
        <v>422.50698074251545</v>
      </c>
      <c r="EE53" s="101">
        <f t="shared" si="66"/>
        <v>422.50698074251545</v>
      </c>
      <c r="EF53" s="101">
        <f t="shared" si="67"/>
        <v>422.50698074251545</v>
      </c>
      <c r="EG53" s="101">
        <f t="shared" si="68"/>
        <v>422.50698074251545</v>
      </c>
      <c r="EH53" s="101">
        <f t="shared" si="69"/>
        <v>422.50698074251545</v>
      </c>
      <c r="EI53" s="101">
        <f t="shared" si="70"/>
        <v>422.50698074251545</v>
      </c>
      <c r="EJ53" s="101">
        <f t="shared" si="71"/>
        <v>422.50698074251545</v>
      </c>
      <c r="EK53" s="101">
        <f t="shared" si="72"/>
        <v>422.50698074251545</v>
      </c>
      <c r="EL53" s="101">
        <f t="shared" si="73"/>
        <v>422.50698074251545</v>
      </c>
      <c r="EM53" s="101">
        <f t="shared" si="74"/>
        <v>422.50698074251545</v>
      </c>
      <c r="EN53" s="101">
        <f t="shared" si="75"/>
        <v>422.50698074251545</v>
      </c>
      <c r="EO53" s="101">
        <f t="shared" si="76"/>
        <v>422.50698074251545</v>
      </c>
      <c r="EP53" s="101">
        <f t="shared" si="77"/>
        <v>422.50698074251545</v>
      </c>
      <c r="EQ53" s="101">
        <f t="shared" si="78"/>
        <v>4950.5991889659845</v>
      </c>
      <c r="ER53" s="101">
        <f t="shared" si="79"/>
        <v>4950.5991889659845</v>
      </c>
      <c r="ES53" s="101">
        <f t="shared" si="80"/>
        <v>4950.5991889659845</v>
      </c>
      <c r="ET53" s="101">
        <f t="shared" si="81"/>
        <v>4950.5991889659845</v>
      </c>
      <c r="EU53" s="101">
        <f t="shared" si="82"/>
        <v>4950.5991889659845</v>
      </c>
      <c r="EV53" s="101">
        <f t="shared" si="83"/>
        <v>4950.5991889659845</v>
      </c>
      <c r="EW53" s="101">
        <f t="shared" si="84"/>
        <v>4950.5991889659845</v>
      </c>
      <c r="EX53" s="101">
        <f t="shared" si="85"/>
        <v>4950.5991889659845</v>
      </c>
      <c r="EY53" s="101">
        <f t="shared" si="86"/>
        <v>4950.5991889659845</v>
      </c>
      <c r="EZ53" s="101">
        <f t="shared" si="87"/>
        <v>4950.5991889659845</v>
      </c>
      <c r="FA53" s="101">
        <f t="shared" si="88"/>
        <v>4950.5991889659845</v>
      </c>
      <c r="FB53" s="101">
        <f t="shared" si="89"/>
        <v>4950.5991889659845</v>
      </c>
      <c r="FC53" s="101">
        <f t="shared" si="90"/>
        <v>4950.5991889659845</v>
      </c>
      <c r="FD53" s="101">
        <f t="shared" si="91"/>
        <v>4950.5991889659845</v>
      </c>
      <c r="FE53" s="101">
        <f t="shared" si="92"/>
        <v>4950.5991889659845</v>
      </c>
      <c r="FF53" s="101">
        <f t="shared" si="93"/>
        <v>4950.5991889659845</v>
      </c>
      <c r="FG53" s="101">
        <f t="shared" si="94"/>
        <v>4950.5991889659845</v>
      </c>
      <c r="FH53" s="101">
        <f t="shared" si="95"/>
        <v>4950.5991889659845</v>
      </c>
      <c r="FI53" s="101">
        <f t="shared" si="96"/>
        <v>4950.5991889659845</v>
      </c>
      <c r="FJ53" s="101">
        <f t="shared" si="97"/>
        <v>4950.5991889659845</v>
      </c>
    </row>
    <row r="54" spans="1:166" ht="30" x14ac:dyDescent="0.25">
      <c r="A54" s="4" t="s">
        <v>34</v>
      </c>
      <c r="B54" s="149">
        <v>1</v>
      </c>
      <c r="C54" s="27" t="s">
        <v>161</v>
      </c>
      <c r="D54" s="109">
        <v>1</v>
      </c>
      <c r="E54" s="109">
        <v>1</v>
      </c>
      <c r="F54" s="109">
        <v>1</v>
      </c>
      <c r="G54" s="109">
        <v>1</v>
      </c>
      <c r="H54" s="109">
        <v>1</v>
      </c>
      <c r="I54" s="109">
        <v>1</v>
      </c>
      <c r="J54" s="109">
        <v>1</v>
      </c>
      <c r="K54" s="109">
        <v>1</v>
      </c>
      <c r="L54" s="109">
        <v>1</v>
      </c>
      <c r="M54" s="109">
        <v>1</v>
      </c>
      <c r="N54" s="109">
        <v>1</v>
      </c>
      <c r="O54" s="109">
        <v>1</v>
      </c>
      <c r="P54" s="109">
        <v>1</v>
      </c>
      <c r="Q54" s="109">
        <v>1</v>
      </c>
      <c r="R54" s="109">
        <v>1</v>
      </c>
      <c r="S54" s="109">
        <v>1</v>
      </c>
      <c r="T54" s="109">
        <v>1</v>
      </c>
      <c r="U54" s="109">
        <v>1</v>
      </c>
      <c r="V54" s="109">
        <v>1</v>
      </c>
      <c r="W54" s="109">
        <v>1</v>
      </c>
      <c r="X54" s="109">
        <v>1</v>
      </c>
      <c r="Y54" s="109">
        <v>1</v>
      </c>
      <c r="Z54" s="109">
        <v>1</v>
      </c>
      <c r="AA54" s="109">
        <v>1</v>
      </c>
      <c r="AB54" s="109">
        <v>1</v>
      </c>
      <c r="AC54" s="109">
        <v>1</v>
      </c>
      <c r="AD54" s="109">
        <v>1</v>
      </c>
      <c r="AE54" s="109">
        <v>1</v>
      </c>
      <c r="AF54" s="109">
        <v>1</v>
      </c>
      <c r="AG54" s="109">
        <v>1</v>
      </c>
      <c r="AH54" s="109">
        <v>1</v>
      </c>
      <c r="AI54" s="109">
        <v>1</v>
      </c>
      <c r="AJ54" s="109">
        <v>1</v>
      </c>
      <c r="AK54" s="109">
        <v>1</v>
      </c>
      <c r="AL54" s="109">
        <v>1</v>
      </c>
      <c r="AM54" s="109">
        <v>1</v>
      </c>
      <c r="AN54" s="109">
        <v>1</v>
      </c>
      <c r="AO54" s="109">
        <v>1</v>
      </c>
      <c r="AP54" s="109">
        <v>1</v>
      </c>
      <c r="AQ54" s="109">
        <v>1</v>
      </c>
      <c r="AR54" s="109">
        <v>1</v>
      </c>
      <c r="AS54" s="109">
        <v>1</v>
      </c>
      <c r="AT54" s="109">
        <v>1</v>
      </c>
      <c r="AU54" s="109">
        <v>1</v>
      </c>
      <c r="AV54" s="109">
        <v>1</v>
      </c>
      <c r="AW54" s="109">
        <v>1</v>
      </c>
      <c r="AX54" s="109">
        <v>1</v>
      </c>
      <c r="AY54" s="109">
        <v>1</v>
      </c>
      <c r="AZ54" s="109">
        <v>1</v>
      </c>
      <c r="BA54" s="109">
        <v>1</v>
      </c>
      <c r="BB54" s="109">
        <v>1</v>
      </c>
      <c r="BC54" s="109">
        <v>1</v>
      </c>
      <c r="BD54" s="109">
        <v>1</v>
      </c>
      <c r="BE54" s="109">
        <v>1</v>
      </c>
      <c r="BF54" s="109">
        <v>1</v>
      </c>
      <c r="BG54" s="109">
        <v>1</v>
      </c>
      <c r="BH54" s="109">
        <v>1</v>
      </c>
      <c r="BI54" s="109">
        <v>1</v>
      </c>
      <c r="BJ54" s="109">
        <v>1</v>
      </c>
      <c r="BK54" s="109">
        <v>1</v>
      </c>
      <c r="BL54" s="109">
        <v>1</v>
      </c>
      <c r="BM54" s="109">
        <v>1</v>
      </c>
      <c r="BN54" s="109">
        <v>1</v>
      </c>
      <c r="BO54" s="109">
        <v>1</v>
      </c>
      <c r="BP54" s="109">
        <v>1</v>
      </c>
      <c r="BQ54" s="109">
        <v>1</v>
      </c>
      <c r="BR54" s="109">
        <v>1</v>
      </c>
      <c r="BS54" s="109">
        <v>1</v>
      </c>
      <c r="BT54" s="109">
        <v>1</v>
      </c>
      <c r="BU54" s="109">
        <v>1</v>
      </c>
      <c r="BV54" s="109">
        <v>1</v>
      </c>
      <c r="BW54" s="109">
        <v>1</v>
      </c>
      <c r="BX54" s="109">
        <v>1</v>
      </c>
      <c r="BY54" s="109">
        <v>1</v>
      </c>
      <c r="BZ54" s="109">
        <v>1</v>
      </c>
      <c r="CA54" s="109">
        <v>1</v>
      </c>
      <c r="CB54" s="109">
        <v>1</v>
      </c>
      <c r="CC54" s="109">
        <v>1</v>
      </c>
      <c r="CD54" s="109">
        <v>1</v>
      </c>
      <c r="CE54" s="109">
        <v>1</v>
      </c>
      <c r="CF54" s="109">
        <v>1</v>
      </c>
      <c r="CG54" s="109">
        <v>1</v>
      </c>
      <c r="CH54" s="109">
        <v>1</v>
      </c>
      <c r="CI54" s="109">
        <v>1</v>
      </c>
      <c r="CJ54" s="109">
        <v>1</v>
      </c>
      <c r="CK54" s="109">
        <v>1</v>
      </c>
      <c r="CL54" s="109">
        <v>1</v>
      </c>
      <c r="CM54" s="109">
        <v>1</v>
      </c>
      <c r="CN54" s="109">
        <v>1</v>
      </c>
      <c r="CO54" s="109">
        <v>1</v>
      </c>
      <c r="CP54" s="27"/>
      <c r="CQ54" s="37" t="s">
        <v>100</v>
      </c>
      <c r="CR54" s="38">
        <v>8751.49</v>
      </c>
      <c r="CS54" s="36">
        <v>33.108014772674373</v>
      </c>
      <c r="CT54" s="36">
        <v>-88.431945853098256</v>
      </c>
      <c r="CU54" s="31">
        <v>40</v>
      </c>
      <c r="CV54" s="15" t="s">
        <v>42</v>
      </c>
      <c r="CW54" s="28" t="s">
        <v>16</v>
      </c>
      <c r="CX54" s="27" t="s">
        <v>21</v>
      </c>
      <c r="CY54" s="31">
        <v>20</v>
      </c>
      <c r="CZ54" s="15" t="s">
        <v>42</v>
      </c>
      <c r="DA54" s="31">
        <v>45</v>
      </c>
      <c r="DB54" s="15" t="s">
        <v>42</v>
      </c>
      <c r="DC54" s="31">
        <f t="shared" si="98"/>
        <v>25</v>
      </c>
      <c r="DD54" s="15" t="s">
        <v>42</v>
      </c>
      <c r="DE54" s="12">
        <v>1</v>
      </c>
      <c r="DF54" s="105">
        <f t="shared" si="52"/>
        <v>25</v>
      </c>
      <c r="DH54" s="12">
        <v>5</v>
      </c>
      <c r="DI54" s="101">
        <f>INDEX('Cost Values'!$E$4:$E$47,MATCH(DH54,'Cost Values'!$A$4:$A$47,0))*CR54</f>
        <v>172841.92749999999</v>
      </c>
      <c r="DJ54" s="12"/>
      <c r="DK54" s="12">
        <v>5</v>
      </c>
      <c r="DL54" s="101">
        <f>INDEX('Cost Values'!$E$4:$E$47,MATCH(DK54,'Cost Values'!$A$4:$A$47,0))*CR54*(1+$DL$1)^DC54</f>
        <v>940282.17294739</v>
      </c>
      <c r="DM54" s="12"/>
      <c r="DN54" s="127">
        <f>SUM(D54:INDEX(D54:AV54,DC54))</f>
        <v>25</v>
      </c>
      <c r="DO54" s="12"/>
      <c r="DP54" s="130">
        <f ca="1">IF(COUNT(D54:CO54)&lt;2*DA54,DA54,SUM(OFFSET(D54,0,DC54):INDEX(OFFSET(D54,0,DC54):CO54,DA54)))</f>
        <v>45</v>
      </c>
      <c r="DQ54" s="12"/>
      <c r="DR54" s="101">
        <f t="shared" si="53"/>
        <v>37611.286917895603</v>
      </c>
      <c r="DS54" s="101">
        <f t="shared" si="54"/>
        <v>37611.286917895603</v>
      </c>
      <c r="DT54" s="101">
        <f t="shared" si="55"/>
        <v>37611.286917895603</v>
      </c>
      <c r="DU54" s="101">
        <f t="shared" si="56"/>
        <v>37611.286917895603</v>
      </c>
      <c r="DV54" s="101">
        <f t="shared" si="57"/>
        <v>37611.286917895603</v>
      </c>
      <c r="DW54" s="101">
        <f t="shared" si="58"/>
        <v>37611.286917895603</v>
      </c>
      <c r="DX54" s="101">
        <f t="shared" si="59"/>
        <v>37611.286917895603</v>
      </c>
      <c r="DY54" s="101">
        <f t="shared" si="60"/>
        <v>37611.286917895603</v>
      </c>
      <c r="DZ54" s="101">
        <f t="shared" si="61"/>
        <v>37611.286917895603</v>
      </c>
      <c r="EA54" s="101">
        <f t="shared" si="62"/>
        <v>37611.286917895603</v>
      </c>
      <c r="EB54" s="101">
        <f t="shared" si="63"/>
        <v>37611.286917895603</v>
      </c>
      <c r="EC54" s="101">
        <f t="shared" si="64"/>
        <v>37611.286917895603</v>
      </c>
      <c r="ED54" s="101">
        <f t="shared" si="65"/>
        <v>37611.286917895603</v>
      </c>
      <c r="EE54" s="101">
        <f t="shared" si="66"/>
        <v>37611.286917895603</v>
      </c>
      <c r="EF54" s="101">
        <f t="shared" si="67"/>
        <v>37611.286917895603</v>
      </c>
      <c r="EG54" s="101">
        <f t="shared" si="68"/>
        <v>37611.286917895603</v>
      </c>
      <c r="EH54" s="101">
        <f t="shared" si="69"/>
        <v>37611.286917895603</v>
      </c>
      <c r="EI54" s="101">
        <f t="shared" si="70"/>
        <v>37611.286917895603</v>
      </c>
      <c r="EJ54" s="101">
        <f t="shared" si="71"/>
        <v>37611.286917895603</v>
      </c>
      <c r="EK54" s="101">
        <f t="shared" si="72"/>
        <v>37611.286917895603</v>
      </c>
      <c r="EL54" s="101">
        <f t="shared" si="73"/>
        <v>37611.286917895603</v>
      </c>
      <c r="EM54" s="101">
        <f t="shared" si="74"/>
        <v>37611.286917895603</v>
      </c>
      <c r="EN54" s="101">
        <f t="shared" si="75"/>
        <v>37611.286917895603</v>
      </c>
      <c r="EO54" s="101">
        <f t="shared" si="76"/>
        <v>37611.286917895603</v>
      </c>
      <c r="EP54" s="101">
        <f t="shared" si="77"/>
        <v>37611.286917895603</v>
      </c>
      <c r="EQ54" s="101">
        <f t="shared" si="78"/>
        <v>440699.00616665574</v>
      </c>
      <c r="ER54" s="101">
        <f t="shared" si="79"/>
        <v>440699.00616665574</v>
      </c>
      <c r="ES54" s="101">
        <f t="shared" si="80"/>
        <v>440699.00616665574</v>
      </c>
      <c r="ET54" s="101">
        <f t="shared" si="81"/>
        <v>440699.00616665574</v>
      </c>
      <c r="EU54" s="101">
        <f t="shared" si="82"/>
        <v>440699.00616665574</v>
      </c>
      <c r="EV54" s="101">
        <f t="shared" si="83"/>
        <v>440699.00616665574</v>
      </c>
      <c r="EW54" s="101">
        <f t="shared" si="84"/>
        <v>440699.00616665574</v>
      </c>
      <c r="EX54" s="101">
        <f t="shared" si="85"/>
        <v>440699.00616665574</v>
      </c>
      <c r="EY54" s="101">
        <f t="shared" si="86"/>
        <v>440699.00616665574</v>
      </c>
      <c r="EZ54" s="101">
        <f t="shared" si="87"/>
        <v>440699.00616665574</v>
      </c>
      <c r="FA54" s="101">
        <f t="shared" si="88"/>
        <v>440699.00616665574</v>
      </c>
      <c r="FB54" s="101">
        <f t="shared" si="89"/>
        <v>440699.00616665574</v>
      </c>
      <c r="FC54" s="101">
        <f t="shared" si="90"/>
        <v>440699.00616665574</v>
      </c>
      <c r="FD54" s="101">
        <f t="shared" si="91"/>
        <v>440699.00616665574</v>
      </c>
      <c r="FE54" s="101">
        <f t="shared" si="92"/>
        <v>440699.00616665574</v>
      </c>
      <c r="FF54" s="101">
        <f t="shared" si="93"/>
        <v>440699.00616665574</v>
      </c>
      <c r="FG54" s="101">
        <f t="shared" si="94"/>
        <v>440699.00616665574</v>
      </c>
      <c r="FH54" s="101">
        <f t="shared" si="95"/>
        <v>440699.00616665574</v>
      </c>
      <c r="FI54" s="101">
        <f t="shared" si="96"/>
        <v>440699.00616665574</v>
      </c>
      <c r="FJ54" s="101">
        <f t="shared" si="97"/>
        <v>440699.00616665574</v>
      </c>
    </row>
    <row r="55" spans="1:166" ht="30" x14ac:dyDescent="0.25">
      <c r="A55" s="4" t="s">
        <v>34</v>
      </c>
      <c r="B55" s="149">
        <v>1</v>
      </c>
      <c r="C55" s="27" t="s">
        <v>162</v>
      </c>
      <c r="D55" s="109">
        <v>1</v>
      </c>
      <c r="E55" s="109">
        <v>1</v>
      </c>
      <c r="F55" s="109">
        <v>1</v>
      </c>
      <c r="G55" s="109">
        <v>1</v>
      </c>
      <c r="H55" s="109">
        <v>1</v>
      </c>
      <c r="I55" s="109">
        <v>1</v>
      </c>
      <c r="J55" s="109">
        <v>1</v>
      </c>
      <c r="K55" s="109">
        <v>1</v>
      </c>
      <c r="L55" s="109">
        <v>1</v>
      </c>
      <c r="M55" s="109">
        <v>1</v>
      </c>
      <c r="N55" s="109">
        <v>1</v>
      </c>
      <c r="O55" s="109">
        <v>1</v>
      </c>
      <c r="P55" s="109">
        <v>1</v>
      </c>
      <c r="Q55" s="109">
        <v>1</v>
      </c>
      <c r="R55" s="109">
        <v>1</v>
      </c>
      <c r="S55" s="109">
        <v>1</v>
      </c>
      <c r="T55" s="109">
        <v>1</v>
      </c>
      <c r="U55" s="109">
        <v>1</v>
      </c>
      <c r="V55" s="109">
        <v>1</v>
      </c>
      <c r="W55" s="109">
        <v>1</v>
      </c>
      <c r="X55" s="109">
        <v>1</v>
      </c>
      <c r="Y55" s="109">
        <v>1</v>
      </c>
      <c r="Z55" s="109">
        <v>1</v>
      </c>
      <c r="AA55" s="109">
        <v>1</v>
      </c>
      <c r="AB55" s="109">
        <v>1</v>
      </c>
      <c r="AC55" s="109">
        <v>1</v>
      </c>
      <c r="AD55" s="109">
        <v>1</v>
      </c>
      <c r="AE55" s="109">
        <v>1</v>
      </c>
      <c r="AF55" s="109">
        <v>1</v>
      </c>
      <c r="AG55" s="109">
        <v>1</v>
      </c>
      <c r="AH55" s="109">
        <v>1</v>
      </c>
      <c r="AI55" s="109">
        <v>1</v>
      </c>
      <c r="AJ55" s="109">
        <v>1</v>
      </c>
      <c r="AK55" s="109">
        <v>1</v>
      </c>
      <c r="AL55" s="109">
        <v>1</v>
      </c>
      <c r="AM55" s="109">
        <v>1</v>
      </c>
      <c r="AN55" s="109">
        <v>1</v>
      </c>
      <c r="AO55" s="109">
        <v>1</v>
      </c>
      <c r="AP55" s="109">
        <v>1</v>
      </c>
      <c r="AQ55" s="109">
        <v>1</v>
      </c>
      <c r="AR55" s="109">
        <v>1</v>
      </c>
      <c r="AS55" s="109">
        <v>1</v>
      </c>
      <c r="AT55" s="109">
        <v>1</v>
      </c>
      <c r="AU55" s="109">
        <v>1</v>
      </c>
      <c r="AV55" s="109">
        <v>1</v>
      </c>
      <c r="AW55" s="109">
        <v>1</v>
      </c>
      <c r="AX55" s="109">
        <v>1</v>
      </c>
      <c r="AY55" s="109">
        <v>1</v>
      </c>
      <c r="AZ55" s="109">
        <v>1</v>
      </c>
      <c r="BA55" s="109">
        <v>1</v>
      </c>
      <c r="BB55" s="109">
        <v>1</v>
      </c>
      <c r="BC55" s="109">
        <v>1</v>
      </c>
      <c r="BD55" s="109">
        <v>1</v>
      </c>
      <c r="BE55" s="109">
        <v>1</v>
      </c>
      <c r="BF55" s="109">
        <v>1</v>
      </c>
      <c r="BG55" s="109">
        <v>1</v>
      </c>
      <c r="BH55" s="109">
        <v>1</v>
      </c>
      <c r="BI55" s="109">
        <v>1</v>
      </c>
      <c r="BJ55" s="109">
        <v>1</v>
      </c>
      <c r="BK55" s="109">
        <v>1</v>
      </c>
      <c r="BL55" s="109">
        <v>1</v>
      </c>
      <c r="BM55" s="109">
        <v>1</v>
      </c>
      <c r="BN55" s="109">
        <v>1</v>
      </c>
      <c r="BO55" s="109">
        <v>1</v>
      </c>
      <c r="BP55" s="109">
        <v>1</v>
      </c>
      <c r="BQ55" s="109">
        <v>1</v>
      </c>
      <c r="BR55" s="109">
        <v>1</v>
      </c>
      <c r="BS55" s="109">
        <v>1</v>
      </c>
      <c r="BT55" s="109">
        <v>1</v>
      </c>
      <c r="BU55" s="109">
        <v>1</v>
      </c>
      <c r="BV55" s="109">
        <v>1</v>
      </c>
      <c r="BW55" s="109">
        <v>1</v>
      </c>
      <c r="BX55" s="109">
        <v>1</v>
      </c>
      <c r="BY55" s="109">
        <v>1</v>
      </c>
      <c r="BZ55" s="109">
        <v>1</v>
      </c>
      <c r="CA55" s="109">
        <v>1</v>
      </c>
      <c r="CB55" s="109">
        <v>1</v>
      </c>
      <c r="CC55" s="109">
        <v>1</v>
      </c>
      <c r="CD55" s="109">
        <v>1</v>
      </c>
      <c r="CE55" s="109">
        <v>1</v>
      </c>
      <c r="CF55" s="109">
        <v>1</v>
      </c>
      <c r="CG55" s="109">
        <v>1</v>
      </c>
      <c r="CH55" s="109">
        <v>1</v>
      </c>
      <c r="CI55" s="109">
        <v>1</v>
      </c>
      <c r="CJ55" s="109">
        <v>1</v>
      </c>
      <c r="CK55" s="109">
        <v>1</v>
      </c>
      <c r="CL55" s="109">
        <v>1</v>
      </c>
      <c r="CM55" s="109">
        <v>1</v>
      </c>
      <c r="CN55" s="109">
        <v>1</v>
      </c>
      <c r="CO55" s="109">
        <v>1</v>
      </c>
      <c r="CP55" s="27"/>
      <c r="CQ55" s="41" t="s">
        <v>101</v>
      </c>
      <c r="CR55" s="40">
        <v>1455.88</v>
      </c>
      <c r="CS55" s="36">
        <v>33.920890833599522</v>
      </c>
      <c r="CT55" s="36">
        <v>-88.660790658975458</v>
      </c>
      <c r="CU55" s="31">
        <v>40</v>
      </c>
      <c r="CV55" s="15" t="s">
        <v>42</v>
      </c>
      <c r="CW55" s="28" t="s">
        <v>16</v>
      </c>
      <c r="CX55" s="27" t="s">
        <v>21</v>
      </c>
      <c r="CY55" s="31">
        <v>20</v>
      </c>
      <c r="CZ55" s="15" t="s">
        <v>42</v>
      </c>
      <c r="DA55" s="31">
        <v>45</v>
      </c>
      <c r="DB55" s="15" t="s">
        <v>42</v>
      </c>
      <c r="DC55" s="31">
        <f t="shared" si="98"/>
        <v>25</v>
      </c>
      <c r="DD55" s="15" t="s">
        <v>42</v>
      </c>
      <c r="DE55" s="12">
        <v>1</v>
      </c>
      <c r="DF55" s="105">
        <f t="shared" si="52"/>
        <v>25</v>
      </c>
      <c r="DH55" s="12">
        <v>5</v>
      </c>
      <c r="DI55" s="101">
        <f>INDEX('Cost Values'!$E$4:$E$47,MATCH(DH55,'Cost Values'!$A$4:$A$47,0))*CR55</f>
        <v>28753.63</v>
      </c>
      <c r="DJ55" s="12"/>
      <c r="DK55" s="12">
        <v>5</v>
      </c>
      <c r="DL55" s="101">
        <f>INDEX('Cost Values'!$E$4:$E$47,MATCH(DK55,'Cost Values'!$A$4:$A$47,0))*CR55*(1+$DL$1)^DC55</f>
        <v>156423.42160599469</v>
      </c>
      <c r="DM55" s="12"/>
      <c r="DN55" s="127">
        <f>SUM(D55:INDEX(D55:AV55,DC55))</f>
        <v>25</v>
      </c>
      <c r="DO55" s="12"/>
      <c r="DP55" s="130">
        <f ca="1">IF(COUNT(D55:CO55)&lt;2*DA55,DA55,SUM(OFFSET(D55,0,DC55):INDEX(OFFSET(D55,0,DC55):CO55,DA55)))</f>
        <v>45</v>
      </c>
      <c r="DQ55" s="12"/>
      <c r="DR55" s="101">
        <f t="shared" si="53"/>
        <v>6256.9368642397876</v>
      </c>
      <c r="DS55" s="101">
        <f t="shared" si="54"/>
        <v>6256.9368642397876</v>
      </c>
      <c r="DT55" s="101">
        <f t="shared" si="55"/>
        <v>6256.9368642397876</v>
      </c>
      <c r="DU55" s="101">
        <f t="shared" si="56"/>
        <v>6256.9368642397876</v>
      </c>
      <c r="DV55" s="101">
        <f t="shared" si="57"/>
        <v>6256.9368642397876</v>
      </c>
      <c r="DW55" s="101">
        <f t="shared" si="58"/>
        <v>6256.9368642397876</v>
      </c>
      <c r="DX55" s="101">
        <f t="shared" si="59"/>
        <v>6256.9368642397876</v>
      </c>
      <c r="DY55" s="101">
        <f t="shared" si="60"/>
        <v>6256.9368642397876</v>
      </c>
      <c r="DZ55" s="101">
        <f t="shared" si="61"/>
        <v>6256.9368642397876</v>
      </c>
      <c r="EA55" s="101">
        <f t="shared" si="62"/>
        <v>6256.9368642397876</v>
      </c>
      <c r="EB55" s="101">
        <f t="shared" si="63"/>
        <v>6256.9368642397876</v>
      </c>
      <c r="EC55" s="101">
        <f t="shared" si="64"/>
        <v>6256.9368642397876</v>
      </c>
      <c r="ED55" s="101">
        <f t="shared" si="65"/>
        <v>6256.9368642397876</v>
      </c>
      <c r="EE55" s="101">
        <f t="shared" si="66"/>
        <v>6256.9368642397876</v>
      </c>
      <c r="EF55" s="101">
        <f t="shared" si="67"/>
        <v>6256.9368642397876</v>
      </c>
      <c r="EG55" s="101">
        <f t="shared" si="68"/>
        <v>6256.9368642397876</v>
      </c>
      <c r="EH55" s="101">
        <f t="shared" si="69"/>
        <v>6256.9368642397876</v>
      </c>
      <c r="EI55" s="101">
        <f t="shared" si="70"/>
        <v>6256.9368642397876</v>
      </c>
      <c r="EJ55" s="101">
        <f t="shared" si="71"/>
        <v>6256.9368642397876</v>
      </c>
      <c r="EK55" s="101">
        <f t="shared" si="72"/>
        <v>6256.9368642397876</v>
      </c>
      <c r="EL55" s="101">
        <f t="shared" si="73"/>
        <v>6256.9368642397876</v>
      </c>
      <c r="EM55" s="101">
        <f t="shared" si="74"/>
        <v>6256.9368642397876</v>
      </c>
      <c r="EN55" s="101">
        <f t="shared" si="75"/>
        <v>6256.9368642397876</v>
      </c>
      <c r="EO55" s="101">
        <f t="shared" si="76"/>
        <v>6256.9368642397876</v>
      </c>
      <c r="EP55" s="101">
        <f t="shared" si="77"/>
        <v>6256.9368642397876</v>
      </c>
      <c r="EQ55" s="101">
        <f t="shared" si="78"/>
        <v>73313.786463552024</v>
      </c>
      <c r="ER55" s="101">
        <f t="shared" si="79"/>
        <v>73313.786463552024</v>
      </c>
      <c r="ES55" s="101">
        <f t="shared" si="80"/>
        <v>73313.786463552024</v>
      </c>
      <c r="ET55" s="101">
        <f t="shared" si="81"/>
        <v>73313.786463552024</v>
      </c>
      <c r="EU55" s="101">
        <f t="shared" si="82"/>
        <v>73313.786463552024</v>
      </c>
      <c r="EV55" s="101">
        <f t="shared" si="83"/>
        <v>73313.786463552024</v>
      </c>
      <c r="EW55" s="101">
        <f t="shared" si="84"/>
        <v>73313.786463552024</v>
      </c>
      <c r="EX55" s="101">
        <f t="shared" si="85"/>
        <v>73313.786463552024</v>
      </c>
      <c r="EY55" s="101">
        <f t="shared" si="86"/>
        <v>73313.786463552024</v>
      </c>
      <c r="EZ55" s="101">
        <f t="shared" si="87"/>
        <v>73313.786463552024</v>
      </c>
      <c r="FA55" s="101">
        <f t="shared" si="88"/>
        <v>73313.786463552024</v>
      </c>
      <c r="FB55" s="101">
        <f t="shared" si="89"/>
        <v>73313.786463552024</v>
      </c>
      <c r="FC55" s="101">
        <f t="shared" si="90"/>
        <v>73313.786463552024</v>
      </c>
      <c r="FD55" s="101">
        <f t="shared" si="91"/>
        <v>73313.786463552024</v>
      </c>
      <c r="FE55" s="101">
        <f t="shared" si="92"/>
        <v>73313.786463552024</v>
      </c>
      <c r="FF55" s="101">
        <f t="shared" si="93"/>
        <v>73313.786463552024</v>
      </c>
      <c r="FG55" s="101">
        <f t="shared" si="94"/>
        <v>73313.786463552024</v>
      </c>
      <c r="FH55" s="101">
        <f t="shared" si="95"/>
        <v>73313.786463552024</v>
      </c>
      <c r="FI55" s="101">
        <f t="shared" si="96"/>
        <v>73313.786463552024</v>
      </c>
      <c r="FJ55" s="101">
        <f t="shared" si="97"/>
        <v>73313.786463552024</v>
      </c>
    </row>
    <row r="56" spans="1:166" ht="30" x14ac:dyDescent="0.25">
      <c r="A56" s="4" t="s">
        <v>34</v>
      </c>
      <c r="B56" s="149">
        <v>1</v>
      </c>
      <c r="C56" s="27" t="s">
        <v>163</v>
      </c>
      <c r="D56" s="109">
        <v>1</v>
      </c>
      <c r="E56" s="109">
        <v>1</v>
      </c>
      <c r="F56" s="109">
        <v>1</v>
      </c>
      <c r="G56" s="109">
        <v>1</v>
      </c>
      <c r="H56" s="109">
        <v>1</v>
      </c>
      <c r="I56" s="109">
        <v>1</v>
      </c>
      <c r="J56" s="109">
        <v>1</v>
      </c>
      <c r="K56" s="109">
        <v>1</v>
      </c>
      <c r="L56" s="109">
        <v>1</v>
      </c>
      <c r="M56" s="109">
        <v>1</v>
      </c>
      <c r="N56" s="109">
        <v>1</v>
      </c>
      <c r="O56" s="109">
        <v>1</v>
      </c>
      <c r="P56" s="109">
        <v>1</v>
      </c>
      <c r="Q56" s="109">
        <v>1</v>
      </c>
      <c r="R56" s="109">
        <v>1</v>
      </c>
      <c r="S56" s="109">
        <v>1</v>
      </c>
      <c r="T56" s="109">
        <v>1</v>
      </c>
      <c r="U56" s="109">
        <v>1</v>
      </c>
      <c r="V56" s="109">
        <v>1</v>
      </c>
      <c r="W56" s="109">
        <v>1</v>
      </c>
      <c r="X56" s="109">
        <v>1</v>
      </c>
      <c r="Y56" s="109">
        <v>1</v>
      </c>
      <c r="Z56" s="109">
        <v>1</v>
      </c>
      <c r="AA56" s="109">
        <v>1</v>
      </c>
      <c r="AB56" s="109">
        <v>1</v>
      </c>
      <c r="AC56" s="109">
        <v>1</v>
      </c>
      <c r="AD56" s="109">
        <v>1</v>
      </c>
      <c r="AE56" s="109">
        <v>1</v>
      </c>
      <c r="AF56" s="109">
        <v>1</v>
      </c>
      <c r="AG56" s="109">
        <v>1</v>
      </c>
      <c r="AH56" s="109">
        <v>1</v>
      </c>
      <c r="AI56" s="109">
        <v>1</v>
      </c>
      <c r="AJ56" s="109">
        <v>1</v>
      </c>
      <c r="AK56" s="109">
        <v>1</v>
      </c>
      <c r="AL56" s="109">
        <v>1</v>
      </c>
      <c r="AM56" s="109">
        <v>1</v>
      </c>
      <c r="AN56" s="109">
        <v>1</v>
      </c>
      <c r="AO56" s="109">
        <v>1</v>
      </c>
      <c r="AP56" s="109">
        <v>1</v>
      </c>
      <c r="AQ56" s="109">
        <v>1</v>
      </c>
      <c r="AR56" s="109">
        <v>1</v>
      </c>
      <c r="AS56" s="109">
        <v>1</v>
      </c>
      <c r="AT56" s="109">
        <v>1</v>
      </c>
      <c r="AU56" s="109">
        <v>1</v>
      </c>
      <c r="AV56" s="109">
        <v>1</v>
      </c>
      <c r="AW56" s="109">
        <v>1</v>
      </c>
      <c r="AX56" s="109">
        <v>1</v>
      </c>
      <c r="AY56" s="109">
        <v>1</v>
      </c>
      <c r="AZ56" s="109">
        <v>1</v>
      </c>
      <c r="BA56" s="109">
        <v>1</v>
      </c>
      <c r="BB56" s="109">
        <v>1</v>
      </c>
      <c r="BC56" s="109">
        <v>1</v>
      </c>
      <c r="BD56" s="109">
        <v>1</v>
      </c>
      <c r="BE56" s="109">
        <v>1</v>
      </c>
      <c r="BF56" s="109">
        <v>1</v>
      </c>
      <c r="BG56" s="109">
        <v>1</v>
      </c>
      <c r="BH56" s="109">
        <v>1</v>
      </c>
      <c r="BI56" s="109">
        <v>1</v>
      </c>
      <c r="BJ56" s="109">
        <v>1</v>
      </c>
      <c r="BK56" s="109">
        <v>1</v>
      </c>
      <c r="BL56" s="109">
        <v>1</v>
      </c>
      <c r="BM56" s="109">
        <v>1</v>
      </c>
      <c r="BN56" s="109">
        <v>1</v>
      </c>
      <c r="BO56" s="109">
        <v>1</v>
      </c>
      <c r="BP56" s="109">
        <v>1</v>
      </c>
      <c r="BQ56" s="109">
        <v>1</v>
      </c>
      <c r="BR56" s="109">
        <v>1</v>
      </c>
      <c r="BS56" s="109">
        <v>1</v>
      </c>
      <c r="BT56" s="109">
        <v>1</v>
      </c>
      <c r="BU56" s="109">
        <v>1</v>
      </c>
      <c r="BV56" s="109">
        <v>1</v>
      </c>
      <c r="BW56" s="109">
        <v>1</v>
      </c>
      <c r="BX56" s="109">
        <v>1</v>
      </c>
      <c r="BY56" s="109">
        <v>1</v>
      </c>
      <c r="BZ56" s="109">
        <v>1</v>
      </c>
      <c r="CA56" s="109">
        <v>1</v>
      </c>
      <c r="CB56" s="109">
        <v>1</v>
      </c>
      <c r="CC56" s="109">
        <v>1</v>
      </c>
      <c r="CD56" s="109">
        <v>1</v>
      </c>
      <c r="CE56" s="109">
        <v>1</v>
      </c>
      <c r="CF56" s="109">
        <v>1</v>
      </c>
      <c r="CG56" s="109">
        <v>1</v>
      </c>
      <c r="CH56" s="109">
        <v>1</v>
      </c>
      <c r="CI56" s="109">
        <v>1</v>
      </c>
      <c r="CJ56" s="109">
        <v>1</v>
      </c>
      <c r="CK56" s="109">
        <v>1</v>
      </c>
      <c r="CL56" s="109">
        <v>1</v>
      </c>
      <c r="CM56" s="109">
        <v>1</v>
      </c>
      <c r="CN56" s="109">
        <v>1</v>
      </c>
      <c r="CO56" s="109">
        <v>1</v>
      </c>
      <c r="CP56" s="27"/>
      <c r="CQ56" s="42" t="s">
        <v>102</v>
      </c>
      <c r="CR56" s="43">
        <v>1534.21</v>
      </c>
      <c r="CS56" s="36">
        <v>33.470517955474371</v>
      </c>
      <c r="CT56" s="36">
        <v>-88.64951970118959</v>
      </c>
      <c r="CU56" s="31">
        <v>40</v>
      </c>
      <c r="CV56" s="15" t="s">
        <v>42</v>
      </c>
      <c r="CW56" s="28" t="s">
        <v>16</v>
      </c>
      <c r="CX56" s="27" t="s">
        <v>21</v>
      </c>
      <c r="CY56" s="31">
        <v>20</v>
      </c>
      <c r="CZ56" s="15" t="s">
        <v>42</v>
      </c>
      <c r="DA56" s="31">
        <v>45</v>
      </c>
      <c r="DB56" s="15" t="s">
        <v>42</v>
      </c>
      <c r="DC56" s="31">
        <f t="shared" si="98"/>
        <v>25</v>
      </c>
      <c r="DD56" s="15" t="s">
        <v>42</v>
      </c>
      <c r="DE56" s="12">
        <v>1</v>
      </c>
      <c r="DF56" s="105">
        <f t="shared" si="52"/>
        <v>25</v>
      </c>
      <c r="DH56" s="12">
        <v>5</v>
      </c>
      <c r="DI56" s="101">
        <f>INDEX('Cost Values'!$E$4:$E$47,MATCH(DH56,'Cost Values'!$A$4:$A$47,0))*CR56</f>
        <v>30300.647499999999</v>
      </c>
      <c r="DJ56" s="12"/>
      <c r="DK56" s="12">
        <v>5</v>
      </c>
      <c r="DL56" s="101">
        <f>INDEX('Cost Values'!$E$4:$E$47,MATCH(DK56,'Cost Values'!$A$4:$A$47,0))*CR56*(1+$DL$1)^DC56</f>
        <v>164839.39449826433</v>
      </c>
      <c r="DM56" s="12"/>
      <c r="DN56" s="127">
        <f>SUM(D56:INDEX(D56:AV56,DC56))</f>
        <v>25</v>
      </c>
      <c r="DO56" s="12"/>
      <c r="DP56" s="130">
        <f ca="1">IF(COUNT(D56:CO56)&lt;2*DA56,DA56,SUM(OFFSET(D56,0,DC56):INDEX(OFFSET(D56,0,DC56):CO56,DA56)))</f>
        <v>45</v>
      </c>
      <c r="DQ56" s="12"/>
      <c r="DR56" s="101">
        <f t="shared" si="53"/>
        <v>6593.5757799305729</v>
      </c>
      <c r="DS56" s="101">
        <f t="shared" si="54"/>
        <v>6593.5757799305729</v>
      </c>
      <c r="DT56" s="101">
        <f t="shared" si="55"/>
        <v>6593.5757799305729</v>
      </c>
      <c r="DU56" s="101">
        <f t="shared" si="56"/>
        <v>6593.5757799305729</v>
      </c>
      <c r="DV56" s="101">
        <f t="shared" si="57"/>
        <v>6593.5757799305729</v>
      </c>
      <c r="DW56" s="101">
        <f t="shared" si="58"/>
        <v>6593.5757799305729</v>
      </c>
      <c r="DX56" s="101">
        <f t="shared" si="59"/>
        <v>6593.5757799305729</v>
      </c>
      <c r="DY56" s="101">
        <f t="shared" si="60"/>
        <v>6593.5757799305729</v>
      </c>
      <c r="DZ56" s="101">
        <f t="shared" si="61"/>
        <v>6593.5757799305729</v>
      </c>
      <c r="EA56" s="101">
        <f t="shared" si="62"/>
        <v>6593.5757799305729</v>
      </c>
      <c r="EB56" s="101">
        <f t="shared" si="63"/>
        <v>6593.5757799305729</v>
      </c>
      <c r="EC56" s="101">
        <f t="shared" si="64"/>
        <v>6593.5757799305729</v>
      </c>
      <c r="ED56" s="101">
        <f t="shared" si="65"/>
        <v>6593.5757799305729</v>
      </c>
      <c r="EE56" s="101">
        <f t="shared" si="66"/>
        <v>6593.5757799305729</v>
      </c>
      <c r="EF56" s="101">
        <f t="shared" si="67"/>
        <v>6593.5757799305729</v>
      </c>
      <c r="EG56" s="101">
        <f t="shared" si="68"/>
        <v>6593.5757799305729</v>
      </c>
      <c r="EH56" s="101">
        <f t="shared" si="69"/>
        <v>6593.5757799305729</v>
      </c>
      <c r="EI56" s="101">
        <f t="shared" si="70"/>
        <v>6593.5757799305729</v>
      </c>
      <c r="EJ56" s="101">
        <f t="shared" si="71"/>
        <v>6593.5757799305729</v>
      </c>
      <c r="EK56" s="101">
        <f t="shared" si="72"/>
        <v>6593.5757799305729</v>
      </c>
      <c r="EL56" s="101">
        <f t="shared" si="73"/>
        <v>6593.5757799305729</v>
      </c>
      <c r="EM56" s="101">
        <f t="shared" si="74"/>
        <v>6593.5757799305729</v>
      </c>
      <c r="EN56" s="101">
        <f t="shared" si="75"/>
        <v>6593.5757799305729</v>
      </c>
      <c r="EO56" s="101">
        <f t="shared" si="76"/>
        <v>6593.5757799305729</v>
      </c>
      <c r="EP56" s="101">
        <f t="shared" si="77"/>
        <v>6593.5757799305729</v>
      </c>
      <c r="EQ56" s="101">
        <f t="shared" si="78"/>
        <v>77258.25228057678</v>
      </c>
      <c r="ER56" s="101">
        <f t="shared" si="79"/>
        <v>77258.25228057678</v>
      </c>
      <c r="ES56" s="101">
        <f t="shared" si="80"/>
        <v>77258.25228057678</v>
      </c>
      <c r="ET56" s="101">
        <f t="shared" si="81"/>
        <v>77258.25228057678</v>
      </c>
      <c r="EU56" s="101">
        <f t="shared" si="82"/>
        <v>77258.25228057678</v>
      </c>
      <c r="EV56" s="101">
        <f t="shared" si="83"/>
        <v>77258.25228057678</v>
      </c>
      <c r="EW56" s="101">
        <f t="shared" si="84"/>
        <v>77258.25228057678</v>
      </c>
      <c r="EX56" s="101">
        <f t="shared" si="85"/>
        <v>77258.25228057678</v>
      </c>
      <c r="EY56" s="101">
        <f t="shared" si="86"/>
        <v>77258.25228057678</v>
      </c>
      <c r="EZ56" s="101">
        <f t="shared" si="87"/>
        <v>77258.25228057678</v>
      </c>
      <c r="FA56" s="101">
        <f t="shared" si="88"/>
        <v>77258.25228057678</v>
      </c>
      <c r="FB56" s="101">
        <f t="shared" si="89"/>
        <v>77258.25228057678</v>
      </c>
      <c r="FC56" s="101">
        <f t="shared" si="90"/>
        <v>77258.25228057678</v>
      </c>
      <c r="FD56" s="101">
        <f t="shared" si="91"/>
        <v>77258.25228057678</v>
      </c>
      <c r="FE56" s="101">
        <f t="shared" si="92"/>
        <v>77258.25228057678</v>
      </c>
      <c r="FF56" s="101">
        <f t="shared" si="93"/>
        <v>77258.25228057678</v>
      </c>
      <c r="FG56" s="101">
        <f t="shared" si="94"/>
        <v>77258.25228057678</v>
      </c>
      <c r="FH56" s="101">
        <f t="shared" si="95"/>
        <v>77258.25228057678</v>
      </c>
      <c r="FI56" s="101">
        <f t="shared" si="96"/>
        <v>77258.25228057678</v>
      </c>
      <c r="FJ56" s="101">
        <f t="shared" si="97"/>
        <v>77258.25228057678</v>
      </c>
    </row>
    <row r="57" spans="1:166" ht="30" x14ac:dyDescent="0.25">
      <c r="A57" s="4" t="s">
        <v>34</v>
      </c>
      <c r="B57" s="149">
        <v>1</v>
      </c>
      <c r="C57" s="27" t="s">
        <v>164</v>
      </c>
      <c r="D57" s="109">
        <v>1</v>
      </c>
      <c r="E57" s="109">
        <v>1</v>
      </c>
      <c r="F57" s="109">
        <v>1</v>
      </c>
      <c r="G57" s="109">
        <v>1</v>
      </c>
      <c r="H57" s="109">
        <v>1</v>
      </c>
      <c r="I57" s="109">
        <v>1</v>
      </c>
      <c r="J57" s="109">
        <v>1</v>
      </c>
      <c r="K57" s="109">
        <v>1</v>
      </c>
      <c r="L57" s="109">
        <v>1</v>
      </c>
      <c r="M57" s="109">
        <v>1</v>
      </c>
      <c r="N57" s="109">
        <v>1</v>
      </c>
      <c r="O57" s="109">
        <v>1</v>
      </c>
      <c r="P57" s="109">
        <v>1</v>
      </c>
      <c r="Q57" s="109">
        <v>1</v>
      </c>
      <c r="R57" s="109">
        <v>1</v>
      </c>
      <c r="S57" s="109">
        <v>1</v>
      </c>
      <c r="T57" s="109">
        <v>1</v>
      </c>
      <c r="U57" s="109">
        <v>1</v>
      </c>
      <c r="V57" s="109">
        <v>1</v>
      </c>
      <c r="W57" s="109">
        <v>1</v>
      </c>
      <c r="X57" s="109">
        <v>1</v>
      </c>
      <c r="Y57" s="109">
        <v>1</v>
      </c>
      <c r="Z57" s="109">
        <v>1</v>
      </c>
      <c r="AA57" s="109">
        <v>1</v>
      </c>
      <c r="AB57" s="109">
        <v>1</v>
      </c>
      <c r="AC57" s="109">
        <v>1</v>
      </c>
      <c r="AD57" s="109">
        <v>1</v>
      </c>
      <c r="AE57" s="109">
        <v>1</v>
      </c>
      <c r="AF57" s="109">
        <v>1</v>
      </c>
      <c r="AG57" s="109">
        <v>1</v>
      </c>
      <c r="AH57" s="109">
        <v>1</v>
      </c>
      <c r="AI57" s="109">
        <v>1</v>
      </c>
      <c r="AJ57" s="109">
        <v>1</v>
      </c>
      <c r="AK57" s="109">
        <v>1</v>
      </c>
      <c r="AL57" s="109">
        <v>1</v>
      </c>
      <c r="AM57" s="109">
        <v>1</v>
      </c>
      <c r="AN57" s="109">
        <v>1</v>
      </c>
      <c r="AO57" s="109">
        <v>1</v>
      </c>
      <c r="AP57" s="109">
        <v>1</v>
      </c>
      <c r="AQ57" s="109">
        <v>1</v>
      </c>
      <c r="AR57" s="109">
        <v>1</v>
      </c>
      <c r="AS57" s="109">
        <v>1</v>
      </c>
      <c r="AT57" s="109">
        <v>1</v>
      </c>
      <c r="AU57" s="109">
        <v>1</v>
      </c>
      <c r="AV57" s="109">
        <v>1</v>
      </c>
      <c r="AW57" s="109">
        <v>1</v>
      </c>
      <c r="AX57" s="109">
        <v>1</v>
      </c>
      <c r="AY57" s="109">
        <v>1</v>
      </c>
      <c r="AZ57" s="109">
        <v>1</v>
      </c>
      <c r="BA57" s="109">
        <v>1</v>
      </c>
      <c r="BB57" s="109">
        <v>1</v>
      </c>
      <c r="BC57" s="109">
        <v>1</v>
      </c>
      <c r="BD57" s="109">
        <v>1</v>
      </c>
      <c r="BE57" s="109">
        <v>1</v>
      </c>
      <c r="BF57" s="109">
        <v>1</v>
      </c>
      <c r="BG57" s="109">
        <v>1</v>
      </c>
      <c r="BH57" s="109">
        <v>1</v>
      </c>
      <c r="BI57" s="109">
        <v>1</v>
      </c>
      <c r="BJ57" s="109">
        <v>1</v>
      </c>
      <c r="BK57" s="109">
        <v>1</v>
      </c>
      <c r="BL57" s="109">
        <v>1</v>
      </c>
      <c r="BM57" s="109">
        <v>1</v>
      </c>
      <c r="BN57" s="109">
        <v>1</v>
      </c>
      <c r="BO57" s="109">
        <v>1</v>
      </c>
      <c r="BP57" s="109">
        <v>1</v>
      </c>
      <c r="BQ57" s="109">
        <v>1</v>
      </c>
      <c r="BR57" s="109">
        <v>1</v>
      </c>
      <c r="BS57" s="109">
        <v>1</v>
      </c>
      <c r="BT57" s="109">
        <v>1</v>
      </c>
      <c r="BU57" s="109">
        <v>1</v>
      </c>
      <c r="BV57" s="109">
        <v>1</v>
      </c>
      <c r="BW57" s="109">
        <v>1</v>
      </c>
      <c r="BX57" s="109">
        <v>1</v>
      </c>
      <c r="BY57" s="109">
        <v>1</v>
      </c>
      <c r="BZ57" s="109">
        <v>1</v>
      </c>
      <c r="CA57" s="109">
        <v>1</v>
      </c>
      <c r="CB57" s="109">
        <v>1</v>
      </c>
      <c r="CC57" s="109">
        <v>1</v>
      </c>
      <c r="CD57" s="109">
        <v>1</v>
      </c>
      <c r="CE57" s="109">
        <v>1</v>
      </c>
      <c r="CF57" s="109">
        <v>1</v>
      </c>
      <c r="CG57" s="109">
        <v>1</v>
      </c>
      <c r="CH57" s="109">
        <v>1</v>
      </c>
      <c r="CI57" s="109">
        <v>1</v>
      </c>
      <c r="CJ57" s="109">
        <v>1</v>
      </c>
      <c r="CK57" s="109">
        <v>1</v>
      </c>
      <c r="CL57" s="109">
        <v>1</v>
      </c>
      <c r="CM57" s="109">
        <v>1</v>
      </c>
      <c r="CN57" s="109">
        <v>1</v>
      </c>
      <c r="CO57" s="109">
        <v>1</v>
      </c>
      <c r="CP57" s="27"/>
      <c r="CQ57" s="41" t="s">
        <v>103</v>
      </c>
      <c r="CR57" s="43">
        <v>3236.91</v>
      </c>
      <c r="CS57" s="36">
        <v>33.68331723227859</v>
      </c>
      <c r="CT57" s="36">
        <v>-88.198361288169934</v>
      </c>
      <c r="CU57" s="31">
        <v>40</v>
      </c>
      <c r="CV57" s="15" t="s">
        <v>42</v>
      </c>
      <c r="CW57" s="28" t="s">
        <v>16</v>
      </c>
      <c r="CX57" s="27" t="s">
        <v>21</v>
      </c>
      <c r="CY57" s="31">
        <v>20</v>
      </c>
      <c r="CZ57" s="15" t="s">
        <v>42</v>
      </c>
      <c r="DA57" s="31">
        <v>45</v>
      </c>
      <c r="DB57" s="15" t="s">
        <v>42</v>
      </c>
      <c r="DC57" s="31">
        <f t="shared" si="98"/>
        <v>25</v>
      </c>
      <c r="DD57" s="15" t="s">
        <v>42</v>
      </c>
      <c r="DE57" s="12">
        <v>1</v>
      </c>
      <c r="DF57" s="105">
        <f t="shared" si="52"/>
        <v>25</v>
      </c>
      <c r="DH57" s="12">
        <v>5</v>
      </c>
      <c r="DI57" s="101">
        <f>INDEX('Cost Values'!$E$4:$E$47,MATCH(DH57,'Cost Values'!$A$4:$A$47,0))*CR57</f>
        <v>63928.972499999996</v>
      </c>
      <c r="DJ57" s="12"/>
      <c r="DK57" s="12">
        <v>5</v>
      </c>
      <c r="DL57" s="101">
        <f>INDEX('Cost Values'!$E$4:$E$47,MATCH(DK57,'Cost Values'!$A$4:$A$47,0))*CR57*(1+$DL$1)^DC57</f>
        <v>347781.77983807743</v>
      </c>
      <c r="DM57" s="12"/>
      <c r="DN57" s="127">
        <f>SUM(D57:INDEX(D57:AV57,DC57))</f>
        <v>25</v>
      </c>
      <c r="DO57" s="12"/>
      <c r="DP57" s="130">
        <f ca="1">IF(COUNT(D57:CO57)&lt;2*DA57,DA57,SUM(OFFSET(D57,0,DC57):INDEX(OFFSET(D57,0,DC57):CO57,DA57)))</f>
        <v>45</v>
      </c>
      <c r="DQ57" s="12"/>
      <c r="DR57" s="101">
        <f t="shared" si="53"/>
        <v>13911.271193523098</v>
      </c>
      <c r="DS57" s="101">
        <f t="shared" si="54"/>
        <v>13911.271193523098</v>
      </c>
      <c r="DT57" s="101">
        <f t="shared" si="55"/>
        <v>13911.271193523098</v>
      </c>
      <c r="DU57" s="101">
        <f t="shared" si="56"/>
        <v>13911.271193523098</v>
      </c>
      <c r="DV57" s="101">
        <f t="shared" si="57"/>
        <v>13911.271193523098</v>
      </c>
      <c r="DW57" s="101">
        <f t="shared" si="58"/>
        <v>13911.271193523098</v>
      </c>
      <c r="DX57" s="101">
        <f t="shared" si="59"/>
        <v>13911.271193523098</v>
      </c>
      <c r="DY57" s="101">
        <f t="shared" si="60"/>
        <v>13911.271193523098</v>
      </c>
      <c r="DZ57" s="101">
        <f t="shared" si="61"/>
        <v>13911.271193523098</v>
      </c>
      <c r="EA57" s="101">
        <f t="shared" si="62"/>
        <v>13911.271193523098</v>
      </c>
      <c r="EB57" s="101">
        <f t="shared" si="63"/>
        <v>13911.271193523098</v>
      </c>
      <c r="EC57" s="101">
        <f t="shared" si="64"/>
        <v>13911.271193523098</v>
      </c>
      <c r="ED57" s="101">
        <f t="shared" si="65"/>
        <v>13911.271193523098</v>
      </c>
      <c r="EE57" s="101">
        <f t="shared" si="66"/>
        <v>13911.271193523098</v>
      </c>
      <c r="EF57" s="101">
        <f t="shared" si="67"/>
        <v>13911.271193523098</v>
      </c>
      <c r="EG57" s="101">
        <f t="shared" si="68"/>
        <v>13911.271193523098</v>
      </c>
      <c r="EH57" s="101">
        <f t="shared" si="69"/>
        <v>13911.271193523098</v>
      </c>
      <c r="EI57" s="101">
        <f t="shared" si="70"/>
        <v>13911.271193523098</v>
      </c>
      <c r="EJ57" s="101">
        <f t="shared" si="71"/>
        <v>13911.271193523098</v>
      </c>
      <c r="EK57" s="101">
        <f t="shared" si="72"/>
        <v>13911.271193523098</v>
      </c>
      <c r="EL57" s="101">
        <f t="shared" si="73"/>
        <v>13911.271193523098</v>
      </c>
      <c r="EM57" s="101">
        <f t="shared" si="74"/>
        <v>13911.271193523098</v>
      </c>
      <c r="EN57" s="101">
        <f t="shared" si="75"/>
        <v>13911.271193523098</v>
      </c>
      <c r="EO57" s="101">
        <f t="shared" si="76"/>
        <v>13911.271193523098</v>
      </c>
      <c r="EP57" s="101">
        <f t="shared" si="77"/>
        <v>13911.271193523098</v>
      </c>
      <c r="EQ57" s="101">
        <f t="shared" si="78"/>
        <v>163001.15980831947</v>
      </c>
      <c r="ER57" s="101">
        <f t="shared" si="79"/>
        <v>163001.15980831947</v>
      </c>
      <c r="ES57" s="101">
        <f t="shared" si="80"/>
        <v>163001.15980831947</v>
      </c>
      <c r="ET57" s="101">
        <f t="shared" si="81"/>
        <v>163001.15980831947</v>
      </c>
      <c r="EU57" s="101">
        <f t="shared" si="82"/>
        <v>163001.15980831947</v>
      </c>
      <c r="EV57" s="101">
        <f t="shared" si="83"/>
        <v>163001.15980831947</v>
      </c>
      <c r="EW57" s="101">
        <f t="shared" si="84"/>
        <v>163001.15980831947</v>
      </c>
      <c r="EX57" s="101">
        <f t="shared" si="85"/>
        <v>163001.15980831947</v>
      </c>
      <c r="EY57" s="101">
        <f t="shared" si="86"/>
        <v>163001.15980831947</v>
      </c>
      <c r="EZ57" s="101">
        <f t="shared" si="87"/>
        <v>163001.15980831947</v>
      </c>
      <c r="FA57" s="101">
        <f t="shared" si="88"/>
        <v>163001.15980831947</v>
      </c>
      <c r="FB57" s="101">
        <f t="shared" si="89"/>
        <v>163001.15980831947</v>
      </c>
      <c r="FC57" s="101">
        <f t="shared" si="90"/>
        <v>163001.15980831947</v>
      </c>
      <c r="FD57" s="101">
        <f t="shared" si="91"/>
        <v>163001.15980831947</v>
      </c>
      <c r="FE57" s="101">
        <f t="shared" si="92"/>
        <v>163001.15980831947</v>
      </c>
      <c r="FF57" s="101">
        <f t="shared" si="93"/>
        <v>163001.15980831947</v>
      </c>
      <c r="FG57" s="101">
        <f t="shared" si="94"/>
        <v>163001.15980831947</v>
      </c>
      <c r="FH57" s="101">
        <f t="shared" si="95"/>
        <v>163001.15980831947</v>
      </c>
      <c r="FI57" s="101">
        <f t="shared" si="96"/>
        <v>163001.15980831947</v>
      </c>
      <c r="FJ57" s="101">
        <f t="shared" si="97"/>
        <v>163001.15980831947</v>
      </c>
    </row>
    <row r="58" spans="1:166" ht="30" x14ac:dyDescent="0.25">
      <c r="A58" s="4" t="s">
        <v>34</v>
      </c>
      <c r="B58" s="149">
        <v>1</v>
      </c>
      <c r="C58" s="27" t="s">
        <v>152</v>
      </c>
      <c r="D58" s="109">
        <v>1</v>
      </c>
      <c r="E58" s="109">
        <v>1</v>
      </c>
      <c r="F58" s="109">
        <v>1</v>
      </c>
      <c r="G58" s="109">
        <v>1</v>
      </c>
      <c r="H58" s="109">
        <v>1</v>
      </c>
      <c r="I58" s="109">
        <v>1</v>
      </c>
      <c r="J58" s="109">
        <v>1</v>
      </c>
      <c r="K58" s="109">
        <v>1</v>
      </c>
      <c r="L58" s="109">
        <v>1</v>
      </c>
      <c r="M58" s="109">
        <v>1</v>
      </c>
      <c r="N58" s="109">
        <v>1</v>
      </c>
      <c r="O58" s="109">
        <v>1</v>
      </c>
      <c r="P58" s="109">
        <v>1</v>
      </c>
      <c r="Q58" s="109">
        <v>1</v>
      </c>
      <c r="R58" s="109">
        <v>1</v>
      </c>
      <c r="S58" s="109">
        <v>1</v>
      </c>
      <c r="T58" s="109">
        <v>1</v>
      </c>
      <c r="U58" s="109">
        <v>1</v>
      </c>
      <c r="V58" s="109">
        <v>1</v>
      </c>
      <c r="W58" s="109">
        <v>1</v>
      </c>
      <c r="X58" s="109">
        <v>1</v>
      </c>
      <c r="Y58" s="109">
        <v>1</v>
      </c>
      <c r="Z58" s="109">
        <v>1</v>
      </c>
      <c r="AA58" s="109">
        <v>1</v>
      </c>
      <c r="AB58" s="109">
        <v>1</v>
      </c>
      <c r="AC58" s="109">
        <v>1</v>
      </c>
      <c r="AD58" s="109">
        <v>1</v>
      </c>
      <c r="AE58" s="109">
        <v>1</v>
      </c>
      <c r="AF58" s="109">
        <v>1</v>
      </c>
      <c r="AG58" s="109">
        <v>1</v>
      </c>
      <c r="AH58" s="109">
        <v>1</v>
      </c>
      <c r="AI58" s="109">
        <v>1</v>
      </c>
      <c r="AJ58" s="109">
        <v>1</v>
      </c>
      <c r="AK58" s="109">
        <v>1</v>
      </c>
      <c r="AL58" s="109">
        <v>1</v>
      </c>
      <c r="AM58" s="109">
        <v>1</v>
      </c>
      <c r="AN58" s="109">
        <v>1</v>
      </c>
      <c r="AO58" s="109">
        <v>1</v>
      </c>
      <c r="AP58" s="109">
        <v>1</v>
      </c>
      <c r="AQ58" s="109">
        <v>1</v>
      </c>
      <c r="AR58" s="109">
        <v>1</v>
      </c>
      <c r="AS58" s="109">
        <v>1</v>
      </c>
      <c r="AT58" s="109">
        <v>1</v>
      </c>
      <c r="AU58" s="109">
        <v>1</v>
      </c>
      <c r="AV58" s="109">
        <v>1</v>
      </c>
      <c r="AW58" s="109">
        <v>1</v>
      </c>
      <c r="AX58" s="109">
        <v>1</v>
      </c>
      <c r="AY58" s="109">
        <v>1</v>
      </c>
      <c r="AZ58" s="109">
        <v>1</v>
      </c>
      <c r="BA58" s="109">
        <v>1</v>
      </c>
      <c r="BB58" s="109">
        <v>1</v>
      </c>
      <c r="BC58" s="109">
        <v>1</v>
      </c>
      <c r="BD58" s="109">
        <v>1</v>
      </c>
      <c r="BE58" s="109">
        <v>1</v>
      </c>
      <c r="BF58" s="109">
        <v>1</v>
      </c>
      <c r="BG58" s="109">
        <v>1</v>
      </c>
      <c r="BH58" s="109">
        <v>1</v>
      </c>
      <c r="BI58" s="109">
        <v>1</v>
      </c>
      <c r="BJ58" s="109">
        <v>1</v>
      </c>
      <c r="BK58" s="109">
        <v>1</v>
      </c>
      <c r="BL58" s="109">
        <v>1</v>
      </c>
      <c r="BM58" s="109">
        <v>1</v>
      </c>
      <c r="BN58" s="109">
        <v>1</v>
      </c>
      <c r="BO58" s="109">
        <v>1</v>
      </c>
      <c r="BP58" s="109">
        <v>1</v>
      </c>
      <c r="BQ58" s="109">
        <v>1</v>
      </c>
      <c r="BR58" s="109">
        <v>1</v>
      </c>
      <c r="BS58" s="109">
        <v>1</v>
      </c>
      <c r="BT58" s="109">
        <v>1</v>
      </c>
      <c r="BU58" s="109">
        <v>1</v>
      </c>
      <c r="BV58" s="109">
        <v>1</v>
      </c>
      <c r="BW58" s="109">
        <v>1</v>
      </c>
      <c r="BX58" s="109">
        <v>1</v>
      </c>
      <c r="BY58" s="109">
        <v>1</v>
      </c>
      <c r="BZ58" s="109">
        <v>1</v>
      </c>
      <c r="CA58" s="109">
        <v>1</v>
      </c>
      <c r="CB58" s="109">
        <v>1</v>
      </c>
      <c r="CC58" s="109">
        <v>1</v>
      </c>
      <c r="CD58" s="109">
        <v>1</v>
      </c>
      <c r="CE58" s="109">
        <v>1</v>
      </c>
      <c r="CF58" s="109">
        <v>1</v>
      </c>
      <c r="CG58" s="109">
        <v>1</v>
      </c>
      <c r="CH58" s="109">
        <v>1</v>
      </c>
      <c r="CI58" s="109">
        <v>1</v>
      </c>
      <c r="CJ58" s="109">
        <v>1</v>
      </c>
      <c r="CK58" s="109">
        <v>1</v>
      </c>
      <c r="CL58" s="109">
        <v>1</v>
      </c>
      <c r="CM58" s="109">
        <v>1</v>
      </c>
      <c r="CN58" s="109">
        <v>1</v>
      </c>
      <c r="CO58" s="109">
        <v>1</v>
      </c>
      <c r="CP58" s="27"/>
      <c r="CQ58" s="42" t="s">
        <v>91</v>
      </c>
      <c r="CR58" s="43">
        <v>2338.4699999999998</v>
      </c>
      <c r="CS58" s="36">
        <v>33.42929799781944</v>
      </c>
      <c r="CT58" s="36">
        <v>-88.805735964877428</v>
      </c>
      <c r="CU58" s="31">
        <v>40</v>
      </c>
      <c r="CV58" s="15" t="s">
        <v>42</v>
      </c>
      <c r="CW58" s="28" t="s">
        <v>16</v>
      </c>
      <c r="CX58" s="27" t="s">
        <v>21</v>
      </c>
      <c r="CY58" s="31">
        <v>20</v>
      </c>
      <c r="CZ58" s="15" t="s">
        <v>42</v>
      </c>
      <c r="DA58" s="31">
        <v>45</v>
      </c>
      <c r="DB58" s="15" t="s">
        <v>42</v>
      </c>
      <c r="DC58" s="31">
        <f t="shared" si="98"/>
        <v>25</v>
      </c>
      <c r="DD58" s="15" t="s">
        <v>42</v>
      </c>
      <c r="DE58" s="12">
        <v>1</v>
      </c>
      <c r="DF58" s="105">
        <f t="shared" si="52"/>
        <v>25</v>
      </c>
      <c r="DH58" s="12">
        <v>4</v>
      </c>
      <c r="DI58" s="101">
        <f>INDEX('Cost Values'!$E$4:$E$47,MATCH(DH58,'Cost Values'!$A$4:$A$47,0))*CR58</f>
        <v>31101.650999999998</v>
      </c>
      <c r="DJ58" s="12"/>
      <c r="DK58" s="12">
        <v>4</v>
      </c>
      <c r="DL58" s="101">
        <f>INDEX('Cost Values'!$E$4:$E$47,MATCH(DK58,'Cost Values'!$A$4:$A$47,0))*CR58*(1+$DL$1)^DC58</f>
        <v>169196.95589793377</v>
      </c>
      <c r="DM58" s="12"/>
      <c r="DN58" s="127">
        <f>SUM(D58:INDEX(D58:AV58,DC58))</f>
        <v>25</v>
      </c>
      <c r="DO58" s="12"/>
      <c r="DP58" s="130">
        <f ca="1">IF(COUNT(D58:CO58)&lt;2*DA58,DA58,SUM(OFFSET(D58,0,DC58):INDEX(OFFSET(D58,0,DC58):CO58,DA58)))</f>
        <v>45</v>
      </c>
      <c r="DQ58" s="12"/>
      <c r="DR58" s="101">
        <f t="shared" si="53"/>
        <v>6767.878235917351</v>
      </c>
      <c r="DS58" s="101">
        <f t="shared" si="54"/>
        <v>6767.878235917351</v>
      </c>
      <c r="DT58" s="101">
        <f t="shared" si="55"/>
        <v>6767.878235917351</v>
      </c>
      <c r="DU58" s="101">
        <f t="shared" si="56"/>
        <v>6767.878235917351</v>
      </c>
      <c r="DV58" s="101">
        <f t="shared" si="57"/>
        <v>6767.878235917351</v>
      </c>
      <c r="DW58" s="101">
        <f t="shared" si="58"/>
        <v>6767.878235917351</v>
      </c>
      <c r="DX58" s="101">
        <f t="shared" si="59"/>
        <v>6767.878235917351</v>
      </c>
      <c r="DY58" s="101">
        <f t="shared" si="60"/>
        <v>6767.878235917351</v>
      </c>
      <c r="DZ58" s="101">
        <f t="shared" si="61"/>
        <v>6767.878235917351</v>
      </c>
      <c r="EA58" s="101">
        <f t="shared" si="62"/>
        <v>6767.878235917351</v>
      </c>
      <c r="EB58" s="101">
        <f t="shared" si="63"/>
        <v>6767.878235917351</v>
      </c>
      <c r="EC58" s="101">
        <f t="shared" si="64"/>
        <v>6767.878235917351</v>
      </c>
      <c r="ED58" s="101">
        <f t="shared" si="65"/>
        <v>6767.878235917351</v>
      </c>
      <c r="EE58" s="101">
        <f t="shared" si="66"/>
        <v>6767.878235917351</v>
      </c>
      <c r="EF58" s="101">
        <f t="shared" si="67"/>
        <v>6767.878235917351</v>
      </c>
      <c r="EG58" s="101">
        <f t="shared" si="68"/>
        <v>6767.878235917351</v>
      </c>
      <c r="EH58" s="101">
        <f t="shared" si="69"/>
        <v>6767.878235917351</v>
      </c>
      <c r="EI58" s="101">
        <f t="shared" si="70"/>
        <v>6767.878235917351</v>
      </c>
      <c r="EJ58" s="101">
        <f t="shared" si="71"/>
        <v>6767.878235917351</v>
      </c>
      <c r="EK58" s="101">
        <f t="shared" si="72"/>
        <v>6767.878235917351</v>
      </c>
      <c r="EL58" s="101">
        <f t="shared" si="73"/>
        <v>6767.878235917351</v>
      </c>
      <c r="EM58" s="101">
        <f t="shared" si="74"/>
        <v>6767.878235917351</v>
      </c>
      <c r="EN58" s="101">
        <f t="shared" si="75"/>
        <v>6767.878235917351</v>
      </c>
      <c r="EO58" s="101">
        <f t="shared" si="76"/>
        <v>6767.878235917351</v>
      </c>
      <c r="EP58" s="101">
        <f t="shared" si="77"/>
        <v>6767.878235917351</v>
      </c>
      <c r="EQ58" s="101">
        <f t="shared" si="78"/>
        <v>79300.589180493698</v>
      </c>
      <c r="ER58" s="101">
        <f t="shared" si="79"/>
        <v>79300.589180493698</v>
      </c>
      <c r="ES58" s="101">
        <f t="shared" si="80"/>
        <v>79300.589180493698</v>
      </c>
      <c r="ET58" s="101">
        <f t="shared" si="81"/>
        <v>79300.589180493698</v>
      </c>
      <c r="EU58" s="101">
        <f t="shared" si="82"/>
        <v>79300.589180493698</v>
      </c>
      <c r="EV58" s="101">
        <f t="shared" si="83"/>
        <v>79300.589180493698</v>
      </c>
      <c r="EW58" s="101">
        <f t="shared" si="84"/>
        <v>79300.589180493698</v>
      </c>
      <c r="EX58" s="101">
        <f t="shared" si="85"/>
        <v>79300.589180493698</v>
      </c>
      <c r="EY58" s="101">
        <f t="shared" si="86"/>
        <v>79300.589180493698</v>
      </c>
      <c r="EZ58" s="101">
        <f t="shared" si="87"/>
        <v>79300.589180493698</v>
      </c>
      <c r="FA58" s="101">
        <f t="shared" si="88"/>
        <v>79300.589180493698</v>
      </c>
      <c r="FB58" s="101">
        <f t="shared" si="89"/>
        <v>79300.589180493698</v>
      </c>
      <c r="FC58" s="101">
        <f t="shared" si="90"/>
        <v>79300.589180493698</v>
      </c>
      <c r="FD58" s="101">
        <f t="shared" si="91"/>
        <v>79300.589180493698</v>
      </c>
      <c r="FE58" s="101">
        <f t="shared" si="92"/>
        <v>79300.589180493698</v>
      </c>
      <c r="FF58" s="101">
        <f t="shared" si="93"/>
        <v>79300.589180493698</v>
      </c>
      <c r="FG58" s="101">
        <f t="shared" si="94"/>
        <v>79300.589180493698</v>
      </c>
      <c r="FH58" s="101">
        <f t="shared" si="95"/>
        <v>79300.589180493698</v>
      </c>
      <c r="FI58" s="101">
        <f t="shared" si="96"/>
        <v>79300.589180493698</v>
      </c>
      <c r="FJ58" s="101">
        <f t="shared" si="97"/>
        <v>79300.589180493698</v>
      </c>
    </row>
    <row r="59" spans="1:166" ht="30" x14ac:dyDescent="0.25">
      <c r="A59" s="4" t="s">
        <v>34</v>
      </c>
      <c r="B59" s="149">
        <v>1</v>
      </c>
      <c r="C59" s="27" t="s">
        <v>165</v>
      </c>
      <c r="D59" s="109">
        <v>1</v>
      </c>
      <c r="E59" s="109">
        <v>1</v>
      </c>
      <c r="F59" s="109">
        <v>1</v>
      </c>
      <c r="G59" s="109">
        <v>1</v>
      </c>
      <c r="H59" s="109">
        <v>1</v>
      </c>
      <c r="I59" s="109">
        <v>1</v>
      </c>
      <c r="J59" s="109">
        <v>1</v>
      </c>
      <c r="K59" s="109">
        <v>1</v>
      </c>
      <c r="L59" s="109">
        <v>1</v>
      </c>
      <c r="M59" s="109">
        <v>1</v>
      </c>
      <c r="N59" s="109">
        <v>1</v>
      </c>
      <c r="O59" s="109">
        <v>1</v>
      </c>
      <c r="P59" s="109">
        <v>1</v>
      </c>
      <c r="Q59" s="109">
        <v>1</v>
      </c>
      <c r="R59" s="109">
        <v>1</v>
      </c>
      <c r="S59" s="109">
        <v>1</v>
      </c>
      <c r="T59" s="109">
        <v>1</v>
      </c>
      <c r="U59" s="109">
        <v>1</v>
      </c>
      <c r="V59" s="109">
        <v>1</v>
      </c>
      <c r="W59" s="109">
        <v>1</v>
      </c>
      <c r="X59" s="109">
        <v>1</v>
      </c>
      <c r="Y59" s="109">
        <v>1</v>
      </c>
      <c r="Z59" s="109">
        <v>1</v>
      </c>
      <c r="AA59" s="109">
        <v>1</v>
      </c>
      <c r="AB59" s="109">
        <v>1</v>
      </c>
      <c r="AC59" s="109">
        <v>1</v>
      </c>
      <c r="AD59" s="109">
        <v>1</v>
      </c>
      <c r="AE59" s="109">
        <v>1</v>
      </c>
      <c r="AF59" s="109">
        <v>1</v>
      </c>
      <c r="AG59" s="109">
        <v>1</v>
      </c>
      <c r="AH59" s="109">
        <v>1</v>
      </c>
      <c r="AI59" s="109">
        <v>1</v>
      </c>
      <c r="AJ59" s="109">
        <v>1</v>
      </c>
      <c r="AK59" s="109">
        <v>1</v>
      </c>
      <c r="AL59" s="109">
        <v>1</v>
      </c>
      <c r="AM59" s="109">
        <v>1</v>
      </c>
      <c r="AN59" s="109">
        <v>1</v>
      </c>
      <c r="AO59" s="109">
        <v>1</v>
      </c>
      <c r="AP59" s="109">
        <v>1</v>
      </c>
      <c r="AQ59" s="109">
        <v>1</v>
      </c>
      <c r="AR59" s="109">
        <v>1</v>
      </c>
      <c r="AS59" s="109">
        <v>1</v>
      </c>
      <c r="AT59" s="109">
        <v>1</v>
      </c>
      <c r="AU59" s="109">
        <v>1</v>
      </c>
      <c r="AV59" s="109">
        <v>1</v>
      </c>
      <c r="AW59" s="109">
        <v>1</v>
      </c>
      <c r="AX59" s="109">
        <v>1</v>
      </c>
      <c r="AY59" s="109">
        <v>1</v>
      </c>
      <c r="AZ59" s="109">
        <v>1</v>
      </c>
      <c r="BA59" s="109">
        <v>1</v>
      </c>
      <c r="BB59" s="109">
        <v>1</v>
      </c>
      <c r="BC59" s="109">
        <v>1</v>
      </c>
      <c r="BD59" s="109">
        <v>1</v>
      </c>
      <c r="BE59" s="109">
        <v>1</v>
      </c>
      <c r="BF59" s="109">
        <v>1</v>
      </c>
      <c r="BG59" s="109">
        <v>1</v>
      </c>
      <c r="BH59" s="109">
        <v>1</v>
      </c>
      <c r="BI59" s="109">
        <v>1</v>
      </c>
      <c r="BJ59" s="109">
        <v>1</v>
      </c>
      <c r="BK59" s="109">
        <v>1</v>
      </c>
      <c r="BL59" s="109">
        <v>1</v>
      </c>
      <c r="BM59" s="109">
        <v>1</v>
      </c>
      <c r="BN59" s="109">
        <v>1</v>
      </c>
      <c r="BO59" s="109">
        <v>1</v>
      </c>
      <c r="BP59" s="109">
        <v>1</v>
      </c>
      <c r="BQ59" s="109">
        <v>1</v>
      </c>
      <c r="BR59" s="109">
        <v>1</v>
      </c>
      <c r="BS59" s="109">
        <v>1</v>
      </c>
      <c r="BT59" s="109">
        <v>1</v>
      </c>
      <c r="BU59" s="109">
        <v>1</v>
      </c>
      <c r="BV59" s="109">
        <v>1</v>
      </c>
      <c r="BW59" s="109">
        <v>1</v>
      </c>
      <c r="BX59" s="109">
        <v>1</v>
      </c>
      <c r="BY59" s="109">
        <v>1</v>
      </c>
      <c r="BZ59" s="109">
        <v>1</v>
      </c>
      <c r="CA59" s="109">
        <v>1</v>
      </c>
      <c r="CB59" s="109">
        <v>1</v>
      </c>
      <c r="CC59" s="109">
        <v>1</v>
      </c>
      <c r="CD59" s="109">
        <v>1</v>
      </c>
      <c r="CE59" s="109">
        <v>1</v>
      </c>
      <c r="CF59" s="109">
        <v>1</v>
      </c>
      <c r="CG59" s="109">
        <v>1</v>
      </c>
      <c r="CH59" s="109">
        <v>1</v>
      </c>
      <c r="CI59" s="109">
        <v>1</v>
      </c>
      <c r="CJ59" s="109">
        <v>1</v>
      </c>
      <c r="CK59" s="109">
        <v>1</v>
      </c>
      <c r="CL59" s="109">
        <v>1</v>
      </c>
      <c r="CM59" s="109">
        <v>1</v>
      </c>
      <c r="CN59" s="109">
        <v>1</v>
      </c>
      <c r="CO59" s="109">
        <v>1</v>
      </c>
      <c r="CP59" s="27"/>
      <c r="CQ59" s="41" t="s">
        <v>104</v>
      </c>
      <c r="CR59" s="43">
        <v>218.56</v>
      </c>
      <c r="CS59" s="36">
        <v>33.252648821953528</v>
      </c>
      <c r="CT59" s="36">
        <v>-88.187222786802863</v>
      </c>
      <c r="CU59" s="31">
        <v>40</v>
      </c>
      <c r="CV59" s="15" t="s">
        <v>42</v>
      </c>
      <c r="CW59" s="28" t="s">
        <v>16</v>
      </c>
      <c r="CX59" s="27" t="s">
        <v>21</v>
      </c>
      <c r="CY59" s="31">
        <v>20</v>
      </c>
      <c r="CZ59" s="15" t="s">
        <v>42</v>
      </c>
      <c r="DA59" s="31">
        <v>45</v>
      </c>
      <c r="DB59" s="15" t="s">
        <v>42</v>
      </c>
      <c r="DC59" s="31">
        <f t="shared" si="98"/>
        <v>25</v>
      </c>
      <c r="DD59" s="15" t="s">
        <v>42</v>
      </c>
      <c r="DE59" s="12">
        <v>1</v>
      </c>
      <c r="DF59" s="105">
        <f t="shared" si="52"/>
        <v>25</v>
      </c>
      <c r="DH59" s="12">
        <v>5</v>
      </c>
      <c r="DI59" s="101">
        <f>INDEX('Cost Values'!$E$4:$E$47,MATCH(DH59,'Cost Values'!$A$4:$A$47,0))*CR59</f>
        <v>4316.5600000000004</v>
      </c>
      <c r="DJ59" s="12"/>
      <c r="DK59" s="12">
        <v>5</v>
      </c>
      <c r="DL59" s="101">
        <f>INDEX('Cost Values'!$E$4:$E$47,MATCH(DK59,'Cost Values'!$A$4:$A$47,0))*CR59*(1+$DL$1)^DC59</f>
        <v>23482.638010142455</v>
      </c>
      <c r="DM59" s="12"/>
      <c r="DN59" s="127">
        <f>SUM(D59:INDEX(D59:AV59,DC59))</f>
        <v>25</v>
      </c>
      <c r="DO59" s="12"/>
      <c r="DP59" s="130">
        <f ca="1">IF(COUNT(D59:CO59)&lt;2*DA59,DA59,SUM(OFFSET(D59,0,DC59):INDEX(OFFSET(D59,0,DC59):CO59,DA59)))</f>
        <v>45</v>
      </c>
      <c r="DQ59" s="12"/>
      <c r="DR59" s="101">
        <f t="shared" si="53"/>
        <v>939.30552040569819</v>
      </c>
      <c r="DS59" s="101">
        <f t="shared" si="54"/>
        <v>939.30552040569819</v>
      </c>
      <c r="DT59" s="101">
        <f t="shared" si="55"/>
        <v>939.30552040569819</v>
      </c>
      <c r="DU59" s="101">
        <f t="shared" si="56"/>
        <v>939.30552040569819</v>
      </c>
      <c r="DV59" s="101">
        <f t="shared" si="57"/>
        <v>939.30552040569819</v>
      </c>
      <c r="DW59" s="101">
        <f t="shared" si="58"/>
        <v>939.30552040569819</v>
      </c>
      <c r="DX59" s="101">
        <f t="shared" si="59"/>
        <v>939.30552040569819</v>
      </c>
      <c r="DY59" s="101">
        <f t="shared" si="60"/>
        <v>939.30552040569819</v>
      </c>
      <c r="DZ59" s="101">
        <f t="shared" si="61"/>
        <v>939.30552040569819</v>
      </c>
      <c r="EA59" s="101">
        <f t="shared" si="62"/>
        <v>939.30552040569819</v>
      </c>
      <c r="EB59" s="101">
        <f t="shared" si="63"/>
        <v>939.30552040569819</v>
      </c>
      <c r="EC59" s="101">
        <f t="shared" si="64"/>
        <v>939.30552040569819</v>
      </c>
      <c r="ED59" s="101">
        <f t="shared" si="65"/>
        <v>939.30552040569819</v>
      </c>
      <c r="EE59" s="101">
        <f t="shared" si="66"/>
        <v>939.30552040569819</v>
      </c>
      <c r="EF59" s="101">
        <f t="shared" si="67"/>
        <v>939.30552040569819</v>
      </c>
      <c r="EG59" s="101">
        <f t="shared" si="68"/>
        <v>939.30552040569819</v>
      </c>
      <c r="EH59" s="101">
        <f t="shared" si="69"/>
        <v>939.30552040569819</v>
      </c>
      <c r="EI59" s="101">
        <f t="shared" si="70"/>
        <v>939.30552040569819</v>
      </c>
      <c r="EJ59" s="101">
        <f t="shared" si="71"/>
        <v>939.30552040569819</v>
      </c>
      <c r="EK59" s="101">
        <f t="shared" si="72"/>
        <v>939.30552040569819</v>
      </c>
      <c r="EL59" s="101">
        <f t="shared" si="73"/>
        <v>939.30552040569819</v>
      </c>
      <c r="EM59" s="101">
        <f t="shared" si="74"/>
        <v>939.30552040569819</v>
      </c>
      <c r="EN59" s="101">
        <f t="shared" si="75"/>
        <v>939.30552040569819</v>
      </c>
      <c r="EO59" s="101">
        <f t="shared" si="76"/>
        <v>939.30552040569819</v>
      </c>
      <c r="EP59" s="101">
        <f t="shared" si="77"/>
        <v>939.30552040569819</v>
      </c>
      <c r="EQ59" s="101">
        <f t="shared" si="78"/>
        <v>11006.031520093642</v>
      </c>
      <c r="ER59" s="101">
        <f t="shared" si="79"/>
        <v>11006.031520093642</v>
      </c>
      <c r="ES59" s="101">
        <f t="shared" si="80"/>
        <v>11006.031520093642</v>
      </c>
      <c r="ET59" s="101">
        <f t="shared" si="81"/>
        <v>11006.031520093642</v>
      </c>
      <c r="EU59" s="101">
        <f t="shared" si="82"/>
        <v>11006.031520093642</v>
      </c>
      <c r="EV59" s="101">
        <f t="shared" si="83"/>
        <v>11006.031520093642</v>
      </c>
      <c r="EW59" s="101">
        <f t="shared" si="84"/>
        <v>11006.031520093642</v>
      </c>
      <c r="EX59" s="101">
        <f t="shared" si="85"/>
        <v>11006.031520093642</v>
      </c>
      <c r="EY59" s="101">
        <f t="shared" si="86"/>
        <v>11006.031520093642</v>
      </c>
      <c r="EZ59" s="101">
        <f t="shared" si="87"/>
        <v>11006.031520093642</v>
      </c>
      <c r="FA59" s="101">
        <f t="shared" si="88"/>
        <v>11006.031520093642</v>
      </c>
      <c r="FB59" s="101">
        <f t="shared" si="89"/>
        <v>11006.031520093642</v>
      </c>
      <c r="FC59" s="101">
        <f t="shared" si="90"/>
        <v>11006.031520093642</v>
      </c>
      <c r="FD59" s="101">
        <f t="shared" si="91"/>
        <v>11006.031520093642</v>
      </c>
      <c r="FE59" s="101">
        <f t="shared" si="92"/>
        <v>11006.031520093642</v>
      </c>
      <c r="FF59" s="101">
        <f t="shared" si="93"/>
        <v>11006.031520093642</v>
      </c>
      <c r="FG59" s="101">
        <f t="shared" si="94"/>
        <v>11006.031520093642</v>
      </c>
      <c r="FH59" s="101">
        <f t="shared" si="95"/>
        <v>11006.031520093642</v>
      </c>
      <c r="FI59" s="101">
        <f t="shared" si="96"/>
        <v>11006.031520093642</v>
      </c>
      <c r="FJ59" s="101">
        <f t="shared" si="97"/>
        <v>11006.031520093642</v>
      </c>
    </row>
    <row r="60" spans="1:166" ht="30" x14ac:dyDescent="0.25">
      <c r="A60" s="4" t="s">
        <v>36</v>
      </c>
      <c r="B60" s="135">
        <v>4</v>
      </c>
      <c r="C60" s="11" t="s">
        <v>46</v>
      </c>
      <c r="D60" s="109">
        <v>1</v>
      </c>
      <c r="E60" s="109">
        <v>1</v>
      </c>
      <c r="F60" s="109">
        <v>1</v>
      </c>
      <c r="G60" s="109">
        <v>1</v>
      </c>
      <c r="H60" s="109">
        <v>1</v>
      </c>
      <c r="I60" s="109">
        <v>1</v>
      </c>
      <c r="J60" s="109">
        <v>1</v>
      </c>
      <c r="K60" s="109">
        <v>1</v>
      </c>
      <c r="L60" s="109">
        <v>1</v>
      </c>
      <c r="M60" s="109">
        <v>1</v>
      </c>
      <c r="N60" s="109">
        <v>1</v>
      </c>
      <c r="O60" s="109">
        <v>1</v>
      </c>
      <c r="P60" s="109">
        <v>1</v>
      </c>
      <c r="Q60" s="109">
        <v>1</v>
      </c>
      <c r="R60" s="109">
        <v>1</v>
      </c>
      <c r="S60" s="109">
        <v>1</v>
      </c>
      <c r="T60" s="109">
        <v>1</v>
      </c>
      <c r="U60" s="109">
        <v>1</v>
      </c>
      <c r="V60" s="109">
        <v>1</v>
      </c>
      <c r="W60" s="109">
        <v>1</v>
      </c>
      <c r="X60" s="109">
        <v>1</v>
      </c>
      <c r="Y60" s="109">
        <v>1</v>
      </c>
      <c r="Z60" s="109">
        <v>1</v>
      </c>
      <c r="AA60" s="109">
        <v>1</v>
      </c>
      <c r="AB60" s="109">
        <v>1</v>
      </c>
      <c r="AC60" s="109">
        <v>1</v>
      </c>
      <c r="AD60" s="109">
        <v>1</v>
      </c>
      <c r="AE60" s="109">
        <v>1</v>
      </c>
      <c r="AF60" s="109">
        <v>1</v>
      </c>
      <c r="AG60" s="109">
        <v>1</v>
      </c>
      <c r="AH60" s="109">
        <v>1</v>
      </c>
      <c r="AI60" s="109">
        <v>1</v>
      </c>
      <c r="AJ60" s="109">
        <v>1</v>
      </c>
      <c r="AK60" s="109">
        <v>1</v>
      </c>
      <c r="AL60" s="109">
        <v>1</v>
      </c>
      <c r="AM60" s="109">
        <v>1</v>
      </c>
      <c r="AN60" s="109">
        <v>1</v>
      </c>
      <c r="AO60" s="109">
        <v>1</v>
      </c>
      <c r="AP60" s="109">
        <v>1</v>
      </c>
      <c r="AQ60" s="109">
        <v>1</v>
      </c>
      <c r="AR60" s="109">
        <v>1</v>
      </c>
      <c r="AS60" s="109">
        <v>1</v>
      </c>
      <c r="AT60" s="109">
        <v>1</v>
      </c>
      <c r="AU60" s="109">
        <v>1</v>
      </c>
      <c r="AV60" s="109">
        <v>1</v>
      </c>
      <c r="AW60" s="109">
        <v>1</v>
      </c>
      <c r="AX60" s="109">
        <v>1</v>
      </c>
      <c r="AY60" s="109">
        <v>1</v>
      </c>
      <c r="AZ60" s="109">
        <v>1</v>
      </c>
      <c r="BA60" s="109">
        <v>1</v>
      </c>
      <c r="BB60" s="109">
        <v>1</v>
      </c>
      <c r="BC60" s="109">
        <v>1</v>
      </c>
      <c r="BD60" s="109">
        <v>1</v>
      </c>
      <c r="BE60" s="109">
        <v>1</v>
      </c>
      <c r="BF60" s="109">
        <v>1</v>
      </c>
      <c r="BG60" s="109">
        <v>1</v>
      </c>
      <c r="BH60" s="109">
        <v>1</v>
      </c>
      <c r="BI60" s="109">
        <v>1</v>
      </c>
      <c r="BJ60" s="109">
        <v>1</v>
      </c>
      <c r="BK60" s="109">
        <v>1</v>
      </c>
      <c r="BL60" s="109">
        <v>1</v>
      </c>
      <c r="BM60" s="109">
        <v>1</v>
      </c>
      <c r="BN60" s="109">
        <v>1</v>
      </c>
      <c r="BO60" s="109">
        <v>1</v>
      </c>
      <c r="BP60" s="109">
        <v>1</v>
      </c>
      <c r="BQ60" s="109">
        <v>1</v>
      </c>
      <c r="BR60" s="109">
        <v>1</v>
      </c>
      <c r="BS60" s="109">
        <v>1</v>
      </c>
      <c r="BT60" s="109">
        <v>1</v>
      </c>
      <c r="BU60" s="109">
        <v>1</v>
      </c>
      <c r="BV60" s="109">
        <v>1</v>
      </c>
      <c r="BW60" s="109">
        <v>1</v>
      </c>
      <c r="BX60" s="109">
        <v>1</v>
      </c>
      <c r="BY60" s="109">
        <v>1</v>
      </c>
      <c r="BZ60" s="109">
        <v>1</v>
      </c>
      <c r="CA60" s="109">
        <v>1</v>
      </c>
      <c r="CB60" s="109">
        <v>1</v>
      </c>
      <c r="CC60" s="109">
        <v>1</v>
      </c>
      <c r="CD60" s="109">
        <v>1</v>
      </c>
      <c r="CE60" s="109">
        <v>1</v>
      </c>
      <c r="CF60" s="109">
        <v>1</v>
      </c>
      <c r="CG60" s="109">
        <v>1</v>
      </c>
      <c r="CH60" s="109">
        <v>1</v>
      </c>
      <c r="CI60" s="109">
        <v>1</v>
      </c>
      <c r="CJ60" s="109">
        <v>1</v>
      </c>
      <c r="CK60" s="109">
        <v>1</v>
      </c>
      <c r="CL60" s="109">
        <v>1</v>
      </c>
      <c r="CM60" s="109">
        <v>1</v>
      </c>
      <c r="CN60" s="109">
        <v>1</v>
      </c>
      <c r="CO60" s="109">
        <v>1</v>
      </c>
      <c r="CP60" s="11"/>
      <c r="CQ60" s="11"/>
      <c r="CR60" s="24">
        <v>1</v>
      </c>
      <c r="CS60" s="32">
        <v>33.430204000000003</v>
      </c>
      <c r="CT60" s="32">
        <v>-88.801818999999995</v>
      </c>
      <c r="CU60" s="17">
        <v>40</v>
      </c>
      <c r="CV60" s="15" t="s">
        <v>42</v>
      </c>
      <c r="CW60" s="13" t="s">
        <v>47</v>
      </c>
      <c r="CX60" s="13" t="s">
        <v>48</v>
      </c>
      <c r="CY60" s="17">
        <v>25</v>
      </c>
      <c r="CZ60" s="15" t="s">
        <v>42</v>
      </c>
      <c r="DA60" s="17">
        <v>50</v>
      </c>
      <c r="DB60" s="15" t="s">
        <v>42</v>
      </c>
      <c r="DC60" s="17">
        <f t="shared" si="98"/>
        <v>25</v>
      </c>
      <c r="DD60" s="15" t="s">
        <v>42</v>
      </c>
      <c r="DE60" s="12">
        <v>1</v>
      </c>
      <c r="DF60" s="105">
        <f t="shared" si="52"/>
        <v>25</v>
      </c>
      <c r="DH60" s="12">
        <v>18</v>
      </c>
      <c r="DI60" s="101">
        <f>INDEX('Cost Values'!$G$4:$G$47,MATCH(DH60,'Cost Values'!$A$4:$A$47,0))*CR60</f>
        <v>1000000</v>
      </c>
      <c r="DJ60" s="12"/>
      <c r="DK60" s="12">
        <v>18</v>
      </c>
      <c r="DL60" s="101">
        <f>INDEX('Cost Values'!$G$4:$G$47,MATCH(DK60,'Cost Values'!$A$4:$A$47,0))*CR60*(1+$DL$1)^DC60</f>
        <v>5440127.7892911145</v>
      </c>
      <c r="DM60" s="12"/>
      <c r="DN60" s="127">
        <f>SUM(D60:INDEX(D60:AV60,DC60))</f>
        <v>25</v>
      </c>
      <c r="DO60" s="12"/>
      <c r="DP60" s="130">
        <f ca="1">IF(COUNT(D60:CO60)&lt;2*DA60,DA60,SUM(OFFSET(D60,0,DC60):INDEX(OFFSET(D60,0,DC60):CO60,DA60)))</f>
        <v>50</v>
      </c>
      <c r="DQ60" s="12"/>
      <c r="DR60" s="101">
        <f t="shared" si="53"/>
        <v>217605.11157164458</v>
      </c>
      <c r="DS60" s="101">
        <f t="shared" si="54"/>
        <v>217605.11157164458</v>
      </c>
      <c r="DT60" s="101">
        <f t="shared" si="55"/>
        <v>217605.11157164458</v>
      </c>
      <c r="DU60" s="101">
        <f t="shared" si="56"/>
        <v>217605.11157164458</v>
      </c>
      <c r="DV60" s="101">
        <f t="shared" si="57"/>
        <v>217605.11157164458</v>
      </c>
      <c r="DW60" s="101">
        <f t="shared" si="58"/>
        <v>217605.11157164458</v>
      </c>
      <c r="DX60" s="101">
        <f t="shared" si="59"/>
        <v>217605.11157164458</v>
      </c>
      <c r="DY60" s="101">
        <f t="shared" si="60"/>
        <v>217605.11157164458</v>
      </c>
      <c r="DZ60" s="101">
        <f t="shared" si="61"/>
        <v>217605.11157164458</v>
      </c>
      <c r="EA60" s="101">
        <f t="shared" si="62"/>
        <v>217605.11157164458</v>
      </c>
      <c r="EB60" s="101">
        <f t="shared" si="63"/>
        <v>217605.11157164458</v>
      </c>
      <c r="EC60" s="101">
        <f t="shared" si="64"/>
        <v>217605.11157164458</v>
      </c>
      <c r="ED60" s="101">
        <f t="shared" si="65"/>
        <v>217605.11157164458</v>
      </c>
      <c r="EE60" s="101">
        <f t="shared" si="66"/>
        <v>217605.11157164458</v>
      </c>
      <c r="EF60" s="101">
        <f t="shared" si="67"/>
        <v>217605.11157164458</v>
      </c>
      <c r="EG60" s="101">
        <f t="shared" si="68"/>
        <v>217605.11157164458</v>
      </c>
      <c r="EH60" s="101">
        <f t="shared" si="69"/>
        <v>217605.11157164458</v>
      </c>
      <c r="EI60" s="101">
        <f t="shared" si="70"/>
        <v>217605.11157164458</v>
      </c>
      <c r="EJ60" s="101">
        <f t="shared" si="71"/>
        <v>217605.11157164458</v>
      </c>
      <c r="EK60" s="101">
        <f t="shared" si="72"/>
        <v>217605.11157164458</v>
      </c>
      <c r="EL60" s="101">
        <f t="shared" si="73"/>
        <v>217605.11157164458</v>
      </c>
      <c r="EM60" s="101">
        <f t="shared" si="74"/>
        <v>217605.11157164458</v>
      </c>
      <c r="EN60" s="101">
        <f t="shared" si="75"/>
        <v>217605.11157164458</v>
      </c>
      <c r="EO60" s="101">
        <f t="shared" si="76"/>
        <v>217605.11157164458</v>
      </c>
      <c r="EP60" s="101">
        <f t="shared" si="77"/>
        <v>217605.11157164458</v>
      </c>
      <c r="EQ60" s="101">
        <f t="shared" si="78"/>
        <v>3220010.5900401189</v>
      </c>
      <c r="ER60" s="101">
        <f t="shared" si="79"/>
        <v>3220010.5900401189</v>
      </c>
      <c r="ES60" s="101">
        <f t="shared" si="80"/>
        <v>3220010.5900401189</v>
      </c>
      <c r="ET60" s="101">
        <f t="shared" si="81"/>
        <v>3220010.5900401189</v>
      </c>
      <c r="EU60" s="101">
        <f t="shared" si="82"/>
        <v>3220010.5900401189</v>
      </c>
      <c r="EV60" s="101">
        <f t="shared" si="83"/>
        <v>3220010.5900401189</v>
      </c>
      <c r="EW60" s="101">
        <f t="shared" si="84"/>
        <v>3220010.5900401189</v>
      </c>
      <c r="EX60" s="101">
        <f t="shared" si="85"/>
        <v>3220010.5900401189</v>
      </c>
      <c r="EY60" s="101">
        <f t="shared" si="86"/>
        <v>3220010.5900401189</v>
      </c>
      <c r="EZ60" s="101">
        <f t="shared" si="87"/>
        <v>3220010.5900401189</v>
      </c>
      <c r="FA60" s="101">
        <f t="shared" si="88"/>
        <v>3220010.5900401189</v>
      </c>
      <c r="FB60" s="101">
        <f t="shared" si="89"/>
        <v>3220010.5900401189</v>
      </c>
      <c r="FC60" s="101">
        <f t="shared" si="90"/>
        <v>3220010.5900401189</v>
      </c>
      <c r="FD60" s="101">
        <f t="shared" si="91"/>
        <v>3220010.5900401189</v>
      </c>
      <c r="FE60" s="101">
        <f t="shared" si="92"/>
        <v>3220010.5900401189</v>
      </c>
      <c r="FF60" s="101">
        <f t="shared" si="93"/>
        <v>3220010.5900401189</v>
      </c>
      <c r="FG60" s="101">
        <f t="shared" si="94"/>
        <v>3220010.5900401189</v>
      </c>
      <c r="FH60" s="101">
        <f t="shared" si="95"/>
        <v>3220010.5900401189</v>
      </c>
      <c r="FI60" s="101">
        <f t="shared" si="96"/>
        <v>3220010.5900401189</v>
      </c>
      <c r="FJ60" s="101">
        <f t="shared" si="97"/>
        <v>3220010.5900401189</v>
      </c>
    </row>
    <row r="61" spans="1:166" x14ac:dyDescent="0.25">
      <c r="A61" s="86" t="s">
        <v>34</v>
      </c>
      <c r="B61" s="135">
        <v>2</v>
      </c>
      <c r="C61" s="1" t="s">
        <v>243</v>
      </c>
      <c r="D61" s="109">
        <v>1</v>
      </c>
      <c r="E61" s="109">
        <v>1</v>
      </c>
      <c r="F61" s="109">
        <v>1</v>
      </c>
      <c r="G61" s="109">
        <v>1</v>
      </c>
      <c r="H61" s="109">
        <v>1</v>
      </c>
      <c r="I61" s="109">
        <v>1</v>
      </c>
      <c r="J61" s="109">
        <v>1</v>
      </c>
      <c r="K61" s="109">
        <v>1</v>
      </c>
      <c r="L61" s="109">
        <v>1</v>
      </c>
      <c r="M61" s="109">
        <v>1</v>
      </c>
      <c r="N61" s="109">
        <v>1</v>
      </c>
      <c r="O61" s="109">
        <v>1</v>
      </c>
      <c r="P61" s="109">
        <v>1</v>
      </c>
      <c r="Q61" s="109">
        <v>1</v>
      </c>
      <c r="R61" s="109">
        <v>1</v>
      </c>
      <c r="S61" s="109">
        <v>1</v>
      </c>
      <c r="T61" s="109">
        <v>1</v>
      </c>
      <c r="U61" s="109">
        <v>1</v>
      </c>
      <c r="V61" s="109">
        <v>1</v>
      </c>
      <c r="W61" s="109">
        <v>1</v>
      </c>
      <c r="X61" s="109">
        <v>1</v>
      </c>
      <c r="Y61" s="109">
        <v>1</v>
      </c>
      <c r="Z61" s="109">
        <v>1</v>
      </c>
      <c r="AA61" s="109">
        <v>1</v>
      </c>
      <c r="AB61" s="109">
        <v>1</v>
      </c>
      <c r="AC61" s="109">
        <v>1</v>
      </c>
      <c r="AD61" s="109">
        <v>1</v>
      </c>
      <c r="AE61" s="109">
        <v>1</v>
      </c>
      <c r="AF61" s="109">
        <v>1</v>
      </c>
      <c r="AG61" s="109">
        <v>1</v>
      </c>
      <c r="AH61" s="109">
        <v>1</v>
      </c>
      <c r="AI61" s="109">
        <v>1</v>
      </c>
      <c r="AJ61" s="109">
        <v>1</v>
      </c>
      <c r="AK61" s="109">
        <v>1</v>
      </c>
      <c r="AL61" s="109">
        <v>1</v>
      </c>
      <c r="AM61" s="109">
        <v>1</v>
      </c>
      <c r="AN61" s="109">
        <v>1</v>
      </c>
      <c r="AO61" s="109">
        <v>1</v>
      </c>
      <c r="AP61" s="109">
        <v>1</v>
      </c>
      <c r="AQ61" s="109">
        <v>1</v>
      </c>
      <c r="AR61" s="109">
        <v>1</v>
      </c>
      <c r="AS61" s="109">
        <v>1</v>
      </c>
      <c r="AT61" s="109">
        <v>1</v>
      </c>
      <c r="AU61" s="109">
        <v>1</v>
      </c>
      <c r="AV61" s="109">
        <v>1</v>
      </c>
      <c r="AW61" s="109">
        <v>1</v>
      </c>
      <c r="AX61" s="109">
        <v>1</v>
      </c>
      <c r="AY61" s="109">
        <v>1</v>
      </c>
      <c r="AZ61" s="109">
        <v>1</v>
      </c>
      <c r="BA61" s="109">
        <v>1</v>
      </c>
      <c r="BB61" s="109">
        <v>1</v>
      </c>
      <c r="BC61" s="109">
        <v>1</v>
      </c>
      <c r="BD61" s="109">
        <v>1</v>
      </c>
      <c r="BE61" s="109">
        <v>1</v>
      </c>
      <c r="BF61" s="109">
        <v>1</v>
      </c>
      <c r="BG61" s="109">
        <v>1</v>
      </c>
      <c r="BH61" s="109">
        <v>1</v>
      </c>
      <c r="BI61" s="109">
        <v>1</v>
      </c>
      <c r="BJ61" s="109">
        <v>1</v>
      </c>
      <c r="BK61" s="109">
        <v>1</v>
      </c>
      <c r="BL61" s="109">
        <v>1</v>
      </c>
      <c r="BM61" s="109">
        <v>1</v>
      </c>
      <c r="BN61" s="109">
        <v>1</v>
      </c>
      <c r="BO61" s="109">
        <v>1</v>
      </c>
      <c r="BP61" s="109">
        <v>1</v>
      </c>
      <c r="BQ61" s="109">
        <v>1</v>
      </c>
      <c r="BR61" s="109">
        <v>1</v>
      </c>
      <c r="BS61" s="109">
        <v>1</v>
      </c>
      <c r="BT61" s="109">
        <v>1</v>
      </c>
      <c r="BU61" s="109">
        <v>1</v>
      </c>
      <c r="BV61" s="109">
        <v>1</v>
      </c>
      <c r="BW61" s="109">
        <v>1</v>
      </c>
      <c r="BX61" s="109">
        <v>1</v>
      </c>
      <c r="BY61" s="109">
        <v>1</v>
      </c>
      <c r="BZ61" s="109">
        <v>1</v>
      </c>
      <c r="CA61" s="109">
        <v>1</v>
      </c>
      <c r="CB61" s="109">
        <v>1</v>
      </c>
      <c r="CC61" s="109">
        <v>1</v>
      </c>
      <c r="CD61" s="109">
        <v>1</v>
      </c>
      <c r="CE61" s="109">
        <v>1</v>
      </c>
      <c r="CF61" s="109">
        <v>1</v>
      </c>
      <c r="CG61" s="109">
        <v>1</v>
      </c>
      <c r="CH61" s="109">
        <v>1</v>
      </c>
      <c r="CI61" s="109">
        <v>1</v>
      </c>
      <c r="CJ61" s="109">
        <v>1</v>
      </c>
      <c r="CK61" s="109">
        <v>1</v>
      </c>
      <c r="CL61" s="109">
        <v>1</v>
      </c>
      <c r="CM61" s="109">
        <v>1</v>
      </c>
      <c r="CN61" s="109">
        <v>1</v>
      </c>
      <c r="CO61" s="109">
        <v>1</v>
      </c>
      <c r="CR61" s="26">
        <v>51</v>
      </c>
      <c r="CU61" s="31">
        <v>20</v>
      </c>
      <c r="CV61" s="16" t="s">
        <v>42</v>
      </c>
      <c r="CY61" s="31">
        <v>7</v>
      </c>
      <c r="CZ61" s="15" t="s">
        <v>42</v>
      </c>
      <c r="DA61" s="31">
        <v>20</v>
      </c>
      <c r="DB61" s="16" t="s">
        <v>42</v>
      </c>
      <c r="DC61" s="17">
        <f t="shared" si="98"/>
        <v>13</v>
      </c>
      <c r="DD61" s="15" t="s">
        <v>42</v>
      </c>
      <c r="DE61" s="12">
        <v>2</v>
      </c>
      <c r="DF61" s="105">
        <f t="shared" si="52"/>
        <v>26</v>
      </c>
      <c r="DH61" s="12">
        <v>11</v>
      </c>
      <c r="DI61" s="101">
        <f>INDEX('Cost Values'!$E$4:$E$47,MATCH(DH61,'Cost Values'!$A$4:$A$47,0))*CR61</f>
        <v>51000</v>
      </c>
      <c r="DJ61" s="102"/>
      <c r="DK61" s="12">
        <v>11</v>
      </c>
      <c r="DL61" s="101">
        <f>INDEX('Cost Values'!$E$4:$E$47,MATCH(DK61,'Cost Values'!$A$4:$A$47,0))*CR61*(1+$DL$1)^DC61</f>
        <v>123051.49907165056</v>
      </c>
      <c r="DM61" s="12"/>
      <c r="DN61" s="127">
        <f>SUM(D61:INDEX(D61:AV61,DC61))</f>
        <v>13</v>
      </c>
      <c r="DO61" s="12"/>
      <c r="DP61" s="130">
        <f ca="1">IF(COUNT(D61:CO61)&lt;2*DA61,DA61,SUM(OFFSET(D61,0,DC61):INDEX(OFFSET(D61,0,DC61):CO61,DA61)))</f>
        <v>20</v>
      </c>
      <c r="DQ61" s="12"/>
      <c r="DR61" s="101">
        <f t="shared" si="53"/>
        <v>9465.4999285885042</v>
      </c>
      <c r="DS61" s="101">
        <f t="shared" si="54"/>
        <v>9465.4999285885042</v>
      </c>
      <c r="DT61" s="101">
        <f t="shared" si="55"/>
        <v>9465.4999285885042</v>
      </c>
      <c r="DU61" s="101">
        <f t="shared" si="56"/>
        <v>9465.4999285885042</v>
      </c>
      <c r="DV61" s="101">
        <f t="shared" si="57"/>
        <v>9465.4999285885042</v>
      </c>
      <c r="DW61" s="101">
        <f t="shared" si="58"/>
        <v>9465.4999285885042</v>
      </c>
      <c r="DX61" s="101">
        <f t="shared" si="59"/>
        <v>9465.4999285885042</v>
      </c>
      <c r="DY61" s="101">
        <f t="shared" si="60"/>
        <v>9465.4999285885042</v>
      </c>
      <c r="DZ61" s="101">
        <f t="shared" si="61"/>
        <v>9465.4999285885042</v>
      </c>
      <c r="EA61" s="101">
        <f t="shared" si="62"/>
        <v>9465.4999285885042</v>
      </c>
      <c r="EB61" s="101">
        <f t="shared" si="63"/>
        <v>9465.4999285885042</v>
      </c>
      <c r="EC61" s="101">
        <f t="shared" si="64"/>
        <v>9465.4999285885042</v>
      </c>
      <c r="ED61" s="101">
        <f t="shared" si="65"/>
        <v>9465.4999285885042</v>
      </c>
      <c r="EE61" s="101">
        <f t="shared" si="66"/>
        <v>23853.065148831134</v>
      </c>
      <c r="EF61" s="101">
        <f t="shared" si="67"/>
        <v>23853.065148831134</v>
      </c>
      <c r="EG61" s="101">
        <f t="shared" si="68"/>
        <v>23853.065148831134</v>
      </c>
      <c r="EH61" s="101">
        <f t="shared" si="69"/>
        <v>23853.065148831134</v>
      </c>
      <c r="EI61" s="101">
        <f t="shared" si="70"/>
        <v>23853.065148831134</v>
      </c>
      <c r="EJ61" s="101">
        <f t="shared" si="71"/>
        <v>23853.065148831134</v>
      </c>
      <c r="EK61" s="101">
        <f t="shared" si="72"/>
        <v>23853.065148831134</v>
      </c>
      <c r="EL61" s="101">
        <f t="shared" si="73"/>
        <v>23853.065148831134</v>
      </c>
      <c r="EM61" s="101">
        <f t="shared" si="74"/>
        <v>23853.065148831134</v>
      </c>
      <c r="EN61" s="101">
        <f t="shared" si="75"/>
        <v>23853.065148831134</v>
      </c>
      <c r="EO61" s="101">
        <f t="shared" si="76"/>
        <v>23853.065148831134</v>
      </c>
      <c r="EP61" s="101">
        <f t="shared" si="77"/>
        <v>23853.065148831134</v>
      </c>
      <c r="EQ61" s="101">
        <f t="shared" si="78"/>
        <v>23853.065148831134</v>
      </c>
      <c r="ER61" s="101">
        <f t="shared" si="79"/>
        <v>23853.065148831134</v>
      </c>
      <c r="ES61" s="101">
        <f t="shared" si="80"/>
        <v>23853.065148831134</v>
      </c>
      <c r="ET61" s="101">
        <f t="shared" si="81"/>
        <v>23853.065148831134</v>
      </c>
      <c r="EU61" s="101">
        <f t="shared" si="82"/>
        <v>23853.065148831134</v>
      </c>
      <c r="EV61" s="101">
        <f t="shared" si="83"/>
        <v>23853.065148831134</v>
      </c>
      <c r="EW61" s="101">
        <f t="shared" si="84"/>
        <v>23853.065148831134</v>
      </c>
      <c r="EX61" s="101">
        <f t="shared" si="85"/>
        <v>23853.065148831134</v>
      </c>
      <c r="EY61" s="101">
        <f t="shared" si="86"/>
        <v>92476.519390159156</v>
      </c>
      <c r="EZ61" s="101">
        <f t="shared" si="87"/>
        <v>92476.519390159156</v>
      </c>
      <c r="FA61" s="101">
        <f t="shared" si="88"/>
        <v>92476.519390159156</v>
      </c>
      <c r="FB61" s="101">
        <f t="shared" si="89"/>
        <v>92476.519390159156</v>
      </c>
      <c r="FC61" s="101">
        <f t="shared" si="90"/>
        <v>92476.519390159156</v>
      </c>
      <c r="FD61" s="101">
        <f t="shared" si="91"/>
        <v>92476.519390159156</v>
      </c>
      <c r="FE61" s="101">
        <f t="shared" si="92"/>
        <v>92476.519390159156</v>
      </c>
      <c r="FF61" s="101">
        <f t="shared" si="93"/>
        <v>92476.519390159156</v>
      </c>
      <c r="FG61" s="101">
        <f t="shared" si="94"/>
        <v>92476.519390159156</v>
      </c>
      <c r="FH61" s="101">
        <f t="shared" si="95"/>
        <v>92476.519390159156</v>
      </c>
      <c r="FI61" s="101">
        <f t="shared" si="96"/>
        <v>92476.519390159156</v>
      </c>
      <c r="FJ61" s="101">
        <f t="shared" si="97"/>
        <v>92476.519390159156</v>
      </c>
    </row>
    <row r="62" spans="1:166" x14ac:dyDescent="0.25">
      <c r="A62" s="86" t="s">
        <v>34</v>
      </c>
      <c r="B62" s="135">
        <v>2</v>
      </c>
      <c r="C62" s="1" t="s">
        <v>238</v>
      </c>
      <c r="D62" s="109">
        <v>1</v>
      </c>
      <c r="E62" s="109">
        <v>1</v>
      </c>
      <c r="F62" s="109">
        <v>1</v>
      </c>
      <c r="G62" s="109">
        <v>1</v>
      </c>
      <c r="H62" s="109">
        <v>1</v>
      </c>
      <c r="I62" s="109">
        <v>1</v>
      </c>
      <c r="J62" s="109">
        <v>1</v>
      </c>
      <c r="K62" s="109">
        <v>1</v>
      </c>
      <c r="L62" s="109">
        <v>1</v>
      </c>
      <c r="M62" s="109">
        <v>1</v>
      </c>
      <c r="N62" s="109">
        <v>1</v>
      </c>
      <c r="O62" s="109">
        <v>1</v>
      </c>
      <c r="P62" s="109">
        <v>1</v>
      </c>
      <c r="Q62" s="109">
        <v>1</v>
      </c>
      <c r="R62" s="109">
        <v>1</v>
      </c>
      <c r="S62" s="109">
        <v>1</v>
      </c>
      <c r="T62" s="109">
        <v>1</v>
      </c>
      <c r="U62" s="109">
        <v>1</v>
      </c>
      <c r="V62" s="109">
        <v>1</v>
      </c>
      <c r="W62" s="109">
        <v>1</v>
      </c>
      <c r="X62" s="109">
        <v>1</v>
      </c>
      <c r="Y62" s="109">
        <v>1</v>
      </c>
      <c r="Z62" s="109">
        <v>1</v>
      </c>
      <c r="AA62" s="109">
        <v>1</v>
      </c>
      <c r="AB62" s="109">
        <v>1</v>
      </c>
      <c r="AC62" s="109">
        <v>1</v>
      </c>
      <c r="AD62" s="109">
        <v>1</v>
      </c>
      <c r="AE62" s="109">
        <v>1</v>
      </c>
      <c r="AF62" s="109">
        <v>1</v>
      </c>
      <c r="AG62" s="109">
        <v>1</v>
      </c>
      <c r="AH62" s="109">
        <v>1</v>
      </c>
      <c r="AI62" s="109">
        <v>1</v>
      </c>
      <c r="AJ62" s="109">
        <v>1</v>
      </c>
      <c r="AK62" s="109">
        <v>1</v>
      </c>
      <c r="AL62" s="109">
        <v>1</v>
      </c>
      <c r="AM62" s="109">
        <v>1</v>
      </c>
      <c r="AN62" s="109">
        <v>1</v>
      </c>
      <c r="AO62" s="109">
        <v>1</v>
      </c>
      <c r="AP62" s="109">
        <v>1</v>
      </c>
      <c r="AQ62" s="109">
        <v>1</v>
      </c>
      <c r="AR62" s="109">
        <v>1</v>
      </c>
      <c r="AS62" s="109">
        <v>1</v>
      </c>
      <c r="AT62" s="109">
        <v>1</v>
      </c>
      <c r="AU62" s="109">
        <v>1</v>
      </c>
      <c r="AV62" s="109">
        <v>1</v>
      </c>
      <c r="AW62" s="109">
        <v>1</v>
      </c>
      <c r="AX62" s="109">
        <v>1</v>
      </c>
      <c r="AY62" s="109">
        <v>1</v>
      </c>
      <c r="AZ62" s="109">
        <v>1</v>
      </c>
      <c r="BA62" s="109">
        <v>1</v>
      </c>
      <c r="BB62" s="109">
        <v>1</v>
      </c>
      <c r="BC62" s="109">
        <v>1</v>
      </c>
      <c r="BD62" s="109">
        <v>1</v>
      </c>
      <c r="BE62" s="109">
        <v>1</v>
      </c>
      <c r="BF62" s="109">
        <v>1</v>
      </c>
      <c r="BG62" s="109">
        <v>1</v>
      </c>
      <c r="BH62" s="109">
        <v>1</v>
      </c>
      <c r="BI62" s="109">
        <v>1</v>
      </c>
      <c r="BJ62" s="109">
        <v>1</v>
      </c>
      <c r="BK62" s="109">
        <v>1</v>
      </c>
      <c r="BL62" s="109">
        <v>1</v>
      </c>
      <c r="BM62" s="109">
        <v>1</v>
      </c>
      <c r="BN62" s="109">
        <v>1</v>
      </c>
      <c r="BO62" s="109">
        <v>1</v>
      </c>
      <c r="BP62" s="109">
        <v>1</v>
      </c>
      <c r="BQ62" s="109">
        <v>1</v>
      </c>
      <c r="BR62" s="109">
        <v>1</v>
      </c>
      <c r="BS62" s="109">
        <v>1</v>
      </c>
      <c r="BT62" s="109">
        <v>1</v>
      </c>
      <c r="BU62" s="109">
        <v>1</v>
      </c>
      <c r="BV62" s="109">
        <v>1</v>
      </c>
      <c r="BW62" s="109">
        <v>1</v>
      </c>
      <c r="BX62" s="109">
        <v>1</v>
      </c>
      <c r="BY62" s="109">
        <v>1</v>
      </c>
      <c r="BZ62" s="109">
        <v>1</v>
      </c>
      <c r="CA62" s="109">
        <v>1</v>
      </c>
      <c r="CB62" s="109">
        <v>1</v>
      </c>
      <c r="CC62" s="109">
        <v>1</v>
      </c>
      <c r="CD62" s="109">
        <v>1</v>
      </c>
      <c r="CE62" s="109">
        <v>1</v>
      </c>
      <c r="CF62" s="109">
        <v>1</v>
      </c>
      <c r="CG62" s="109">
        <v>1</v>
      </c>
      <c r="CH62" s="109">
        <v>1</v>
      </c>
      <c r="CI62" s="109">
        <v>1</v>
      </c>
      <c r="CJ62" s="109">
        <v>1</v>
      </c>
      <c r="CK62" s="109">
        <v>1</v>
      </c>
      <c r="CL62" s="109">
        <v>1</v>
      </c>
      <c r="CM62" s="109">
        <v>1</v>
      </c>
      <c r="CN62" s="109">
        <v>1</v>
      </c>
      <c r="CO62" s="109">
        <v>1</v>
      </c>
      <c r="CR62" s="26">
        <v>21</v>
      </c>
      <c r="CU62" s="31">
        <v>20</v>
      </c>
      <c r="CV62" s="16" t="s">
        <v>42</v>
      </c>
      <c r="CY62" s="31">
        <v>6</v>
      </c>
      <c r="CZ62" s="15" t="s">
        <v>42</v>
      </c>
      <c r="DA62" s="31">
        <v>20</v>
      </c>
      <c r="DB62" s="16" t="s">
        <v>42</v>
      </c>
      <c r="DC62" s="17">
        <f t="shared" si="98"/>
        <v>14</v>
      </c>
      <c r="DD62" s="15" t="s">
        <v>42</v>
      </c>
      <c r="DE62" s="12">
        <v>2</v>
      </c>
      <c r="DF62" s="105">
        <f t="shared" si="52"/>
        <v>28</v>
      </c>
      <c r="DH62" s="12">
        <v>11</v>
      </c>
      <c r="DI62" s="101">
        <f>INDEX('Cost Values'!$E$4:$E$47,MATCH(DH62,'Cost Values'!$A$4:$A$47,0))*CR62</f>
        <v>21000</v>
      </c>
      <c r="DJ62" s="102"/>
      <c r="DK62" s="12">
        <v>11</v>
      </c>
      <c r="DL62" s="101">
        <f>INDEX('Cost Values'!$E$4:$E$47,MATCH(DK62,'Cost Values'!$A$4:$A$47,0))*CR62*(1+$DL$1)^DC62</f>
        <v>54220.10965270664</v>
      </c>
      <c r="DM62" s="12"/>
      <c r="DN62" s="127">
        <f>SUM(D62:INDEX(D62:AV62,DC62))</f>
        <v>14</v>
      </c>
      <c r="DO62" s="12"/>
      <c r="DP62" s="130">
        <f ca="1">IF(COUNT(D62:CO62)&lt;2*DA62,DA62,SUM(OFFSET(D62,0,DC62):INDEX(OFFSET(D62,0,DC62):CO62,DA62)))</f>
        <v>20</v>
      </c>
      <c r="DQ62" s="12"/>
      <c r="DR62" s="101">
        <f t="shared" si="53"/>
        <v>3872.8649751933312</v>
      </c>
      <c r="DS62" s="101">
        <f t="shared" si="54"/>
        <v>3872.8649751933312</v>
      </c>
      <c r="DT62" s="101">
        <f t="shared" si="55"/>
        <v>3872.8649751933312</v>
      </c>
      <c r="DU62" s="101">
        <f t="shared" si="56"/>
        <v>3872.8649751933312</v>
      </c>
      <c r="DV62" s="101">
        <f t="shared" si="57"/>
        <v>3872.8649751933312</v>
      </c>
      <c r="DW62" s="101">
        <f t="shared" si="58"/>
        <v>3872.8649751933312</v>
      </c>
      <c r="DX62" s="101">
        <f t="shared" si="59"/>
        <v>3872.8649751933312</v>
      </c>
      <c r="DY62" s="101">
        <f t="shared" si="60"/>
        <v>3872.8649751933312</v>
      </c>
      <c r="DZ62" s="101">
        <f t="shared" si="61"/>
        <v>3872.8649751933312</v>
      </c>
      <c r="EA62" s="101">
        <f t="shared" si="62"/>
        <v>3872.8649751933312</v>
      </c>
      <c r="EB62" s="101">
        <f t="shared" si="63"/>
        <v>3872.8649751933312</v>
      </c>
      <c r="EC62" s="101">
        <f t="shared" si="64"/>
        <v>3872.8649751933312</v>
      </c>
      <c r="ED62" s="101">
        <f t="shared" si="65"/>
        <v>3872.8649751933312</v>
      </c>
      <c r="EE62" s="101">
        <f t="shared" si="66"/>
        <v>3872.8649751933312</v>
      </c>
      <c r="EF62" s="101">
        <f t="shared" si="67"/>
        <v>10510.362065314668</v>
      </c>
      <c r="EG62" s="101">
        <f t="shared" si="68"/>
        <v>10510.362065314668</v>
      </c>
      <c r="EH62" s="101">
        <f t="shared" si="69"/>
        <v>10510.362065314668</v>
      </c>
      <c r="EI62" s="101">
        <f t="shared" si="70"/>
        <v>10510.362065314668</v>
      </c>
      <c r="EJ62" s="101">
        <f t="shared" si="71"/>
        <v>10510.362065314668</v>
      </c>
      <c r="EK62" s="101">
        <f t="shared" si="72"/>
        <v>10510.362065314668</v>
      </c>
      <c r="EL62" s="101">
        <f t="shared" si="73"/>
        <v>10510.362065314668</v>
      </c>
      <c r="EM62" s="101">
        <f t="shared" si="74"/>
        <v>10510.362065314668</v>
      </c>
      <c r="EN62" s="101">
        <f t="shared" si="75"/>
        <v>10510.362065314668</v>
      </c>
      <c r="EO62" s="101">
        <f t="shared" si="76"/>
        <v>10510.362065314668</v>
      </c>
      <c r="EP62" s="101">
        <f t="shared" si="77"/>
        <v>10510.362065314668</v>
      </c>
      <c r="EQ62" s="101">
        <f t="shared" si="78"/>
        <v>10510.362065314668</v>
      </c>
      <c r="ER62" s="101">
        <f t="shared" si="79"/>
        <v>10510.362065314668</v>
      </c>
      <c r="ES62" s="101">
        <f t="shared" si="80"/>
        <v>10510.362065314668</v>
      </c>
      <c r="ET62" s="101">
        <f t="shared" si="81"/>
        <v>10510.362065314668</v>
      </c>
      <c r="EU62" s="101">
        <f t="shared" si="82"/>
        <v>10510.362065314668</v>
      </c>
      <c r="EV62" s="101">
        <f t="shared" si="83"/>
        <v>10510.362065314668</v>
      </c>
      <c r="EW62" s="101">
        <f t="shared" si="84"/>
        <v>10510.362065314668</v>
      </c>
      <c r="EX62" s="101">
        <f t="shared" si="85"/>
        <v>10510.362065314668</v>
      </c>
      <c r="EY62" s="101">
        <f t="shared" si="86"/>
        <v>10510.362065314668</v>
      </c>
      <c r="EZ62" s="101">
        <f t="shared" si="87"/>
        <v>40747.874340933253</v>
      </c>
      <c r="FA62" s="101">
        <f t="shared" si="88"/>
        <v>40747.874340933253</v>
      </c>
      <c r="FB62" s="101">
        <f t="shared" si="89"/>
        <v>40747.874340933253</v>
      </c>
      <c r="FC62" s="101">
        <f t="shared" si="90"/>
        <v>40747.874340933253</v>
      </c>
      <c r="FD62" s="101">
        <f t="shared" si="91"/>
        <v>40747.874340933253</v>
      </c>
      <c r="FE62" s="101">
        <f t="shared" si="92"/>
        <v>40747.874340933253</v>
      </c>
      <c r="FF62" s="101">
        <f t="shared" si="93"/>
        <v>40747.874340933253</v>
      </c>
      <c r="FG62" s="101">
        <f t="shared" si="94"/>
        <v>40747.874340933253</v>
      </c>
      <c r="FH62" s="101">
        <f t="shared" si="95"/>
        <v>40747.874340933253</v>
      </c>
      <c r="FI62" s="101">
        <f t="shared" si="96"/>
        <v>40747.874340933253</v>
      </c>
      <c r="FJ62" s="101">
        <f t="shared" si="97"/>
        <v>40747.874340933253</v>
      </c>
    </row>
    <row r="63" spans="1:166" x14ac:dyDescent="0.25">
      <c r="A63" s="86" t="s">
        <v>34</v>
      </c>
      <c r="B63" s="135">
        <v>2</v>
      </c>
      <c r="C63" s="1" t="s">
        <v>245</v>
      </c>
      <c r="D63" s="109">
        <v>1</v>
      </c>
      <c r="E63" s="109">
        <v>1</v>
      </c>
      <c r="F63" s="109">
        <v>1</v>
      </c>
      <c r="G63" s="109">
        <v>1</v>
      </c>
      <c r="H63" s="109">
        <v>1</v>
      </c>
      <c r="I63" s="109">
        <v>1</v>
      </c>
      <c r="J63" s="109">
        <v>1</v>
      </c>
      <c r="K63" s="109">
        <v>1</v>
      </c>
      <c r="L63" s="109">
        <v>1</v>
      </c>
      <c r="M63" s="109">
        <v>1</v>
      </c>
      <c r="N63" s="109">
        <v>1</v>
      </c>
      <c r="O63" s="109">
        <v>1</v>
      </c>
      <c r="P63" s="109">
        <v>1</v>
      </c>
      <c r="Q63" s="109">
        <v>1</v>
      </c>
      <c r="R63" s="109">
        <v>1</v>
      </c>
      <c r="S63" s="109">
        <v>1</v>
      </c>
      <c r="T63" s="109">
        <v>1</v>
      </c>
      <c r="U63" s="109">
        <v>1</v>
      </c>
      <c r="V63" s="109">
        <v>1</v>
      </c>
      <c r="W63" s="109">
        <v>1</v>
      </c>
      <c r="X63" s="109">
        <v>1</v>
      </c>
      <c r="Y63" s="109">
        <v>1</v>
      </c>
      <c r="Z63" s="109">
        <v>1</v>
      </c>
      <c r="AA63" s="109">
        <v>1</v>
      </c>
      <c r="AB63" s="109">
        <v>1</v>
      </c>
      <c r="AC63" s="109">
        <v>1</v>
      </c>
      <c r="AD63" s="109">
        <v>1</v>
      </c>
      <c r="AE63" s="109">
        <v>1</v>
      </c>
      <c r="AF63" s="109">
        <v>1</v>
      </c>
      <c r="AG63" s="109">
        <v>1</v>
      </c>
      <c r="AH63" s="109">
        <v>1</v>
      </c>
      <c r="AI63" s="109">
        <v>1</v>
      </c>
      <c r="AJ63" s="109">
        <v>1</v>
      </c>
      <c r="AK63" s="109">
        <v>1</v>
      </c>
      <c r="AL63" s="109">
        <v>1</v>
      </c>
      <c r="AM63" s="109">
        <v>1</v>
      </c>
      <c r="AN63" s="109">
        <v>1</v>
      </c>
      <c r="AO63" s="109">
        <v>1</v>
      </c>
      <c r="AP63" s="109">
        <v>1</v>
      </c>
      <c r="AQ63" s="109">
        <v>1</v>
      </c>
      <c r="AR63" s="109">
        <v>1</v>
      </c>
      <c r="AS63" s="109">
        <v>1</v>
      </c>
      <c r="AT63" s="109">
        <v>1</v>
      </c>
      <c r="AU63" s="109">
        <v>1</v>
      </c>
      <c r="AV63" s="109">
        <v>1</v>
      </c>
      <c r="AW63" s="109">
        <v>1</v>
      </c>
      <c r="AX63" s="109">
        <v>1</v>
      </c>
      <c r="AY63" s="109">
        <v>1</v>
      </c>
      <c r="AZ63" s="109">
        <v>1</v>
      </c>
      <c r="BA63" s="109">
        <v>1</v>
      </c>
      <c r="BB63" s="109">
        <v>1</v>
      </c>
      <c r="BC63" s="109">
        <v>1</v>
      </c>
      <c r="BD63" s="109">
        <v>1</v>
      </c>
      <c r="BE63" s="109">
        <v>1</v>
      </c>
      <c r="BF63" s="109">
        <v>1</v>
      </c>
      <c r="BG63" s="109">
        <v>1</v>
      </c>
      <c r="BH63" s="109">
        <v>1</v>
      </c>
      <c r="BI63" s="109">
        <v>1</v>
      </c>
      <c r="BJ63" s="109">
        <v>1</v>
      </c>
      <c r="BK63" s="109">
        <v>1</v>
      </c>
      <c r="BL63" s="109">
        <v>1</v>
      </c>
      <c r="BM63" s="109">
        <v>1</v>
      </c>
      <c r="BN63" s="109">
        <v>1</v>
      </c>
      <c r="BO63" s="109">
        <v>1</v>
      </c>
      <c r="BP63" s="109">
        <v>1</v>
      </c>
      <c r="BQ63" s="109">
        <v>1</v>
      </c>
      <c r="BR63" s="109">
        <v>1</v>
      </c>
      <c r="BS63" s="109">
        <v>1</v>
      </c>
      <c r="BT63" s="109">
        <v>1</v>
      </c>
      <c r="BU63" s="109">
        <v>1</v>
      </c>
      <c r="BV63" s="109">
        <v>1</v>
      </c>
      <c r="BW63" s="109">
        <v>1</v>
      </c>
      <c r="BX63" s="109">
        <v>1</v>
      </c>
      <c r="BY63" s="109">
        <v>1</v>
      </c>
      <c r="BZ63" s="109">
        <v>1</v>
      </c>
      <c r="CA63" s="109">
        <v>1</v>
      </c>
      <c r="CB63" s="109">
        <v>1</v>
      </c>
      <c r="CC63" s="109">
        <v>1</v>
      </c>
      <c r="CD63" s="109">
        <v>1</v>
      </c>
      <c r="CE63" s="109">
        <v>1</v>
      </c>
      <c r="CF63" s="109">
        <v>1</v>
      </c>
      <c r="CG63" s="109">
        <v>1</v>
      </c>
      <c r="CH63" s="109">
        <v>1</v>
      </c>
      <c r="CI63" s="109">
        <v>1</v>
      </c>
      <c r="CJ63" s="109">
        <v>1</v>
      </c>
      <c r="CK63" s="109">
        <v>1</v>
      </c>
      <c r="CL63" s="109">
        <v>1</v>
      </c>
      <c r="CM63" s="109">
        <v>1</v>
      </c>
      <c r="CN63" s="109">
        <v>1</v>
      </c>
      <c r="CO63" s="109">
        <v>1</v>
      </c>
      <c r="CR63" s="26">
        <v>21</v>
      </c>
      <c r="CU63" s="31">
        <v>20</v>
      </c>
      <c r="CV63" s="16" t="s">
        <v>42</v>
      </c>
      <c r="CY63" s="31">
        <v>6</v>
      </c>
      <c r="CZ63" s="15" t="s">
        <v>42</v>
      </c>
      <c r="DA63" s="31">
        <v>20</v>
      </c>
      <c r="DB63" s="16" t="s">
        <v>42</v>
      </c>
      <c r="DC63" s="17">
        <f t="shared" si="98"/>
        <v>14</v>
      </c>
      <c r="DD63" s="15" t="s">
        <v>42</v>
      </c>
      <c r="DE63" s="12">
        <v>2</v>
      </c>
      <c r="DF63" s="105">
        <f t="shared" si="52"/>
        <v>28</v>
      </c>
      <c r="DH63" s="12">
        <v>11</v>
      </c>
      <c r="DI63" s="101">
        <f>INDEX('Cost Values'!$E$4:$E$47,MATCH(DH63,'Cost Values'!$A$4:$A$47,0))*CR63</f>
        <v>21000</v>
      </c>
      <c r="DJ63" s="102"/>
      <c r="DK63" s="12">
        <v>11</v>
      </c>
      <c r="DL63" s="101">
        <f>INDEX('Cost Values'!$E$4:$E$47,MATCH(DK63,'Cost Values'!$A$4:$A$47,0))*CR63*(1+$DL$1)^DC63</f>
        <v>54220.10965270664</v>
      </c>
      <c r="DM63" s="12"/>
      <c r="DN63" s="127">
        <f>SUM(D63:INDEX(D63:AV63,DC63))</f>
        <v>14</v>
      </c>
      <c r="DO63" s="12"/>
      <c r="DP63" s="130">
        <f ca="1">IF(COUNT(D63:CO63)&lt;2*DA63,DA63,SUM(OFFSET(D63,0,DC63):INDEX(OFFSET(D63,0,DC63):CO63,DA63)))</f>
        <v>20</v>
      </c>
      <c r="DQ63" s="12"/>
      <c r="DR63" s="101">
        <f t="shared" si="53"/>
        <v>3872.8649751933312</v>
      </c>
      <c r="DS63" s="101">
        <f t="shared" si="54"/>
        <v>3872.8649751933312</v>
      </c>
      <c r="DT63" s="101">
        <f t="shared" si="55"/>
        <v>3872.8649751933312</v>
      </c>
      <c r="DU63" s="101">
        <f t="shared" si="56"/>
        <v>3872.8649751933312</v>
      </c>
      <c r="DV63" s="101">
        <f t="shared" si="57"/>
        <v>3872.8649751933312</v>
      </c>
      <c r="DW63" s="101">
        <f t="shared" si="58"/>
        <v>3872.8649751933312</v>
      </c>
      <c r="DX63" s="101">
        <f t="shared" si="59"/>
        <v>3872.8649751933312</v>
      </c>
      <c r="DY63" s="101">
        <f t="shared" si="60"/>
        <v>3872.8649751933312</v>
      </c>
      <c r="DZ63" s="101">
        <f t="shared" si="61"/>
        <v>3872.8649751933312</v>
      </c>
      <c r="EA63" s="101">
        <f t="shared" si="62"/>
        <v>3872.8649751933312</v>
      </c>
      <c r="EB63" s="101">
        <f t="shared" si="63"/>
        <v>3872.8649751933312</v>
      </c>
      <c r="EC63" s="101">
        <f t="shared" si="64"/>
        <v>3872.8649751933312</v>
      </c>
      <c r="ED63" s="101">
        <f t="shared" si="65"/>
        <v>3872.8649751933312</v>
      </c>
      <c r="EE63" s="101">
        <f t="shared" si="66"/>
        <v>3872.8649751933312</v>
      </c>
      <c r="EF63" s="101">
        <f t="shared" si="67"/>
        <v>10510.362065314668</v>
      </c>
      <c r="EG63" s="101">
        <f t="shared" si="68"/>
        <v>10510.362065314668</v>
      </c>
      <c r="EH63" s="101">
        <f t="shared" si="69"/>
        <v>10510.362065314668</v>
      </c>
      <c r="EI63" s="101">
        <f t="shared" si="70"/>
        <v>10510.362065314668</v>
      </c>
      <c r="EJ63" s="101">
        <f t="shared" si="71"/>
        <v>10510.362065314668</v>
      </c>
      <c r="EK63" s="101">
        <f t="shared" si="72"/>
        <v>10510.362065314668</v>
      </c>
      <c r="EL63" s="101">
        <f t="shared" si="73"/>
        <v>10510.362065314668</v>
      </c>
      <c r="EM63" s="101">
        <f t="shared" si="74"/>
        <v>10510.362065314668</v>
      </c>
      <c r="EN63" s="101">
        <f t="shared" si="75"/>
        <v>10510.362065314668</v>
      </c>
      <c r="EO63" s="101">
        <f t="shared" si="76"/>
        <v>10510.362065314668</v>
      </c>
      <c r="EP63" s="101">
        <f t="shared" si="77"/>
        <v>10510.362065314668</v>
      </c>
      <c r="EQ63" s="101">
        <f t="shared" si="78"/>
        <v>10510.362065314668</v>
      </c>
      <c r="ER63" s="101">
        <f t="shared" si="79"/>
        <v>10510.362065314668</v>
      </c>
      <c r="ES63" s="101">
        <f t="shared" si="80"/>
        <v>10510.362065314668</v>
      </c>
      <c r="ET63" s="101">
        <f t="shared" si="81"/>
        <v>10510.362065314668</v>
      </c>
      <c r="EU63" s="101">
        <f t="shared" si="82"/>
        <v>10510.362065314668</v>
      </c>
      <c r="EV63" s="101">
        <f t="shared" si="83"/>
        <v>10510.362065314668</v>
      </c>
      <c r="EW63" s="101">
        <f t="shared" si="84"/>
        <v>10510.362065314668</v>
      </c>
      <c r="EX63" s="101">
        <f t="shared" si="85"/>
        <v>10510.362065314668</v>
      </c>
      <c r="EY63" s="101">
        <f t="shared" si="86"/>
        <v>10510.362065314668</v>
      </c>
      <c r="EZ63" s="101">
        <f t="shared" si="87"/>
        <v>40747.874340933253</v>
      </c>
      <c r="FA63" s="101">
        <f t="shared" si="88"/>
        <v>40747.874340933253</v>
      </c>
      <c r="FB63" s="101">
        <f t="shared" si="89"/>
        <v>40747.874340933253</v>
      </c>
      <c r="FC63" s="101">
        <f t="shared" si="90"/>
        <v>40747.874340933253</v>
      </c>
      <c r="FD63" s="101">
        <f t="shared" si="91"/>
        <v>40747.874340933253</v>
      </c>
      <c r="FE63" s="101">
        <f t="shared" si="92"/>
        <v>40747.874340933253</v>
      </c>
      <c r="FF63" s="101">
        <f t="shared" si="93"/>
        <v>40747.874340933253</v>
      </c>
      <c r="FG63" s="101">
        <f t="shared" si="94"/>
        <v>40747.874340933253</v>
      </c>
      <c r="FH63" s="101">
        <f t="shared" si="95"/>
        <v>40747.874340933253</v>
      </c>
      <c r="FI63" s="101">
        <f t="shared" si="96"/>
        <v>40747.874340933253</v>
      </c>
      <c r="FJ63" s="101">
        <f t="shared" si="97"/>
        <v>40747.874340933253</v>
      </c>
    </row>
    <row r="64" spans="1:166" ht="45" x14ac:dyDescent="0.25">
      <c r="A64" s="4" t="s">
        <v>34</v>
      </c>
      <c r="B64" s="135">
        <v>3</v>
      </c>
      <c r="C64" s="11" t="s">
        <v>172</v>
      </c>
      <c r="D64" s="109">
        <v>1</v>
      </c>
      <c r="E64" s="109">
        <v>1</v>
      </c>
      <c r="F64" s="109">
        <v>1</v>
      </c>
      <c r="G64" s="109">
        <v>1</v>
      </c>
      <c r="H64" s="109">
        <v>1</v>
      </c>
      <c r="I64" s="109">
        <v>1</v>
      </c>
      <c r="J64" s="109">
        <v>1</v>
      </c>
      <c r="K64" s="109">
        <v>1</v>
      </c>
      <c r="L64" s="109">
        <v>1</v>
      </c>
      <c r="M64" s="109">
        <v>1</v>
      </c>
      <c r="N64" s="109">
        <v>1</v>
      </c>
      <c r="O64" s="109">
        <v>1</v>
      </c>
      <c r="P64" s="109">
        <v>1</v>
      </c>
      <c r="Q64" s="109">
        <v>1</v>
      </c>
      <c r="R64" s="109">
        <v>1</v>
      </c>
      <c r="S64" s="109">
        <v>1</v>
      </c>
      <c r="T64" s="109">
        <v>1</v>
      </c>
      <c r="U64" s="109">
        <v>1</v>
      </c>
      <c r="V64" s="109">
        <v>1</v>
      </c>
      <c r="W64" s="109">
        <v>1</v>
      </c>
      <c r="X64" s="109">
        <v>1</v>
      </c>
      <c r="Y64" s="109">
        <v>1</v>
      </c>
      <c r="Z64" s="109">
        <v>1</v>
      </c>
      <c r="AA64" s="109">
        <v>1</v>
      </c>
      <c r="AB64" s="109">
        <v>1</v>
      </c>
      <c r="AC64" s="109">
        <v>1</v>
      </c>
      <c r="AD64" s="109">
        <v>1</v>
      </c>
      <c r="AE64" s="109">
        <v>1</v>
      </c>
      <c r="AF64" s="109">
        <v>1</v>
      </c>
      <c r="AG64" s="109">
        <v>1</v>
      </c>
      <c r="AH64" s="109">
        <v>1</v>
      </c>
      <c r="AI64" s="109">
        <v>1</v>
      </c>
      <c r="AJ64" s="109">
        <v>1</v>
      </c>
      <c r="AK64" s="109">
        <v>1</v>
      </c>
      <c r="AL64" s="109">
        <v>1</v>
      </c>
      <c r="AM64" s="109">
        <v>1</v>
      </c>
      <c r="AN64" s="109">
        <v>1</v>
      </c>
      <c r="AO64" s="109">
        <v>1</v>
      </c>
      <c r="AP64" s="109">
        <v>1</v>
      </c>
      <c r="AQ64" s="109">
        <v>1</v>
      </c>
      <c r="AR64" s="109">
        <v>1</v>
      </c>
      <c r="AS64" s="109">
        <v>1</v>
      </c>
      <c r="AT64" s="109">
        <v>1</v>
      </c>
      <c r="AU64" s="109">
        <v>1</v>
      </c>
      <c r="AV64" s="109">
        <v>1</v>
      </c>
      <c r="AW64" s="109">
        <v>1</v>
      </c>
      <c r="AX64" s="109">
        <v>1</v>
      </c>
      <c r="AY64" s="109">
        <v>1</v>
      </c>
      <c r="AZ64" s="109">
        <v>1</v>
      </c>
      <c r="BA64" s="109">
        <v>1</v>
      </c>
      <c r="BB64" s="109">
        <v>1</v>
      </c>
      <c r="BC64" s="109">
        <v>1</v>
      </c>
      <c r="BD64" s="109">
        <v>1</v>
      </c>
      <c r="BE64" s="109">
        <v>1</v>
      </c>
      <c r="BF64" s="109">
        <v>1</v>
      </c>
      <c r="BG64" s="109">
        <v>1</v>
      </c>
      <c r="BH64" s="109">
        <v>1</v>
      </c>
      <c r="BI64" s="109">
        <v>1</v>
      </c>
      <c r="BJ64" s="109">
        <v>1</v>
      </c>
      <c r="BK64" s="109">
        <v>1</v>
      </c>
      <c r="BL64" s="109">
        <v>1</v>
      </c>
      <c r="BM64" s="109">
        <v>1</v>
      </c>
      <c r="BN64" s="109">
        <v>1</v>
      </c>
      <c r="BO64" s="109">
        <v>1</v>
      </c>
      <c r="BP64" s="109">
        <v>1</v>
      </c>
      <c r="BQ64" s="109">
        <v>1</v>
      </c>
      <c r="BR64" s="109">
        <v>1</v>
      </c>
      <c r="BS64" s="109">
        <v>1</v>
      </c>
      <c r="BT64" s="109">
        <v>1</v>
      </c>
      <c r="BU64" s="109">
        <v>1</v>
      </c>
      <c r="BV64" s="109">
        <v>1</v>
      </c>
      <c r="BW64" s="109">
        <v>1</v>
      </c>
      <c r="BX64" s="109">
        <v>1</v>
      </c>
      <c r="BY64" s="109">
        <v>1</v>
      </c>
      <c r="BZ64" s="109">
        <v>1</v>
      </c>
      <c r="CA64" s="109">
        <v>1</v>
      </c>
      <c r="CB64" s="109">
        <v>1</v>
      </c>
      <c r="CC64" s="109">
        <v>1</v>
      </c>
      <c r="CD64" s="109">
        <v>1</v>
      </c>
      <c r="CE64" s="109">
        <v>1</v>
      </c>
      <c r="CF64" s="109">
        <v>1</v>
      </c>
      <c r="CG64" s="109">
        <v>1</v>
      </c>
      <c r="CH64" s="109">
        <v>1</v>
      </c>
      <c r="CI64" s="109">
        <v>1</v>
      </c>
      <c r="CJ64" s="109">
        <v>1</v>
      </c>
      <c r="CK64" s="109">
        <v>1</v>
      </c>
      <c r="CL64" s="109">
        <v>1</v>
      </c>
      <c r="CM64" s="109">
        <v>1</v>
      </c>
      <c r="CN64" s="109">
        <v>1</v>
      </c>
      <c r="CO64" s="109">
        <v>1</v>
      </c>
      <c r="CP64" s="11"/>
      <c r="CQ64" s="11"/>
      <c r="CR64" s="24">
        <v>1</v>
      </c>
      <c r="CS64" s="36">
        <v>33.469996442057841</v>
      </c>
      <c r="CT64" s="36">
        <v>-88.970046444955813</v>
      </c>
      <c r="CU64" s="17">
        <v>40</v>
      </c>
      <c r="CV64" s="15"/>
      <c r="CW64" s="13" t="s">
        <v>174</v>
      </c>
      <c r="CX64" s="13" t="s">
        <v>17</v>
      </c>
      <c r="CY64" s="17">
        <v>20</v>
      </c>
      <c r="CZ64" s="15" t="s">
        <v>42</v>
      </c>
      <c r="DA64" s="17">
        <v>30</v>
      </c>
      <c r="DB64" s="15"/>
      <c r="DC64" s="17">
        <f t="shared" si="98"/>
        <v>10</v>
      </c>
      <c r="DD64" s="15"/>
      <c r="DE64" s="12">
        <v>3</v>
      </c>
      <c r="DF64" s="105">
        <f t="shared" si="52"/>
        <v>30</v>
      </c>
      <c r="DH64" s="12">
        <v>8</v>
      </c>
      <c r="DI64" s="101">
        <f>INDEX('Cost Values'!$E$4:$E$47,MATCH(DH64,'Cost Values'!$A$4:$A$47,0))*CR64</f>
        <v>1250</v>
      </c>
      <c r="DJ64" s="12"/>
      <c r="DK64" s="12">
        <v>9</v>
      </c>
      <c r="DL64" s="101">
        <f>INDEX('Cost Values'!$E$4:$E$47,MATCH(DK64,'Cost Values'!$A$4:$A$47,0))*CR64*(1+$DL$1)^DC64</f>
        <v>3445.7335322873623</v>
      </c>
      <c r="DM64" s="12"/>
      <c r="DN64" s="127">
        <f>SUM(D64:INDEX(D64:AV64,DC64))</f>
        <v>10</v>
      </c>
      <c r="DO64" s="12"/>
      <c r="DP64" s="130">
        <f ca="1">IF(COUNT(D64:CO64)&lt;2*DA64,DA64,SUM(OFFSET(D64,0,DC64):INDEX(OFFSET(D64,0,DC64):CO64,DA64)))</f>
        <v>30</v>
      </c>
      <c r="DQ64" s="12"/>
      <c r="DR64" s="101">
        <f t="shared" si="53"/>
        <v>344.57335322873621</v>
      </c>
      <c r="DS64" s="101">
        <f t="shared" si="54"/>
        <v>344.57335322873621</v>
      </c>
      <c r="DT64" s="101">
        <f t="shared" si="55"/>
        <v>344.57335322873621</v>
      </c>
      <c r="DU64" s="101">
        <f t="shared" si="56"/>
        <v>344.57335322873621</v>
      </c>
      <c r="DV64" s="101">
        <f t="shared" si="57"/>
        <v>344.57335322873621</v>
      </c>
      <c r="DW64" s="101">
        <f t="shared" si="58"/>
        <v>344.57335322873621</v>
      </c>
      <c r="DX64" s="101">
        <f t="shared" si="59"/>
        <v>344.57335322873621</v>
      </c>
      <c r="DY64" s="101">
        <f t="shared" si="60"/>
        <v>344.57335322873621</v>
      </c>
      <c r="DZ64" s="101">
        <f t="shared" si="61"/>
        <v>344.57335322873621</v>
      </c>
      <c r="EA64" s="101">
        <f t="shared" si="62"/>
        <v>344.57335322873621</v>
      </c>
      <c r="EB64" s="101">
        <f t="shared" si="63"/>
        <v>876.78145683564969</v>
      </c>
      <c r="EC64" s="101">
        <f t="shared" si="64"/>
        <v>876.78145683564969</v>
      </c>
      <c r="ED64" s="101">
        <f t="shared" si="65"/>
        <v>876.78145683564969</v>
      </c>
      <c r="EE64" s="101">
        <f t="shared" si="66"/>
        <v>876.78145683564969</v>
      </c>
      <c r="EF64" s="101">
        <f t="shared" si="67"/>
        <v>876.78145683564969</v>
      </c>
      <c r="EG64" s="101">
        <f t="shared" si="68"/>
        <v>876.78145683564969</v>
      </c>
      <c r="EH64" s="101">
        <f t="shared" si="69"/>
        <v>876.78145683564969</v>
      </c>
      <c r="EI64" s="101">
        <f t="shared" si="70"/>
        <v>876.78145683564969</v>
      </c>
      <c r="EJ64" s="101">
        <f t="shared" si="71"/>
        <v>876.78145683564969</v>
      </c>
      <c r="EK64" s="101">
        <f t="shared" si="72"/>
        <v>876.78145683564969</v>
      </c>
      <c r="EL64" s="101">
        <f t="shared" si="73"/>
        <v>876.78145683564969</v>
      </c>
      <c r="EM64" s="101">
        <f t="shared" si="74"/>
        <v>876.78145683564969</v>
      </c>
      <c r="EN64" s="101">
        <f t="shared" si="75"/>
        <v>876.78145683564969</v>
      </c>
      <c r="EO64" s="101">
        <f t="shared" si="76"/>
        <v>876.78145683564969</v>
      </c>
      <c r="EP64" s="101">
        <f t="shared" si="77"/>
        <v>876.78145683564969</v>
      </c>
      <c r="EQ64" s="101">
        <f t="shared" si="78"/>
        <v>876.78145683564969</v>
      </c>
      <c r="ER64" s="101">
        <f t="shared" si="79"/>
        <v>876.78145683564969</v>
      </c>
      <c r="ES64" s="101">
        <f t="shared" si="80"/>
        <v>876.78145683564969</v>
      </c>
      <c r="ET64" s="101">
        <f t="shared" si="81"/>
        <v>876.78145683564969</v>
      </c>
      <c r="EU64" s="101">
        <f t="shared" si="82"/>
        <v>876.78145683564969</v>
      </c>
      <c r="EV64" s="101">
        <f t="shared" si="83"/>
        <v>876.78145683564969</v>
      </c>
      <c r="EW64" s="101">
        <f t="shared" si="84"/>
        <v>876.78145683564969</v>
      </c>
      <c r="EX64" s="101">
        <f t="shared" si="85"/>
        <v>876.78145683564969</v>
      </c>
      <c r="EY64" s="101">
        <f t="shared" si="86"/>
        <v>876.78145683564969</v>
      </c>
      <c r="EZ64" s="101">
        <f t="shared" si="87"/>
        <v>876.78145683564969</v>
      </c>
      <c r="FA64" s="101">
        <f t="shared" si="88"/>
        <v>876.78145683564969</v>
      </c>
      <c r="FB64" s="101">
        <f t="shared" si="89"/>
        <v>876.78145683564969</v>
      </c>
      <c r="FC64" s="101">
        <f t="shared" si="90"/>
        <v>876.78145683564969</v>
      </c>
      <c r="FD64" s="101">
        <f t="shared" si="91"/>
        <v>876.78145683564969</v>
      </c>
      <c r="FE64" s="101">
        <f t="shared" si="92"/>
        <v>876.78145683564969</v>
      </c>
      <c r="FF64" s="101">
        <f t="shared" si="93"/>
        <v>6693.0223928882733</v>
      </c>
      <c r="FG64" s="101">
        <f t="shared" si="94"/>
        <v>6693.0223928882733</v>
      </c>
      <c r="FH64" s="101">
        <f t="shared" si="95"/>
        <v>6693.0223928882733</v>
      </c>
      <c r="FI64" s="101">
        <f t="shared" si="96"/>
        <v>6693.0223928882733</v>
      </c>
      <c r="FJ64" s="101">
        <f t="shared" si="97"/>
        <v>6693.0223928882733</v>
      </c>
    </row>
    <row r="65" spans="1:166" ht="30" x14ac:dyDescent="0.25">
      <c r="A65" s="4" t="s">
        <v>34</v>
      </c>
      <c r="B65" s="135">
        <v>3</v>
      </c>
      <c r="C65" s="11" t="s">
        <v>173</v>
      </c>
      <c r="D65" s="109">
        <v>1</v>
      </c>
      <c r="E65" s="109">
        <v>1</v>
      </c>
      <c r="F65" s="109">
        <v>1</v>
      </c>
      <c r="G65" s="109">
        <v>1</v>
      </c>
      <c r="H65" s="109">
        <v>1</v>
      </c>
      <c r="I65" s="109">
        <v>1</v>
      </c>
      <c r="J65" s="109">
        <v>1</v>
      </c>
      <c r="K65" s="109">
        <v>1</v>
      </c>
      <c r="L65" s="109">
        <v>1</v>
      </c>
      <c r="M65" s="109">
        <v>1</v>
      </c>
      <c r="N65" s="109">
        <v>1</v>
      </c>
      <c r="O65" s="109">
        <v>1</v>
      </c>
      <c r="P65" s="109">
        <v>1</v>
      </c>
      <c r="Q65" s="109">
        <v>1</v>
      </c>
      <c r="R65" s="109">
        <v>1</v>
      </c>
      <c r="S65" s="109">
        <v>1</v>
      </c>
      <c r="T65" s="109">
        <v>1</v>
      </c>
      <c r="U65" s="109">
        <v>1</v>
      </c>
      <c r="V65" s="109">
        <v>1</v>
      </c>
      <c r="W65" s="109">
        <v>1</v>
      </c>
      <c r="X65" s="109">
        <v>1</v>
      </c>
      <c r="Y65" s="109">
        <v>1</v>
      </c>
      <c r="Z65" s="109">
        <v>1</v>
      </c>
      <c r="AA65" s="109">
        <v>1</v>
      </c>
      <c r="AB65" s="109">
        <v>1</v>
      </c>
      <c r="AC65" s="109">
        <v>1</v>
      </c>
      <c r="AD65" s="109">
        <v>1</v>
      </c>
      <c r="AE65" s="109">
        <v>1</v>
      </c>
      <c r="AF65" s="109">
        <v>1</v>
      </c>
      <c r="AG65" s="109">
        <v>1</v>
      </c>
      <c r="AH65" s="109">
        <v>1</v>
      </c>
      <c r="AI65" s="109">
        <v>1</v>
      </c>
      <c r="AJ65" s="109">
        <v>1</v>
      </c>
      <c r="AK65" s="109">
        <v>1</v>
      </c>
      <c r="AL65" s="109">
        <v>1</v>
      </c>
      <c r="AM65" s="109">
        <v>1</v>
      </c>
      <c r="AN65" s="109">
        <v>1</v>
      </c>
      <c r="AO65" s="109">
        <v>1</v>
      </c>
      <c r="AP65" s="109">
        <v>1</v>
      </c>
      <c r="AQ65" s="109">
        <v>1</v>
      </c>
      <c r="AR65" s="109">
        <v>1</v>
      </c>
      <c r="AS65" s="109">
        <v>1</v>
      </c>
      <c r="AT65" s="109">
        <v>1</v>
      </c>
      <c r="AU65" s="109">
        <v>1</v>
      </c>
      <c r="AV65" s="109">
        <v>1</v>
      </c>
      <c r="AW65" s="109">
        <v>1</v>
      </c>
      <c r="AX65" s="109">
        <v>1</v>
      </c>
      <c r="AY65" s="109">
        <v>1</v>
      </c>
      <c r="AZ65" s="109">
        <v>1</v>
      </c>
      <c r="BA65" s="109">
        <v>1</v>
      </c>
      <c r="BB65" s="109">
        <v>1</v>
      </c>
      <c r="BC65" s="109">
        <v>1</v>
      </c>
      <c r="BD65" s="109">
        <v>1</v>
      </c>
      <c r="BE65" s="109">
        <v>1</v>
      </c>
      <c r="BF65" s="109">
        <v>1</v>
      </c>
      <c r="BG65" s="109">
        <v>1</v>
      </c>
      <c r="BH65" s="109">
        <v>1</v>
      </c>
      <c r="BI65" s="109">
        <v>1</v>
      </c>
      <c r="BJ65" s="109">
        <v>1</v>
      </c>
      <c r="BK65" s="109">
        <v>1</v>
      </c>
      <c r="BL65" s="109">
        <v>1</v>
      </c>
      <c r="BM65" s="109">
        <v>1</v>
      </c>
      <c r="BN65" s="109">
        <v>1</v>
      </c>
      <c r="BO65" s="109">
        <v>1</v>
      </c>
      <c r="BP65" s="109">
        <v>1</v>
      </c>
      <c r="BQ65" s="109">
        <v>1</v>
      </c>
      <c r="BR65" s="109">
        <v>1</v>
      </c>
      <c r="BS65" s="109">
        <v>1</v>
      </c>
      <c r="BT65" s="109">
        <v>1</v>
      </c>
      <c r="BU65" s="109">
        <v>1</v>
      </c>
      <c r="BV65" s="109">
        <v>1</v>
      </c>
      <c r="BW65" s="109">
        <v>1</v>
      </c>
      <c r="BX65" s="109">
        <v>1</v>
      </c>
      <c r="BY65" s="109">
        <v>1</v>
      </c>
      <c r="BZ65" s="109">
        <v>1</v>
      </c>
      <c r="CA65" s="109">
        <v>1</v>
      </c>
      <c r="CB65" s="109">
        <v>1</v>
      </c>
      <c r="CC65" s="109">
        <v>1</v>
      </c>
      <c r="CD65" s="109">
        <v>1</v>
      </c>
      <c r="CE65" s="109">
        <v>1</v>
      </c>
      <c r="CF65" s="109">
        <v>1</v>
      </c>
      <c r="CG65" s="109">
        <v>1</v>
      </c>
      <c r="CH65" s="109">
        <v>1</v>
      </c>
      <c r="CI65" s="109">
        <v>1</v>
      </c>
      <c r="CJ65" s="109">
        <v>1</v>
      </c>
      <c r="CK65" s="109">
        <v>1</v>
      </c>
      <c r="CL65" s="109">
        <v>1</v>
      </c>
      <c r="CM65" s="109">
        <v>1</v>
      </c>
      <c r="CN65" s="109">
        <v>1</v>
      </c>
      <c r="CO65" s="109">
        <v>1</v>
      </c>
      <c r="CP65" s="11"/>
      <c r="CQ65" s="11"/>
      <c r="CR65" s="24">
        <v>1</v>
      </c>
      <c r="CS65" s="36">
        <v>33.663719620775005</v>
      </c>
      <c r="CT65" s="36">
        <v>-88.696438673655678</v>
      </c>
      <c r="CU65" s="17">
        <v>40</v>
      </c>
      <c r="CV65" s="15"/>
      <c r="CW65" s="13" t="s">
        <v>174</v>
      </c>
      <c r="CX65" s="13" t="s">
        <v>17</v>
      </c>
      <c r="CY65" s="17">
        <v>20</v>
      </c>
      <c r="CZ65" s="15" t="s">
        <v>42</v>
      </c>
      <c r="DA65" s="17">
        <v>30</v>
      </c>
      <c r="DB65" s="15"/>
      <c r="DC65" s="17">
        <f t="shared" si="98"/>
        <v>10</v>
      </c>
      <c r="DD65" s="15"/>
      <c r="DE65" s="12">
        <v>3</v>
      </c>
      <c r="DF65" s="105">
        <f t="shared" si="52"/>
        <v>30</v>
      </c>
      <c r="DH65" s="12">
        <v>8</v>
      </c>
      <c r="DI65" s="101">
        <f>INDEX('Cost Values'!$E$4:$E$47,MATCH(DH65,'Cost Values'!$A$4:$A$47,0))*CR65</f>
        <v>1250</v>
      </c>
      <c r="DJ65" s="12"/>
      <c r="DK65" s="12">
        <v>9</v>
      </c>
      <c r="DL65" s="101">
        <f>INDEX('Cost Values'!$E$4:$E$47,MATCH(DK65,'Cost Values'!$A$4:$A$47,0))*CR65*(1+$DL$1)^DC65</f>
        <v>3445.7335322873623</v>
      </c>
      <c r="DM65" s="12"/>
      <c r="DN65" s="127">
        <f>SUM(D65:INDEX(D65:AV65,DC65))</f>
        <v>10</v>
      </c>
      <c r="DO65" s="12"/>
      <c r="DP65" s="130">
        <f ca="1">IF(COUNT(D65:CO65)&lt;2*DA65,DA65,SUM(OFFSET(D65,0,DC65):INDEX(OFFSET(D65,0,DC65):CO65,DA65)))</f>
        <v>30</v>
      </c>
      <c r="DQ65" s="12"/>
      <c r="DR65" s="101">
        <f t="shared" si="53"/>
        <v>344.57335322873621</v>
      </c>
      <c r="DS65" s="101">
        <f t="shared" si="54"/>
        <v>344.57335322873621</v>
      </c>
      <c r="DT65" s="101">
        <f t="shared" si="55"/>
        <v>344.57335322873621</v>
      </c>
      <c r="DU65" s="101">
        <f t="shared" si="56"/>
        <v>344.57335322873621</v>
      </c>
      <c r="DV65" s="101">
        <f t="shared" si="57"/>
        <v>344.57335322873621</v>
      </c>
      <c r="DW65" s="101">
        <f t="shared" si="58"/>
        <v>344.57335322873621</v>
      </c>
      <c r="DX65" s="101">
        <f t="shared" si="59"/>
        <v>344.57335322873621</v>
      </c>
      <c r="DY65" s="101">
        <f t="shared" si="60"/>
        <v>344.57335322873621</v>
      </c>
      <c r="DZ65" s="101">
        <f t="shared" si="61"/>
        <v>344.57335322873621</v>
      </c>
      <c r="EA65" s="101">
        <f t="shared" si="62"/>
        <v>344.57335322873621</v>
      </c>
      <c r="EB65" s="101">
        <f t="shared" si="63"/>
        <v>876.78145683564969</v>
      </c>
      <c r="EC65" s="101">
        <f t="shared" si="64"/>
        <v>876.78145683564969</v>
      </c>
      <c r="ED65" s="101">
        <f t="shared" si="65"/>
        <v>876.78145683564969</v>
      </c>
      <c r="EE65" s="101">
        <f t="shared" si="66"/>
        <v>876.78145683564969</v>
      </c>
      <c r="EF65" s="101">
        <f t="shared" si="67"/>
        <v>876.78145683564969</v>
      </c>
      <c r="EG65" s="101">
        <f t="shared" si="68"/>
        <v>876.78145683564969</v>
      </c>
      <c r="EH65" s="101">
        <f t="shared" si="69"/>
        <v>876.78145683564969</v>
      </c>
      <c r="EI65" s="101">
        <f t="shared" si="70"/>
        <v>876.78145683564969</v>
      </c>
      <c r="EJ65" s="101">
        <f t="shared" si="71"/>
        <v>876.78145683564969</v>
      </c>
      <c r="EK65" s="101">
        <f t="shared" si="72"/>
        <v>876.78145683564969</v>
      </c>
      <c r="EL65" s="101">
        <f t="shared" si="73"/>
        <v>876.78145683564969</v>
      </c>
      <c r="EM65" s="101">
        <f t="shared" si="74"/>
        <v>876.78145683564969</v>
      </c>
      <c r="EN65" s="101">
        <f t="shared" si="75"/>
        <v>876.78145683564969</v>
      </c>
      <c r="EO65" s="101">
        <f t="shared" si="76"/>
        <v>876.78145683564969</v>
      </c>
      <c r="EP65" s="101">
        <f t="shared" si="77"/>
        <v>876.78145683564969</v>
      </c>
      <c r="EQ65" s="101">
        <f t="shared" si="78"/>
        <v>876.78145683564969</v>
      </c>
      <c r="ER65" s="101">
        <f t="shared" si="79"/>
        <v>876.78145683564969</v>
      </c>
      <c r="ES65" s="101">
        <f t="shared" si="80"/>
        <v>876.78145683564969</v>
      </c>
      <c r="ET65" s="101">
        <f t="shared" si="81"/>
        <v>876.78145683564969</v>
      </c>
      <c r="EU65" s="101">
        <f t="shared" si="82"/>
        <v>876.78145683564969</v>
      </c>
      <c r="EV65" s="101">
        <f t="shared" si="83"/>
        <v>876.78145683564969</v>
      </c>
      <c r="EW65" s="101">
        <f t="shared" si="84"/>
        <v>876.78145683564969</v>
      </c>
      <c r="EX65" s="101">
        <f t="shared" si="85"/>
        <v>876.78145683564969</v>
      </c>
      <c r="EY65" s="101">
        <f t="shared" si="86"/>
        <v>876.78145683564969</v>
      </c>
      <c r="EZ65" s="101">
        <f t="shared" si="87"/>
        <v>876.78145683564969</v>
      </c>
      <c r="FA65" s="101">
        <f t="shared" si="88"/>
        <v>876.78145683564969</v>
      </c>
      <c r="FB65" s="101">
        <f t="shared" si="89"/>
        <v>876.78145683564969</v>
      </c>
      <c r="FC65" s="101">
        <f t="shared" si="90"/>
        <v>876.78145683564969</v>
      </c>
      <c r="FD65" s="101">
        <f t="shared" si="91"/>
        <v>876.78145683564969</v>
      </c>
      <c r="FE65" s="101">
        <f t="shared" si="92"/>
        <v>876.78145683564969</v>
      </c>
      <c r="FF65" s="101">
        <f t="shared" si="93"/>
        <v>6693.0223928882733</v>
      </c>
      <c r="FG65" s="101">
        <f t="shared" si="94"/>
        <v>6693.0223928882733</v>
      </c>
      <c r="FH65" s="101">
        <f t="shared" si="95"/>
        <v>6693.0223928882733</v>
      </c>
      <c r="FI65" s="101">
        <f t="shared" si="96"/>
        <v>6693.0223928882733</v>
      </c>
      <c r="FJ65" s="101">
        <f t="shared" si="97"/>
        <v>6693.0223928882733</v>
      </c>
    </row>
    <row r="66" spans="1:166" x14ac:dyDescent="0.25">
      <c r="A66" s="86" t="s">
        <v>34</v>
      </c>
      <c r="B66" s="135">
        <v>2</v>
      </c>
      <c r="C66" s="1" t="s">
        <v>244</v>
      </c>
      <c r="D66" s="109">
        <v>1</v>
      </c>
      <c r="E66" s="109">
        <v>1</v>
      </c>
      <c r="F66" s="109">
        <v>1</v>
      </c>
      <c r="G66" s="109">
        <v>1</v>
      </c>
      <c r="H66" s="109">
        <v>1</v>
      </c>
      <c r="I66" s="109">
        <v>1</v>
      </c>
      <c r="J66" s="109">
        <v>1</v>
      </c>
      <c r="K66" s="109">
        <v>1</v>
      </c>
      <c r="L66" s="109">
        <v>1</v>
      </c>
      <c r="M66" s="109">
        <v>1</v>
      </c>
      <c r="N66" s="109">
        <v>1</v>
      </c>
      <c r="O66" s="109">
        <v>1</v>
      </c>
      <c r="P66" s="109">
        <v>1</v>
      </c>
      <c r="Q66" s="109">
        <v>1</v>
      </c>
      <c r="R66" s="109">
        <v>1</v>
      </c>
      <c r="S66" s="109">
        <v>1</v>
      </c>
      <c r="T66" s="109">
        <v>1</v>
      </c>
      <c r="U66" s="109">
        <v>1</v>
      </c>
      <c r="V66" s="109">
        <v>1</v>
      </c>
      <c r="W66" s="109">
        <v>1</v>
      </c>
      <c r="X66" s="109">
        <v>1</v>
      </c>
      <c r="Y66" s="109">
        <v>1</v>
      </c>
      <c r="Z66" s="109">
        <v>1</v>
      </c>
      <c r="AA66" s="109">
        <v>1</v>
      </c>
      <c r="AB66" s="109">
        <v>1</v>
      </c>
      <c r="AC66" s="109">
        <v>1</v>
      </c>
      <c r="AD66" s="109">
        <v>1</v>
      </c>
      <c r="AE66" s="109">
        <v>1</v>
      </c>
      <c r="AF66" s="109">
        <v>1</v>
      </c>
      <c r="AG66" s="109">
        <v>1</v>
      </c>
      <c r="AH66" s="109">
        <v>1</v>
      </c>
      <c r="AI66" s="109">
        <v>1</v>
      </c>
      <c r="AJ66" s="109">
        <v>1</v>
      </c>
      <c r="AK66" s="109">
        <v>1</v>
      </c>
      <c r="AL66" s="109">
        <v>1</v>
      </c>
      <c r="AM66" s="109">
        <v>1</v>
      </c>
      <c r="AN66" s="109">
        <v>1</v>
      </c>
      <c r="AO66" s="109">
        <v>1</v>
      </c>
      <c r="AP66" s="109">
        <v>1</v>
      </c>
      <c r="AQ66" s="109">
        <v>1</v>
      </c>
      <c r="AR66" s="109">
        <v>1</v>
      </c>
      <c r="AS66" s="109">
        <v>1</v>
      </c>
      <c r="AT66" s="109">
        <v>1</v>
      </c>
      <c r="AU66" s="109">
        <v>1</v>
      </c>
      <c r="AV66" s="109">
        <v>1</v>
      </c>
      <c r="AW66" s="109">
        <v>1</v>
      </c>
      <c r="AX66" s="109">
        <v>1</v>
      </c>
      <c r="AY66" s="109">
        <v>1</v>
      </c>
      <c r="AZ66" s="109">
        <v>1</v>
      </c>
      <c r="BA66" s="109">
        <v>1</v>
      </c>
      <c r="BB66" s="109">
        <v>1</v>
      </c>
      <c r="BC66" s="109">
        <v>1</v>
      </c>
      <c r="BD66" s="109">
        <v>1</v>
      </c>
      <c r="BE66" s="109">
        <v>1</v>
      </c>
      <c r="BF66" s="109">
        <v>1</v>
      </c>
      <c r="BG66" s="109">
        <v>1</v>
      </c>
      <c r="BH66" s="109">
        <v>1</v>
      </c>
      <c r="BI66" s="109">
        <v>1</v>
      </c>
      <c r="BJ66" s="109">
        <v>1</v>
      </c>
      <c r="BK66" s="109">
        <v>1</v>
      </c>
      <c r="BL66" s="109">
        <v>1</v>
      </c>
      <c r="BM66" s="109">
        <v>1</v>
      </c>
      <c r="BN66" s="109">
        <v>1</v>
      </c>
      <c r="BO66" s="109">
        <v>1</v>
      </c>
      <c r="BP66" s="109">
        <v>1</v>
      </c>
      <c r="BQ66" s="109">
        <v>1</v>
      </c>
      <c r="BR66" s="109">
        <v>1</v>
      </c>
      <c r="BS66" s="109">
        <v>1</v>
      </c>
      <c r="BT66" s="109">
        <v>1</v>
      </c>
      <c r="BU66" s="109">
        <v>1</v>
      </c>
      <c r="BV66" s="109">
        <v>1</v>
      </c>
      <c r="BW66" s="109">
        <v>1</v>
      </c>
      <c r="BX66" s="109">
        <v>1</v>
      </c>
      <c r="BY66" s="109">
        <v>1</v>
      </c>
      <c r="BZ66" s="109">
        <v>1</v>
      </c>
      <c r="CA66" s="109">
        <v>1</v>
      </c>
      <c r="CB66" s="109">
        <v>1</v>
      </c>
      <c r="CC66" s="109">
        <v>1</v>
      </c>
      <c r="CD66" s="109">
        <v>1</v>
      </c>
      <c r="CE66" s="109">
        <v>1</v>
      </c>
      <c r="CF66" s="109">
        <v>1</v>
      </c>
      <c r="CG66" s="109">
        <v>1</v>
      </c>
      <c r="CH66" s="109">
        <v>1</v>
      </c>
      <c r="CI66" s="109">
        <v>1</v>
      </c>
      <c r="CJ66" s="109">
        <v>1</v>
      </c>
      <c r="CK66" s="109">
        <v>1</v>
      </c>
      <c r="CL66" s="109">
        <v>1</v>
      </c>
      <c r="CM66" s="109">
        <v>1</v>
      </c>
      <c r="CN66" s="109">
        <v>1</v>
      </c>
      <c r="CO66" s="109">
        <v>1</v>
      </c>
      <c r="CR66" s="26">
        <v>37</v>
      </c>
      <c r="CU66" s="31">
        <v>20</v>
      </c>
      <c r="CV66" s="16" t="s">
        <v>42</v>
      </c>
      <c r="CY66" s="31">
        <v>5</v>
      </c>
      <c r="CZ66" s="15" t="s">
        <v>42</v>
      </c>
      <c r="DA66" s="31">
        <v>20</v>
      </c>
      <c r="DB66" s="16" t="s">
        <v>42</v>
      </c>
      <c r="DC66" s="17">
        <f t="shared" si="98"/>
        <v>15</v>
      </c>
      <c r="DD66" s="15" t="s">
        <v>42</v>
      </c>
      <c r="DE66" s="12">
        <v>2</v>
      </c>
      <c r="DF66" s="105">
        <f t="shared" si="52"/>
        <v>30</v>
      </c>
      <c r="DH66" s="12">
        <v>11</v>
      </c>
      <c r="DI66" s="101">
        <f>INDEX('Cost Values'!$E$4:$E$47,MATCH(DH66,'Cost Values'!$A$4:$A$47,0))*CR66</f>
        <v>37000</v>
      </c>
      <c r="DJ66" s="102"/>
      <c r="DK66" s="12">
        <v>11</v>
      </c>
      <c r="DL66" s="101">
        <f>INDEX('Cost Values'!$E$4:$E$47,MATCH(DK66,'Cost Values'!$A$4:$A$47,0))*CR66*(1+$DL$1)^DC66</f>
        <v>102227.36931220815</v>
      </c>
      <c r="DM66" s="12"/>
      <c r="DN66" s="127">
        <f>SUM(D66:INDEX(D66:AV66,DC66))</f>
        <v>15</v>
      </c>
      <c r="DO66" s="12"/>
      <c r="DP66" s="130">
        <f ca="1">IF(COUNT(D66:CO66)&lt;2*DA66,DA66,SUM(OFFSET(D66,0,DC66):INDEX(OFFSET(D66,0,DC66):CO66,DA66)))</f>
        <v>20</v>
      </c>
      <c r="DQ66" s="12"/>
      <c r="DR66" s="101">
        <f t="shared" si="53"/>
        <v>6815.1579541472101</v>
      </c>
      <c r="DS66" s="101">
        <f t="shared" si="54"/>
        <v>6815.1579541472101</v>
      </c>
      <c r="DT66" s="101">
        <f t="shared" si="55"/>
        <v>6815.1579541472101</v>
      </c>
      <c r="DU66" s="101">
        <f t="shared" si="56"/>
        <v>6815.1579541472101</v>
      </c>
      <c r="DV66" s="101">
        <f t="shared" si="57"/>
        <v>6815.1579541472101</v>
      </c>
      <c r="DW66" s="101">
        <f t="shared" si="58"/>
        <v>6815.1579541472101</v>
      </c>
      <c r="DX66" s="101">
        <f t="shared" si="59"/>
        <v>6815.1579541472101</v>
      </c>
      <c r="DY66" s="101">
        <f t="shared" si="60"/>
        <v>6815.1579541472101</v>
      </c>
      <c r="DZ66" s="101">
        <f t="shared" si="61"/>
        <v>6815.1579541472101</v>
      </c>
      <c r="EA66" s="101">
        <f t="shared" si="62"/>
        <v>6815.1579541472101</v>
      </c>
      <c r="EB66" s="101">
        <f t="shared" si="63"/>
        <v>6815.1579541472101</v>
      </c>
      <c r="EC66" s="101">
        <f t="shared" si="64"/>
        <v>6815.1579541472101</v>
      </c>
      <c r="ED66" s="101">
        <f t="shared" si="65"/>
        <v>6815.1579541472101</v>
      </c>
      <c r="EE66" s="101">
        <f t="shared" si="66"/>
        <v>6815.1579541472101</v>
      </c>
      <c r="EF66" s="101">
        <f t="shared" si="67"/>
        <v>6815.1579541472101</v>
      </c>
      <c r="EG66" s="101">
        <f t="shared" si="68"/>
        <v>19816.386785973784</v>
      </c>
      <c r="EH66" s="101">
        <f t="shared" si="69"/>
        <v>19816.386785973784</v>
      </c>
      <c r="EI66" s="101">
        <f t="shared" si="70"/>
        <v>19816.386785973784</v>
      </c>
      <c r="EJ66" s="101">
        <f t="shared" si="71"/>
        <v>19816.386785973784</v>
      </c>
      <c r="EK66" s="101">
        <f t="shared" si="72"/>
        <v>19816.386785973784</v>
      </c>
      <c r="EL66" s="101">
        <f t="shared" si="73"/>
        <v>19816.386785973784</v>
      </c>
      <c r="EM66" s="101">
        <f t="shared" si="74"/>
        <v>19816.386785973784</v>
      </c>
      <c r="EN66" s="101">
        <f t="shared" si="75"/>
        <v>19816.386785973784</v>
      </c>
      <c r="EO66" s="101">
        <f t="shared" si="76"/>
        <v>19816.386785973784</v>
      </c>
      <c r="EP66" s="101">
        <f t="shared" si="77"/>
        <v>19816.386785973784</v>
      </c>
      <c r="EQ66" s="101">
        <f t="shared" si="78"/>
        <v>19816.386785973784</v>
      </c>
      <c r="ER66" s="101">
        <f t="shared" si="79"/>
        <v>19816.386785973784</v>
      </c>
      <c r="ES66" s="101">
        <f t="shared" si="80"/>
        <v>19816.386785973784</v>
      </c>
      <c r="ET66" s="101">
        <f t="shared" si="81"/>
        <v>19816.386785973784</v>
      </c>
      <c r="EU66" s="101">
        <f t="shared" si="82"/>
        <v>19816.386785973784</v>
      </c>
      <c r="EV66" s="101">
        <f t="shared" si="83"/>
        <v>19816.386785973784</v>
      </c>
      <c r="EW66" s="101">
        <f t="shared" si="84"/>
        <v>19816.386785973784</v>
      </c>
      <c r="EX66" s="101">
        <f t="shared" si="85"/>
        <v>19816.386785973784</v>
      </c>
      <c r="EY66" s="101">
        <f t="shared" si="86"/>
        <v>19816.386785973784</v>
      </c>
      <c r="EZ66" s="101">
        <f t="shared" si="87"/>
        <v>19816.386785973784</v>
      </c>
      <c r="FA66" s="101">
        <f t="shared" si="88"/>
        <v>76826.624394886137</v>
      </c>
      <c r="FB66" s="101">
        <f t="shared" si="89"/>
        <v>76826.624394886137</v>
      </c>
      <c r="FC66" s="101">
        <f t="shared" si="90"/>
        <v>76826.624394886137</v>
      </c>
      <c r="FD66" s="101">
        <f t="shared" si="91"/>
        <v>76826.624394886137</v>
      </c>
      <c r="FE66" s="101">
        <f t="shared" si="92"/>
        <v>76826.624394886137</v>
      </c>
      <c r="FF66" s="101">
        <f t="shared" si="93"/>
        <v>76826.624394886137</v>
      </c>
      <c r="FG66" s="101">
        <f t="shared" si="94"/>
        <v>76826.624394886137</v>
      </c>
      <c r="FH66" s="101">
        <f t="shared" si="95"/>
        <v>76826.624394886137</v>
      </c>
      <c r="FI66" s="101">
        <f t="shared" si="96"/>
        <v>76826.624394886137</v>
      </c>
      <c r="FJ66" s="101">
        <f t="shared" si="97"/>
        <v>76826.624394886137</v>
      </c>
    </row>
    <row r="67" spans="1:166" s="110" customFormat="1" x14ac:dyDescent="0.25">
      <c r="A67" s="110" t="s">
        <v>34</v>
      </c>
      <c r="B67" s="152">
        <v>4</v>
      </c>
      <c r="C67" s="110" t="s">
        <v>235</v>
      </c>
      <c r="D67" s="111">
        <v>0</v>
      </c>
      <c r="E67" s="111">
        <v>1</v>
      </c>
      <c r="F67" s="111">
        <v>1</v>
      </c>
      <c r="G67" s="111">
        <v>1</v>
      </c>
      <c r="H67" s="111">
        <v>1</v>
      </c>
      <c r="I67" s="111">
        <v>1</v>
      </c>
      <c r="J67" s="111">
        <v>1</v>
      </c>
      <c r="K67" s="111">
        <v>1</v>
      </c>
      <c r="L67" s="111">
        <v>1</v>
      </c>
      <c r="M67" s="111">
        <v>1</v>
      </c>
      <c r="N67" s="111">
        <v>1</v>
      </c>
      <c r="O67" s="111">
        <v>1</v>
      </c>
      <c r="P67" s="111">
        <v>1</v>
      </c>
      <c r="Q67" s="111">
        <v>1</v>
      </c>
      <c r="R67" s="111">
        <v>1</v>
      </c>
      <c r="S67" s="111">
        <v>1</v>
      </c>
      <c r="T67" s="111">
        <v>1</v>
      </c>
      <c r="U67" s="111">
        <v>1</v>
      </c>
      <c r="V67" s="111">
        <v>1</v>
      </c>
      <c r="W67" s="111">
        <v>1</v>
      </c>
      <c r="X67" s="111">
        <v>1</v>
      </c>
      <c r="Y67" s="111">
        <v>1</v>
      </c>
      <c r="Z67" s="111">
        <v>1</v>
      </c>
      <c r="AA67" s="111">
        <v>1</v>
      </c>
      <c r="AB67" s="111">
        <v>1</v>
      </c>
      <c r="AC67" s="111">
        <v>1</v>
      </c>
      <c r="AD67" s="111">
        <v>1</v>
      </c>
      <c r="AE67" s="111">
        <v>1</v>
      </c>
      <c r="AF67" s="111">
        <v>1</v>
      </c>
      <c r="AG67" s="111">
        <v>1</v>
      </c>
      <c r="AH67" s="111">
        <v>1</v>
      </c>
      <c r="AI67" s="111">
        <v>1</v>
      </c>
      <c r="AJ67" s="111">
        <v>1</v>
      </c>
      <c r="AK67" s="111">
        <v>1</v>
      </c>
      <c r="AL67" s="111">
        <v>1</v>
      </c>
      <c r="AM67" s="111">
        <v>1</v>
      </c>
      <c r="AN67" s="111">
        <v>1</v>
      </c>
      <c r="AO67" s="111">
        <v>1</v>
      </c>
      <c r="AP67" s="111">
        <v>1</v>
      </c>
      <c r="AQ67" s="111">
        <v>1</v>
      </c>
      <c r="AR67" s="111">
        <v>1</v>
      </c>
      <c r="AS67" s="111">
        <v>1</v>
      </c>
      <c r="AT67" s="111">
        <v>1</v>
      </c>
      <c r="AU67" s="111">
        <v>1</v>
      </c>
      <c r="AV67" s="111">
        <v>1</v>
      </c>
      <c r="AW67" s="111">
        <v>1</v>
      </c>
      <c r="AX67" s="111">
        <v>1</v>
      </c>
      <c r="AY67" s="111">
        <v>1</v>
      </c>
      <c r="AZ67" s="111">
        <v>1</v>
      </c>
      <c r="BA67" s="111">
        <v>1</v>
      </c>
      <c r="BB67" s="111">
        <v>1</v>
      </c>
      <c r="BC67" s="111">
        <v>1</v>
      </c>
      <c r="BD67" s="111">
        <v>1</v>
      </c>
      <c r="BE67" s="111">
        <v>1</v>
      </c>
      <c r="BF67" s="111">
        <v>1</v>
      </c>
      <c r="BG67" s="111">
        <v>1</v>
      </c>
      <c r="BH67" s="111">
        <v>1</v>
      </c>
      <c r="BI67" s="111">
        <v>1</v>
      </c>
      <c r="BJ67" s="111">
        <v>1</v>
      </c>
      <c r="BK67" s="111">
        <v>1</v>
      </c>
      <c r="BL67" s="111">
        <v>1</v>
      </c>
      <c r="BM67" s="111">
        <v>1</v>
      </c>
      <c r="BN67" s="111">
        <v>1</v>
      </c>
      <c r="BO67" s="111">
        <v>1</v>
      </c>
      <c r="BP67" s="111">
        <v>1</v>
      </c>
      <c r="BQ67" s="111">
        <v>1</v>
      </c>
      <c r="BR67" s="111">
        <v>1</v>
      </c>
      <c r="BS67" s="111">
        <v>1</v>
      </c>
      <c r="BT67" s="111">
        <v>1</v>
      </c>
      <c r="BU67" s="111">
        <v>1</v>
      </c>
      <c r="BV67" s="111">
        <v>1</v>
      </c>
      <c r="BW67" s="111">
        <v>1</v>
      </c>
      <c r="BX67" s="111">
        <v>1</v>
      </c>
      <c r="BY67" s="111">
        <v>1</v>
      </c>
      <c r="BZ67" s="111">
        <v>1</v>
      </c>
      <c r="CA67" s="111">
        <v>1</v>
      </c>
      <c r="CB67" s="111">
        <v>1</v>
      </c>
      <c r="CC67" s="111">
        <v>1</v>
      </c>
      <c r="CD67" s="111">
        <v>1</v>
      </c>
      <c r="CE67" s="111">
        <v>1</v>
      </c>
      <c r="CF67" s="111">
        <v>1</v>
      </c>
      <c r="CG67" s="111">
        <v>1</v>
      </c>
      <c r="CH67" s="111">
        <v>1</v>
      </c>
      <c r="CI67" s="111">
        <v>1</v>
      </c>
      <c r="CJ67" s="111">
        <v>1</v>
      </c>
      <c r="CK67" s="111">
        <v>1</v>
      </c>
      <c r="CL67" s="111">
        <v>1</v>
      </c>
      <c r="CM67" s="111">
        <v>1</v>
      </c>
      <c r="CN67" s="111">
        <v>1</v>
      </c>
      <c r="CO67" s="111">
        <v>1</v>
      </c>
      <c r="CQ67" s="110" t="s">
        <v>296</v>
      </c>
      <c r="CR67" s="112">
        <v>1</v>
      </c>
      <c r="CS67" s="123">
        <v>33.430204000000003</v>
      </c>
      <c r="CT67" s="123">
        <v>-88.801818999999995</v>
      </c>
      <c r="CU67" s="117">
        <v>30</v>
      </c>
      <c r="CV67" s="118" t="s">
        <v>42</v>
      </c>
      <c r="CX67" s="116"/>
      <c r="CY67" s="117">
        <v>5</v>
      </c>
      <c r="CZ67" s="118" t="s">
        <v>42</v>
      </c>
      <c r="DA67" s="117">
        <v>30</v>
      </c>
      <c r="DB67" s="118" t="s">
        <v>42</v>
      </c>
      <c r="DC67" s="117">
        <f>CY67</f>
        <v>5</v>
      </c>
      <c r="DD67" s="118" t="s">
        <v>42</v>
      </c>
      <c r="DE67" s="119">
        <v>1</v>
      </c>
      <c r="DF67" s="120">
        <f t="shared" si="52"/>
        <v>5</v>
      </c>
      <c r="DH67" s="119">
        <v>23</v>
      </c>
      <c r="DI67" s="121">
        <f>INDEX('Cost Values'!$G$4:$G$47,MATCH(DH67,'Cost Values'!$A$4:$A$47,0))*CR67</f>
        <v>150000</v>
      </c>
      <c r="DJ67" s="124"/>
      <c r="DK67" s="119">
        <v>23</v>
      </c>
      <c r="DL67" s="121">
        <f>INDEX('Cost Values'!$G$4:$G$47,MATCH(DK67,'Cost Values'!$A$4:$A$47,0))*CR67*(1+$DL$1)^CY67</f>
        <v>210481.08768311248</v>
      </c>
      <c r="DM67" s="119"/>
      <c r="DN67" s="119">
        <f>SUM(D67:INDEX(D67:AV67,CY67))</f>
        <v>4</v>
      </c>
      <c r="DO67" s="119"/>
      <c r="DP67" s="130">
        <f ca="1">IF(COUNT(D67:CO67)&lt;2*DA67,DA67,SUM(OFFSET(D67,0,DC67):INDEX(OFFSET(D67,0,DC67):CO67,DA67)))</f>
        <v>30</v>
      </c>
      <c r="DQ67" s="119"/>
      <c r="DR67" s="121">
        <f t="shared" si="53"/>
        <v>0</v>
      </c>
      <c r="DS67" s="121">
        <f t="shared" si="54"/>
        <v>52620.271920778119</v>
      </c>
      <c r="DT67" s="121">
        <f t="shared" si="55"/>
        <v>52620.271920778119</v>
      </c>
      <c r="DU67" s="121">
        <f t="shared" si="56"/>
        <v>52620.271920778119</v>
      </c>
      <c r="DV67" s="121">
        <f t="shared" si="57"/>
        <v>52620.271920778119</v>
      </c>
      <c r="DW67" s="121">
        <f t="shared" si="58"/>
        <v>53557.80212425346</v>
      </c>
      <c r="DX67" s="121">
        <f t="shared" si="59"/>
        <v>53557.80212425346</v>
      </c>
      <c r="DY67" s="121">
        <f t="shared" si="60"/>
        <v>53557.80212425346</v>
      </c>
      <c r="DZ67" s="121">
        <f t="shared" si="61"/>
        <v>53557.80212425346</v>
      </c>
      <c r="EA67" s="121">
        <f t="shared" si="62"/>
        <v>53557.80212425346</v>
      </c>
      <c r="EB67" s="121">
        <f t="shared" si="63"/>
        <v>53557.80212425346</v>
      </c>
      <c r="EC67" s="121">
        <f t="shared" si="64"/>
        <v>53557.80212425346</v>
      </c>
      <c r="ED67" s="121">
        <f t="shared" si="65"/>
        <v>53557.80212425346</v>
      </c>
      <c r="EE67" s="121">
        <f t="shared" si="66"/>
        <v>53557.80212425346</v>
      </c>
      <c r="EF67" s="121">
        <f t="shared" si="67"/>
        <v>53557.80212425346</v>
      </c>
      <c r="EG67" s="121">
        <f t="shared" si="68"/>
        <v>53557.80212425346</v>
      </c>
      <c r="EH67" s="121">
        <f t="shared" si="69"/>
        <v>53557.80212425346</v>
      </c>
      <c r="EI67" s="121">
        <f t="shared" si="70"/>
        <v>53557.80212425346</v>
      </c>
      <c r="EJ67" s="121">
        <f t="shared" si="71"/>
        <v>53557.80212425346</v>
      </c>
      <c r="EK67" s="121">
        <f t="shared" si="72"/>
        <v>53557.80212425346</v>
      </c>
      <c r="EL67" s="121">
        <f t="shared" si="73"/>
        <v>53557.80212425346</v>
      </c>
      <c r="EM67" s="121">
        <f t="shared" si="74"/>
        <v>53557.80212425346</v>
      </c>
      <c r="EN67" s="121">
        <f t="shared" si="75"/>
        <v>53557.80212425346</v>
      </c>
      <c r="EO67" s="121">
        <f t="shared" si="76"/>
        <v>53557.80212425346</v>
      </c>
      <c r="EP67" s="121">
        <f t="shared" si="77"/>
        <v>53557.80212425346</v>
      </c>
      <c r="EQ67" s="121">
        <f t="shared" si="78"/>
        <v>53557.80212425346</v>
      </c>
      <c r="ER67" s="121">
        <f t="shared" si="79"/>
        <v>53557.80212425346</v>
      </c>
      <c r="ES67" s="121">
        <f t="shared" si="80"/>
        <v>53557.80212425346</v>
      </c>
      <c r="ET67" s="121">
        <f t="shared" si="81"/>
        <v>53557.80212425346</v>
      </c>
      <c r="EU67" s="121">
        <f t="shared" si="82"/>
        <v>53557.80212425346</v>
      </c>
      <c r="EV67" s="121">
        <f t="shared" si="83"/>
        <v>53557.80212425346</v>
      </c>
      <c r="EW67" s="121">
        <f t="shared" si="84"/>
        <v>53557.80212425346</v>
      </c>
      <c r="EX67" s="121">
        <f t="shared" si="85"/>
        <v>53557.80212425346</v>
      </c>
      <c r="EY67" s="121">
        <f t="shared" si="86"/>
        <v>53557.80212425346</v>
      </c>
      <c r="EZ67" s="121">
        <f t="shared" si="87"/>
        <v>53557.80212425346</v>
      </c>
      <c r="FA67" s="121">
        <f t="shared" si="88"/>
        <v>408840.27158286551</v>
      </c>
      <c r="FB67" s="121">
        <f t="shared" si="89"/>
        <v>408840.27158286551</v>
      </c>
      <c r="FC67" s="121">
        <f t="shared" si="90"/>
        <v>408840.27158286551</v>
      </c>
      <c r="FD67" s="121">
        <f t="shared" si="91"/>
        <v>408840.27158286551</v>
      </c>
      <c r="FE67" s="121">
        <f t="shared" si="92"/>
        <v>408840.27158286551</v>
      </c>
      <c r="FF67" s="121">
        <f t="shared" si="93"/>
        <v>408840.27158286551</v>
      </c>
      <c r="FG67" s="121">
        <f t="shared" si="94"/>
        <v>408840.27158286551</v>
      </c>
      <c r="FH67" s="121">
        <f t="shared" si="95"/>
        <v>408840.27158286551</v>
      </c>
      <c r="FI67" s="121">
        <f t="shared" si="96"/>
        <v>408840.27158286551</v>
      </c>
      <c r="FJ67" s="121">
        <f t="shared" si="97"/>
        <v>408840.27158286551</v>
      </c>
    </row>
    <row r="68" spans="1:166" x14ac:dyDescent="0.25">
      <c r="A68" s="49" t="s">
        <v>37</v>
      </c>
      <c r="B68" s="153">
        <v>4</v>
      </c>
      <c r="C68" s="27" t="s">
        <v>166</v>
      </c>
      <c r="D68" s="109">
        <v>1</v>
      </c>
      <c r="E68" s="109">
        <v>1</v>
      </c>
      <c r="F68" s="109">
        <v>1</v>
      </c>
      <c r="G68" s="109">
        <v>1</v>
      </c>
      <c r="H68" s="109">
        <v>1</v>
      </c>
      <c r="I68" s="109">
        <v>1</v>
      </c>
      <c r="J68" s="109">
        <v>1</v>
      </c>
      <c r="K68" s="109">
        <v>1</v>
      </c>
      <c r="L68" s="109">
        <v>1</v>
      </c>
      <c r="M68" s="109">
        <v>1</v>
      </c>
      <c r="N68" s="109">
        <v>1</v>
      </c>
      <c r="O68" s="109">
        <v>1</v>
      </c>
      <c r="P68" s="109">
        <v>1</v>
      </c>
      <c r="Q68" s="109">
        <v>1</v>
      </c>
      <c r="R68" s="109">
        <v>1</v>
      </c>
      <c r="S68" s="109">
        <v>1</v>
      </c>
      <c r="T68" s="109">
        <v>1</v>
      </c>
      <c r="U68" s="109">
        <v>1</v>
      </c>
      <c r="V68" s="109">
        <v>1</v>
      </c>
      <c r="W68" s="109">
        <v>1</v>
      </c>
      <c r="X68" s="109">
        <v>1</v>
      </c>
      <c r="Y68" s="109">
        <v>1</v>
      </c>
      <c r="Z68" s="109">
        <v>1</v>
      </c>
      <c r="AA68" s="109">
        <v>1</v>
      </c>
      <c r="AB68" s="109">
        <v>1</v>
      </c>
      <c r="AC68" s="109">
        <v>1</v>
      </c>
      <c r="AD68" s="109">
        <v>1</v>
      </c>
      <c r="AE68" s="109">
        <v>1</v>
      </c>
      <c r="AF68" s="109">
        <v>1</v>
      </c>
      <c r="AG68" s="109">
        <v>1</v>
      </c>
      <c r="AH68" s="109">
        <v>1</v>
      </c>
      <c r="AI68" s="109">
        <v>1</v>
      </c>
      <c r="AJ68" s="109">
        <v>1</v>
      </c>
      <c r="AK68" s="109">
        <v>1</v>
      </c>
      <c r="AL68" s="109">
        <v>1</v>
      </c>
      <c r="AM68" s="109">
        <v>1</v>
      </c>
      <c r="AN68" s="109">
        <v>1</v>
      </c>
      <c r="AO68" s="109">
        <v>1</v>
      </c>
      <c r="AP68" s="109">
        <v>1</v>
      </c>
      <c r="AQ68" s="109">
        <v>1</v>
      </c>
      <c r="AR68" s="109">
        <v>1</v>
      </c>
      <c r="AS68" s="109">
        <v>1</v>
      </c>
      <c r="AT68" s="109">
        <v>1</v>
      </c>
      <c r="AU68" s="109">
        <v>1</v>
      </c>
      <c r="AV68" s="109">
        <v>1</v>
      </c>
      <c r="AW68" s="109">
        <v>1</v>
      </c>
      <c r="AX68" s="109">
        <v>1</v>
      </c>
      <c r="AY68" s="109">
        <v>1</v>
      </c>
      <c r="AZ68" s="109">
        <v>1</v>
      </c>
      <c r="BA68" s="109">
        <v>1</v>
      </c>
      <c r="BB68" s="109">
        <v>1</v>
      </c>
      <c r="BC68" s="109">
        <v>1</v>
      </c>
      <c r="BD68" s="109">
        <v>1</v>
      </c>
      <c r="BE68" s="109">
        <v>1</v>
      </c>
      <c r="BF68" s="109">
        <v>1</v>
      </c>
      <c r="BG68" s="109">
        <v>1</v>
      </c>
      <c r="BH68" s="109">
        <v>1</v>
      </c>
      <c r="BI68" s="109">
        <v>1</v>
      </c>
      <c r="BJ68" s="109">
        <v>1</v>
      </c>
      <c r="BK68" s="109">
        <v>1</v>
      </c>
      <c r="BL68" s="109">
        <v>1</v>
      </c>
      <c r="BM68" s="109">
        <v>1</v>
      </c>
      <c r="BN68" s="109">
        <v>1</v>
      </c>
      <c r="BO68" s="109">
        <v>1</v>
      </c>
      <c r="BP68" s="109">
        <v>1</v>
      </c>
      <c r="BQ68" s="109">
        <v>1</v>
      </c>
      <c r="BR68" s="109">
        <v>1</v>
      </c>
      <c r="BS68" s="109">
        <v>1</v>
      </c>
      <c r="BT68" s="109">
        <v>1</v>
      </c>
      <c r="BU68" s="109">
        <v>1</v>
      </c>
      <c r="BV68" s="109">
        <v>1</v>
      </c>
      <c r="BW68" s="109">
        <v>1</v>
      </c>
      <c r="BX68" s="109">
        <v>1</v>
      </c>
      <c r="BY68" s="109">
        <v>1</v>
      </c>
      <c r="BZ68" s="109">
        <v>1</v>
      </c>
      <c r="CA68" s="109">
        <v>1</v>
      </c>
      <c r="CB68" s="109">
        <v>1</v>
      </c>
      <c r="CC68" s="109">
        <v>1</v>
      </c>
      <c r="CD68" s="109">
        <v>1</v>
      </c>
      <c r="CE68" s="109">
        <v>1</v>
      </c>
      <c r="CF68" s="109">
        <v>1</v>
      </c>
      <c r="CG68" s="109">
        <v>1</v>
      </c>
      <c r="CH68" s="109">
        <v>1</v>
      </c>
      <c r="CI68" s="109">
        <v>1</v>
      </c>
      <c r="CJ68" s="109">
        <v>1</v>
      </c>
      <c r="CK68" s="109">
        <v>1</v>
      </c>
      <c r="CL68" s="109">
        <v>1</v>
      </c>
      <c r="CM68" s="109">
        <v>1</v>
      </c>
      <c r="CN68" s="109">
        <v>1</v>
      </c>
      <c r="CO68" s="109">
        <v>1</v>
      </c>
      <c r="CP68" s="27"/>
      <c r="CQ68" s="42" t="s">
        <v>105</v>
      </c>
      <c r="CR68" s="43">
        <v>651.37</v>
      </c>
      <c r="CS68" s="36">
        <v>33.354943012180406</v>
      </c>
      <c r="CT68" s="36">
        <v>-88.226554075043296</v>
      </c>
      <c r="CV68" s="15" t="s">
        <v>42</v>
      </c>
      <c r="CW68" s="28" t="s">
        <v>16</v>
      </c>
      <c r="CX68" s="27" t="s">
        <v>21</v>
      </c>
      <c r="CY68" s="31">
        <v>18</v>
      </c>
      <c r="CZ68" s="15" t="s">
        <v>42</v>
      </c>
      <c r="DA68" s="31">
        <v>50</v>
      </c>
      <c r="DB68" s="15" t="s">
        <v>42</v>
      </c>
      <c r="DC68" s="31">
        <f t="shared" ref="DC68:DC78" si="99">DA68-CY68</f>
        <v>32</v>
      </c>
      <c r="DD68" s="15" t="s">
        <v>42</v>
      </c>
      <c r="DE68" s="12">
        <v>1</v>
      </c>
      <c r="DF68" s="105">
        <f t="shared" ref="DF68:DF96" si="100">DC68*DE68</f>
        <v>32</v>
      </c>
      <c r="DH68" s="12">
        <v>5</v>
      </c>
      <c r="DI68" s="101">
        <f>INDEX('Cost Values'!$E$4:$E$47,MATCH(DH68,'Cost Values'!$A$4:$A$47,0))*CR68</f>
        <v>12864.557500000001</v>
      </c>
      <c r="DJ68" s="12"/>
      <c r="DK68" s="12">
        <v>5</v>
      </c>
      <c r="DL68" s="101">
        <f>INDEX('Cost Values'!$E$4:$E$47,MATCH(DK68,'Cost Values'!$A$4:$A$47,0))*CR68*(1+$DL$1)^DC68</f>
        <v>112453.89496616006</v>
      </c>
      <c r="DM68" s="12"/>
      <c r="DN68" s="127">
        <f>SUM(D68:INDEX(D68:AV68,DC68))</f>
        <v>32</v>
      </c>
      <c r="DO68" s="12"/>
      <c r="DP68" s="130">
        <f ca="1">IF(COUNT(D68:CO68)&lt;2*DA68,DA68,SUM(OFFSET(D68,0,DC68):INDEX(OFFSET(D68,0,DC68):CO68,DA68)))</f>
        <v>50</v>
      </c>
      <c r="DQ68" s="12"/>
      <c r="DR68" s="101">
        <f t="shared" si="53"/>
        <v>3514.184217692502</v>
      </c>
      <c r="DS68" s="101">
        <f t="shared" si="54"/>
        <v>3514.184217692502</v>
      </c>
      <c r="DT68" s="101">
        <f t="shared" si="55"/>
        <v>3514.184217692502</v>
      </c>
      <c r="DU68" s="101">
        <f t="shared" si="56"/>
        <v>3514.184217692502</v>
      </c>
      <c r="DV68" s="101">
        <f t="shared" si="57"/>
        <v>3514.184217692502</v>
      </c>
      <c r="DW68" s="101">
        <f t="shared" si="58"/>
        <v>3514.184217692502</v>
      </c>
      <c r="DX68" s="101">
        <f t="shared" si="59"/>
        <v>3514.184217692502</v>
      </c>
      <c r="DY68" s="101">
        <f t="shared" si="60"/>
        <v>3514.184217692502</v>
      </c>
      <c r="DZ68" s="101">
        <f t="shared" si="61"/>
        <v>3514.184217692502</v>
      </c>
      <c r="EA68" s="101">
        <f t="shared" si="62"/>
        <v>3514.184217692502</v>
      </c>
      <c r="EB68" s="101">
        <f t="shared" si="63"/>
        <v>3514.184217692502</v>
      </c>
      <c r="EC68" s="101">
        <f t="shared" si="64"/>
        <v>3514.184217692502</v>
      </c>
      <c r="ED68" s="101">
        <f t="shared" si="65"/>
        <v>3514.184217692502</v>
      </c>
      <c r="EE68" s="101">
        <f t="shared" si="66"/>
        <v>3514.184217692502</v>
      </c>
      <c r="EF68" s="101">
        <f t="shared" si="67"/>
        <v>3514.184217692502</v>
      </c>
      <c r="EG68" s="101">
        <f t="shared" si="68"/>
        <v>3514.184217692502</v>
      </c>
      <c r="EH68" s="101">
        <f t="shared" si="69"/>
        <v>3514.184217692502</v>
      </c>
      <c r="EI68" s="101">
        <f t="shared" si="70"/>
        <v>3514.184217692502</v>
      </c>
      <c r="EJ68" s="101">
        <f t="shared" si="71"/>
        <v>3514.184217692502</v>
      </c>
      <c r="EK68" s="101">
        <f t="shared" si="72"/>
        <v>3514.184217692502</v>
      </c>
      <c r="EL68" s="101">
        <f t="shared" si="73"/>
        <v>3514.184217692502</v>
      </c>
      <c r="EM68" s="101">
        <f t="shared" si="74"/>
        <v>3514.184217692502</v>
      </c>
      <c r="EN68" s="101">
        <f t="shared" si="75"/>
        <v>3514.184217692502</v>
      </c>
      <c r="EO68" s="101">
        <f t="shared" si="76"/>
        <v>3514.184217692502</v>
      </c>
      <c r="EP68" s="101">
        <f t="shared" si="77"/>
        <v>3514.184217692502</v>
      </c>
      <c r="EQ68" s="101">
        <f t="shared" si="78"/>
        <v>3514.184217692502</v>
      </c>
      <c r="ER68" s="101">
        <f t="shared" si="79"/>
        <v>3514.184217692502</v>
      </c>
      <c r="ES68" s="101">
        <f t="shared" si="80"/>
        <v>3514.184217692502</v>
      </c>
      <c r="ET68" s="101">
        <f t="shared" si="81"/>
        <v>3514.184217692502</v>
      </c>
      <c r="EU68" s="101">
        <f t="shared" si="82"/>
        <v>3514.184217692502</v>
      </c>
      <c r="EV68" s="101">
        <f t="shared" si="83"/>
        <v>3514.184217692502</v>
      </c>
      <c r="EW68" s="101">
        <f t="shared" si="84"/>
        <v>3514.184217692502</v>
      </c>
      <c r="EX68" s="101">
        <f t="shared" si="85"/>
        <v>66561.438757944881</v>
      </c>
      <c r="EY68" s="101">
        <f t="shared" si="86"/>
        <v>66561.438757944881</v>
      </c>
      <c r="EZ68" s="101">
        <f t="shared" si="87"/>
        <v>66561.438757944881</v>
      </c>
      <c r="FA68" s="101">
        <f t="shared" si="88"/>
        <v>66561.438757944881</v>
      </c>
      <c r="FB68" s="101">
        <f t="shared" si="89"/>
        <v>66561.438757944881</v>
      </c>
      <c r="FC68" s="101">
        <f t="shared" si="90"/>
        <v>66561.438757944881</v>
      </c>
      <c r="FD68" s="101">
        <f t="shared" si="91"/>
        <v>66561.438757944881</v>
      </c>
      <c r="FE68" s="101">
        <f t="shared" si="92"/>
        <v>66561.438757944881</v>
      </c>
      <c r="FF68" s="101">
        <f t="shared" si="93"/>
        <v>66561.438757944881</v>
      </c>
      <c r="FG68" s="101">
        <f t="shared" si="94"/>
        <v>66561.438757944881</v>
      </c>
      <c r="FH68" s="101">
        <f t="shared" si="95"/>
        <v>66561.438757944881</v>
      </c>
      <c r="FI68" s="101">
        <f t="shared" si="96"/>
        <v>66561.438757944881</v>
      </c>
      <c r="FJ68" s="101">
        <f t="shared" si="97"/>
        <v>66561.438757944881</v>
      </c>
    </row>
    <row r="69" spans="1:166" x14ac:dyDescent="0.25">
      <c r="A69" s="86" t="s">
        <v>34</v>
      </c>
      <c r="B69" s="135">
        <v>2</v>
      </c>
      <c r="C69" s="1" t="s">
        <v>239</v>
      </c>
      <c r="D69" s="109">
        <v>1</v>
      </c>
      <c r="E69" s="109">
        <v>1</v>
      </c>
      <c r="F69" s="109">
        <v>1</v>
      </c>
      <c r="G69" s="109">
        <v>1</v>
      </c>
      <c r="H69" s="109">
        <v>1</v>
      </c>
      <c r="I69" s="109">
        <v>1</v>
      </c>
      <c r="J69" s="109">
        <v>1</v>
      </c>
      <c r="K69" s="109">
        <v>1</v>
      </c>
      <c r="L69" s="109">
        <v>1</v>
      </c>
      <c r="M69" s="109">
        <v>1</v>
      </c>
      <c r="N69" s="109">
        <v>1</v>
      </c>
      <c r="O69" s="109">
        <v>1</v>
      </c>
      <c r="P69" s="109">
        <v>1</v>
      </c>
      <c r="Q69" s="109">
        <v>1</v>
      </c>
      <c r="R69" s="109">
        <v>1</v>
      </c>
      <c r="S69" s="109">
        <v>1</v>
      </c>
      <c r="T69" s="109">
        <v>1</v>
      </c>
      <c r="U69" s="109">
        <v>1</v>
      </c>
      <c r="V69" s="109">
        <v>1</v>
      </c>
      <c r="W69" s="109">
        <v>1</v>
      </c>
      <c r="X69" s="109">
        <v>1</v>
      </c>
      <c r="Y69" s="109">
        <v>1</v>
      </c>
      <c r="Z69" s="109">
        <v>1</v>
      </c>
      <c r="AA69" s="109">
        <v>1</v>
      </c>
      <c r="AB69" s="109">
        <v>1</v>
      </c>
      <c r="AC69" s="109">
        <v>1</v>
      </c>
      <c r="AD69" s="109">
        <v>1</v>
      </c>
      <c r="AE69" s="109">
        <v>1</v>
      </c>
      <c r="AF69" s="109">
        <v>1</v>
      </c>
      <c r="AG69" s="109">
        <v>1</v>
      </c>
      <c r="AH69" s="109">
        <v>1</v>
      </c>
      <c r="AI69" s="109">
        <v>1</v>
      </c>
      <c r="AJ69" s="109">
        <v>1</v>
      </c>
      <c r="AK69" s="109">
        <v>1</v>
      </c>
      <c r="AL69" s="109">
        <v>1</v>
      </c>
      <c r="AM69" s="109">
        <v>1</v>
      </c>
      <c r="AN69" s="109">
        <v>1</v>
      </c>
      <c r="AO69" s="109">
        <v>1</v>
      </c>
      <c r="AP69" s="109">
        <v>1</v>
      </c>
      <c r="AQ69" s="109">
        <v>1</v>
      </c>
      <c r="AR69" s="109">
        <v>1</v>
      </c>
      <c r="AS69" s="109">
        <v>1</v>
      </c>
      <c r="AT69" s="109">
        <v>1</v>
      </c>
      <c r="AU69" s="109">
        <v>1</v>
      </c>
      <c r="AV69" s="109">
        <v>1</v>
      </c>
      <c r="AW69" s="109">
        <v>1</v>
      </c>
      <c r="AX69" s="109">
        <v>1</v>
      </c>
      <c r="AY69" s="109">
        <v>1</v>
      </c>
      <c r="AZ69" s="109">
        <v>1</v>
      </c>
      <c r="BA69" s="109">
        <v>1</v>
      </c>
      <c r="BB69" s="109">
        <v>1</v>
      </c>
      <c r="BC69" s="109">
        <v>1</v>
      </c>
      <c r="BD69" s="109">
        <v>1</v>
      </c>
      <c r="BE69" s="109">
        <v>1</v>
      </c>
      <c r="BF69" s="109">
        <v>1</v>
      </c>
      <c r="BG69" s="109">
        <v>1</v>
      </c>
      <c r="BH69" s="109">
        <v>1</v>
      </c>
      <c r="BI69" s="109">
        <v>1</v>
      </c>
      <c r="BJ69" s="109">
        <v>1</v>
      </c>
      <c r="BK69" s="109">
        <v>1</v>
      </c>
      <c r="BL69" s="109">
        <v>1</v>
      </c>
      <c r="BM69" s="109">
        <v>1</v>
      </c>
      <c r="BN69" s="109">
        <v>1</v>
      </c>
      <c r="BO69" s="109">
        <v>1</v>
      </c>
      <c r="BP69" s="109">
        <v>1</v>
      </c>
      <c r="BQ69" s="109">
        <v>1</v>
      </c>
      <c r="BR69" s="109">
        <v>1</v>
      </c>
      <c r="BS69" s="109">
        <v>1</v>
      </c>
      <c r="BT69" s="109">
        <v>1</v>
      </c>
      <c r="BU69" s="109">
        <v>1</v>
      </c>
      <c r="BV69" s="109">
        <v>1</v>
      </c>
      <c r="BW69" s="109">
        <v>1</v>
      </c>
      <c r="BX69" s="109">
        <v>1</v>
      </c>
      <c r="BY69" s="109">
        <v>1</v>
      </c>
      <c r="BZ69" s="109">
        <v>1</v>
      </c>
      <c r="CA69" s="109">
        <v>1</v>
      </c>
      <c r="CB69" s="109">
        <v>1</v>
      </c>
      <c r="CC69" s="109">
        <v>1</v>
      </c>
      <c r="CD69" s="109">
        <v>1</v>
      </c>
      <c r="CE69" s="109">
        <v>1</v>
      </c>
      <c r="CF69" s="109">
        <v>1</v>
      </c>
      <c r="CG69" s="109">
        <v>1</v>
      </c>
      <c r="CH69" s="109">
        <v>1</v>
      </c>
      <c r="CI69" s="109">
        <v>1</v>
      </c>
      <c r="CJ69" s="109">
        <v>1</v>
      </c>
      <c r="CK69" s="109">
        <v>1</v>
      </c>
      <c r="CL69" s="109">
        <v>1</v>
      </c>
      <c r="CM69" s="109">
        <v>1</v>
      </c>
      <c r="CN69" s="109">
        <v>1</v>
      </c>
      <c r="CO69" s="109">
        <v>1</v>
      </c>
      <c r="CR69" s="26">
        <v>19</v>
      </c>
      <c r="CU69" s="31">
        <v>20</v>
      </c>
      <c r="CV69" s="16" t="s">
        <v>42</v>
      </c>
      <c r="CY69" s="31">
        <v>4</v>
      </c>
      <c r="CZ69" s="15" t="s">
        <v>42</v>
      </c>
      <c r="DA69" s="31">
        <v>20</v>
      </c>
      <c r="DB69" s="16" t="s">
        <v>42</v>
      </c>
      <c r="DC69" s="17">
        <f t="shared" si="99"/>
        <v>16</v>
      </c>
      <c r="DD69" s="15" t="s">
        <v>42</v>
      </c>
      <c r="DE69" s="12">
        <v>2</v>
      </c>
      <c r="DF69" s="105">
        <f t="shared" si="100"/>
        <v>32</v>
      </c>
      <c r="DH69" s="12">
        <v>11</v>
      </c>
      <c r="DI69" s="101">
        <f>INDEX('Cost Values'!$E$4:$E$47,MATCH(DH69,'Cost Values'!$A$4:$A$47,0))*CR69</f>
        <v>19000</v>
      </c>
      <c r="DJ69" s="102"/>
      <c r="DK69" s="12">
        <v>11</v>
      </c>
      <c r="DL69" s="101">
        <f>INDEX('Cost Values'!$E$4:$E$47,MATCH(DK69,'Cost Values'!$A$4:$A$47,0))*CR69*(1+$DL$1)^DC69</f>
        <v>56175.044597807697</v>
      </c>
      <c r="DM69" s="12"/>
      <c r="DN69" s="127">
        <f>SUM(D69:INDEX(D69:AV69,DC69))</f>
        <v>16</v>
      </c>
      <c r="DO69" s="12"/>
      <c r="DP69" s="130">
        <f ca="1">IF(COUNT(D69:CO69)&lt;2*DA69,DA69,SUM(OFFSET(D69,0,DC69):INDEX(OFFSET(D69,0,DC69):CO69,DA69)))</f>
        <v>20</v>
      </c>
      <c r="DQ69" s="12"/>
      <c r="DR69" s="101">
        <f t="shared" ref="DR69:DR101" si="101">IF(D69=0,0,IF(DR$1&lt;=$DC69,$DL69/$DN69,IF(AND(DR$1&gt;$DC69,DR$1&lt;=$DC69+$DA69),($DL69*((1+$DL$1)^$DA69))/$DA69,IF(AND(DR$1&gt;($DC69+$DA69),DR$1&lt;=$DA69*2+$DC69),($DL69*(1+$DL$1)^($DA69*2))/$DA69,IF(AND(DR$1&gt;($DC69+$DA69*2),DR$1&lt;=($DC69+$DA69*3)),($DL69*(1+$DL$1)^($DA69*3))/$DA69,IF(AND(DR$1&gt;($DC69+$DA69*3),DR$1&lt;=($DA69*4)),($DL69*(1+$DL$1)^($DA69*4+$DC69))/$DA69,"FAILURE"))))))</f>
        <v>3510.9402873629811</v>
      </c>
      <c r="DS69" s="101">
        <f t="shared" ref="DS69:DS101" si="102">IF(E69=0,0,IF(DS$1&lt;=$DC69,$DL69/$DN69,IF(AND(DS$1&gt;$DC69,DS$1&lt;=$DC69+$DA69),($DL69*((1+$DL$1)^$DA69))/$DA69,IF(AND(DS$1&gt;($DC69+$DA69),DS$1&lt;=$DA69*2+$DC69),($DL69*(1+$DL$1)^($DA69*2))/$DA69,IF(AND(DS$1&gt;($DC69+$DA69*2),DS$1&lt;=($DC69+$DA69*3)),($DL69*(1+$DL$1)^($DA69*3))/$DA69,IF(AND(DS$1&gt;($DC69+$DA69*3),DS$1&lt;=($DA69*4)),($DL69*(1+$DL$1)^($DA69*4+$DC69))/$DA69,"FAILURE"))))))</f>
        <v>3510.9402873629811</v>
      </c>
      <c r="DT69" s="101">
        <f t="shared" ref="DT69:DT101" si="103">IF(F69=0,0,IF(DT$1&lt;=$DC69,$DL69/$DN69,IF(AND(DT$1&gt;$DC69,DT$1&lt;=$DC69+$DA69),($DL69*((1+$DL$1)^$DA69))/$DA69,IF(AND(DT$1&gt;($DC69+$DA69),DT$1&lt;=$DA69*2+$DC69),($DL69*(1+$DL$1)^($DA69*2))/$DA69,IF(AND(DT$1&gt;($DC69+$DA69*2),DT$1&lt;=($DC69+$DA69*3)),($DL69*(1+$DL$1)^($DA69*3))/$DA69,IF(AND(DT$1&gt;($DC69+$DA69*3),DT$1&lt;=($DA69*4)),($DL69*(1+$DL$1)^($DA69*4+$DC69))/$DA69,"FAILURE"))))))</f>
        <v>3510.9402873629811</v>
      </c>
      <c r="DU69" s="101">
        <f t="shared" ref="DU69:DU101" si="104">IF(G69=0,0,IF(DU$1&lt;=$DC69,$DL69/$DN69,IF(AND(DU$1&gt;$DC69,DU$1&lt;=$DC69+$DA69),($DL69*((1+$DL$1)^$DA69))/$DA69,IF(AND(DU$1&gt;($DC69+$DA69),DU$1&lt;=$DA69*2+$DC69),($DL69*(1+$DL$1)^($DA69*2))/$DA69,IF(AND(DU$1&gt;($DC69+$DA69*2),DU$1&lt;=($DC69+$DA69*3)),($DL69*(1+$DL$1)^($DA69*3))/$DA69,IF(AND(DU$1&gt;($DC69+$DA69*3),DU$1&lt;=($DA69*4)),($DL69*(1+$DL$1)^($DA69*4+$DC69))/$DA69,"FAILURE"))))))</f>
        <v>3510.9402873629811</v>
      </c>
      <c r="DV69" s="101">
        <f t="shared" ref="DV69:DV101" si="105">IF(H69=0,0,IF(DV$1&lt;=$DC69,$DL69/$DN69,IF(AND(DV$1&gt;$DC69,DV$1&lt;=$DC69+$DA69),($DL69*((1+$DL$1)^$DA69))/$DA69,IF(AND(DV$1&gt;($DC69+$DA69),DV$1&lt;=$DA69*2+$DC69),($DL69*(1+$DL$1)^($DA69*2))/$DA69,IF(AND(DV$1&gt;($DC69+$DA69*2),DV$1&lt;=($DC69+$DA69*3)),($DL69*(1+$DL$1)^($DA69*3))/$DA69,IF(AND(DV$1&gt;($DC69+$DA69*3),DV$1&lt;=($DA69*4)),($DL69*(1+$DL$1)^($DA69*4+$DC69))/$DA69,"FAILURE"))))))</f>
        <v>3510.9402873629811</v>
      </c>
      <c r="DW69" s="101">
        <f t="shared" ref="DW69:DW101" si="106">IF(I69=0,0,IF(DW$1&lt;=$DC69,$DL69/$DN69,IF(AND(DW$1&gt;$DC69,DW$1&lt;=$DC69+$DA69),($DL69*((1+$DL$1)^$DA69))/$DA69,IF(AND(DW$1&gt;($DC69+$DA69),DW$1&lt;=$DA69*2+$DC69),($DL69*(1+$DL$1)^($DA69*2))/$DA69,IF(AND(DW$1&gt;($DC69+$DA69*2),DW$1&lt;=($DC69+$DA69*3)),($DL69*(1+$DL$1)^($DA69*3))/$DA69,IF(AND(DW$1&gt;($DC69+$DA69*3),DW$1&lt;=($DA69*4)),($DL69*(1+$DL$1)^($DA69*4+$DC69))/$DA69,"FAILURE"))))))</f>
        <v>3510.9402873629811</v>
      </c>
      <c r="DX69" s="101">
        <f t="shared" ref="DX69:DX101" si="107">IF(J69=0,0,IF(DX$1&lt;=$DC69,$DL69/$DN69,IF(AND(DX$1&gt;$DC69,DX$1&lt;=$DC69+$DA69),($DL69*((1+$DL$1)^$DA69))/$DA69,IF(AND(DX$1&gt;($DC69+$DA69),DX$1&lt;=$DA69*2+$DC69),($DL69*(1+$DL$1)^($DA69*2))/$DA69,IF(AND(DX$1&gt;($DC69+$DA69*2),DX$1&lt;=($DC69+$DA69*3)),($DL69*(1+$DL$1)^($DA69*3))/$DA69,IF(AND(DX$1&gt;($DC69+$DA69*3),DX$1&lt;=($DA69*4)),($DL69*(1+$DL$1)^($DA69*4+$DC69))/$DA69,"FAILURE"))))))</f>
        <v>3510.9402873629811</v>
      </c>
      <c r="DY69" s="101">
        <f t="shared" ref="DY69:DY101" si="108">IF(K69=0,0,IF(DY$1&lt;=$DC69,$DL69/$DN69,IF(AND(DY$1&gt;$DC69,DY$1&lt;=$DC69+$DA69),($DL69*((1+$DL$1)^$DA69))/$DA69,IF(AND(DY$1&gt;($DC69+$DA69),DY$1&lt;=$DA69*2+$DC69),($DL69*(1+$DL$1)^($DA69*2))/$DA69,IF(AND(DY$1&gt;($DC69+$DA69*2),DY$1&lt;=($DC69+$DA69*3)),($DL69*(1+$DL$1)^($DA69*3))/$DA69,IF(AND(DY$1&gt;($DC69+$DA69*3),DY$1&lt;=($DA69*4)),($DL69*(1+$DL$1)^($DA69*4+$DC69))/$DA69,"FAILURE"))))))</f>
        <v>3510.9402873629811</v>
      </c>
      <c r="DZ69" s="101">
        <f t="shared" ref="DZ69:DZ101" si="109">IF(L69=0,0,IF(DZ$1&lt;=$DC69,$DL69/$DN69,IF(AND(DZ$1&gt;$DC69,DZ$1&lt;=$DC69+$DA69),($DL69*((1+$DL$1)^$DA69))/$DA69,IF(AND(DZ$1&gt;($DC69+$DA69),DZ$1&lt;=$DA69*2+$DC69),($DL69*(1+$DL$1)^($DA69*2))/$DA69,IF(AND(DZ$1&gt;($DC69+$DA69*2),DZ$1&lt;=($DC69+$DA69*3)),($DL69*(1+$DL$1)^($DA69*3))/$DA69,IF(AND(DZ$1&gt;($DC69+$DA69*3),DZ$1&lt;=($DA69*4)),($DL69*(1+$DL$1)^($DA69*4+$DC69))/$DA69,"FAILURE"))))))</f>
        <v>3510.9402873629811</v>
      </c>
      <c r="EA69" s="101">
        <f t="shared" ref="EA69:EA101" si="110">IF(M69=0,0,IF(EA$1&lt;=$DC69,$DL69/$DN69,IF(AND(EA$1&gt;$DC69,EA$1&lt;=$DC69+$DA69),($DL69*((1+$DL$1)^$DA69))/$DA69,IF(AND(EA$1&gt;($DC69+$DA69),EA$1&lt;=$DA69*2+$DC69),($DL69*(1+$DL$1)^($DA69*2))/$DA69,IF(AND(EA$1&gt;($DC69+$DA69*2),EA$1&lt;=($DC69+$DA69*3)),($DL69*(1+$DL$1)^($DA69*3))/$DA69,IF(AND(EA$1&gt;($DC69+$DA69*3),EA$1&lt;=($DA69*4)),($DL69*(1+$DL$1)^($DA69*4+$DC69))/$DA69,"FAILURE"))))))</f>
        <v>3510.9402873629811</v>
      </c>
      <c r="EB69" s="101">
        <f t="shared" ref="EB69:EB101" si="111">IF(N69=0,0,IF(EB$1&lt;=$DC69,$DL69/$DN69,IF(AND(EB$1&gt;$DC69,EB$1&lt;=$DC69+$DA69),($DL69*((1+$DL$1)^$DA69))/$DA69,IF(AND(EB$1&gt;($DC69+$DA69),EB$1&lt;=$DA69*2+$DC69),($DL69*(1+$DL$1)^($DA69*2))/$DA69,IF(AND(EB$1&gt;($DC69+$DA69*2),EB$1&lt;=($DC69+$DA69*3)),($DL69*(1+$DL$1)^($DA69*3))/$DA69,IF(AND(EB$1&gt;($DC69+$DA69*3),EB$1&lt;=($DA69*4)),($DL69*(1+$DL$1)^($DA69*4+$DC69))/$DA69,"FAILURE"))))))</f>
        <v>3510.9402873629811</v>
      </c>
      <c r="EC69" s="101">
        <f t="shared" ref="EC69:EC101" si="112">IF(O69=0,0,IF(EC$1&lt;=$DC69,$DL69/$DN69,IF(AND(EC$1&gt;$DC69,EC$1&lt;=$DC69+$DA69),($DL69*((1+$DL$1)^$DA69))/$DA69,IF(AND(EC$1&gt;($DC69+$DA69),EC$1&lt;=$DA69*2+$DC69),($DL69*(1+$DL$1)^($DA69*2))/$DA69,IF(AND(EC$1&gt;($DC69+$DA69*2),EC$1&lt;=($DC69+$DA69*3)),($DL69*(1+$DL$1)^($DA69*3))/$DA69,IF(AND(EC$1&gt;($DC69+$DA69*3),EC$1&lt;=($DA69*4)),($DL69*(1+$DL$1)^($DA69*4+$DC69))/$DA69,"FAILURE"))))))</f>
        <v>3510.9402873629811</v>
      </c>
      <c r="ED69" s="101">
        <f t="shared" ref="ED69:ED101" si="113">IF(P69=0,0,IF(ED$1&lt;=$DC69,$DL69/$DN69,IF(AND(ED$1&gt;$DC69,ED$1&lt;=$DC69+$DA69),($DL69*((1+$DL$1)^$DA69))/$DA69,IF(AND(ED$1&gt;($DC69+$DA69),ED$1&lt;=$DA69*2+$DC69),($DL69*(1+$DL$1)^($DA69*2))/$DA69,IF(AND(ED$1&gt;($DC69+$DA69*2),ED$1&lt;=($DC69+$DA69*3)),($DL69*(1+$DL$1)^($DA69*3))/$DA69,IF(AND(ED$1&gt;($DC69+$DA69*3),ED$1&lt;=($DA69*4)),($DL69*(1+$DL$1)^($DA69*4+$DC69))/$DA69,"FAILURE"))))))</f>
        <v>3510.9402873629811</v>
      </c>
      <c r="EE69" s="101">
        <f t="shared" ref="EE69:EE101" si="114">IF(Q69=0,0,IF(EE$1&lt;=$DC69,$DL69/$DN69,IF(AND(EE$1&gt;$DC69,EE$1&lt;=$DC69+$DA69),($DL69*((1+$DL$1)^$DA69))/$DA69,IF(AND(EE$1&gt;($DC69+$DA69),EE$1&lt;=$DA69*2+$DC69),($DL69*(1+$DL$1)^($DA69*2))/$DA69,IF(AND(EE$1&gt;($DC69+$DA69*2),EE$1&lt;=($DC69+$DA69*3)),($DL69*(1+$DL$1)^($DA69*3))/$DA69,IF(AND(EE$1&gt;($DC69+$DA69*3),EE$1&lt;=($DA69*4)),($DL69*(1+$DL$1)^($DA69*4+$DC69))/$DA69,"FAILURE"))))))</f>
        <v>3510.9402873629811</v>
      </c>
      <c r="EF69" s="101">
        <f t="shared" ref="EF69:EF101" si="115">IF(R69=0,0,IF(EF$1&lt;=$DC69,$DL69/$DN69,IF(AND(EF$1&gt;$DC69,EF$1&lt;=$DC69+$DA69),($DL69*((1+$DL$1)^$DA69))/$DA69,IF(AND(EF$1&gt;($DC69+$DA69),EF$1&lt;=$DA69*2+$DC69),($DL69*(1+$DL$1)^($DA69*2))/$DA69,IF(AND(EF$1&gt;($DC69+$DA69*2),EF$1&lt;=($DC69+$DA69*3)),($DL69*(1+$DL$1)^($DA69*3))/$DA69,IF(AND(EF$1&gt;($DC69+$DA69*3),EF$1&lt;=($DA69*4)),($DL69*(1+$DL$1)^($DA69*4+$DC69))/$DA69,"FAILURE"))))))</f>
        <v>3510.9402873629811</v>
      </c>
      <c r="EG69" s="101">
        <f t="shared" ref="EG69:EG101" si="116">IF(S69=0,0,IF(EG$1&lt;=$DC69,$DL69/$DN69,IF(AND(EG$1&gt;$DC69,EG$1&lt;=$DC69+$DA69),($DL69*((1+$DL$1)^$DA69))/$DA69,IF(AND(EG$1&gt;($DC69+$DA69),EG$1&lt;=$DA69*2+$DC69),($DL69*(1+$DL$1)^($DA69*2))/$DA69,IF(AND(EG$1&gt;($DC69+$DA69*2),EG$1&lt;=($DC69+$DA69*3)),($DL69*(1+$DL$1)^($DA69*3))/$DA69,IF(AND(EG$1&gt;($DC69+$DA69*3),EG$1&lt;=($DA69*4)),($DL69*(1+$DL$1)^($DA69*4+$DC69))/$DA69,"FAILURE"))))))</f>
        <v>3510.9402873629811</v>
      </c>
      <c r="EH69" s="101">
        <f t="shared" ref="EH69:EH101" si="117">IF(T69=0,0,IF(EH$1&lt;=$DC69,$DL69/$DN69,IF(AND(EH$1&gt;$DC69,EH$1&lt;=$DC69+$DA69),($DL69*((1+$DL$1)^$DA69))/$DA69,IF(AND(EH$1&gt;($DC69+$DA69),EH$1&lt;=$DA69*2+$DC69),($DL69*(1+$DL$1)^($DA69*2))/$DA69,IF(AND(EH$1&gt;($DC69+$DA69*2),EH$1&lt;=($DC69+$DA69*3)),($DL69*(1+$DL$1)^($DA69*3))/$DA69,IF(AND(EH$1&gt;($DC69+$DA69*3),EH$1&lt;=($DA69*4)),($DL69*(1+$DL$1)^($DA69*4+$DC69))/$DA69,"FAILURE"))))))</f>
        <v>10889.31877010109</v>
      </c>
      <c r="EI69" s="101">
        <f t="shared" ref="EI69:EI101" si="118">IF(U69=0,0,IF(EI$1&lt;=$DC69,$DL69/$DN69,IF(AND(EI$1&gt;$DC69,EI$1&lt;=$DC69+$DA69),($DL69*((1+$DL$1)^$DA69))/$DA69,IF(AND(EI$1&gt;($DC69+$DA69),EI$1&lt;=$DA69*2+$DC69),($DL69*(1+$DL$1)^($DA69*2))/$DA69,IF(AND(EI$1&gt;($DC69+$DA69*2),EI$1&lt;=($DC69+$DA69*3)),($DL69*(1+$DL$1)^($DA69*3))/$DA69,IF(AND(EI$1&gt;($DC69+$DA69*3),EI$1&lt;=($DA69*4)),($DL69*(1+$DL$1)^($DA69*4+$DC69))/$DA69,"FAILURE"))))))</f>
        <v>10889.31877010109</v>
      </c>
      <c r="EJ69" s="101">
        <f t="shared" ref="EJ69:EJ101" si="119">IF(V69=0,0,IF(EJ$1&lt;=$DC69,$DL69/$DN69,IF(AND(EJ$1&gt;$DC69,EJ$1&lt;=$DC69+$DA69),($DL69*((1+$DL$1)^$DA69))/$DA69,IF(AND(EJ$1&gt;($DC69+$DA69),EJ$1&lt;=$DA69*2+$DC69),($DL69*(1+$DL$1)^($DA69*2))/$DA69,IF(AND(EJ$1&gt;($DC69+$DA69*2),EJ$1&lt;=($DC69+$DA69*3)),($DL69*(1+$DL$1)^($DA69*3))/$DA69,IF(AND(EJ$1&gt;($DC69+$DA69*3),EJ$1&lt;=($DA69*4)),($DL69*(1+$DL$1)^($DA69*4+$DC69))/$DA69,"FAILURE"))))))</f>
        <v>10889.31877010109</v>
      </c>
      <c r="EK69" s="101">
        <f t="shared" ref="EK69:EK101" si="120">IF(W69=0,0,IF(EK$1&lt;=$DC69,$DL69/$DN69,IF(AND(EK$1&gt;$DC69,EK$1&lt;=$DC69+$DA69),($DL69*((1+$DL$1)^$DA69))/$DA69,IF(AND(EK$1&gt;($DC69+$DA69),EK$1&lt;=$DA69*2+$DC69),($DL69*(1+$DL$1)^($DA69*2))/$DA69,IF(AND(EK$1&gt;($DC69+$DA69*2),EK$1&lt;=($DC69+$DA69*3)),($DL69*(1+$DL$1)^($DA69*3))/$DA69,IF(AND(EK$1&gt;($DC69+$DA69*3),EK$1&lt;=($DA69*4)),($DL69*(1+$DL$1)^($DA69*4+$DC69))/$DA69,"FAILURE"))))))</f>
        <v>10889.31877010109</v>
      </c>
      <c r="EL69" s="101">
        <f t="shared" ref="EL69:EL101" si="121">IF(X69=0,0,IF(EL$1&lt;=$DC69,$DL69/$DN69,IF(AND(EL$1&gt;$DC69,EL$1&lt;=$DC69+$DA69),($DL69*((1+$DL$1)^$DA69))/$DA69,IF(AND(EL$1&gt;($DC69+$DA69),EL$1&lt;=$DA69*2+$DC69),($DL69*(1+$DL$1)^($DA69*2))/$DA69,IF(AND(EL$1&gt;($DC69+$DA69*2),EL$1&lt;=($DC69+$DA69*3)),($DL69*(1+$DL$1)^($DA69*3))/$DA69,IF(AND(EL$1&gt;($DC69+$DA69*3),EL$1&lt;=($DA69*4)),($DL69*(1+$DL$1)^($DA69*4+$DC69))/$DA69,"FAILURE"))))))</f>
        <v>10889.31877010109</v>
      </c>
      <c r="EM69" s="101">
        <f t="shared" ref="EM69:EM101" si="122">IF(Y69=0,0,IF(EM$1&lt;=$DC69,$DL69/$DN69,IF(AND(EM$1&gt;$DC69,EM$1&lt;=$DC69+$DA69),($DL69*((1+$DL$1)^$DA69))/$DA69,IF(AND(EM$1&gt;($DC69+$DA69),EM$1&lt;=$DA69*2+$DC69),($DL69*(1+$DL$1)^($DA69*2))/$DA69,IF(AND(EM$1&gt;($DC69+$DA69*2),EM$1&lt;=($DC69+$DA69*3)),($DL69*(1+$DL$1)^($DA69*3))/$DA69,IF(AND(EM$1&gt;($DC69+$DA69*3),EM$1&lt;=($DA69*4)),($DL69*(1+$DL$1)^($DA69*4+$DC69))/$DA69,"FAILURE"))))))</f>
        <v>10889.31877010109</v>
      </c>
      <c r="EN69" s="101">
        <f t="shared" ref="EN69:EN101" si="123">IF(Z69=0,0,IF(EN$1&lt;=$DC69,$DL69/$DN69,IF(AND(EN$1&gt;$DC69,EN$1&lt;=$DC69+$DA69),($DL69*((1+$DL$1)^$DA69))/$DA69,IF(AND(EN$1&gt;($DC69+$DA69),EN$1&lt;=$DA69*2+$DC69),($DL69*(1+$DL$1)^($DA69*2))/$DA69,IF(AND(EN$1&gt;($DC69+$DA69*2),EN$1&lt;=($DC69+$DA69*3)),($DL69*(1+$DL$1)^($DA69*3))/$DA69,IF(AND(EN$1&gt;($DC69+$DA69*3),EN$1&lt;=($DA69*4)),($DL69*(1+$DL$1)^($DA69*4+$DC69))/$DA69,"FAILURE"))))))</f>
        <v>10889.31877010109</v>
      </c>
      <c r="EO69" s="101">
        <f t="shared" ref="EO69:EO101" si="124">IF(AA69=0,0,IF(EO$1&lt;=$DC69,$DL69/$DN69,IF(AND(EO$1&gt;$DC69,EO$1&lt;=$DC69+$DA69),($DL69*((1+$DL$1)^$DA69))/$DA69,IF(AND(EO$1&gt;($DC69+$DA69),EO$1&lt;=$DA69*2+$DC69),($DL69*(1+$DL$1)^($DA69*2))/$DA69,IF(AND(EO$1&gt;($DC69+$DA69*2),EO$1&lt;=($DC69+$DA69*3)),($DL69*(1+$DL$1)^($DA69*3))/$DA69,IF(AND(EO$1&gt;($DC69+$DA69*3),EO$1&lt;=($DA69*4)),($DL69*(1+$DL$1)^($DA69*4+$DC69))/$DA69,"FAILURE"))))))</f>
        <v>10889.31877010109</v>
      </c>
      <c r="EP69" s="101">
        <f t="shared" ref="EP69:EP101" si="125">IF(AB69=0,0,IF(EP$1&lt;=$DC69,$DL69/$DN69,IF(AND(EP$1&gt;$DC69,EP$1&lt;=$DC69+$DA69),($DL69*((1+$DL$1)^$DA69))/$DA69,IF(AND(EP$1&gt;($DC69+$DA69),EP$1&lt;=$DA69*2+$DC69),($DL69*(1+$DL$1)^($DA69*2))/$DA69,IF(AND(EP$1&gt;($DC69+$DA69*2),EP$1&lt;=($DC69+$DA69*3)),($DL69*(1+$DL$1)^($DA69*3))/$DA69,IF(AND(EP$1&gt;($DC69+$DA69*3),EP$1&lt;=($DA69*4)),($DL69*(1+$DL$1)^($DA69*4+$DC69))/$DA69,"FAILURE"))))))</f>
        <v>10889.31877010109</v>
      </c>
      <c r="EQ69" s="101">
        <f t="shared" ref="EQ69:EQ101" si="126">IF(AC69=0,0,IF(EQ$1&lt;=$DC69,$DL69/$DN69,IF(AND(EQ$1&gt;$DC69,EQ$1&lt;=$DC69+$DA69),($DL69*((1+$DL$1)^$DA69))/$DA69,IF(AND(EQ$1&gt;($DC69+$DA69),EQ$1&lt;=$DA69*2+$DC69),($DL69*(1+$DL$1)^($DA69*2))/$DA69,IF(AND(EQ$1&gt;($DC69+$DA69*2),EQ$1&lt;=($DC69+$DA69*3)),($DL69*(1+$DL$1)^($DA69*3))/$DA69,IF(AND(EQ$1&gt;($DC69+$DA69*3),EQ$1&lt;=($DA69*4)),($DL69*(1+$DL$1)^($DA69*4+$DC69))/$DA69,"FAILURE"))))))</f>
        <v>10889.31877010109</v>
      </c>
      <c r="ER69" s="101">
        <f t="shared" ref="ER69:ER101" si="127">IF(AD69=0,0,IF(ER$1&lt;=$DC69,$DL69/$DN69,IF(AND(ER$1&gt;$DC69,ER$1&lt;=$DC69+$DA69),($DL69*((1+$DL$1)^$DA69))/$DA69,IF(AND(ER$1&gt;($DC69+$DA69),ER$1&lt;=$DA69*2+$DC69),($DL69*(1+$DL$1)^($DA69*2))/$DA69,IF(AND(ER$1&gt;($DC69+$DA69*2),ER$1&lt;=($DC69+$DA69*3)),($DL69*(1+$DL$1)^($DA69*3))/$DA69,IF(AND(ER$1&gt;($DC69+$DA69*3),ER$1&lt;=($DA69*4)),($DL69*(1+$DL$1)^($DA69*4+$DC69))/$DA69,"FAILURE"))))))</f>
        <v>10889.31877010109</v>
      </c>
      <c r="ES69" s="101">
        <f t="shared" ref="ES69:ES101" si="128">IF(AE69=0,0,IF(ES$1&lt;=$DC69,$DL69/$DN69,IF(AND(ES$1&gt;$DC69,ES$1&lt;=$DC69+$DA69),($DL69*((1+$DL$1)^$DA69))/$DA69,IF(AND(ES$1&gt;($DC69+$DA69),ES$1&lt;=$DA69*2+$DC69),($DL69*(1+$DL$1)^($DA69*2))/$DA69,IF(AND(ES$1&gt;($DC69+$DA69*2),ES$1&lt;=($DC69+$DA69*3)),($DL69*(1+$DL$1)^($DA69*3))/$DA69,IF(AND(ES$1&gt;($DC69+$DA69*3),ES$1&lt;=($DA69*4)),($DL69*(1+$DL$1)^($DA69*4+$DC69))/$DA69,"FAILURE"))))))</f>
        <v>10889.31877010109</v>
      </c>
      <c r="ET69" s="101">
        <f t="shared" ref="ET69:ET101" si="129">IF(AF69=0,0,IF(ET$1&lt;=$DC69,$DL69/$DN69,IF(AND(ET$1&gt;$DC69,ET$1&lt;=$DC69+$DA69),($DL69*((1+$DL$1)^$DA69))/$DA69,IF(AND(ET$1&gt;($DC69+$DA69),ET$1&lt;=$DA69*2+$DC69),($DL69*(1+$DL$1)^($DA69*2))/$DA69,IF(AND(ET$1&gt;($DC69+$DA69*2),ET$1&lt;=($DC69+$DA69*3)),($DL69*(1+$DL$1)^($DA69*3))/$DA69,IF(AND(ET$1&gt;($DC69+$DA69*3),ET$1&lt;=($DA69*4)),($DL69*(1+$DL$1)^($DA69*4+$DC69))/$DA69,"FAILURE"))))))</f>
        <v>10889.31877010109</v>
      </c>
      <c r="EU69" s="101">
        <f t="shared" ref="EU69:EU101" si="130">IF(AG69=0,0,IF(EU$1&lt;=$DC69,$DL69/$DN69,IF(AND(EU$1&gt;$DC69,EU$1&lt;=$DC69+$DA69),($DL69*((1+$DL$1)^$DA69))/$DA69,IF(AND(EU$1&gt;($DC69+$DA69),EU$1&lt;=$DA69*2+$DC69),($DL69*(1+$DL$1)^($DA69*2))/$DA69,IF(AND(EU$1&gt;($DC69+$DA69*2),EU$1&lt;=($DC69+$DA69*3)),($DL69*(1+$DL$1)^($DA69*3))/$DA69,IF(AND(EU$1&gt;($DC69+$DA69*3),EU$1&lt;=($DA69*4)),($DL69*(1+$DL$1)^($DA69*4+$DC69))/$DA69,"FAILURE"))))))</f>
        <v>10889.31877010109</v>
      </c>
      <c r="EV69" s="101">
        <f t="shared" ref="EV69:EV101" si="131">IF(AH69=0,0,IF(EV$1&lt;=$DC69,$DL69/$DN69,IF(AND(EV$1&gt;$DC69,EV$1&lt;=$DC69+$DA69),($DL69*((1+$DL$1)^$DA69))/$DA69,IF(AND(EV$1&gt;($DC69+$DA69),EV$1&lt;=$DA69*2+$DC69),($DL69*(1+$DL$1)^($DA69*2))/$DA69,IF(AND(EV$1&gt;($DC69+$DA69*2),EV$1&lt;=($DC69+$DA69*3)),($DL69*(1+$DL$1)^($DA69*3))/$DA69,IF(AND(EV$1&gt;($DC69+$DA69*3),EV$1&lt;=($DA69*4)),($DL69*(1+$DL$1)^($DA69*4+$DC69))/$DA69,"FAILURE"))))))</f>
        <v>10889.31877010109</v>
      </c>
      <c r="EW69" s="101">
        <f t="shared" ref="EW69:EW101" si="132">IF(AI69=0,0,IF(EW$1&lt;=$DC69,$DL69/$DN69,IF(AND(EW$1&gt;$DC69,EW$1&lt;=$DC69+$DA69),($DL69*((1+$DL$1)^$DA69))/$DA69,IF(AND(EW$1&gt;($DC69+$DA69),EW$1&lt;=$DA69*2+$DC69),($DL69*(1+$DL$1)^($DA69*2))/$DA69,IF(AND(EW$1&gt;($DC69+$DA69*2),EW$1&lt;=($DC69+$DA69*3)),($DL69*(1+$DL$1)^($DA69*3))/$DA69,IF(AND(EW$1&gt;($DC69+$DA69*3),EW$1&lt;=($DA69*4)),($DL69*(1+$DL$1)^($DA69*4+$DC69))/$DA69,"FAILURE"))))))</f>
        <v>10889.31877010109</v>
      </c>
      <c r="EX69" s="101">
        <f t="shared" ref="EX69:EX101" si="133">IF(AJ69=0,0,IF(EX$1&lt;=$DC69,$DL69/$DN69,IF(AND(EX$1&gt;$DC69,EX$1&lt;=$DC69+$DA69),($DL69*((1+$DL$1)^$DA69))/$DA69,IF(AND(EX$1&gt;($DC69+$DA69),EX$1&lt;=$DA69*2+$DC69),($DL69*(1+$DL$1)^($DA69*2))/$DA69,IF(AND(EX$1&gt;($DC69+$DA69*2),EX$1&lt;=($DC69+$DA69*3)),($DL69*(1+$DL$1)^($DA69*3))/$DA69,IF(AND(EX$1&gt;($DC69+$DA69*3),EX$1&lt;=($DA69*4)),($DL69*(1+$DL$1)^($DA69*4+$DC69))/$DA69,"FAILURE"))))))</f>
        <v>10889.31877010109</v>
      </c>
      <c r="EY69" s="101">
        <f t="shared" ref="EY69:EY101" si="134">IF(AK69=0,0,IF(EY$1&lt;=$DC69,$DL69/$DN69,IF(AND(EY$1&gt;$DC69,EY$1&lt;=$DC69+$DA69),($DL69*((1+$DL$1)^$DA69))/$DA69,IF(AND(EY$1&gt;($DC69+$DA69),EY$1&lt;=$DA69*2+$DC69),($DL69*(1+$DL$1)^($DA69*2))/$DA69,IF(AND(EY$1&gt;($DC69+$DA69*2),EY$1&lt;=($DC69+$DA69*3)),($DL69*(1+$DL$1)^($DA69*3))/$DA69,IF(AND(EY$1&gt;($DC69+$DA69*3),EY$1&lt;=($DA69*4)),($DL69*(1+$DL$1)^($DA69*4+$DC69))/$DA69,"FAILURE"))))))</f>
        <v>10889.31877010109</v>
      </c>
      <c r="EZ69" s="101">
        <f t="shared" ref="EZ69:EZ101" si="135">IF(AL69=0,0,IF(EZ$1&lt;=$DC69,$DL69/$DN69,IF(AND(EZ$1&gt;$DC69,EZ$1&lt;=$DC69+$DA69),($DL69*((1+$DL$1)^$DA69))/$DA69,IF(AND(EZ$1&gt;($DC69+$DA69),EZ$1&lt;=$DA69*2+$DC69),($DL69*(1+$DL$1)^($DA69*2))/$DA69,IF(AND(EZ$1&gt;($DC69+$DA69*2),EZ$1&lt;=($DC69+$DA69*3)),($DL69*(1+$DL$1)^($DA69*3))/$DA69,IF(AND(EZ$1&gt;($DC69+$DA69*3),EZ$1&lt;=($DA69*4)),($DL69*(1+$DL$1)^($DA69*4+$DC69))/$DA69,"FAILURE"))))))</f>
        <v>10889.31877010109</v>
      </c>
      <c r="FA69" s="101">
        <f t="shared" ref="FA69:FA101" si="136">IF(AM69=0,0,IF(FA$1&lt;=$DC69,$DL69/$DN69,IF(AND(FA$1&gt;$DC69,FA$1&lt;=$DC69+$DA69),($DL69*((1+$DL$1)^$DA69))/$DA69,IF(AND(FA$1&gt;($DC69+$DA69),FA$1&lt;=$DA69*2+$DC69),($DL69*(1+$DL$1)^($DA69*2))/$DA69,IF(AND(FA$1&gt;($DC69+$DA69*2),FA$1&lt;=($DC69+$DA69*3)),($DL69*(1+$DL$1)^($DA69*3))/$DA69,IF(AND(FA$1&gt;($DC69+$DA69*3),FA$1&lt;=($DA69*4)),($DL69*(1+$DL$1)^($DA69*4+$DC69))/$DA69,"FAILURE"))))))</f>
        <v>10889.31877010109</v>
      </c>
      <c r="FB69" s="101">
        <f t="shared" ref="FB69:FB101" si="137">IF(AN69=0,0,IF(FB$1&lt;=$DC69,$DL69/$DN69,IF(AND(FB$1&gt;$DC69,FB$1&lt;=$DC69+$DA69),($DL69*((1+$DL$1)^$DA69))/$DA69,IF(AND(FB$1&gt;($DC69+$DA69),FB$1&lt;=$DA69*2+$DC69),($DL69*(1+$DL$1)^($DA69*2))/$DA69,IF(AND(FB$1&gt;($DC69+$DA69*2),FB$1&lt;=($DC69+$DA69*3)),($DL69*(1+$DL$1)^($DA69*3))/$DA69,IF(AND(FB$1&gt;($DC69+$DA69*3),FB$1&lt;=($DA69*4)),($DL69*(1+$DL$1)^($DA69*4+$DC69))/$DA69,"FAILURE"))))))</f>
        <v>42217.060663091499</v>
      </c>
      <c r="FC69" s="101">
        <f t="shared" ref="FC69:FC101" si="138">IF(AO69=0,0,IF(FC$1&lt;=$DC69,$DL69/$DN69,IF(AND(FC$1&gt;$DC69,FC$1&lt;=$DC69+$DA69),($DL69*((1+$DL$1)^$DA69))/$DA69,IF(AND(FC$1&gt;($DC69+$DA69),FC$1&lt;=$DA69*2+$DC69),($DL69*(1+$DL$1)^($DA69*2))/$DA69,IF(AND(FC$1&gt;($DC69+$DA69*2),FC$1&lt;=($DC69+$DA69*3)),($DL69*(1+$DL$1)^($DA69*3))/$DA69,IF(AND(FC$1&gt;($DC69+$DA69*3),FC$1&lt;=($DA69*4)),($DL69*(1+$DL$1)^($DA69*4+$DC69))/$DA69,"FAILURE"))))))</f>
        <v>42217.060663091499</v>
      </c>
      <c r="FD69" s="101">
        <f t="shared" ref="FD69:FD101" si="139">IF(AP69=0,0,IF(FD$1&lt;=$DC69,$DL69/$DN69,IF(AND(FD$1&gt;$DC69,FD$1&lt;=$DC69+$DA69),($DL69*((1+$DL$1)^$DA69))/$DA69,IF(AND(FD$1&gt;($DC69+$DA69),FD$1&lt;=$DA69*2+$DC69),($DL69*(1+$DL$1)^($DA69*2))/$DA69,IF(AND(FD$1&gt;($DC69+$DA69*2),FD$1&lt;=($DC69+$DA69*3)),($DL69*(1+$DL$1)^($DA69*3))/$DA69,IF(AND(FD$1&gt;($DC69+$DA69*3),FD$1&lt;=($DA69*4)),($DL69*(1+$DL$1)^($DA69*4+$DC69))/$DA69,"FAILURE"))))))</f>
        <v>42217.060663091499</v>
      </c>
      <c r="FE69" s="101">
        <f t="shared" ref="FE69:FE101" si="140">IF(AQ69=0,0,IF(FE$1&lt;=$DC69,$DL69/$DN69,IF(AND(FE$1&gt;$DC69,FE$1&lt;=$DC69+$DA69),($DL69*((1+$DL$1)^$DA69))/$DA69,IF(AND(FE$1&gt;($DC69+$DA69),FE$1&lt;=$DA69*2+$DC69),($DL69*(1+$DL$1)^($DA69*2))/$DA69,IF(AND(FE$1&gt;($DC69+$DA69*2),FE$1&lt;=($DC69+$DA69*3)),($DL69*(1+$DL$1)^($DA69*3))/$DA69,IF(AND(FE$1&gt;($DC69+$DA69*3),FE$1&lt;=($DA69*4)),($DL69*(1+$DL$1)^($DA69*4+$DC69))/$DA69,"FAILURE"))))))</f>
        <v>42217.060663091499</v>
      </c>
      <c r="FF69" s="101">
        <f t="shared" ref="FF69:FF101" si="141">IF(AR69=0,0,IF(FF$1&lt;=$DC69,$DL69/$DN69,IF(AND(FF$1&gt;$DC69,FF$1&lt;=$DC69+$DA69),($DL69*((1+$DL$1)^$DA69))/$DA69,IF(AND(FF$1&gt;($DC69+$DA69),FF$1&lt;=$DA69*2+$DC69),($DL69*(1+$DL$1)^($DA69*2))/$DA69,IF(AND(FF$1&gt;($DC69+$DA69*2),FF$1&lt;=($DC69+$DA69*3)),($DL69*(1+$DL$1)^($DA69*3))/$DA69,IF(AND(FF$1&gt;($DC69+$DA69*3),FF$1&lt;=($DA69*4)),($DL69*(1+$DL$1)^($DA69*4+$DC69))/$DA69,"FAILURE"))))))</f>
        <v>42217.060663091499</v>
      </c>
      <c r="FG69" s="101">
        <f t="shared" ref="FG69:FG101" si="142">IF(AS69=0,0,IF(FG$1&lt;=$DC69,$DL69/$DN69,IF(AND(FG$1&gt;$DC69,FG$1&lt;=$DC69+$DA69),($DL69*((1+$DL$1)^$DA69))/$DA69,IF(AND(FG$1&gt;($DC69+$DA69),FG$1&lt;=$DA69*2+$DC69),($DL69*(1+$DL$1)^($DA69*2))/$DA69,IF(AND(FG$1&gt;($DC69+$DA69*2),FG$1&lt;=($DC69+$DA69*3)),($DL69*(1+$DL$1)^($DA69*3))/$DA69,IF(AND(FG$1&gt;($DC69+$DA69*3),FG$1&lt;=($DA69*4)),($DL69*(1+$DL$1)^($DA69*4+$DC69))/$DA69,"FAILURE"))))))</f>
        <v>42217.060663091499</v>
      </c>
      <c r="FH69" s="101">
        <f t="shared" ref="FH69:FH101" si="143">IF(AT69=0,0,IF(FH$1&lt;=$DC69,$DL69/$DN69,IF(AND(FH$1&gt;$DC69,FH$1&lt;=$DC69+$DA69),($DL69*((1+$DL$1)^$DA69))/$DA69,IF(AND(FH$1&gt;($DC69+$DA69),FH$1&lt;=$DA69*2+$DC69),($DL69*(1+$DL$1)^($DA69*2))/$DA69,IF(AND(FH$1&gt;($DC69+$DA69*2),FH$1&lt;=($DC69+$DA69*3)),($DL69*(1+$DL$1)^($DA69*3))/$DA69,IF(AND(FH$1&gt;($DC69+$DA69*3),FH$1&lt;=($DA69*4)),($DL69*(1+$DL$1)^($DA69*4+$DC69))/$DA69,"FAILURE"))))))</f>
        <v>42217.060663091499</v>
      </c>
      <c r="FI69" s="101">
        <f t="shared" ref="FI69:FI101" si="144">IF(AU69=0,0,IF(FI$1&lt;=$DC69,$DL69/$DN69,IF(AND(FI$1&gt;$DC69,FI$1&lt;=$DC69+$DA69),($DL69*((1+$DL$1)^$DA69))/$DA69,IF(AND(FI$1&gt;($DC69+$DA69),FI$1&lt;=$DA69*2+$DC69),($DL69*(1+$DL$1)^($DA69*2))/$DA69,IF(AND(FI$1&gt;($DC69+$DA69*2),FI$1&lt;=($DC69+$DA69*3)),($DL69*(1+$DL$1)^($DA69*3))/$DA69,IF(AND(FI$1&gt;($DC69+$DA69*3),FI$1&lt;=($DA69*4)),($DL69*(1+$DL$1)^($DA69*4+$DC69))/$DA69,"FAILURE"))))))</f>
        <v>42217.060663091499</v>
      </c>
      <c r="FJ69" s="101">
        <f t="shared" ref="FJ69:FJ101" si="145">IF(AV69=0,0,IF(FJ$1&lt;=$DC69,$DL69/$DN69,IF(AND(FJ$1&gt;$DC69,FJ$1&lt;=$DC69+$DA69),($DL69*((1+$DL$1)^$DA69))/$DA69,IF(AND(FJ$1&gt;($DC69+$DA69),FJ$1&lt;=$DA69*2+$DC69),($DL69*(1+$DL$1)^($DA69*2))/$DA69,IF(AND(FJ$1&gt;($DC69+$DA69*2),FJ$1&lt;=($DC69+$DA69*3)),($DL69*(1+$DL$1)^($DA69*3))/$DA69,IF(AND(FJ$1&gt;($DC69+$DA69*3),FJ$1&lt;=($DA69*4)),($DL69*(1+$DL$1)^($DA69*4+$DC69))/$DA69,"FAILURE"))))))</f>
        <v>42217.060663091499</v>
      </c>
    </row>
    <row r="70" spans="1:166" x14ac:dyDescent="0.25">
      <c r="A70" s="86" t="s">
        <v>34</v>
      </c>
      <c r="B70" s="135">
        <v>2</v>
      </c>
      <c r="C70" s="1" t="s">
        <v>241</v>
      </c>
      <c r="D70" s="109">
        <v>1</v>
      </c>
      <c r="E70" s="109">
        <v>1</v>
      </c>
      <c r="F70" s="109">
        <v>1</v>
      </c>
      <c r="G70" s="109">
        <v>1</v>
      </c>
      <c r="H70" s="109">
        <v>1</v>
      </c>
      <c r="I70" s="109">
        <v>1</v>
      </c>
      <c r="J70" s="109">
        <v>1</v>
      </c>
      <c r="K70" s="109">
        <v>1</v>
      </c>
      <c r="L70" s="109">
        <v>1</v>
      </c>
      <c r="M70" s="109">
        <v>1</v>
      </c>
      <c r="N70" s="109">
        <v>1</v>
      </c>
      <c r="O70" s="109">
        <v>1</v>
      </c>
      <c r="P70" s="109">
        <v>1</v>
      </c>
      <c r="Q70" s="109">
        <v>1</v>
      </c>
      <c r="R70" s="109">
        <v>1</v>
      </c>
      <c r="S70" s="109">
        <v>1</v>
      </c>
      <c r="T70" s="109">
        <v>1</v>
      </c>
      <c r="U70" s="109">
        <v>1</v>
      </c>
      <c r="V70" s="109">
        <v>1</v>
      </c>
      <c r="W70" s="109">
        <v>1</v>
      </c>
      <c r="X70" s="109">
        <v>1</v>
      </c>
      <c r="Y70" s="109">
        <v>1</v>
      </c>
      <c r="Z70" s="109">
        <v>1</v>
      </c>
      <c r="AA70" s="109">
        <v>1</v>
      </c>
      <c r="AB70" s="109">
        <v>1</v>
      </c>
      <c r="AC70" s="109">
        <v>1</v>
      </c>
      <c r="AD70" s="109">
        <v>1</v>
      </c>
      <c r="AE70" s="109">
        <v>1</v>
      </c>
      <c r="AF70" s="109">
        <v>1</v>
      </c>
      <c r="AG70" s="109">
        <v>1</v>
      </c>
      <c r="AH70" s="109">
        <v>1</v>
      </c>
      <c r="AI70" s="109">
        <v>1</v>
      </c>
      <c r="AJ70" s="109">
        <v>1</v>
      </c>
      <c r="AK70" s="109">
        <v>1</v>
      </c>
      <c r="AL70" s="109">
        <v>1</v>
      </c>
      <c r="AM70" s="109">
        <v>1</v>
      </c>
      <c r="AN70" s="109">
        <v>1</v>
      </c>
      <c r="AO70" s="109">
        <v>1</v>
      </c>
      <c r="AP70" s="109">
        <v>1</v>
      </c>
      <c r="AQ70" s="109">
        <v>1</v>
      </c>
      <c r="AR70" s="109">
        <v>1</v>
      </c>
      <c r="AS70" s="109">
        <v>1</v>
      </c>
      <c r="AT70" s="109">
        <v>1</v>
      </c>
      <c r="AU70" s="109">
        <v>1</v>
      </c>
      <c r="AV70" s="109">
        <v>1</v>
      </c>
      <c r="AW70" s="109">
        <v>1</v>
      </c>
      <c r="AX70" s="109">
        <v>1</v>
      </c>
      <c r="AY70" s="109">
        <v>1</v>
      </c>
      <c r="AZ70" s="109">
        <v>1</v>
      </c>
      <c r="BA70" s="109">
        <v>1</v>
      </c>
      <c r="BB70" s="109">
        <v>1</v>
      </c>
      <c r="BC70" s="109">
        <v>1</v>
      </c>
      <c r="BD70" s="109">
        <v>1</v>
      </c>
      <c r="BE70" s="109">
        <v>1</v>
      </c>
      <c r="BF70" s="109">
        <v>1</v>
      </c>
      <c r="BG70" s="109">
        <v>1</v>
      </c>
      <c r="BH70" s="109">
        <v>1</v>
      </c>
      <c r="BI70" s="109">
        <v>1</v>
      </c>
      <c r="BJ70" s="109">
        <v>1</v>
      </c>
      <c r="BK70" s="109">
        <v>1</v>
      </c>
      <c r="BL70" s="109">
        <v>1</v>
      </c>
      <c r="BM70" s="109">
        <v>1</v>
      </c>
      <c r="BN70" s="109">
        <v>1</v>
      </c>
      <c r="BO70" s="109">
        <v>1</v>
      </c>
      <c r="BP70" s="109">
        <v>1</v>
      </c>
      <c r="BQ70" s="109">
        <v>1</v>
      </c>
      <c r="BR70" s="109">
        <v>1</v>
      </c>
      <c r="BS70" s="109">
        <v>1</v>
      </c>
      <c r="BT70" s="109">
        <v>1</v>
      </c>
      <c r="BU70" s="109">
        <v>1</v>
      </c>
      <c r="BV70" s="109">
        <v>1</v>
      </c>
      <c r="BW70" s="109">
        <v>1</v>
      </c>
      <c r="BX70" s="109">
        <v>1</v>
      </c>
      <c r="BY70" s="109">
        <v>1</v>
      </c>
      <c r="BZ70" s="109">
        <v>1</v>
      </c>
      <c r="CA70" s="109">
        <v>1</v>
      </c>
      <c r="CB70" s="109">
        <v>1</v>
      </c>
      <c r="CC70" s="109">
        <v>1</v>
      </c>
      <c r="CD70" s="109">
        <v>1</v>
      </c>
      <c r="CE70" s="109">
        <v>1</v>
      </c>
      <c r="CF70" s="109">
        <v>1</v>
      </c>
      <c r="CG70" s="109">
        <v>1</v>
      </c>
      <c r="CH70" s="109">
        <v>1</v>
      </c>
      <c r="CI70" s="109">
        <v>1</v>
      </c>
      <c r="CJ70" s="109">
        <v>1</v>
      </c>
      <c r="CK70" s="109">
        <v>1</v>
      </c>
      <c r="CL70" s="109">
        <v>1</v>
      </c>
      <c r="CM70" s="109">
        <v>1</v>
      </c>
      <c r="CN70" s="109">
        <v>1</v>
      </c>
      <c r="CO70" s="109">
        <v>1</v>
      </c>
      <c r="CR70" s="26">
        <v>37</v>
      </c>
      <c r="CU70" s="31">
        <v>20</v>
      </c>
      <c r="CV70" s="16" t="s">
        <v>42</v>
      </c>
      <c r="CY70" s="31">
        <v>4</v>
      </c>
      <c r="CZ70" s="15" t="s">
        <v>42</v>
      </c>
      <c r="DA70" s="31">
        <v>20</v>
      </c>
      <c r="DB70" s="16" t="s">
        <v>42</v>
      </c>
      <c r="DC70" s="17">
        <f t="shared" si="99"/>
        <v>16</v>
      </c>
      <c r="DD70" s="15" t="s">
        <v>42</v>
      </c>
      <c r="DE70" s="12">
        <v>2</v>
      </c>
      <c r="DF70" s="105">
        <f t="shared" si="100"/>
        <v>32</v>
      </c>
      <c r="DH70" s="12">
        <v>11</v>
      </c>
      <c r="DI70" s="101">
        <f>INDEX('Cost Values'!$E$4:$E$47,MATCH(DH70,'Cost Values'!$A$4:$A$47,0))*CR70</f>
        <v>37000</v>
      </c>
      <c r="DJ70" s="102"/>
      <c r="DK70" s="12">
        <v>11</v>
      </c>
      <c r="DL70" s="101">
        <f>INDEX('Cost Values'!$E$4:$E$47,MATCH(DK70,'Cost Values'!$A$4:$A$47,0))*CR70*(1+$DL$1)^DC70</f>
        <v>109393.50790099394</v>
      </c>
      <c r="DM70" s="12"/>
      <c r="DN70" s="127">
        <f>SUM(D70:INDEX(D70:AV70,DC70))</f>
        <v>16</v>
      </c>
      <c r="DO70" s="12"/>
      <c r="DP70" s="130">
        <f ca="1">IF(COUNT(D70:CO70)&lt;2*DA70,DA70,SUM(OFFSET(D70,0,DC70):INDEX(OFFSET(D70,0,DC70):CO70,DA70)))</f>
        <v>20</v>
      </c>
      <c r="DQ70" s="12"/>
      <c r="DR70" s="101">
        <f t="shared" si="101"/>
        <v>6837.094243812121</v>
      </c>
      <c r="DS70" s="101">
        <f t="shared" si="102"/>
        <v>6837.094243812121</v>
      </c>
      <c r="DT70" s="101">
        <f t="shared" si="103"/>
        <v>6837.094243812121</v>
      </c>
      <c r="DU70" s="101">
        <f t="shared" si="104"/>
        <v>6837.094243812121</v>
      </c>
      <c r="DV70" s="101">
        <f t="shared" si="105"/>
        <v>6837.094243812121</v>
      </c>
      <c r="DW70" s="101">
        <f t="shared" si="106"/>
        <v>6837.094243812121</v>
      </c>
      <c r="DX70" s="101">
        <f t="shared" si="107"/>
        <v>6837.094243812121</v>
      </c>
      <c r="DY70" s="101">
        <f t="shared" si="108"/>
        <v>6837.094243812121</v>
      </c>
      <c r="DZ70" s="101">
        <f t="shared" si="109"/>
        <v>6837.094243812121</v>
      </c>
      <c r="EA70" s="101">
        <f t="shared" si="110"/>
        <v>6837.094243812121</v>
      </c>
      <c r="EB70" s="101">
        <f t="shared" si="111"/>
        <v>6837.094243812121</v>
      </c>
      <c r="EC70" s="101">
        <f t="shared" si="112"/>
        <v>6837.094243812121</v>
      </c>
      <c r="ED70" s="101">
        <f t="shared" si="113"/>
        <v>6837.094243812121</v>
      </c>
      <c r="EE70" s="101">
        <f t="shared" si="114"/>
        <v>6837.094243812121</v>
      </c>
      <c r="EF70" s="101">
        <f t="shared" si="115"/>
        <v>6837.094243812121</v>
      </c>
      <c r="EG70" s="101">
        <f t="shared" si="116"/>
        <v>6837.094243812121</v>
      </c>
      <c r="EH70" s="101">
        <f t="shared" si="117"/>
        <v>21205.515499670546</v>
      </c>
      <c r="EI70" s="101">
        <f t="shared" si="118"/>
        <v>21205.515499670546</v>
      </c>
      <c r="EJ70" s="101">
        <f t="shared" si="119"/>
        <v>21205.515499670546</v>
      </c>
      <c r="EK70" s="101">
        <f t="shared" si="120"/>
        <v>21205.515499670546</v>
      </c>
      <c r="EL70" s="101">
        <f t="shared" si="121"/>
        <v>21205.515499670546</v>
      </c>
      <c r="EM70" s="101">
        <f t="shared" si="122"/>
        <v>21205.515499670546</v>
      </c>
      <c r="EN70" s="101">
        <f t="shared" si="123"/>
        <v>21205.515499670546</v>
      </c>
      <c r="EO70" s="101">
        <f t="shared" si="124"/>
        <v>21205.515499670546</v>
      </c>
      <c r="EP70" s="101">
        <f t="shared" si="125"/>
        <v>21205.515499670546</v>
      </c>
      <c r="EQ70" s="101">
        <f t="shared" si="126"/>
        <v>21205.515499670546</v>
      </c>
      <c r="ER70" s="101">
        <f t="shared" si="127"/>
        <v>21205.515499670546</v>
      </c>
      <c r="ES70" s="101">
        <f t="shared" si="128"/>
        <v>21205.515499670546</v>
      </c>
      <c r="ET70" s="101">
        <f t="shared" si="129"/>
        <v>21205.515499670546</v>
      </c>
      <c r="EU70" s="101">
        <f t="shared" si="130"/>
        <v>21205.515499670546</v>
      </c>
      <c r="EV70" s="101">
        <f t="shared" si="131"/>
        <v>21205.515499670546</v>
      </c>
      <c r="EW70" s="101">
        <f t="shared" si="132"/>
        <v>21205.515499670546</v>
      </c>
      <c r="EX70" s="101">
        <f t="shared" si="133"/>
        <v>21205.515499670546</v>
      </c>
      <c r="EY70" s="101">
        <f t="shared" si="134"/>
        <v>21205.515499670546</v>
      </c>
      <c r="EZ70" s="101">
        <f t="shared" si="135"/>
        <v>21205.515499670546</v>
      </c>
      <c r="FA70" s="101">
        <f t="shared" si="136"/>
        <v>21205.515499670546</v>
      </c>
      <c r="FB70" s="101">
        <f t="shared" si="137"/>
        <v>82212.170764967654</v>
      </c>
      <c r="FC70" s="101">
        <f t="shared" si="138"/>
        <v>82212.170764967654</v>
      </c>
      <c r="FD70" s="101">
        <f t="shared" si="139"/>
        <v>82212.170764967654</v>
      </c>
      <c r="FE70" s="101">
        <f t="shared" si="140"/>
        <v>82212.170764967654</v>
      </c>
      <c r="FF70" s="101">
        <f t="shared" si="141"/>
        <v>82212.170764967654</v>
      </c>
      <c r="FG70" s="101">
        <f t="shared" si="142"/>
        <v>82212.170764967654</v>
      </c>
      <c r="FH70" s="101">
        <f t="shared" si="143"/>
        <v>82212.170764967654</v>
      </c>
      <c r="FI70" s="101">
        <f t="shared" si="144"/>
        <v>82212.170764967654</v>
      </c>
      <c r="FJ70" s="101">
        <f t="shared" si="145"/>
        <v>82212.170764967654</v>
      </c>
    </row>
    <row r="71" spans="1:166" ht="30" x14ac:dyDescent="0.25">
      <c r="A71" s="4" t="s">
        <v>34</v>
      </c>
      <c r="B71" s="149">
        <v>1</v>
      </c>
      <c r="C71" s="27" t="s">
        <v>129</v>
      </c>
      <c r="D71" s="109">
        <v>1</v>
      </c>
      <c r="E71" s="109">
        <v>1</v>
      </c>
      <c r="F71" s="109">
        <v>1</v>
      </c>
      <c r="G71" s="109">
        <v>1</v>
      </c>
      <c r="H71" s="109">
        <v>1</v>
      </c>
      <c r="I71" s="109">
        <v>1</v>
      </c>
      <c r="J71" s="109">
        <v>1</v>
      </c>
      <c r="K71" s="109">
        <v>1</v>
      </c>
      <c r="L71" s="109">
        <v>1</v>
      </c>
      <c r="M71" s="109">
        <v>1</v>
      </c>
      <c r="N71" s="109">
        <v>1</v>
      </c>
      <c r="O71" s="109">
        <v>1</v>
      </c>
      <c r="P71" s="109">
        <v>1</v>
      </c>
      <c r="Q71" s="109">
        <v>1</v>
      </c>
      <c r="R71" s="109">
        <v>1</v>
      </c>
      <c r="S71" s="109">
        <v>1</v>
      </c>
      <c r="T71" s="109">
        <v>1</v>
      </c>
      <c r="U71" s="109">
        <v>1</v>
      </c>
      <c r="V71" s="109">
        <v>1</v>
      </c>
      <c r="W71" s="109">
        <v>1</v>
      </c>
      <c r="X71" s="109">
        <v>1</v>
      </c>
      <c r="Y71" s="109">
        <v>1</v>
      </c>
      <c r="Z71" s="109">
        <v>1</v>
      </c>
      <c r="AA71" s="109">
        <v>1</v>
      </c>
      <c r="AB71" s="109">
        <v>1</v>
      </c>
      <c r="AC71" s="109">
        <v>1</v>
      </c>
      <c r="AD71" s="109">
        <v>1</v>
      </c>
      <c r="AE71" s="109">
        <v>1</v>
      </c>
      <c r="AF71" s="109">
        <v>1</v>
      </c>
      <c r="AG71" s="109">
        <v>1</v>
      </c>
      <c r="AH71" s="109">
        <v>1</v>
      </c>
      <c r="AI71" s="109">
        <v>1</v>
      </c>
      <c r="AJ71" s="109">
        <v>1</v>
      </c>
      <c r="AK71" s="109">
        <v>1</v>
      </c>
      <c r="AL71" s="109">
        <v>1</v>
      </c>
      <c r="AM71" s="109">
        <v>1</v>
      </c>
      <c r="AN71" s="109">
        <v>1</v>
      </c>
      <c r="AO71" s="109">
        <v>1</v>
      </c>
      <c r="AP71" s="109">
        <v>1</v>
      </c>
      <c r="AQ71" s="109">
        <v>1</v>
      </c>
      <c r="AR71" s="109">
        <v>1</v>
      </c>
      <c r="AS71" s="109">
        <v>1</v>
      </c>
      <c r="AT71" s="109">
        <v>1</v>
      </c>
      <c r="AU71" s="109">
        <v>1</v>
      </c>
      <c r="AV71" s="109">
        <v>1</v>
      </c>
      <c r="AW71" s="109">
        <v>1</v>
      </c>
      <c r="AX71" s="109">
        <v>1</v>
      </c>
      <c r="AY71" s="109">
        <v>1</v>
      </c>
      <c r="AZ71" s="109">
        <v>1</v>
      </c>
      <c r="BA71" s="109">
        <v>1</v>
      </c>
      <c r="BB71" s="109">
        <v>1</v>
      </c>
      <c r="BC71" s="109">
        <v>1</v>
      </c>
      <c r="BD71" s="109">
        <v>1</v>
      </c>
      <c r="BE71" s="109">
        <v>1</v>
      </c>
      <c r="BF71" s="109">
        <v>1</v>
      </c>
      <c r="BG71" s="109">
        <v>1</v>
      </c>
      <c r="BH71" s="109">
        <v>1</v>
      </c>
      <c r="BI71" s="109">
        <v>1</v>
      </c>
      <c r="BJ71" s="109">
        <v>1</v>
      </c>
      <c r="BK71" s="109">
        <v>1</v>
      </c>
      <c r="BL71" s="109">
        <v>1</v>
      </c>
      <c r="BM71" s="109">
        <v>1</v>
      </c>
      <c r="BN71" s="109">
        <v>1</v>
      </c>
      <c r="BO71" s="109">
        <v>1</v>
      </c>
      <c r="BP71" s="109">
        <v>1</v>
      </c>
      <c r="BQ71" s="109">
        <v>1</v>
      </c>
      <c r="BR71" s="109">
        <v>1</v>
      </c>
      <c r="BS71" s="109">
        <v>1</v>
      </c>
      <c r="BT71" s="109">
        <v>1</v>
      </c>
      <c r="BU71" s="109">
        <v>1</v>
      </c>
      <c r="BV71" s="109">
        <v>1</v>
      </c>
      <c r="BW71" s="109">
        <v>1</v>
      </c>
      <c r="BX71" s="109">
        <v>1</v>
      </c>
      <c r="BY71" s="109">
        <v>1</v>
      </c>
      <c r="BZ71" s="109">
        <v>1</v>
      </c>
      <c r="CA71" s="109">
        <v>1</v>
      </c>
      <c r="CB71" s="109">
        <v>1</v>
      </c>
      <c r="CC71" s="109">
        <v>1</v>
      </c>
      <c r="CD71" s="109">
        <v>1</v>
      </c>
      <c r="CE71" s="109">
        <v>1</v>
      </c>
      <c r="CF71" s="109">
        <v>1</v>
      </c>
      <c r="CG71" s="109">
        <v>1</v>
      </c>
      <c r="CH71" s="109">
        <v>1</v>
      </c>
      <c r="CI71" s="109">
        <v>1</v>
      </c>
      <c r="CJ71" s="109">
        <v>1</v>
      </c>
      <c r="CK71" s="109">
        <v>1</v>
      </c>
      <c r="CL71" s="109">
        <v>1</v>
      </c>
      <c r="CM71" s="109">
        <v>1</v>
      </c>
      <c r="CN71" s="109">
        <v>1</v>
      </c>
      <c r="CO71" s="109">
        <v>1</v>
      </c>
      <c r="CP71" s="27"/>
      <c r="CQ71" s="42" t="s">
        <v>67</v>
      </c>
      <c r="CR71" s="43">
        <v>980.24</v>
      </c>
      <c r="CS71" s="36">
        <v>33.334741856103122</v>
      </c>
      <c r="CT71" s="36">
        <v>-88.245461312122686</v>
      </c>
      <c r="CU71" s="31">
        <v>40</v>
      </c>
      <c r="CV71" s="15" t="s">
        <v>42</v>
      </c>
      <c r="CW71" s="28" t="s">
        <v>109</v>
      </c>
      <c r="CX71" s="27" t="s">
        <v>21</v>
      </c>
      <c r="CY71" s="31">
        <v>15</v>
      </c>
      <c r="CZ71" s="15" t="s">
        <v>42</v>
      </c>
      <c r="DA71" s="31">
        <v>50</v>
      </c>
      <c r="DB71" s="15" t="s">
        <v>42</v>
      </c>
      <c r="DC71" s="31">
        <f t="shared" si="99"/>
        <v>35</v>
      </c>
      <c r="DD71" s="15" t="s">
        <v>42</v>
      </c>
      <c r="DE71" s="12">
        <v>1</v>
      </c>
      <c r="DF71" s="105">
        <f t="shared" si="100"/>
        <v>35</v>
      </c>
      <c r="DH71" s="12">
        <v>1</v>
      </c>
      <c r="DI71" s="101">
        <f>INDEX('Cost Values'!$E$4:$E$47,MATCH(DH71,'Cost Values'!$A$4:$A$47,0))*CR71</f>
        <v>7008.7160000000003</v>
      </c>
      <c r="DJ71" s="12"/>
      <c r="DK71" s="12">
        <v>1</v>
      </c>
      <c r="DL71" s="101">
        <f>INDEX('Cost Values'!$E$4:$E$47,MATCH(DK71,'Cost Values'!$A$4:$A$47,0))*CR71*(1+$DL$1)^DC71</f>
        <v>75074.284934617841</v>
      </c>
      <c r="DM71" s="12"/>
      <c r="DN71" s="127">
        <f>SUM(D71:INDEX(D71:AV71,DC71))</f>
        <v>35</v>
      </c>
      <c r="DO71" s="12"/>
      <c r="DP71" s="130">
        <f ca="1">IF(COUNT(D71:CO71)&lt;2*DA71,DA71,SUM(OFFSET(D71,0,DC71):INDEX(OFFSET(D71,0,DC71):CO71,DA71)))</f>
        <v>50</v>
      </c>
      <c r="DQ71" s="12"/>
      <c r="DR71" s="101">
        <f t="shared" si="101"/>
        <v>2144.9795695605098</v>
      </c>
      <c r="DS71" s="101">
        <f t="shared" si="102"/>
        <v>2144.9795695605098</v>
      </c>
      <c r="DT71" s="101">
        <f t="shared" si="103"/>
        <v>2144.9795695605098</v>
      </c>
      <c r="DU71" s="101">
        <f t="shared" si="104"/>
        <v>2144.9795695605098</v>
      </c>
      <c r="DV71" s="101">
        <f t="shared" si="105"/>
        <v>2144.9795695605098</v>
      </c>
      <c r="DW71" s="101">
        <f t="shared" si="106"/>
        <v>2144.9795695605098</v>
      </c>
      <c r="DX71" s="101">
        <f t="shared" si="107"/>
        <v>2144.9795695605098</v>
      </c>
      <c r="DY71" s="101">
        <f t="shared" si="108"/>
        <v>2144.9795695605098</v>
      </c>
      <c r="DZ71" s="101">
        <f t="shared" si="109"/>
        <v>2144.9795695605098</v>
      </c>
      <c r="EA71" s="101">
        <f t="shared" si="110"/>
        <v>2144.9795695605098</v>
      </c>
      <c r="EB71" s="101">
        <f t="shared" si="111"/>
        <v>2144.9795695605098</v>
      </c>
      <c r="EC71" s="101">
        <f t="shared" si="112"/>
        <v>2144.9795695605098</v>
      </c>
      <c r="ED71" s="101">
        <f t="shared" si="113"/>
        <v>2144.9795695605098</v>
      </c>
      <c r="EE71" s="101">
        <f t="shared" si="114"/>
        <v>2144.9795695605098</v>
      </c>
      <c r="EF71" s="101">
        <f t="shared" si="115"/>
        <v>2144.9795695605098</v>
      </c>
      <c r="EG71" s="101">
        <f t="shared" si="116"/>
        <v>2144.9795695605098</v>
      </c>
      <c r="EH71" s="101">
        <f t="shared" si="117"/>
        <v>2144.9795695605098</v>
      </c>
      <c r="EI71" s="101">
        <f t="shared" si="118"/>
        <v>2144.9795695605098</v>
      </c>
      <c r="EJ71" s="101">
        <f t="shared" si="119"/>
        <v>2144.9795695605098</v>
      </c>
      <c r="EK71" s="101">
        <f t="shared" si="120"/>
        <v>2144.9795695605098</v>
      </c>
      <c r="EL71" s="101">
        <f t="shared" si="121"/>
        <v>2144.9795695605098</v>
      </c>
      <c r="EM71" s="101">
        <f t="shared" si="122"/>
        <v>2144.9795695605098</v>
      </c>
      <c r="EN71" s="101">
        <f t="shared" si="123"/>
        <v>2144.9795695605098</v>
      </c>
      <c r="EO71" s="101">
        <f t="shared" si="124"/>
        <v>2144.9795695605098</v>
      </c>
      <c r="EP71" s="101">
        <f t="shared" si="125"/>
        <v>2144.9795695605098</v>
      </c>
      <c r="EQ71" s="101">
        <f t="shared" si="126"/>
        <v>2144.9795695605098</v>
      </c>
      <c r="ER71" s="101">
        <f t="shared" si="127"/>
        <v>2144.9795695605098</v>
      </c>
      <c r="ES71" s="101">
        <f t="shared" si="128"/>
        <v>2144.9795695605098</v>
      </c>
      <c r="ET71" s="101">
        <f t="shared" si="129"/>
        <v>2144.9795695605098</v>
      </c>
      <c r="EU71" s="101">
        <f t="shared" si="130"/>
        <v>2144.9795695605098</v>
      </c>
      <c r="EV71" s="101">
        <f t="shared" si="131"/>
        <v>2144.9795695605098</v>
      </c>
      <c r="EW71" s="101">
        <f t="shared" si="132"/>
        <v>2144.9795695605098</v>
      </c>
      <c r="EX71" s="101">
        <f t="shared" si="133"/>
        <v>2144.9795695605098</v>
      </c>
      <c r="EY71" s="101">
        <f t="shared" si="134"/>
        <v>2144.9795695605098</v>
      </c>
      <c r="EZ71" s="101">
        <f t="shared" si="135"/>
        <v>2144.9795695605098</v>
      </c>
      <c r="FA71" s="101">
        <f t="shared" si="136"/>
        <v>44436.454784209978</v>
      </c>
      <c r="FB71" s="101">
        <f t="shared" si="137"/>
        <v>44436.454784209978</v>
      </c>
      <c r="FC71" s="101">
        <f t="shared" si="138"/>
        <v>44436.454784209978</v>
      </c>
      <c r="FD71" s="101">
        <f t="shared" si="139"/>
        <v>44436.454784209978</v>
      </c>
      <c r="FE71" s="101">
        <f t="shared" si="140"/>
        <v>44436.454784209978</v>
      </c>
      <c r="FF71" s="101">
        <f t="shared" si="141"/>
        <v>44436.454784209978</v>
      </c>
      <c r="FG71" s="101">
        <f t="shared" si="142"/>
        <v>44436.454784209978</v>
      </c>
      <c r="FH71" s="101">
        <f t="shared" si="143"/>
        <v>44436.454784209978</v>
      </c>
      <c r="FI71" s="101">
        <f t="shared" si="144"/>
        <v>44436.454784209978</v>
      </c>
      <c r="FJ71" s="101">
        <f t="shared" si="145"/>
        <v>44436.454784209978</v>
      </c>
    </row>
    <row r="72" spans="1:166" ht="45" x14ac:dyDescent="0.25">
      <c r="A72" s="4" t="s">
        <v>34</v>
      </c>
      <c r="B72" s="149">
        <v>1</v>
      </c>
      <c r="C72" s="27" t="s">
        <v>138</v>
      </c>
      <c r="D72" s="109">
        <v>1</v>
      </c>
      <c r="E72" s="109">
        <v>1</v>
      </c>
      <c r="F72" s="109">
        <v>1</v>
      </c>
      <c r="G72" s="109">
        <v>1</v>
      </c>
      <c r="H72" s="109">
        <v>1</v>
      </c>
      <c r="I72" s="109">
        <v>1</v>
      </c>
      <c r="J72" s="109">
        <v>1</v>
      </c>
      <c r="K72" s="109">
        <v>1</v>
      </c>
      <c r="L72" s="109">
        <v>1</v>
      </c>
      <c r="M72" s="109">
        <v>1</v>
      </c>
      <c r="N72" s="109">
        <v>1</v>
      </c>
      <c r="O72" s="109">
        <v>1</v>
      </c>
      <c r="P72" s="109">
        <v>1</v>
      </c>
      <c r="Q72" s="109">
        <v>1</v>
      </c>
      <c r="R72" s="109">
        <v>1</v>
      </c>
      <c r="S72" s="109">
        <v>1</v>
      </c>
      <c r="T72" s="109">
        <v>1</v>
      </c>
      <c r="U72" s="109">
        <v>1</v>
      </c>
      <c r="V72" s="109">
        <v>1</v>
      </c>
      <c r="W72" s="109">
        <v>1</v>
      </c>
      <c r="X72" s="109">
        <v>1</v>
      </c>
      <c r="Y72" s="109">
        <v>1</v>
      </c>
      <c r="Z72" s="109">
        <v>1</v>
      </c>
      <c r="AA72" s="109">
        <v>1</v>
      </c>
      <c r="AB72" s="109">
        <v>1</v>
      </c>
      <c r="AC72" s="109">
        <v>1</v>
      </c>
      <c r="AD72" s="109">
        <v>1</v>
      </c>
      <c r="AE72" s="109">
        <v>1</v>
      </c>
      <c r="AF72" s="109">
        <v>1</v>
      </c>
      <c r="AG72" s="109">
        <v>1</v>
      </c>
      <c r="AH72" s="109">
        <v>1</v>
      </c>
      <c r="AI72" s="109">
        <v>1</v>
      </c>
      <c r="AJ72" s="109">
        <v>1</v>
      </c>
      <c r="AK72" s="109">
        <v>1</v>
      </c>
      <c r="AL72" s="109">
        <v>1</v>
      </c>
      <c r="AM72" s="109">
        <v>1</v>
      </c>
      <c r="AN72" s="109">
        <v>1</v>
      </c>
      <c r="AO72" s="109">
        <v>1</v>
      </c>
      <c r="AP72" s="109">
        <v>1</v>
      </c>
      <c r="AQ72" s="109">
        <v>1</v>
      </c>
      <c r="AR72" s="109">
        <v>1</v>
      </c>
      <c r="AS72" s="109">
        <v>1</v>
      </c>
      <c r="AT72" s="109">
        <v>1</v>
      </c>
      <c r="AU72" s="109">
        <v>1</v>
      </c>
      <c r="AV72" s="109">
        <v>1</v>
      </c>
      <c r="AW72" s="109">
        <v>1</v>
      </c>
      <c r="AX72" s="109">
        <v>1</v>
      </c>
      <c r="AY72" s="109">
        <v>1</v>
      </c>
      <c r="AZ72" s="109">
        <v>1</v>
      </c>
      <c r="BA72" s="109">
        <v>1</v>
      </c>
      <c r="BB72" s="109">
        <v>1</v>
      </c>
      <c r="BC72" s="109">
        <v>1</v>
      </c>
      <c r="BD72" s="109">
        <v>1</v>
      </c>
      <c r="BE72" s="109">
        <v>1</v>
      </c>
      <c r="BF72" s="109">
        <v>1</v>
      </c>
      <c r="BG72" s="109">
        <v>1</v>
      </c>
      <c r="BH72" s="109">
        <v>1</v>
      </c>
      <c r="BI72" s="109">
        <v>1</v>
      </c>
      <c r="BJ72" s="109">
        <v>1</v>
      </c>
      <c r="BK72" s="109">
        <v>1</v>
      </c>
      <c r="BL72" s="109">
        <v>1</v>
      </c>
      <c r="BM72" s="109">
        <v>1</v>
      </c>
      <c r="BN72" s="109">
        <v>1</v>
      </c>
      <c r="BO72" s="109">
        <v>1</v>
      </c>
      <c r="BP72" s="109">
        <v>1</v>
      </c>
      <c r="BQ72" s="109">
        <v>1</v>
      </c>
      <c r="BR72" s="109">
        <v>1</v>
      </c>
      <c r="BS72" s="109">
        <v>1</v>
      </c>
      <c r="BT72" s="109">
        <v>1</v>
      </c>
      <c r="BU72" s="109">
        <v>1</v>
      </c>
      <c r="BV72" s="109">
        <v>1</v>
      </c>
      <c r="BW72" s="109">
        <v>1</v>
      </c>
      <c r="BX72" s="109">
        <v>1</v>
      </c>
      <c r="BY72" s="109">
        <v>1</v>
      </c>
      <c r="BZ72" s="109">
        <v>1</v>
      </c>
      <c r="CA72" s="109">
        <v>1</v>
      </c>
      <c r="CB72" s="109">
        <v>1</v>
      </c>
      <c r="CC72" s="109">
        <v>1</v>
      </c>
      <c r="CD72" s="109">
        <v>1</v>
      </c>
      <c r="CE72" s="109">
        <v>1</v>
      </c>
      <c r="CF72" s="109">
        <v>1</v>
      </c>
      <c r="CG72" s="109">
        <v>1</v>
      </c>
      <c r="CH72" s="109">
        <v>1</v>
      </c>
      <c r="CI72" s="109">
        <v>1</v>
      </c>
      <c r="CJ72" s="109">
        <v>1</v>
      </c>
      <c r="CK72" s="109">
        <v>1</v>
      </c>
      <c r="CL72" s="109">
        <v>1</v>
      </c>
      <c r="CM72" s="109">
        <v>1</v>
      </c>
      <c r="CN72" s="109">
        <v>1</v>
      </c>
      <c r="CO72" s="109">
        <v>1</v>
      </c>
      <c r="CP72" s="27"/>
      <c r="CQ72" s="37" t="s">
        <v>77</v>
      </c>
      <c r="CR72" s="38">
        <v>1589.82</v>
      </c>
      <c r="CS72" s="36">
        <v>33.912807424965095</v>
      </c>
      <c r="CT72" s="36">
        <v>-88.147443533859757</v>
      </c>
      <c r="CU72" s="31">
        <v>40</v>
      </c>
      <c r="CV72" s="15" t="s">
        <v>42</v>
      </c>
      <c r="CW72" s="28" t="s">
        <v>109</v>
      </c>
      <c r="CX72" s="27" t="s">
        <v>114</v>
      </c>
      <c r="CY72" s="31">
        <v>15</v>
      </c>
      <c r="CZ72" s="15" t="s">
        <v>42</v>
      </c>
      <c r="DA72" s="31">
        <v>50</v>
      </c>
      <c r="DB72" s="15" t="s">
        <v>42</v>
      </c>
      <c r="DC72" s="31">
        <f t="shared" si="99"/>
        <v>35</v>
      </c>
      <c r="DD72" s="15" t="s">
        <v>42</v>
      </c>
      <c r="DE72" s="12">
        <v>1</v>
      </c>
      <c r="DF72" s="105">
        <f t="shared" si="100"/>
        <v>35</v>
      </c>
      <c r="DH72" s="12">
        <v>4</v>
      </c>
      <c r="DI72" s="101">
        <f>INDEX('Cost Values'!$E$4:$E$47,MATCH(DH72,'Cost Values'!$A$4:$A$47,0))*CR72</f>
        <v>21144.606</v>
      </c>
      <c r="DJ72" s="12"/>
      <c r="DK72" s="12">
        <v>4</v>
      </c>
      <c r="DL72" s="101">
        <f>INDEX('Cost Values'!$E$4:$E$47,MATCH(DK72,'Cost Values'!$A$4:$A$47,0))*CR72*(1+$DL$1)^DC72</f>
        <v>226491.72482866049</v>
      </c>
      <c r="DM72" s="12"/>
      <c r="DN72" s="127">
        <f>SUM(D72:INDEX(D72:AV72,DC72))</f>
        <v>35</v>
      </c>
      <c r="DO72" s="12"/>
      <c r="DP72" s="130">
        <f ca="1">IF(COUNT(D72:CO72)&lt;2*DA72,DA72,SUM(OFFSET(D72,0,DC72):INDEX(OFFSET(D72,0,DC72):CO72,DA72)))</f>
        <v>50</v>
      </c>
      <c r="DQ72" s="12"/>
      <c r="DR72" s="101">
        <f t="shared" si="101"/>
        <v>6471.1921379617279</v>
      </c>
      <c r="DS72" s="101">
        <f t="shared" si="102"/>
        <v>6471.1921379617279</v>
      </c>
      <c r="DT72" s="101">
        <f t="shared" si="103"/>
        <v>6471.1921379617279</v>
      </c>
      <c r="DU72" s="101">
        <f t="shared" si="104"/>
        <v>6471.1921379617279</v>
      </c>
      <c r="DV72" s="101">
        <f t="shared" si="105"/>
        <v>6471.1921379617279</v>
      </c>
      <c r="DW72" s="101">
        <f t="shared" si="106"/>
        <v>6471.1921379617279</v>
      </c>
      <c r="DX72" s="101">
        <f t="shared" si="107"/>
        <v>6471.1921379617279</v>
      </c>
      <c r="DY72" s="101">
        <f t="shared" si="108"/>
        <v>6471.1921379617279</v>
      </c>
      <c r="DZ72" s="101">
        <f t="shared" si="109"/>
        <v>6471.1921379617279</v>
      </c>
      <c r="EA72" s="101">
        <f t="shared" si="110"/>
        <v>6471.1921379617279</v>
      </c>
      <c r="EB72" s="101">
        <f t="shared" si="111"/>
        <v>6471.1921379617279</v>
      </c>
      <c r="EC72" s="101">
        <f t="shared" si="112"/>
        <v>6471.1921379617279</v>
      </c>
      <c r="ED72" s="101">
        <f t="shared" si="113"/>
        <v>6471.1921379617279</v>
      </c>
      <c r="EE72" s="101">
        <f t="shared" si="114"/>
        <v>6471.1921379617279</v>
      </c>
      <c r="EF72" s="101">
        <f t="shared" si="115"/>
        <v>6471.1921379617279</v>
      </c>
      <c r="EG72" s="101">
        <f t="shared" si="116"/>
        <v>6471.1921379617279</v>
      </c>
      <c r="EH72" s="101">
        <f t="shared" si="117"/>
        <v>6471.1921379617279</v>
      </c>
      <c r="EI72" s="101">
        <f t="shared" si="118"/>
        <v>6471.1921379617279</v>
      </c>
      <c r="EJ72" s="101">
        <f t="shared" si="119"/>
        <v>6471.1921379617279</v>
      </c>
      <c r="EK72" s="101">
        <f t="shared" si="120"/>
        <v>6471.1921379617279</v>
      </c>
      <c r="EL72" s="101">
        <f t="shared" si="121"/>
        <v>6471.1921379617279</v>
      </c>
      <c r="EM72" s="101">
        <f t="shared" si="122"/>
        <v>6471.1921379617279</v>
      </c>
      <c r="EN72" s="101">
        <f t="shared" si="123"/>
        <v>6471.1921379617279</v>
      </c>
      <c r="EO72" s="101">
        <f t="shared" si="124"/>
        <v>6471.1921379617279</v>
      </c>
      <c r="EP72" s="101">
        <f t="shared" si="125"/>
        <v>6471.1921379617279</v>
      </c>
      <c r="EQ72" s="101">
        <f t="shared" si="126"/>
        <v>6471.1921379617279</v>
      </c>
      <c r="ER72" s="101">
        <f t="shared" si="127"/>
        <v>6471.1921379617279</v>
      </c>
      <c r="ES72" s="101">
        <f t="shared" si="128"/>
        <v>6471.1921379617279</v>
      </c>
      <c r="ET72" s="101">
        <f t="shared" si="129"/>
        <v>6471.1921379617279</v>
      </c>
      <c r="EU72" s="101">
        <f t="shared" si="130"/>
        <v>6471.1921379617279</v>
      </c>
      <c r="EV72" s="101">
        <f t="shared" si="131"/>
        <v>6471.1921379617279</v>
      </c>
      <c r="EW72" s="101">
        <f t="shared" si="132"/>
        <v>6471.1921379617279</v>
      </c>
      <c r="EX72" s="101">
        <f t="shared" si="133"/>
        <v>6471.1921379617279</v>
      </c>
      <c r="EY72" s="101">
        <f t="shared" si="134"/>
        <v>6471.1921379617279</v>
      </c>
      <c r="EZ72" s="101">
        <f t="shared" si="135"/>
        <v>6471.1921379617279</v>
      </c>
      <c r="FA72" s="101">
        <f t="shared" si="136"/>
        <v>134060.40827577192</v>
      </c>
      <c r="FB72" s="101">
        <f t="shared" si="137"/>
        <v>134060.40827577192</v>
      </c>
      <c r="FC72" s="101">
        <f t="shared" si="138"/>
        <v>134060.40827577192</v>
      </c>
      <c r="FD72" s="101">
        <f t="shared" si="139"/>
        <v>134060.40827577192</v>
      </c>
      <c r="FE72" s="101">
        <f t="shared" si="140"/>
        <v>134060.40827577192</v>
      </c>
      <c r="FF72" s="101">
        <f t="shared" si="141"/>
        <v>134060.40827577192</v>
      </c>
      <c r="FG72" s="101">
        <f t="shared" si="142"/>
        <v>134060.40827577192</v>
      </c>
      <c r="FH72" s="101">
        <f t="shared" si="143"/>
        <v>134060.40827577192</v>
      </c>
      <c r="FI72" s="101">
        <f t="shared" si="144"/>
        <v>134060.40827577192</v>
      </c>
      <c r="FJ72" s="101">
        <f t="shared" si="145"/>
        <v>134060.40827577192</v>
      </c>
    </row>
    <row r="73" spans="1:166" ht="60" x14ac:dyDescent="0.25">
      <c r="A73" s="4" t="s">
        <v>34</v>
      </c>
      <c r="B73" s="149">
        <v>1</v>
      </c>
      <c r="C73" s="27" t="s">
        <v>116</v>
      </c>
      <c r="D73" s="109">
        <v>1</v>
      </c>
      <c r="E73" s="109">
        <v>1</v>
      </c>
      <c r="F73" s="109">
        <v>1</v>
      </c>
      <c r="G73" s="109">
        <v>1</v>
      </c>
      <c r="H73" s="109">
        <v>1</v>
      </c>
      <c r="I73" s="109">
        <v>1</v>
      </c>
      <c r="J73" s="109">
        <v>1</v>
      </c>
      <c r="K73" s="109">
        <v>1</v>
      </c>
      <c r="L73" s="109">
        <v>1</v>
      </c>
      <c r="M73" s="109">
        <v>1</v>
      </c>
      <c r="N73" s="109">
        <v>1</v>
      </c>
      <c r="O73" s="109">
        <v>1</v>
      </c>
      <c r="P73" s="109">
        <v>1</v>
      </c>
      <c r="Q73" s="109">
        <v>1</v>
      </c>
      <c r="R73" s="109">
        <v>1</v>
      </c>
      <c r="S73" s="109">
        <v>1</v>
      </c>
      <c r="T73" s="109">
        <v>1</v>
      </c>
      <c r="U73" s="109">
        <v>1</v>
      </c>
      <c r="V73" s="109">
        <v>1</v>
      </c>
      <c r="W73" s="109">
        <v>1</v>
      </c>
      <c r="X73" s="109">
        <v>1</v>
      </c>
      <c r="Y73" s="109">
        <v>1</v>
      </c>
      <c r="Z73" s="109">
        <v>1</v>
      </c>
      <c r="AA73" s="109">
        <v>1</v>
      </c>
      <c r="AB73" s="109">
        <v>1</v>
      </c>
      <c r="AC73" s="109">
        <v>1</v>
      </c>
      <c r="AD73" s="109">
        <v>1</v>
      </c>
      <c r="AE73" s="109">
        <v>1</v>
      </c>
      <c r="AF73" s="109">
        <v>1</v>
      </c>
      <c r="AG73" s="109">
        <v>1</v>
      </c>
      <c r="AH73" s="109">
        <v>1</v>
      </c>
      <c r="AI73" s="109">
        <v>1</v>
      </c>
      <c r="AJ73" s="109">
        <v>1</v>
      </c>
      <c r="AK73" s="109">
        <v>1</v>
      </c>
      <c r="AL73" s="109">
        <v>1</v>
      </c>
      <c r="AM73" s="109">
        <v>1</v>
      </c>
      <c r="AN73" s="109">
        <v>1</v>
      </c>
      <c r="AO73" s="109">
        <v>1</v>
      </c>
      <c r="AP73" s="109">
        <v>1</v>
      </c>
      <c r="AQ73" s="109">
        <v>1</v>
      </c>
      <c r="AR73" s="109">
        <v>1</v>
      </c>
      <c r="AS73" s="109">
        <v>1</v>
      </c>
      <c r="AT73" s="109">
        <v>1</v>
      </c>
      <c r="AU73" s="109">
        <v>1</v>
      </c>
      <c r="AV73" s="109">
        <v>1</v>
      </c>
      <c r="AW73" s="109">
        <v>1</v>
      </c>
      <c r="AX73" s="109">
        <v>1</v>
      </c>
      <c r="AY73" s="109">
        <v>1</v>
      </c>
      <c r="AZ73" s="109">
        <v>1</v>
      </c>
      <c r="BA73" s="109">
        <v>1</v>
      </c>
      <c r="BB73" s="109">
        <v>1</v>
      </c>
      <c r="BC73" s="109">
        <v>1</v>
      </c>
      <c r="BD73" s="109">
        <v>1</v>
      </c>
      <c r="BE73" s="109">
        <v>1</v>
      </c>
      <c r="BF73" s="109">
        <v>1</v>
      </c>
      <c r="BG73" s="109">
        <v>1</v>
      </c>
      <c r="BH73" s="109">
        <v>1</v>
      </c>
      <c r="BI73" s="109">
        <v>1</v>
      </c>
      <c r="BJ73" s="109">
        <v>1</v>
      </c>
      <c r="BK73" s="109">
        <v>1</v>
      </c>
      <c r="BL73" s="109">
        <v>1</v>
      </c>
      <c r="BM73" s="109">
        <v>1</v>
      </c>
      <c r="BN73" s="109">
        <v>1</v>
      </c>
      <c r="BO73" s="109">
        <v>1</v>
      </c>
      <c r="BP73" s="109">
        <v>1</v>
      </c>
      <c r="BQ73" s="109">
        <v>1</v>
      </c>
      <c r="BR73" s="109">
        <v>1</v>
      </c>
      <c r="BS73" s="109">
        <v>1</v>
      </c>
      <c r="BT73" s="109">
        <v>1</v>
      </c>
      <c r="BU73" s="109">
        <v>1</v>
      </c>
      <c r="BV73" s="109">
        <v>1</v>
      </c>
      <c r="BW73" s="109">
        <v>1</v>
      </c>
      <c r="BX73" s="109">
        <v>1</v>
      </c>
      <c r="BY73" s="109">
        <v>1</v>
      </c>
      <c r="BZ73" s="109">
        <v>1</v>
      </c>
      <c r="CA73" s="109">
        <v>1</v>
      </c>
      <c r="CB73" s="109">
        <v>1</v>
      </c>
      <c r="CC73" s="109">
        <v>1</v>
      </c>
      <c r="CD73" s="109">
        <v>1</v>
      </c>
      <c r="CE73" s="109">
        <v>1</v>
      </c>
      <c r="CF73" s="109">
        <v>1</v>
      </c>
      <c r="CG73" s="109">
        <v>1</v>
      </c>
      <c r="CH73" s="109">
        <v>1</v>
      </c>
      <c r="CI73" s="109">
        <v>1</v>
      </c>
      <c r="CJ73" s="109">
        <v>1</v>
      </c>
      <c r="CK73" s="109">
        <v>1</v>
      </c>
      <c r="CL73" s="109">
        <v>1</v>
      </c>
      <c r="CM73" s="109">
        <v>1</v>
      </c>
      <c r="CN73" s="109">
        <v>1</v>
      </c>
      <c r="CO73" s="109">
        <v>1</v>
      </c>
      <c r="CP73" s="27"/>
      <c r="CQ73" s="37" t="s">
        <v>54</v>
      </c>
      <c r="CR73" s="39">
        <v>1231.8900000000001</v>
      </c>
      <c r="CS73" s="36">
        <v>33.469996442057841</v>
      </c>
      <c r="CT73" s="36">
        <v>-88.970046444955813</v>
      </c>
      <c r="CU73" s="31">
        <v>40</v>
      </c>
      <c r="CV73" s="15" t="s">
        <v>42</v>
      </c>
      <c r="CW73" s="28" t="s">
        <v>109</v>
      </c>
      <c r="CX73" s="27" t="s">
        <v>113</v>
      </c>
      <c r="CY73" s="31">
        <v>15</v>
      </c>
      <c r="CZ73" s="15" t="s">
        <v>42</v>
      </c>
      <c r="DA73" s="31">
        <v>50</v>
      </c>
      <c r="DB73" s="15" t="s">
        <v>42</v>
      </c>
      <c r="DC73" s="31">
        <f t="shared" si="99"/>
        <v>35</v>
      </c>
      <c r="DD73" s="15" t="s">
        <v>42</v>
      </c>
      <c r="DE73" s="12">
        <v>1</v>
      </c>
      <c r="DF73" s="105">
        <f t="shared" si="100"/>
        <v>35</v>
      </c>
      <c r="DH73" s="12">
        <v>1</v>
      </c>
      <c r="DI73" s="101">
        <f>INDEX('Cost Values'!$E$4:$E$47,MATCH(DH73,'Cost Values'!$A$4:$A$47,0))*CR73</f>
        <v>8808.0135000000009</v>
      </c>
      <c r="DJ73" s="12"/>
      <c r="DK73" s="12">
        <v>1</v>
      </c>
      <c r="DL73" s="101">
        <f>INDEX('Cost Values'!$E$4:$E$47,MATCH(DK73,'Cost Values'!$A$4:$A$47,0))*CR73*(1+$DL$1)^DC73</f>
        <v>94347.568828150645</v>
      </c>
      <c r="DM73" s="12"/>
      <c r="DN73" s="127">
        <f>SUM(D73:INDEX(D73:AV73,DC73))</f>
        <v>35</v>
      </c>
      <c r="DO73" s="12"/>
      <c r="DP73" s="130">
        <f ca="1">IF(COUNT(D73:CO73)&lt;2*DA73,DA73,SUM(OFFSET(D73,0,DC73):INDEX(OFFSET(D73,0,DC73):CO73,DA73)))</f>
        <v>50</v>
      </c>
      <c r="DQ73" s="12"/>
      <c r="DR73" s="101">
        <f t="shared" si="101"/>
        <v>2695.6448236614469</v>
      </c>
      <c r="DS73" s="101">
        <f t="shared" si="102"/>
        <v>2695.6448236614469</v>
      </c>
      <c r="DT73" s="101">
        <f t="shared" si="103"/>
        <v>2695.6448236614469</v>
      </c>
      <c r="DU73" s="101">
        <f t="shared" si="104"/>
        <v>2695.6448236614469</v>
      </c>
      <c r="DV73" s="101">
        <f t="shared" si="105"/>
        <v>2695.6448236614469</v>
      </c>
      <c r="DW73" s="101">
        <f t="shared" si="106"/>
        <v>2695.6448236614469</v>
      </c>
      <c r="DX73" s="101">
        <f t="shared" si="107"/>
        <v>2695.6448236614469</v>
      </c>
      <c r="DY73" s="101">
        <f t="shared" si="108"/>
        <v>2695.6448236614469</v>
      </c>
      <c r="DZ73" s="101">
        <f t="shared" si="109"/>
        <v>2695.6448236614469</v>
      </c>
      <c r="EA73" s="101">
        <f t="shared" si="110"/>
        <v>2695.6448236614469</v>
      </c>
      <c r="EB73" s="101">
        <f t="shared" si="111"/>
        <v>2695.6448236614469</v>
      </c>
      <c r="EC73" s="101">
        <f t="shared" si="112"/>
        <v>2695.6448236614469</v>
      </c>
      <c r="ED73" s="101">
        <f t="shared" si="113"/>
        <v>2695.6448236614469</v>
      </c>
      <c r="EE73" s="101">
        <f t="shared" si="114"/>
        <v>2695.6448236614469</v>
      </c>
      <c r="EF73" s="101">
        <f t="shared" si="115"/>
        <v>2695.6448236614469</v>
      </c>
      <c r="EG73" s="101">
        <f t="shared" si="116"/>
        <v>2695.6448236614469</v>
      </c>
      <c r="EH73" s="101">
        <f t="shared" si="117"/>
        <v>2695.6448236614469</v>
      </c>
      <c r="EI73" s="101">
        <f t="shared" si="118"/>
        <v>2695.6448236614469</v>
      </c>
      <c r="EJ73" s="101">
        <f t="shared" si="119"/>
        <v>2695.6448236614469</v>
      </c>
      <c r="EK73" s="101">
        <f t="shared" si="120"/>
        <v>2695.6448236614469</v>
      </c>
      <c r="EL73" s="101">
        <f t="shared" si="121"/>
        <v>2695.6448236614469</v>
      </c>
      <c r="EM73" s="101">
        <f t="shared" si="122"/>
        <v>2695.6448236614469</v>
      </c>
      <c r="EN73" s="101">
        <f t="shared" si="123"/>
        <v>2695.6448236614469</v>
      </c>
      <c r="EO73" s="101">
        <f t="shared" si="124"/>
        <v>2695.6448236614469</v>
      </c>
      <c r="EP73" s="101">
        <f t="shared" si="125"/>
        <v>2695.6448236614469</v>
      </c>
      <c r="EQ73" s="101">
        <f t="shared" si="126"/>
        <v>2695.6448236614469</v>
      </c>
      <c r="ER73" s="101">
        <f t="shared" si="127"/>
        <v>2695.6448236614469</v>
      </c>
      <c r="ES73" s="101">
        <f t="shared" si="128"/>
        <v>2695.6448236614469</v>
      </c>
      <c r="ET73" s="101">
        <f t="shared" si="129"/>
        <v>2695.6448236614469</v>
      </c>
      <c r="EU73" s="101">
        <f t="shared" si="130"/>
        <v>2695.6448236614469</v>
      </c>
      <c r="EV73" s="101">
        <f t="shared" si="131"/>
        <v>2695.6448236614469</v>
      </c>
      <c r="EW73" s="101">
        <f t="shared" si="132"/>
        <v>2695.6448236614469</v>
      </c>
      <c r="EX73" s="101">
        <f t="shared" si="133"/>
        <v>2695.6448236614469</v>
      </c>
      <c r="EY73" s="101">
        <f t="shared" si="134"/>
        <v>2695.6448236614469</v>
      </c>
      <c r="EZ73" s="101">
        <f t="shared" si="135"/>
        <v>2695.6448236614469</v>
      </c>
      <c r="FA73" s="101">
        <f t="shared" si="136"/>
        <v>55844.307806374396</v>
      </c>
      <c r="FB73" s="101">
        <f t="shared" si="137"/>
        <v>55844.307806374396</v>
      </c>
      <c r="FC73" s="101">
        <f t="shared" si="138"/>
        <v>55844.307806374396</v>
      </c>
      <c r="FD73" s="101">
        <f t="shared" si="139"/>
        <v>55844.307806374396</v>
      </c>
      <c r="FE73" s="101">
        <f t="shared" si="140"/>
        <v>55844.307806374396</v>
      </c>
      <c r="FF73" s="101">
        <f t="shared" si="141"/>
        <v>55844.307806374396</v>
      </c>
      <c r="FG73" s="101">
        <f t="shared" si="142"/>
        <v>55844.307806374396</v>
      </c>
      <c r="FH73" s="101">
        <f t="shared" si="143"/>
        <v>55844.307806374396</v>
      </c>
      <c r="FI73" s="101">
        <f t="shared" si="144"/>
        <v>55844.307806374396</v>
      </c>
      <c r="FJ73" s="101">
        <f t="shared" si="145"/>
        <v>55844.307806374396</v>
      </c>
    </row>
    <row r="74" spans="1:166" ht="30" x14ac:dyDescent="0.25">
      <c r="A74" s="4" t="s">
        <v>34</v>
      </c>
      <c r="B74" s="149">
        <v>1</v>
      </c>
      <c r="C74" s="27" t="s">
        <v>117</v>
      </c>
      <c r="D74" s="109">
        <v>1</v>
      </c>
      <c r="E74" s="109">
        <v>1</v>
      </c>
      <c r="F74" s="109">
        <v>1</v>
      </c>
      <c r="G74" s="109">
        <v>1</v>
      </c>
      <c r="H74" s="109">
        <v>1</v>
      </c>
      <c r="I74" s="109">
        <v>1</v>
      </c>
      <c r="J74" s="109">
        <v>1</v>
      </c>
      <c r="K74" s="109">
        <v>1</v>
      </c>
      <c r="L74" s="109">
        <v>1</v>
      </c>
      <c r="M74" s="109">
        <v>1</v>
      </c>
      <c r="N74" s="109">
        <v>1</v>
      </c>
      <c r="O74" s="109">
        <v>1</v>
      </c>
      <c r="P74" s="109">
        <v>1</v>
      </c>
      <c r="Q74" s="109">
        <v>1</v>
      </c>
      <c r="R74" s="109">
        <v>1</v>
      </c>
      <c r="S74" s="109">
        <v>1</v>
      </c>
      <c r="T74" s="109">
        <v>1</v>
      </c>
      <c r="U74" s="109">
        <v>1</v>
      </c>
      <c r="V74" s="109">
        <v>1</v>
      </c>
      <c r="W74" s="109">
        <v>1</v>
      </c>
      <c r="X74" s="109">
        <v>1</v>
      </c>
      <c r="Y74" s="109">
        <v>1</v>
      </c>
      <c r="Z74" s="109">
        <v>1</v>
      </c>
      <c r="AA74" s="109">
        <v>1</v>
      </c>
      <c r="AB74" s="109">
        <v>1</v>
      </c>
      <c r="AC74" s="109">
        <v>1</v>
      </c>
      <c r="AD74" s="109">
        <v>1</v>
      </c>
      <c r="AE74" s="109">
        <v>1</v>
      </c>
      <c r="AF74" s="109">
        <v>1</v>
      </c>
      <c r="AG74" s="109">
        <v>1</v>
      </c>
      <c r="AH74" s="109">
        <v>1</v>
      </c>
      <c r="AI74" s="109">
        <v>1</v>
      </c>
      <c r="AJ74" s="109">
        <v>1</v>
      </c>
      <c r="AK74" s="109">
        <v>1</v>
      </c>
      <c r="AL74" s="109">
        <v>1</v>
      </c>
      <c r="AM74" s="109">
        <v>1</v>
      </c>
      <c r="AN74" s="109">
        <v>1</v>
      </c>
      <c r="AO74" s="109">
        <v>1</v>
      </c>
      <c r="AP74" s="109">
        <v>1</v>
      </c>
      <c r="AQ74" s="109">
        <v>1</v>
      </c>
      <c r="AR74" s="109">
        <v>1</v>
      </c>
      <c r="AS74" s="109">
        <v>1</v>
      </c>
      <c r="AT74" s="109">
        <v>1</v>
      </c>
      <c r="AU74" s="109">
        <v>1</v>
      </c>
      <c r="AV74" s="109">
        <v>1</v>
      </c>
      <c r="AW74" s="109">
        <v>1</v>
      </c>
      <c r="AX74" s="109">
        <v>1</v>
      </c>
      <c r="AY74" s="109">
        <v>1</v>
      </c>
      <c r="AZ74" s="109">
        <v>1</v>
      </c>
      <c r="BA74" s="109">
        <v>1</v>
      </c>
      <c r="BB74" s="109">
        <v>1</v>
      </c>
      <c r="BC74" s="109">
        <v>1</v>
      </c>
      <c r="BD74" s="109">
        <v>1</v>
      </c>
      <c r="BE74" s="109">
        <v>1</v>
      </c>
      <c r="BF74" s="109">
        <v>1</v>
      </c>
      <c r="BG74" s="109">
        <v>1</v>
      </c>
      <c r="BH74" s="109">
        <v>1</v>
      </c>
      <c r="BI74" s="109">
        <v>1</v>
      </c>
      <c r="BJ74" s="109">
        <v>1</v>
      </c>
      <c r="BK74" s="109">
        <v>1</v>
      </c>
      <c r="BL74" s="109">
        <v>1</v>
      </c>
      <c r="BM74" s="109">
        <v>1</v>
      </c>
      <c r="BN74" s="109">
        <v>1</v>
      </c>
      <c r="BO74" s="109">
        <v>1</v>
      </c>
      <c r="BP74" s="109">
        <v>1</v>
      </c>
      <c r="BQ74" s="109">
        <v>1</v>
      </c>
      <c r="BR74" s="109">
        <v>1</v>
      </c>
      <c r="BS74" s="109">
        <v>1</v>
      </c>
      <c r="BT74" s="109">
        <v>1</v>
      </c>
      <c r="BU74" s="109">
        <v>1</v>
      </c>
      <c r="BV74" s="109">
        <v>1</v>
      </c>
      <c r="BW74" s="109">
        <v>1</v>
      </c>
      <c r="BX74" s="109">
        <v>1</v>
      </c>
      <c r="BY74" s="109">
        <v>1</v>
      </c>
      <c r="BZ74" s="109">
        <v>1</v>
      </c>
      <c r="CA74" s="109">
        <v>1</v>
      </c>
      <c r="CB74" s="109">
        <v>1</v>
      </c>
      <c r="CC74" s="109">
        <v>1</v>
      </c>
      <c r="CD74" s="109">
        <v>1</v>
      </c>
      <c r="CE74" s="109">
        <v>1</v>
      </c>
      <c r="CF74" s="109">
        <v>1</v>
      </c>
      <c r="CG74" s="109">
        <v>1</v>
      </c>
      <c r="CH74" s="109">
        <v>1</v>
      </c>
      <c r="CI74" s="109">
        <v>1</v>
      </c>
      <c r="CJ74" s="109">
        <v>1</v>
      </c>
      <c r="CK74" s="109">
        <v>1</v>
      </c>
      <c r="CL74" s="109">
        <v>1</v>
      </c>
      <c r="CM74" s="109">
        <v>1</v>
      </c>
      <c r="CN74" s="109">
        <v>1</v>
      </c>
      <c r="CO74" s="109">
        <v>1</v>
      </c>
      <c r="CP74" s="27"/>
      <c r="CQ74" s="37" t="s">
        <v>55</v>
      </c>
      <c r="CR74" s="39">
        <v>2394.84</v>
      </c>
      <c r="CS74" s="36">
        <v>33.663719620775005</v>
      </c>
      <c r="CT74" s="36">
        <v>-88.696438673655678</v>
      </c>
      <c r="CU74" s="31">
        <v>40</v>
      </c>
      <c r="CV74" s="15" t="s">
        <v>42</v>
      </c>
      <c r="CW74" s="28" t="s">
        <v>109</v>
      </c>
      <c r="CX74" s="27" t="s">
        <v>113</v>
      </c>
      <c r="CY74" s="31">
        <v>15</v>
      </c>
      <c r="CZ74" s="15" t="s">
        <v>42</v>
      </c>
      <c r="DA74" s="31">
        <v>50</v>
      </c>
      <c r="DB74" s="15" t="s">
        <v>42</v>
      </c>
      <c r="DC74" s="31">
        <f t="shared" si="99"/>
        <v>35</v>
      </c>
      <c r="DD74" s="15" t="s">
        <v>42</v>
      </c>
      <c r="DE74" s="12">
        <v>1</v>
      </c>
      <c r="DF74" s="105">
        <f t="shared" si="100"/>
        <v>35</v>
      </c>
      <c r="DG74" s="12" t="s">
        <v>108</v>
      </c>
      <c r="DH74" s="12">
        <v>1</v>
      </c>
      <c r="DI74" s="101">
        <f>INDEX('Cost Values'!$E$4:$E$47,MATCH(DH74,'Cost Values'!$A$4:$A$47,0))*CR74</f>
        <v>17123.106000000003</v>
      </c>
      <c r="DJ74" s="12"/>
      <c r="DK74" s="12">
        <v>1</v>
      </c>
      <c r="DL74" s="101">
        <f>INDEX('Cost Values'!$E$4:$E$47,MATCH(DK74,'Cost Values'!$A$4:$A$47,0))*CR74*(1+$DL$1)^DC74</f>
        <v>183415.18458012346</v>
      </c>
      <c r="DM74" s="12"/>
      <c r="DN74" s="127">
        <f>SUM(D74:INDEX(D74:AV74,DC74))</f>
        <v>35</v>
      </c>
      <c r="DO74" s="12"/>
      <c r="DP74" s="130">
        <f ca="1">IF(COUNT(D74:CO74)&lt;2*DA74,DA74,SUM(OFFSET(D74,0,DC74):INDEX(OFFSET(D74,0,DC74):CO74,DA74)))</f>
        <v>50</v>
      </c>
      <c r="DQ74" s="12"/>
      <c r="DR74" s="101">
        <f t="shared" si="101"/>
        <v>5240.4338451463846</v>
      </c>
      <c r="DS74" s="101">
        <f t="shared" si="102"/>
        <v>5240.4338451463846</v>
      </c>
      <c r="DT74" s="101">
        <f t="shared" si="103"/>
        <v>5240.4338451463846</v>
      </c>
      <c r="DU74" s="101">
        <f t="shared" si="104"/>
        <v>5240.4338451463846</v>
      </c>
      <c r="DV74" s="101">
        <f t="shared" si="105"/>
        <v>5240.4338451463846</v>
      </c>
      <c r="DW74" s="101">
        <f t="shared" si="106"/>
        <v>5240.4338451463846</v>
      </c>
      <c r="DX74" s="101">
        <f t="shared" si="107"/>
        <v>5240.4338451463846</v>
      </c>
      <c r="DY74" s="101">
        <f t="shared" si="108"/>
        <v>5240.4338451463846</v>
      </c>
      <c r="DZ74" s="101">
        <f t="shared" si="109"/>
        <v>5240.4338451463846</v>
      </c>
      <c r="EA74" s="101">
        <f t="shared" si="110"/>
        <v>5240.4338451463846</v>
      </c>
      <c r="EB74" s="101">
        <f t="shared" si="111"/>
        <v>5240.4338451463846</v>
      </c>
      <c r="EC74" s="101">
        <f t="shared" si="112"/>
        <v>5240.4338451463846</v>
      </c>
      <c r="ED74" s="101">
        <f t="shared" si="113"/>
        <v>5240.4338451463846</v>
      </c>
      <c r="EE74" s="101">
        <f t="shared" si="114"/>
        <v>5240.4338451463846</v>
      </c>
      <c r="EF74" s="101">
        <f t="shared" si="115"/>
        <v>5240.4338451463846</v>
      </c>
      <c r="EG74" s="101">
        <f t="shared" si="116"/>
        <v>5240.4338451463846</v>
      </c>
      <c r="EH74" s="101">
        <f t="shared" si="117"/>
        <v>5240.4338451463846</v>
      </c>
      <c r="EI74" s="101">
        <f t="shared" si="118"/>
        <v>5240.4338451463846</v>
      </c>
      <c r="EJ74" s="101">
        <f t="shared" si="119"/>
        <v>5240.4338451463846</v>
      </c>
      <c r="EK74" s="101">
        <f t="shared" si="120"/>
        <v>5240.4338451463846</v>
      </c>
      <c r="EL74" s="101">
        <f t="shared" si="121"/>
        <v>5240.4338451463846</v>
      </c>
      <c r="EM74" s="101">
        <f t="shared" si="122"/>
        <v>5240.4338451463846</v>
      </c>
      <c r="EN74" s="101">
        <f t="shared" si="123"/>
        <v>5240.4338451463846</v>
      </c>
      <c r="EO74" s="101">
        <f t="shared" si="124"/>
        <v>5240.4338451463846</v>
      </c>
      <c r="EP74" s="101">
        <f t="shared" si="125"/>
        <v>5240.4338451463846</v>
      </c>
      <c r="EQ74" s="101">
        <f t="shared" si="126"/>
        <v>5240.4338451463846</v>
      </c>
      <c r="ER74" s="101">
        <f t="shared" si="127"/>
        <v>5240.4338451463846</v>
      </c>
      <c r="ES74" s="101">
        <f t="shared" si="128"/>
        <v>5240.4338451463846</v>
      </c>
      <c r="ET74" s="101">
        <f t="shared" si="129"/>
        <v>5240.4338451463846</v>
      </c>
      <c r="EU74" s="101">
        <f t="shared" si="130"/>
        <v>5240.4338451463846</v>
      </c>
      <c r="EV74" s="101">
        <f t="shared" si="131"/>
        <v>5240.4338451463846</v>
      </c>
      <c r="EW74" s="101">
        <f t="shared" si="132"/>
        <v>5240.4338451463846</v>
      </c>
      <c r="EX74" s="101">
        <f t="shared" si="133"/>
        <v>5240.4338451463846</v>
      </c>
      <c r="EY74" s="101">
        <f t="shared" si="134"/>
        <v>5240.4338451463846</v>
      </c>
      <c r="EZ74" s="101">
        <f t="shared" si="135"/>
        <v>5240.4338451463846</v>
      </c>
      <c r="FA74" s="101">
        <f t="shared" si="136"/>
        <v>108563.41240453096</v>
      </c>
      <c r="FB74" s="101">
        <f t="shared" si="137"/>
        <v>108563.41240453096</v>
      </c>
      <c r="FC74" s="101">
        <f t="shared" si="138"/>
        <v>108563.41240453096</v>
      </c>
      <c r="FD74" s="101">
        <f t="shared" si="139"/>
        <v>108563.41240453096</v>
      </c>
      <c r="FE74" s="101">
        <f t="shared" si="140"/>
        <v>108563.41240453096</v>
      </c>
      <c r="FF74" s="101">
        <f t="shared" si="141"/>
        <v>108563.41240453096</v>
      </c>
      <c r="FG74" s="101">
        <f t="shared" si="142"/>
        <v>108563.41240453096</v>
      </c>
      <c r="FH74" s="101">
        <f t="shared" si="143"/>
        <v>108563.41240453096</v>
      </c>
      <c r="FI74" s="101">
        <f t="shared" si="144"/>
        <v>108563.41240453096</v>
      </c>
      <c r="FJ74" s="101">
        <f t="shared" si="145"/>
        <v>108563.41240453096</v>
      </c>
    </row>
    <row r="75" spans="1:166" ht="30" x14ac:dyDescent="0.25">
      <c r="A75" s="4" t="s">
        <v>34</v>
      </c>
      <c r="B75" s="149">
        <v>1</v>
      </c>
      <c r="C75" s="27" t="s">
        <v>118</v>
      </c>
      <c r="D75" s="109">
        <v>1</v>
      </c>
      <c r="E75" s="109">
        <v>1</v>
      </c>
      <c r="F75" s="109">
        <v>1</v>
      </c>
      <c r="G75" s="109">
        <v>1</v>
      </c>
      <c r="H75" s="109">
        <v>1</v>
      </c>
      <c r="I75" s="109">
        <v>1</v>
      </c>
      <c r="J75" s="109">
        <v>1</v>
      </c>
      <c r="K75" s="109">
        <v>1</v>
      </c>
      <c r="L75" s="109">
        <v>1</v>
      </c>
      <c r="M75" s="109">
        <v>1</v>
      </c>
      <c r="N75" s="109">
        <v>1</v>
      </c>
      <c r="O75" s="109">
        <v>1</v>
      </c>
      <c r="P75" s="109">
        <v>1</v>
      </c>
      <c r="Q75" s="109">
        <v>1</v>
      </c>
      <c r="R75" s="109">
        <v>1</v>
      </c>
      <c r="S75" s="109">
        <v>1</v>
      </c>
      <c r="T75" s="109">
        <v>1</v>
      </c>
      <c r="U75" s="109">
        <v>1</v>
      </c>
      <c r="V75" s="109">
        <v>1</v>
      </c>
      <c r="W75" s="109">
        <v>1</v>
      </c>
      <c r="X75" s="109">
        <v>1</v>
      </c>
      <c r="Y75" s="109">
        <v>1</v>
      </c>
      <c r="Z75" s="109">
        <v>1</v>
      </c>
      <c r="AA75" s="109">
        <v>1</v>
      </c>
      <c r="AB75" s="109">
        <v>1</v>
      </c>
      <c r="AC75" s="109">
        <v>1</v>
      </c>
      <c r="AD75" s="109">
        <v>1</v>
      </c>
      <c r="AE75" s="109">
        <v>1</v>
      </c>
      <c r="AF75" s="109">
        <v>1</v>
      </c>
      <c r="AG75" s="109">
        <v>1</v>
      </c>
      <c r="AH75" s="109">
        <v>1</v>
      </c>
      <c r="AI75" s="109">
        <v>1</v>
      </c>
      <c r="AJ75" s="109">
        <v>1</v>
      </c>
      <c r="AK75" s="109">
        <v>1</v>
      </c>
      <c r="AL75" s="109">
        <v>1</v>
      </c>
      <c r="AM75" s="109">
        <v>1</v>
      </c>
      <c r="AN75" s="109">
        <v>1</v>
      </c>
      <c r="AO75" s="109">
        <v>1</v>
      </c>
      <c r="AP75" s="109">
        <v>1</v>
      </c>
      <c r="AQ75" s="109">
        <v>1</v>
      </c>
      <c r="AR75" s="109">
        <v>1</v>
      </c>
      <c r="AS75" s="109">
        <v>1</v>
      </c>
      <c r="AT75" s="109">
        <v>1</v>
      </c>
      <c r="AU75" s="109">
        <v>1</v>
      </c>
      <c r="AV75" s="109">
        <v>1</v>
      </c>
      <c r="AW75" s="109">
        <v>1</v>
      </c>
      <c r="AX75" s="109">
        <v>1</v>
      </c>
      <c r="AY75" s="109">
        <v>1</v>
      </c>
      <c r="AZ75" s="109">
        <v>1</v>
      </c>
      <c r="BA75" s="109">
        <v>1</v>
      </c>
      <c r="BB75" s="109">
        <v>1</v>
      </c>
      <c r="BC75" s="109">
        <v>1</v>
      </c>
      <c r="BD75" s="109">
        <v>1</v>
      </c>
      <c r="BE75" s="109">
        <v>1</v>
      </c>
      <c r="BF75" s="109">
        <v>1</v>
      </c>
      <c r="BG75" s="109">
        <v>1</v>
      </c>
      <c r="BH75" s="109">
        <v>1</v>
      </c>
      <c r="BI75" s="109">
        <v>1</v>
      </c>
      <c r="BJ75" s="109">
        <v>1</v>
      </c>
      <c r="BK75" s="109">
        <v>1</v>
      </c>
      <c r="BL75" s="109">
        <v>1</v>
      </c>
      <c r="BM75" s="109">
        <v>1</v>
      </c>
      <c r="BN75" s="109">
        <v>1</v>
      </c>
      <c r="BO75" s="109">
        <v>1</v>
      </c>
      <c r="BP75" s="109">
        <v>1</v>
      </c>
      <c r="BQ75" s="109">
        <v>1</v>
      </c>
      <c r="BR75" s="109">
        <v>1</v>
      </c>
      <c r="BS75" s="109">
        <v>1</v>
      </c>
      <c r="BT75" s="109">
        <v>1</v>
      </c>
      <c r="BU75" s="109">
        <v>1</v>
      </c>
      <c r="BV75" s="109">
        <v>1</v>
      </c>
      <c r="BW75" s="109">
        <v>1</v>
      </c>
      <c r="BX75" s="109">
        <v>1</v>
      </c>
      <c r="BY75" s="109">
        <v>1</v>
      </c>
      <c r="BZ75" s="109">
        <v>1</v>
      </c>
      <c r="CA75" s="109">
        <v>1</v>
      </c>
      <c r="CB75" s="109">
        <v>1</v>
      </c>
      <c r="CC75" s="109">
        <v>1</v>
      </c>
      <c r="CD75" s="109">
        <v>1</v>
      </c>
      <c r="CE75" s="109">
        <v>1</v>
      </c>
      <c r="CF75" s="109">
        <v>1</v>
      </c>
      <c r="CG75" s="109">
        <v>1</v>
      </c>
      <c r="CH75" s="109">
        <v>1</v>
      </c>
      <c r="CI75" s="109">
        <v>1</v>
      </c>
      <c r="CJ75" s="109">
        <v>1</v>
      </c>
      <c r="CK75" s="109">
        <v>1</v>
      </c>
      <c r="CL75" s="109">
        <v>1</v>
      </c>
      <c r="CM75" s="109">
        <v>1</v>
      </c>
      <c r="CN75" s="109">
        <v>1</v>
      </c>
      <c r="CO75" s="109">
        <v>1</v>
      </c>
      <c r="CP75" s="27"/>
      <c r="CQ75" s="37" t="s">
        <v>56</v>
      </c>
      <c r="CR75" s="40">
        <v>470.76</v>
      </c>
      <c r="CS75" s="36">
        <v>33.684792461523912</v>
      </c>
      <c r="CT75" s="36">
        <v>-88.005205304434654</v>
      </c>
      <c r="CU75" s="31">
        <v>40</v>
      </c>
      <c r="CV75" s="15" t="s">
        <v>42</v>
      </c>
      <c r="CW75" s="28" t="s">
        <v>109</v>
      </c>
      <c r="CX75" s="27" t="s">
        <v>113</v>
      </c>
      <c r="CY75" s="31">
        <v>15</v>
      </c>
      <c r="CZ75" s="15" t="s">
        <v>42</v>
      </c>
      <c r="DA75" s="31">
        <v>50</v>
      </c>
      <c r="DB75" s="15" t="s">
        <v>42</v>
      </c>
      <c r="DC75" s="31">
        <f t="shared" si="99"/>
        <v>35</v>
      </c>
      <c r="DD75" s="15" t="s">
        <v>42</v>
      </c>
      <c r="DE75" s="12">
        <v>1</v>
      </c>
      <c r="DF75" s="105">
        <f t="shared" si="100"/>
        <v>35</v>
      </c>
      <c r="DH75" s="12">
        <v>1</v>
      </c>
      <c r="DI75" s="101">
        <f>INDEX('Cost Values'!$E$4:$E$47,MATCH(DH75,'Cost Values'!$A$4:$A$47,0))*CR75</f>
        <v>3365.9340000000002</v>
      </c>
      <c r="DJ75" s="12"/>
      <c r="DK75" s="12">
        <v>1</v>
      </c>
      <c r="DL75" s="101">
        <f>INDEX('Cost Values'!$E$4:$E$47,MATCH(DK75,'Cost Values'!$A$4:$A$47,0))*CR75*(1+$DL$1)^DC75</f>
        <v>36054.405427059392</v>
      </c>
      <c r="DM75" s="12"/>
      <c r="DN75" s="127">
        <f>SUM(D75:INDEX(D75:AV75,DC75))</f>
        <v>35</v>
      </c>
      <c r="DO75" s="12"/>
      <c r="DP75" s="130">
        <f ca="1">IF(COUNT(D75:CO75)&lt;2*DA75,DA75,SUM(OFFSET(D75,0,DC75):INDEX(OFFSET(D75,0,DC75):CO75,DA75)))</f>
        <v>50</v>
      </c>
      <c r="DQ75" s="12"/>
      <c r="DR75" s="101">
        <f t="shared" si="101"/>
        <v>1030.1258693445541</v>
      </c>
      <c r="DS75" s="101">
        <f t="shared" si="102"/>
        <v>1030.1258693445541</v>
      </c>
      <c r="DT75" s="101">
        <f t="shared" si="103"/>
        <v>1030.1258693445541</v>
      </c>
      <c r="DU75" s="101">
        <f t="shared" si="104"/>
        <v>1030.1258693445541</v>
      </c>
      <c r="DV75" s="101">
        <f t="shared" si="105"/>
        <v>1030.1258693445541</v>
      </c>
      <c r="DW75" s="101">
        <f t="shared" si="106"/>
        <v>1030.1258693445541</v>
      </c>
      <c r="DX75" s="101">
        <f t="shared" si="107"/>
        <v>1030.1258693445541</v>
      </c>
      <c r="DY75" s="101">
        <f t="shared" si="108"/>
        <v>1030.1258693445541</v>
      </c>
      <c r="DZ75" s="101">
        <f t="shared" si="109"/>
        <v>1030.1258693445541</v>
      </c>
      <c r="EA75" s="101">
        <f t="shared" si="110"/>
        <v>1030.1258693445541</v>
      </c>
      <c r="EB75" s="101">
        <f t="shared" si="111"/>
        <v>1030.1258693445541</v>
      </c>
      <c r="EC75" s="101">
        <f t="shared" si="112"/>
        <v>1030.1258693445541</v>
      </c>
      <c r="ED75" s="101">
        <f t="shared" si="113"/>
        <v>1030.1258693445541</v>
      </c>
      <c r="EE75" s="101">
        <f t="shared" si="114"/>
        <v>1030.1258693445541</v>
      </c>
      <c r="EF75" s="101">
        <f t="shared" si="115"/>
        <v>1030.1258693445541</v>
      </c>
      <c r="EG75" s="101">
        <f t="shared" si="116"/>
        <v>1030.1258693445541</v>
      </c>
      <c r="EH75" s="101">
        <f t="shared" si="117"/>
        <v>1030.1258693445541</v>
      </c>
      <c r="EI75" s="101">
        <f t="shared" si="118"/>
        <v>1030.1258693445541</v>
      </c>
      <c r="EJ75" s="101">
        <f t="shared" si="119"/>
        <v>1030.1258693445541</v>
      </c>
      <c r="EK75" s="101">
        <f t="shared" si="120"/>
        <v>1030.1258693445541</v>
      </c>
      <c r="EL75" s="101">
        <f t="shared" si="121"/>
        <v>1030.1258693445541</v>
      </c>
      <c r="EM75" s="101">
        <f t="shared" si="122"/>
        <v>1030.1258693445541</v>
      </c>
      <c r="EN75" s="101">
        <f t="shared" si="123"/>
        <v>1030.1258693445541</v>
      </c>
      <c r="EO75" s="101">
        <f t="shared" si="124"/>
        <v>1030.1258693445541</v>
      </c>
      <c r="EP75" s="101">
        <f t="shared" si="125"/>
        <v>1030.1258693445541</v>
      </c>
      <c r="EQ75" s="101">
        <f t="shared" si="126"/>
        <v>1030.1258693445541</v>
      </c>
      <c r="ER75" s="101">
        <f t="shared" si="127"/>
        <v>1030.1258693445541</v>
      </c>
      <c r="ES75" s="101">
        <f t="shared" si="128"/>
        <v>1030.1258693445541</v>
      </c>
      <c r="ET75" s="101">
        <f t="shared" si="129"/>
        <v>1030.1258693445541</v>
      </c>
      <c r="EU75" s="101">
        <f t="shared" si="130"/>
        <v>1030.1258693445541</v>
      </c>
      <c r="EV75" s="101">
        <f t="shared" si="131"/>
        <v>1030.1258693445541</v>
      </c>
      <c r="EW75" s="101">
        <f t="shared" si="132"/>
        <v>1030.1258693445541</v>
      </c>
      <c r="EX75" s="101">
        <f t="shared" si="133"/>
        <v>1030.1258693445541</v>
      </c>
      <c r="EY75" s="101">
        <f t="shared" si="134"/>
        <v>1030.1258693445541</v>
      </c>
      <c r="EZ75" s="101">
        <f t="shared" si="135"/>
        <v>1030.1258693445541</v>
      </c>
      <c r="FA75" s="101">
        <f t="shared" si="136"/>
        <v>21340.595623739791</v>
      </c>
      <c r="FB75" s="101">
        <f t="shared" si="137"/>
        <v>21340.595623739791</v>
      </c>
      <c r="FC75" s="101">
        <f t="shared" si="138"/>
        <v>21340.595623739791</v>
      </c>
      <c r="FD75" s="101">
        <f t="shared" si="139"/>
        <v>21340.595623739791</v>
      </c>
      <c r="FE75" s="101">
        <f t="shared" si="140"/>
        <v>21340.595623739791</v>
      </c>
      <c r="FF75" s="101">
        <f t="shared" si="141"/>
        <v>21340.595623739791</v>
      </c>
      <c r="FG75" s="101">
        <f t="shared" si="142"/>
        <v>21340.595623739791</v>
      </c>
      <c r="FH75" s="101">
        <f t="shared" si="143"/>
        <v>21340.595623739791</v>
      </c>
      <c r="FI75" s="101">
        <f t="shared" si="144"/>
        <v>21340.595623739791</v>
      </c>
      <c r="FJ75" s="101">
        <f t="shared" si="145"/>
        <v>21340.595623739791</v>
      </c>
    </row>
    <row r="76" spans="1:166" ht="30" x14ac:dyDescent="0.25">
      <c r="A76" s="4" t="s">
        <v>34</v>
      </c>
      <c r="B76" s="149">
        <v>1</v>
      </c>
      <c r="C76" s="27" t="s">
        <v>122</v>
      </c>
      <c r="D76" s="109">
        <v>1</v>
      </c>
      <c r="E76" s="109">
        <v>1</v>
      </c>
      <c r="F76" s="109">
        <v>1</v>
      </c>
      <c r="G76" s="109">
        <v>1</v>
      </c>
      <c r="H76" s="109">
        <v>1</v>
      </c>
      <c r="I76" s="109">
        <v>1</v>
      </c>
      <c r="J76" s="109">
        <v>1</v>
      </c>
      <c r="K76" s="109">
        <v>1</v>
      </c>
      <c r="L76" s="109">
        <v>1</v>
      </c>
      <c r="M76" s="109">
        <v>1</v>
      </c>
      <c r="N76" s="109">
        <v>1</v>
      </c>
      <c r="O76" s="109">
        <v>1</v>
      </c>
      <c r="P76" s="109">
        <v>1</v>
      </c>
      <c r="Q76" s="109">
        <v>1</v>
      </c>
      <c r="R76" s="109">
        <v>1</v>
      </c>
      <c r="S76" s="109">
        <v>1</v>
      </c>
      <c r="T76" s="109">
        <v>1</v>
      </c>
      <c r="U76" s="109">
        <v>1</v>
      </c>
      <c r="V76" s="109">
        <v>1</v>
      </c>
      <c r="W76" s="109">
        <v>1</v>
      </c>
      <c r="X76" s="109">
        <v>1</v>
      </c>
      <c r="Y76" s="109">
        <v>1</v>
      </c>
      <c r="Z76" s="109">
        <v>1</v>
      </c>
      <c r="AA76" s="109">
        <v>1</v>
      </c>
      <c r="AB76" s="109">
        <v>1</v>
      </c>
      <c r="AC76" s="109">
        <v>1</v>
      </c>
      <c r="AD76" s="109">
        <v>1</v>
      </c>
      <c r="AE76" s="109">
        <v>1</v>
      </c>
      <c r="AF76" s="109">
        <v>1</v>
      </c>
      <c r="AG76" s="109">
        <v>1</v>
      </c>
      <c r="AH76" s="109">
        <v>1</v>
      </c>
      <c r="AI76" s="109">
        <v>1</v>
      </c>
      <c r="AJ76" s="109">
        <v>1</v>
      </c>
      <c r="AK76" s="109">
        <v>1</v>
      </c>
      <c r="AL76" s="109">
        <v>1</v>
      </c>
      <c r="AM76" s="109">
        <v>1</v>
      </c>
      <c r="AN76" s="109">
        <v>1</v>
      </c>
      <c r="AO76" s="109">
        <v>1</v>
      </c>
      <c r="AP76" s="109">
        <v>1</v>
      </c>
      <c r="AQ76" s="109">
        <v>1</v>
      </c>
      <c r="AR76" s="109">
        <v>1</v>
      </c>
      <c r="AS76" s="109">
        <v>1</v>
      </c>
      <c r="AT76" s="109">
        <v>1</v>
      </c>
      <c r="AU76" s="109">
        <v>1</v>
      </c>
      <c r="AV76" s="109">
        <v>1</v>
      </c>
      <c r="AW76" s="109">
        <v>1</v>
      </c>
      <c r="AX76" s="109">
        <v>1</v>
      </c>
      <c r="AY76" s="109">
        <v>1</v>
      </c>
      <c r="AZ76" s="109">
        <v>1</v>
      </c>
      <c r="BA76" s="109">
        <v>1</v>
      </c>
      <c r="BB76" s="109">
        <v>1</v>
      </c>
      <c r="BC76" s="109">
        <v>1</v>
      </c>
      <c r="BD76" s="109">
        <v>1</v>
      </c>
      <c r="BE76" s="109">
        <v>1</v>
      </c>
      <c r="BF76" s="109">
        <v>1</v>
      </c>
      <c r="BG76" s="109">
        <v>1</v>
      </c>
      <c r="BH76" s="109">
        <v>1</v>
      </c>
      <c r="BI76" s="109">
        <v>1</v>
      </c>
      <c r="BJ76" s="109">
        <v>1</v>
      </c>
      <c r="BK76" s="109">
        <v>1</v>
      </c>
      <c r="BL76" s="109">
        <v>1</v>
      </c>
      <c r="BM76" s="109">
        <v>1</v>
      </c>
      <c r="BN76" s="109">
        <v>1</v>
      </c>
      <c r="BO76" s="109">
        <v>1</v>
      </c>
      <c r="BP76" s="109">
        <v>1</v>
      </c>
      <c r="BQ76" s="109">
        <v>1</v>
      </c>
      <c r="BR76" s="109">
        <v>1</v>
      </c>
      <c r="BS76" s="109">
        <v>1</v>
      </c>
      <c r="BT76" s="109">
        <v>1</v>
      </c>
      <c r="BU76" s="109">
        <v>1</v>
      </c>
      <c r="BV76" s="109">
        <v>1</v>
      </c>
      <c r="BW76" s="109">
        <v>1</v>
      </c>
      <c r="BX76" s="109">
        <v>1</v>
      </c>
      <c r="BY76" s="109">
        <v>1</v>
      </c>
      <c r="BZ76" s="109">
        <v>1</v>
      </c>
      <c r="CA76" s="109">
        <v>1</v>
      </c>
      <c r="CB76" s="109">
        <v>1</v>
      </c>
      <c r="CC76" s="109">
        <v>1</v>
      </c>
      <c r="CD76" s="109">
        <v>1</v>
      </c>
      <c r="CE76" s="109">
        <v>1</v>
      </c>
      <c r="CF76" s="109">
        <v>1</v>
      </c>
      <c r="CG76" s="109">
        <v>1</v>
      </c>
      <c r="CH76" s="109">
        <v>1</v>
      </c>
      <c r="CI76" s="109">
        <v>1</v>
      </c>
      <c r="CJ76" s="109">
        <v>1</v>
      </c>
      <c r="CK76" s="109">
        <v>1</v>
      </c>
      <c r="CL76" s="109">
        <v>1</v>
      </c>
      <c r="CM76" s="109">
        <v>1</v>
      </c>
      <c r="CN76" s="109">
        <v>1</v>
      </c>
      <c r="CO76" s="109">
        <v>1</v>
      </c>
      <c r="CP76" s="27"/>
      <c r="CQ76" s="37" t="s">
        <v>60</v>
      </c>
      <c r="CR76" s="40">
        <v>1133.49</v>
      </c>
      <c r="CS76" s="36">
        <v>33.613256479569969</v>
      </c>
      <c r="CT76" s="36">
        <v>-88.933086398020762</v>
      </c>
      <c r="CU76" s="31">
        <v>40</v>
      </c>
      <c r="CV76" s="15" t="s">
        <v>42</v>
      </c>
      <c r="CW76" s="28" t="s">
        <v>109</v>
      </c>
      <c r="CX76" s="27" t="s">
        <v>21</v>
      </c>
      <c r="CY76" s="31">
        <v>15</v>
      </c>
      <c r="CZ76" s="15" t="s">
        <v>42</v>
      </c>
      <c r="DA76" s="31">
        <v>50</v>
      </c>
      <c r="DB76" s="15" t="s">
        <v>42</v>
      </c>
      <c r="DC76" s="31">
        <f t="shared" si="99"/>
        <v>35</v>
      </c>
      <c r="DD76" s="15" t="s">
        <v>42</v>
      </c>
      <c r="DE76" s="12">
        <v>1</v>
      </c>
      <c r="DF76" s="105">
        <f t="shared" si="100"/>
        <v>35</v>
      </c>
      <c r="DH76" s="12">
        <v>1</v>
      </c>
      <c r="DI76" s="101">
        <f>INDEX('Cost Values'!$E$4:$E$47,MATCH(DH76,'Cost Values'!$A$4:$A$47,0))*CR76</f>
        <v>8104.4535000000005</v>
      </c>
      <c r="DJ76" s="12"/>
      <c r="DK76" s="12">
        <v>1</v>
      </c>
      <c r="DL76" s="101">
        <f>INDEX('Cost Values'!$E$4:$E$47,MATCH(DK76,'Cost Values'!$A$4:$A$47,0))*CR76*(1+$DL$1)^DC76</f>
        <v>86811.343375642682</v>
      </c>
      <c r="DM76" s="12"/>
      <c r="DN76" s="127">
        <f>SUM(D76:INDEX(D76:AV76,DC76))</f>
        <v>35</v>
      </c>
      <c r="DO76" s="12"/>
      <c r="DP76" s="130">
        <f ca="1">IF(COUNT(D76:CO76)&lt;2*DA76,DA76,SUM(OFFSET(D76,0,DC76):INDEX(OFFSET(D76,0,DC76):CO76,DA76)))</f>
        <v>50</v>
      </c>
      <c r="DQ76" s="12"/>
      <c r="DR76" s="101">
        <f t="shared" si="101"/>
        <v>2480.3240964469337</v>
      </c>
      <c r="DS76" s="101">
        <f t="shared" si="102"/>
        <v>2480.3240964469337</v>
      </c>
      <c r="DT76" s="101">
        <f t="shared" si="103"/>
        <v>2480.3240964469337</v>
      </c>
      <c r="DU76" s="101">
        <f t="shared" si="104"/>
        <v>2480.3240964469337</v>
      </c>
      <c r="DV76" s="101">
        <f t="shared" si="105"/>
        <v>2480.3240964469337</v>
      </c>
      <c r="DW76" s="101">
        <f t="shared" si="106"/>
        <v>2480.3240964469337</v>
      </c>
      <c r="DX76" s="101">
        <f t="shared" si="107"/>
        <v>2480.3240964469337</v>
      </c>
      <c r="DY76" s="101">
        <f t="shared" si="108"/>
        <v>2480.3240964469337</v>
      </c>
      <c r="DZ76" s="101">
        <f t="shared" si="109"/>
        <v>2480.3240964469337</v>
      </c>
      <c r="EA76" s="101">
        <f t="shared" si="110"/>
        <v>2480.3240964469337</v>
      </c>
      <c r="EB76" s="101">
        <f t="shared" si="111"/>
        <v>2480.3240964469337</v>
      </c>
      <c r="EC76" s="101">
        <f t="shared" si="112"/>
        <v>2480.3240964469337</v>
      </c>
      <c r="ED76" s="101">
        <f t="shared" si="113"/>
        <v>2480.3240964469337</v>
      </c>
      <c r="EE76" s="101">
        <f t="shared" si="114"/>
        <v>2480.3240964469337</v>
      </c>
      <c r="EF76" s="101">
        <f t="shared" si="115"/>
        <v>2480.3240964469337</v>
      </c>
      <c r="EG76" s="101">
        <f t="shared" si="116"/>
        <v>2480.3240964469337</v>
      </c>
      <c r="EH76" s="101">
        <f t="shared" si="117"/>
        <v>2480.3240964469337</v>
      </c>
      <c r="EI76" s="101">
        <f t="shared" si="118"/>
        <v>2480.3240964469337</v>
      </c>
      <c r="EJ76" s="101">
        <f t="shared" si="119"/>
        <v>2480.3240964469337</v>
      </c>
      <c r="EK76" s="101">
        <f t="shared" si="120"/>
        <v>2480.3240964469337</v>
      </c>
      <c r="EL76" s="101">
        <f t="shared" si="121"/>
        <v>2480.3240964469337</v>
      </c>
      <c r="EM76" s="101">
        <f t="shared" si="122"/>
        <v>2480.3240964469337</v>
      </c>
      <c r="EN76" s="101">
        <f t="shared" si="123"/>
        <v>2480.3240964469337</v>
      </c>
      <c r="EO76" s="101">
        <f t="shared" si="124"/>
        <v>2480.3240964469337</v>
      </c>
      <c r="EP76" s="101">
        <f t="shared" si="125"/>
        <v>2480.3240964469337</v>
      </c>
      <c r="EQ76" s="101">
        <f t="shared" si="126"/>
        <v>2480.3240964469337</v>
      </c>
      <c r="ER76" s="101">
        <f t="shared" si="127"/>
        <v>2480.3240964469337</v>
      </c>
      <c r="ES76" s="101">
        <f t="shared" si="128"/>
        <v>2480.3240964469337</v>
      </c>
      <c r="ET76" s="101">
        <f t="shared" si="129"/>
        <v>2480.3240964469337</v>
      </c>
      <c r="EU76" s="101">
        <f t="shared" si="130"/>
        <v>2480.3240964469337</v>
      </c>
      <c r="EV76" s="101">
        <f t="shared" si="131"/>
        <v>2480.3240964469337</v>
      </c>
      <c r="EW76" s="101">
        <f t="shared" si="132"/>
        <v>2480.3240964469337</v>
      </c>
      <c r="EX76" s="101">
        <f t="shared" si="133"/>
        <v>2480.3240964469337</v>
      </c>
      <c r="EY76" s="101">
        <f t="shared" si="134"/>
        <v>2480.3240964469337</v>
      </c>
      <c r="EZ76" s="101">
        <f t="shared" si="135"/>
        <v>2480.3240964469337</v>
      </c>
      <c r="FA76" s="101">
        <f t="shared" si="136"/>
        <v>51383.617413443819</v>
      </c>
      <c r="FB76" s="101">
        <f t="shared" si="137"/>
        <v>51383.617413443819</v>
      </c>
      <c r="FC76" s="101">
        <f t="shared" si="138"/>
        <v>51383.617413443819</v>
      </c>
      <c r="FD76" s="101">
        <f t="shared" si="139"/>
        <v>51383.617413443819</v>
      </c>
      <c r="FE76" s="101">
        <f t="shared" si="140"/>
        <v>51383.617413443819</v>
      </c>
      <c r="FF76" s="101">
        <f t="shared" si="141"/>
        <v>51383.617413443819</v>
      </c>
      <c r="FG76" s="101">
        <f t="shared" si="142"/>
        <v>51383.617413443819</v>
      </c>
      <c r="FH76" s="101">
        <f t="shared" si="143"/>
        <v>51383.617413443819</v>
      </c>
      <c r="FI76" s="101">
        <f t="shared" si="144"/>
        <v>51383.617413443819</v>
      </c>
      <c r="FJ76" s="101">
        <f t="shared" si="145"/>
        <v>51383.617413443819</v>
      </c>
    </row>
    <row r="77" spans="1:166" ht="30" x14ac:dyDescent="0.25">
      <c r="A77" s="4" t="s">
        <v>34</v>
      </c>
      <c r="B77" s="149">
        <v>1</v>
      </c>
      <c r="C77" s="27" t="s">
        <v>127</v>
      </c>
      <c r="D77" s="109">
        <v>1</v>
      </c>
      <c r="E77" s="109">
        <v>1</v>
      </c>
      <c r="F77" s="109">
        <v>1</v>
      </c>
      <c r="G77" s="109">
        <v>1</v>
      </c>
      <c r="H77" s="109">
        <v>1</v>
      </c>
      <c r="I77" s="109">
        <v>1</v>
      </c>
      <c r="J77" s="109">
        <v>1</v>
      </c>
      <c r="K77" s="109">
        <v>1</v>
      </c>
      <c r="L77" s="109">
        <v>1</v>
      </c>
      <c r="M77" s="109">
        <v>1</v>
      </c>
      <c r="N77" s="109">
        <v>1</v>
      </c>
      <c r="O77" s="109">
        <v>1</v>
      </c>
      <c r="P77" s="109">
        <v>1</v>
      </c>
      <c r="Q77" s="109">
        <v>1</v>
      </c>
      <c r="R77" s="109">
        <v>1</v>
      </c>
      <c r="S77" s="109">
        <v>1</v>
      </c>
      <c r="T77" s="109">
        <v>1</v>
      </c>
      <c r="U77" s="109">
        <v>1</v>
      </c>
      <c r="V77" s="109">
        <v>1</v>
      </c>
      <c r="W77" s="109">
        <v>1</v>
      </c>
      <c r="X77" s="109">
        <v>1</v>
      </c>
      <c r="Y77" s="109">
        <v>1</v>
      </c>
      <c r="Z77" s="109">
        <v>1</v>
      </c>
      <c r="AA77" s="109">
        <v>1</v>
      </c>
      <c r="AB77" s="109">
        <v>1</v>
      </c>
      <c r="AC77" s="109">
        <v>1</v>
      </c>
      <c r="AD77" s="109">
        <v>1</v>
      </c>
      <c r="AE77" s="109">
        <v>1</v>
      </c>
      <c r="AF77" s="109">
        <v>1</v>
      </c>
      <c r="AG77" s="109">
        <v>1</v>
      </c>
      <c r="AH77" s="109">
        <v>1</v>
      </c>
      <c r="AI77" s="109">
        <v>1</v>
      </c>
      <c r="AJ77" s="109">
        <v>1</v>
      </c>
      <c r="AK77" s="109">
        <v>1</v>
      </c>
      <c r="AL77" s="109">
        <v>1</v>
      </c>
      <c r="AM77" s="109">
        <v>1</v>
      </c>
      <c r="AN77" s="109">
        <v>1</v>
      </c>
      <c r="AO77" s="109">
        <v>1</v>
      </c>
      <c r="AP77" s="109">
        <v>1</v>
      </c>
      <c r="AQ77" s="109">
        <v>1</v>
      </c>
      <c r="AR77" s="109">
        <v>1</v>
      </c>
      <c r="AS77" s="109">
        <v>1</v>
      </c>
      <c r="AT77" s="109">
        <v>1</v>
      </c>
      <c r="AU77" s="109">
        <v>1</v>
      </c>
      <c r="AV77" s="109">
        <v>1</v>
      </c>
      <c r="AW77" s="109">
        <v>1</v>
      </c>
      <c r="AX77" s="109">
        <v>1</v>
      </c>
      <c r="AY77" s="109">
        <v>1</v>
      </c>
      <c r="AZ77" s="109">
        <v>1</v>
      </c>
      <c r="BA77" s="109">
        <v>1</v>
      </c>
      <c r="BB77" s="109">
        <v>1</v>
      </c>
      <c r="BC77" s="109">
        <v>1</v>
      </c>
      <c r="BD77" s="109">
        <v>1</v>
      </c>
      <c r="BE77" s="109">
        <v>1</v>
      </c>
      <c r="BF77" s="109">
        <v>1</v>
      </c>
      <c r="BG77" s="109">
        <v>1</v>
      </c>
      <c r="BH77" s="109">
        <v>1</v>
      </c>
      <c r="BI77" s="109">
        <v>1</v>
      </c>
      <c r="BJ77" s="109">
        <v>1</v>
      </c>
      <c r="BK77" s="109">
        <v>1</v>
      </c>
      <c r="BL77" s="109">
        <v>1</v>
      </c>
      <c r="BM77" s="109">
        <v>1</v>
      </c>
      <c r="BN77" s="109">
        <v>1</v>
      </c>
      <c r="BO77" s="109">
        <v>1</v>
      </c>
      <c r="BP77" s="109">
        <v>1</v>
      </c>
      <c r="BQ77" s="109">
        <v>1</v>
      </c>
      <c r="BR77" s="109">
        <v>1</v>
      </c>
      <c r="BS77" s="109">
        <v>1</v>
      </c>
      <c r="BT77" s="109">
        <v>1</v>
      </c>
      <c r="BU77" s="109">
        <v>1</v>
      </c>
      <c r="BV77" s="109">
        <v>1</v>
      </c>
      <c r="BW77" s="109">
        <v>1</v>
      </c>
      <c r="BX77" s="109">
        <v>1</v>
      </c>
      <c r="BY77" s="109">
        <v>1</v>
      </c>
      <c r="BZ77" s="109">
        <v>1</v>
      </c>
      <c r="CA77" s="109">
        <v>1</v>
      </c>
      <c r="CB77" s="109">
        <v>1</v>
      </c>
      <c r="CC77" s="109">
        <v>1</v>
      </c>
      <c r="CD77" s="109">
        <v>1</v>
      </c>
      <c r="CE77" s="109">
        <v>1</v>
      </c>
      <c r="CF77" s="109">
        <v>1</v>
      </c>
      <c r="CG77" s="109">
        <v>1</v>
      </c>
      <c r="CH77" s="109">
        <v>1</v>
      </c>
      <c r="CI77" s="109">
        <v>1</v>
      </c>
      <c r="CJ77" s="109">
        <v>1</v>
      </c>
      <c r="CK77" s="109">
        <v>1</v>
      </c>
      <c r="CL77" s="109">
        <v>1</v>
      </c>
      <c r="CM77" s="109">
        <v>1</v>
      </c>
      <c r="CN77" s="109">
        <v>1</v>
      </c>
      <c r="CO77" s="109">
        <v>1</v>
      </c>
      <c r="CP77" s="27"/>
      <c r="CQ77" s="41" t="s">
        <v>65</v>
      </c>
      <c r="CR77" s="40">
        <v>851.11</v>
      </c>
      <c r="CS77" s="36">
        <v>33.099939010928551</v>
      </c>
      <c r="CT77" s="36">
        <v>-88.107952402061713</v>
      </c>
      <c r="CU77" s="31">
        <v>40</v>
      </c>
      <c r="CV77" s="15" t="s">
        <v>42</v>
      </c>
      <c r="CW77" s="28" t="s">
        <v>109</v>
      </c>
      <c r="CX77" s="27" t="s">
        <v>21</v>
      </c>
      <c r="CY77" s="31">
        <v>15</v>
      </c>
      <c r="CZ77" s="15" t="s">
        <v>42</v>
      </c>
      <c r="DA77" s="31">
        <v>50</v>
      </c>
      <c r="DB77" s="15" t="s">
        <v>42</v>
      </c>
      <c r="DC77" s="31">
        <f t="shared" si="99"/>
        <v>35</v>
      </c>
      <c r="DD77" s="15" t="s">
        <v>42</v>
      </c>
      <c r="DE77" s="12">
        <v>1</v>
      </c>
      <c r="DF77" s="105">
        <f t="shared" si="100"/>
        <v>35</v>
      </c>
      <c r="DH77" s="12">
        <v>1</v>
      </c>
      <c r="DI77" s="101">
        <f>INDEX('Cost Values'!$E$4:$E$47,MATCH(DH77,'Cost Values'!$A$4:$A$47,0))*CR77</f>
        <v>6085.4365000000007</v>
      </c>
      <c r="DJ77" s="12"/>
      <c r="DK77" s="12">
        <v>1</v>
      </c>
      <c r="DL77" s="101">
        <f>INDEX('Cost Values'!$E$4:$E$47,MATCH(DK77,'Cost Values'!$A$4:$A$47,0))*CR77*(1+$DL$1)^DC77</f>
        <v>65184.520781341918</v>
      </c>
      <c r="DM77" s="12"/>
      <c r="DN77" s="127">
        <f>SUM(D77:INDEX(D77:AV77,DC77))</f>
        <v>35</v>
      </c>
      <c r="DO77" s="12"/>
      <c r="DP77" s="130">
        <f ca="1">IF(COUNT(D77:CO77)&lt;2*DA77,DA77,SUM(OFFSET(D77,0,DC77):INDEX(OFFSET(D77,0,DC77):CO77,DA77)))</f>
        <v>50</v>
      </c>
      <c r="DQ77" s="12"/>
      <c r="DR77" s="101">
        <f t="shared" si="101"/>
        <v>1862.414879466912</v>
      </c>
      <c r="DS77" s="101">
        <f t="shared" si="102"/>
        <v>1862.414879466912</v>
      </c>
      <c r="DT77" s="101">
        <f t="shared" si="103"/>
        <v>1862.414879466912</v>
      </c>
      <c r="DU77" s="101">
        <f t="shared" si="104"/>
        <v>1862.414879466912</v>
      </c>
      <c r="DV77" s="101">
        <f t="shared" si="105"/>
        <v>1862.414879466912</v>
      </c>
      <c r="DW77" s="101">
        <f t="shared" si="106"/>
        <v>1862.414879466912</v>
      </c>
      <c r="DX77" s="101">
        <f t="shared" si="107"/>
        <v>1862.414879466912</v>
      </c>
      <c r="DY77" s="101">
        <f t="shared" si="108"/>
        <v>1862.414879466912</v>
      </c>
      <c r="DZ77" s="101">
        <f t="shared" si="109"/>
        <v>1862.414879466912</v>
      </c>
      <c r="EA77" s="101">
        <f t="shared" si="110"/>
        <v>1862.414879466912</v>
      </c>
      <c r="EB77" s="101">
        <f t="shared" si="111"/>
        <v>1862.414879466912</v>
      </c>
      <c r="EC77" s="101">
        <f t="shared" si="112"/>
        <v>1862.414879466912</v>
      </c>
      <c r="ED77" s="101">
        <f t="shared" si="113"/>
        <v>1862.414879466912</v>
      </c>
      <c r="EE77" s="101">
        <f t="shared" si="114"/>
        <v>1862.414879466912</v>
      </c>
      <c r="EF77" s="101">
        <f t="shared" si="115"/>
        <v>1862.414879466912</v>
      </c>
      <c r="EG77" s="101">
        <f t="shared" si="116"/>
        <v>1862.414879466912</v>
      </c>
      <c r="EH77" s="101">
        <f t="shared" si="117"/>
        <v>1862.414879466912</v>
      </c>
      <c r="EI77" s="101">
        <f t="shared" si="118"/>
        <v>1862.414879466912</v>
      </c>
      <c r="EJ77" s="101">
        <f t="shared" si="119"/>
        <v>1862.414879466912</v>
      </c>
      <c r="EK77" s="101">
        <f t="shared" si="120"/>
        <v>1862.414879466912</v>
      </c>
      <c r="EL77" s="101">
        <f t="shared" si="121"/>
        <v>1862.414879466912</v>
      </c>
      <c r="EM77" s="101">
        <f t="shared" si="122"/>
        <v>1862.414879466912</v>
      </c>
      <c r="EN77" s="101">
        <f t="shared" si="123"/>
        <v>1862.414879466912</v>
      </c>
      <c r="EO77" s="101">
        <f t="shared" si="124"/>
        <v>1862.414879466912</v>
      </c>
      <c r="EP77" s="101">
        <f t="shared" si="125"/>
        <v>1862.414879466912</v>
      </c>
      <c r="EQ77" s="101">
        <f t="shared" si="126"/>
        <v>1862.414879466912</v>
      </c>
      <c r="ER77" s="101">
        <f t="shared" si="127"/>
        <v>1862.414879466912</v>
      </c>
      <c r="ES77" s="101">
        <f t="shared" si="128"/>
        <v>1862.414879466912</v>
      </c>
      <c r="ET77" s="101">
        <f t="shared" si="129"/>
        <v>1862.414879466912</v>
      </c>
      <c r="EU77" s="101">
        <f t="shared" si="130"/>
        <v>1862.414879466912</v>
      </c>
      <c r="EV77" s="101">
        <f t="shared" si="131"/>
        <v>1862.414879466912</v>
      </c>
      <c r="EW77" s="101">
        <f t="shared" si="132"/>
        <v>1862.414879466912</v>
      </c>
      <c r="EX77" s="101">
        <f t="shared" si="133"/>
        <v>1862.414879466912</v>
      </c>
      <c r="EY77" s="101">
        <f t="shared" si="134"/>
        <v>1862.414879466912</v>
      </c>
      <c r="EZ77" s="101">
        <f t="shared" si="135"/>
        <v>1862.414879466912</v>
      </c>
      <c r="FA77" s="101">
        <f t="shared" si="136"/>
        <v>38582.705287877419</v>
      </c>
      <c r="FB77" s="101">
        <f t="shared" si="137"/>
        <v>38582.705287877419</v>
      </c>
      <c r="FC77" s="101">
        <f t="shared" si="138"/>
        <v>38582.705287877419</v>
      </c>
      <c r="FD77" s="101">
        <f t="shared" si="139"/>
        <v>38582.705287877419</v>
      </c>
      <c r="FE77" s="101">
        <f t="shared" si="140"/>
        <v>38582.705287877419</v>
      </c>
      <c r="FF77" s="101">
        <f t="shared" si="141"/>
        <v>38582.705287877419</v>
      </c>
      <c r="FG77" s="101">
        <f t="shared" si="142"/>
        <v>38582.705287877419</v>
      </c>
      <c r="FH77" s="101">
        <f t="shared" si="143"/>
        <v>38582.705287877419</v>
      </c>
      <c r="FI77" s="101">
        <f t="shared" si="144"/>
        <v>38582.705287877419</v>
      </c>
      <c r="FJ77" s="101">
        <f t="shared" si="145"/>
        <v>38582.705287877419</v>
      </c>
    </row>
    <row r="78" spans="1:166" x14ac:dyDescent="0.25">
      <c r="A78" s="86" t="s">
        <v>34</v>
      </c>
      <c r="B78" s="87">
        <v>2</v>
      </c>
      <c r="C78" s="1" t="s">
        <v>242</v>
      </c>
      <c r="D78" s="109">
        <v>1</v>
      </c>
      <c r="E78" s="109">
        <v>1</v>
      </c>
      <c r="F78" s="109">
        <v>1</v>
      </c>
      <c r="G78" s="109">
        <v>1</v>
      </c>
      <c r="H78" s="109">
        <v>1</v>
      </c>
      <c r="I78" s="109">
        <v>1</v>
      </c>
      <c r="J78" s="109">
        <v>1</v>
      </c>
      <c r="K78" s="109">
        <v>1</v>
      </c>
      <c r="L78" s="109">
        <v>1</v>
      </c>
      <c r="M78" s="109">
        <v>1</v>
      </c>
      <c r="N78" s="109">
        <v>1</v>
      </c>
      <c r="O78" s="109">
        <v>1</v>
      </c>
      <c r="P78" s="109">
        <v>1</v>
      </c>
      <c r="Q78" s="109">
        <v>1</v>
      </c>
      <c r="R78" s="109">
        <v>1</v>
      </c>
      <c r="S78" s="109">
        <v>1</v>
      </c>
      <c r="T78" s="109">
        <v>1</v>
      </c>
      <c r="U78" s="109">
        <v>1</v>
      </c>
      <c r="V78" s="109">
        <v>1</v>
      </c>
      <c r="W78" s="109">
        <v>1</v>
      </c>
      <c r="X78" s="109">
        <v>1</v>
      </c>
      <c r="Y78" s="109">
        <v>1</v>
      </c>
      <c r="Z78" s="109">
        <v>1</v>
      </c>
      <c r="AA78" s="109">
        <v>1</v>
      </c>
      <c r="AB78" s="109">
        <v>1</v>
      </c>
      <c r="AC78" s="109">
        <v>1</v>
      </c>
      <c r="AD78" s="109">
        <v>1</v>
      </c>
      <c r="AE78" s="109">
        <v>1</v>
      </c>
      <c r="AF78" s="109">
        <v>1</v>
      </c>
      <c r="AG78" s="109">
        <v>1</v>
      </c>
      <c r="AH78" s="109">
        <v>1</v>
      </c>
      <c r="AI78" s="109">
        <v>1</v>
      </c>
      <c r="AJ78" s="109">
        <v>1</v>
      </c>
      <c r="AK78" s="109">
        <v>1</v>
      </c>
      <c r="AL78" s="109">
        <v>1</v>
      </c>
      <c r="AM78" s="109">
        <v>1</v>
      </c>
      <c r="AN78" s="109">
        <v>1</v>
      </c>
      <c r="AO78" s="109">
        <v>1</v>
      </c>
      <c r="AP78" s="109">
        <v>1</v>
      </c>
      <c r="AQ78" s="109">
        <v>1</v>
      </c>
      <c r="AR78" s="109">
        <v>1</v>
      </c>
      <c r="AS78" s="109">
        <v>1</v>
      </c>
      <c r="AT78" s="109">
        <v>1</v>
      </c>
      <c r="AU78" s="109">
        <v>1</v>
      </c>
      <c r="AV78" s="109">
        <v>1</v>
      </c>
      <c r="AW78" s="109">
        <v>1</v>
      </c>
      <c r="AX78" s="109">
        <v>1</v>
      </c>
      <c r="AY78" s="109">
        <v>1</v>
      </c>
      <c r="AZ78" s="109">
        <v>1</v>
      </c>
      <c r="BA78" s="109">
        <v>1</v>
      </c>
      <c r="BB78" s="109">
        <v>1</v>
      </c>
      <c r="BC78" s="109">
        <v>1</v>
      </c>
      <c r="BD78" s="109">
        <v>1</v>
      </c>
      <c r="BE78" s="109">
        <v>1</v>
      </c>
      <c r="BF78" s="109">
        <v>1</v>
      </c>
      <c r="BG78" s="109">
        <v>1</v>
      </c>
      <c r="BH78" s="109">
        <v>1</v>
      </c>
      <c r="BI78" s="109">
        <v>1</v>
      </c>
      <c r="BJ78" s="109">
        <v>1</v>
      </c>
      <c r="BK78" s="109">
        <v>1</v>
      </c>
      <c r="BL78" s="109">
        <v>1</v>
      </c>
      <c r="BM78" s="109">
        <v>1</v>
      </c>
      <c r="BN78" s="109">
        <v>1</v>
      </c>
      <c r="BO78" s="109">
        <v>1</v>
      </c>
      <c r="BP78" s="109">
        <v>1</v>
      </c>
      <c r="BQ78" s="109">
        <v>1</v>
      </c>
      <c r="BR78" s="109">
        <v>1</v>
      </c>
      <c r="BS78" s="109">
        <v>1</v>
      </c>
      <c r="BT78" s="109">
        <v>1</v>
      </c>
      <c r="BU78" s="109">
        <v>1</v>
      </c>
      <c r="BV78" s="109">
        <v>1</v>
      </c>
      <c r="BW78" s="109">
        <v>1</v>
      </c>
      <c r="BX78" s="109">
        <v>1</v>
      </c>
      <c r="BY78" s="109">
        <v>1</v>
      </c>
      <c r="BZ78" s="109">
        <v>1</v>
      </c>
      <c r="CA78" s="109">
        <v>1</v>
      </c>
      <c r="CB78" s="109">
        <v>1</v>
      </c>
      <c r="CC78" s="109">
        <v>1</v>
      </c>
      <c r="CD78" s="109">
        <v>1</v>
      </c>
      <c r="CE78" s="109">
        <v>1</v>
      </c>
      <c r="CF78" s="109">
        <v>1</v>
      </c>
      <c r="CG78" s="109">
        <v>1</v>
      </c>
      <c r="CH78" s="109">
        <v>1</v>
      </c>
      <c r="CI78" s="109">
        <v>1</v>
      </c>
      <c r="CJ78" s="109">
        <v>1</v>
      </c>
      <c r="CK78" s="109">
        <v>1</v>
      </c>
      <c r="CL78" s="109">
        <v>1</v>
      </c>
      <c r="CM78" s="109">
        <v>1</v>
      </c>
      <c r="CN78" s="109">
        <v>1</v>
      </c>
      <c r="CO78" s="109">
        <v>1</v>
      </c>
      <c r="CR78" s="26">
        <v>42</v>
      </c>
      <c r="CU78" s="31">
        <v>20</v>
      </c>
      <c r="CV78" s="16" t="s">
        <v>42</v>
      </c>
      <c r="CY78" s="31">
        <v>2</v>
      </c>
      <c r="CZ78" s="15" t="s">
        <v>42</v>
      </c>
      <c r="DA78" s="31">
        <v>20</v>
      </c>
      <c r="DB78" s="16" t="s">
        <v>42</v>
      </c>
      <c r="DC78" s="17">
        <f t="shared" si="99"/>
        <v>18</v>
      </c>
      <c r="DD78" s="15" t="s">
        <v>42</v>
      </c>
      <c r="DE78" s="12">
        <v>2</v>
      </c>
      <c r="DF78" s="105">
        <f t="shared" si="100"/>
        <v>36</v>
      </c>
      <c r="DH78" s="12">
        <v>11</v>
      </c>
      <c r="DI78" s="101">
        <f>INDEX('Cost Values'!$E$4:$E$47,MATCH(DH78,'Cost Values'!$A$4:$A$47,0))*CR78</f>
        <v>42000</v>
      </c>
      <c r="DJ78" s="102"/>
      <c r="DK78" s="12">
        <v>11</v>
      </c>
      <c r="DL78" s="101">
        <f>INDEX('Cost Values'!$E$4:$E$47,MATCH(DK78,'Cost Values'!$A$4:$A$47,0))*CR78*(1+$DL$1)^DC78</f>
        <v>142196.15181134871</v>
      </c>
      <c r="DM78" s="12"/>
      <c r="DN78" s="127">
        <f>SUM(D78:INDEX(D78:AV78,DC78))</f>
        <v>18</v>
      </c>
      <c r="DO78" s="12"/>
      <c r="DP78" s="130">
        <f ca="1">IF(COUNT(D78:CO78)&lt;2*DA78,DA78,SUM(OFFSET(D78,0,DC78):INDEX(OFFSET(D78,0,DC78):CO78,DA78)))</f>
        <v>20</v>
      </c>
      <c r="DQ78" s="12"/>
      <c r="DR78" s="101">
        <f t="shared" si="101"/>
        <v>7899.7862117415953</v>
      </c>
      <c r="DS78" s="101">
        <f t="shared" si="102"/>
        <v>7899.7862117415953</v>
      </c>
      <c r="DT78" s="101">
        <f t="shared" si="103"/>
        <v>7899.7862117415953</v>
      </c>
      <c r="DU78" s="101">
        <f t="shared" si="104"/>
        <v>7899.7862117415953</v>
      </c>
      <c r="DV78" s="101">
        <f t="shared" si="105"/>
        <v>7899.7862117415953</v>
      </c>
      <c r="DW78" s="101">
        <f t="shared" si="106"/>
        <v>7899.7862117415953</v>
      </c>
      <c r="DX78" s="101">
        <f t="shared" si="107"/>
        <v>7899.7862117415953</v>
      </c>
      <c r="DY78" s="101">
        <f t="shared" si="108"/>
        <v>7899.7862117415953</v>
      </c>
      <c r="DZ78" s="101">
        <f t="shared" si="109"/>
        <v>7899.7862117415953</v>
      </c>
      <c r="EA78" s="101">
        <f t="shared" si="110"/>
        <v>7899.7862117415953</v>
      </c>
      <c r="EB78" s="101">
        <f t="shared" si="111"/>
        <v>7899.7862117415953</v>
      </c>
      <c r="EC78" s="101">
        <f t="shared" si="112"/>
        <v>7899.7862117415953</v>
      </c>
      <c r="ED78" s="101">
        <f t="shared" si="113"/>
        <v>7899.7862117415953</v>
      </c>
      <c r="EE78" s="101">
        <f t="shared" si="114"/>
        <v>7899.7862117415953</v>
      </c>
      <c r="EF78" s="101">
        <f t="shared" si="115"/>
        <v>7899.7862117415953</v>
      </c>
      <c r="EG78" s="101">
        <f t="shared" si="116"/>
        <v>7899.7862117415953</v>
      </c>
      <c r="EH78" s="101">
        <f t="shared" si="117"/>
        <v>7899.7862117415953</v>
      </c>
      <c r="EI78" s="101">
        <f t="shared" si="118"/>
        <v>7899.7862117415953</v>
      </c>
      <c r="EJ78" s="101">
        <f t="shared" si="119"/>
        <v>27564.183278207718</v>
      </c>
      <c r="EK78" s="101">
        <f t="shared" si="120"/>
        <v>27564.183278207718</v>
      </c>
      <c r="EL78" s="101">
        <f t="shared" si="121"/>
        <v>27564.183278207718</v>
      </c>
      <c r="EM78" s="101">
        <f t="shared" si="122"/>
        <v>27564.183278207718</v>
      </c>
      <c r="EN78" s="101">
        <f t="shared" si="123"/>
        <v>27564.183278207718</v>
      </c>
      <c r="EO78" s="101">
        <f t="shared" si="124"/>
        <v>27564.183278207718</v>
      </c>
      <c r="EP78" s="101">
        <f t="shared" si="125"/>
        <v>27564.183278207718</v>
      </c>
      <c r="EQ78" s="101">
        <f t="shared" si="126"/>
        <v>27564.183278207718</v>
      </c>
      <c r="ER78" s="101">
        <f t="shared" si="127"/>
        <v>27564.183278207718</v>
      </c>
      <c r="ES78" s="101">
        <f t="shared" si="128"/>
        <v>27564.183278207718</v>
      </c>
      <c r="ET78" s="101">
        <f t="shared" si="129"/>
        <v>27564.183278207718</v>
      </c>
      <c r="EU78" s="101">
        <f t="shared" si="130"/>
        <v>27564.183278207718</v>
      </c>
      <c r="EV78" s="101">
        <f t="shared" si="131"/>
        <v>27564.183278207718</v>
      </c>
      <c r="EW78" s="101">
        <f t="shared" si="132"/>
        <v>27564.183278207718</v>
      </c>
      <c r="EX78" s="101">
        <f t="shared" si="133"/>
        <v>27564.183278207718</v>
      </c>
      <c r="EY78" s="101">
        <f t="shared" si="134"/>
        <v>27564.183278207718</v>
      </c>
      <c r="EZ78" s="101">
        <f t="shared" si="135"/>
        <v>27564.183278207718</v>
      </c>
      <c r="FA78" s="101">
        <f t="shared" si="136"/>
        <v>27564.183278207718</v>
      </c>
      <c r="FB78" s="101">
        <f t="shared" si="137"/>
        <v>27564.183278207718</v>
      </c>
      <c r="FC78" s="101">
        <f t="shared" si="138"/>
        <v>27564.183278207718</v>
      </c>
      <c r="FD78" s="101">
        <f t="shared" si="139"/>
        <v>106864.24212135214</v>
      </c>
      <c r="FE78" s="101">
        <f t="shared" si="140"/>
        <v>106864.24212135214</v>
      </c>
      <c r="FF78" s="101">
        <f t="shared" si="141"/>
        <v>106864.24212135214</v>
      </c>
      <c r="FG78" s="101">
        <f t="shared" si="142"/>
        <v>106864.24212135214</v>
      </c>
      <c r="FH78" s="101">
        <f t="shared" si="143"/>
        <v>106864.24212135214</v>
      </c>
      <c r="FI78" s="101">
        <f t="shared" si="144"/>
        <v>106864.24212135214</v>
      </c>
      <c r="FJ78" s="101">
        <f t="shared" si="145"/>
        <v>106864.24212135214</v>
      </c>
    </row>
    <row r="79" spans="1:166" ht="45" x14ac:dyDescent="0.25">
      <c r="A79" s="4" t="s">
        <v>36</v>
      </c>
      <c r="B79" s="135">
        <v>4</v>
      </c>
      <c r="C79" s="11" t="s">
        <v>13</v>
      </c>
      <c r="D79" s="109">
        <v>1</v>
      </c>
      <c r="E79" s="109">
        <v>1</v>
      </c>
      <c r="F79" s="109">
        <v>1</v>
      </c>
      <c r="G79" s="109">
        <v>1</v>
      </c>
      <c r="H79" s="109">
        <v>1</v>
      </c>
      <c r="I79" s="109">
        <v>1</v>
      </c>
      <c r="J79" s="109">
        <v>1</v>
      </c>
      <c r="K79" s="109">
        <v>1</v>
      </c>
      <c r="L79" s="109">
        <v>1</v>
      </c>
      <c r="M79" s="109">
        <v>1</v>
      </c>
      <c r="N79" s="109">
        <v>1</v>
      </c>
      <c r="O79" s="109">
        <v>1</v>
      </c>
      <c r="P79" s="109">
        <v>1</v>
      </c>
      <c r="Q79" s="109">
        <v>1</v>
      </c>
      <c r="R79" s="109">
        <v>1</v>
      </c>
      <c r="S79" s="109">
        <v>1</v>
      </c>
      <c r="T79" s="109">
        <v>1</v>
      </c>
      <c r="U79" s="109">
        <v>1</v>
      </c>
      <c r="V79" s="109">
        <v>1</v>
      </c>
      <c r="W79" s="109">
        <v>1</v>
      </c>
      <c r="X79" s="109">
        <v>1</v>
      </c>
      <c r="Y79" s="109">
        <v>1</v>
      </c>
      <c r="Z79" s="109">
        <v>1</v>
      </c>
      <c r="AA79" s="109">
        <v>1</v>
      </c>
      <c r="AB79" s="109">
        <v>1</v>
      </c>
      <c r="AC79" s="109">
        <v>1</v>
      </c>
      <c r="AD79" s="109">
        <v>1</v>
      </c>
      <c r="AE79" s="109">
        <v>1</v>
      </c>
      <c r="AF79" s="109">
        <v>1</v>
      </c>
      <c r="AG79" s="109">
        <v>1</v>
      </c>
      <c r="AH79" s="109">
        <v>1</v>
      </c>
      <c r="AI79" s="109">
        <v>1</v>
      </c>
      <c r="AJ79" s="109">
        <v>1</v>
      </c>
      <c r="AK79" s="109">
        <v>1</v>
      </c>
      <c r="AL79" s="109">
        <v>1</v>
      </c>
      <c r="AM79" s="109">
        <v>1</v>
      </c>
      <c r="AN79" s="109">
        <v>1</v>
      </c>
      <c r="AO79" s="109">
        <v>1</v>
      </c>
      <c r="AP79" s="109">
        <v>1</v>
      </c>
      <c r="AQ79" s="109">
        <v>1</v>
      </c>
      <c r="AR79" s="109">
        <v>1</v>
      </c>
      <c r="AS79" s="109">
        <v>1</v>
      </c>
      <c r="AT79" s="109">
        <v>1</v>
      </c>
      <c r="AU79" s="109">
        <v>1</v>
      </c>
      <c r="AV79" s="109">
        <v>1</v>
      </c>
      <c r="AW79" s="109">
        <v>1</v>
      </c>
      <c r="AX79" s="109">
        <v>1</v>
      </c>
      <c r="AY79" s="109">
        <v>1</v>
      </c>
      <c r="AZ79" s="109">
        <v>1</v>
      </c>
      <c r="BA79" s="109">
        <v>1</v>
      </c>
      <c r="BB79" s="109">
        <v>1</v>
      </c>
      <c r="BC79" s="109">
        <v>1</v>
      </c>
      <c r="BD79" s="109">
        <v>1</v>
      </c>
      <c r="BE79" s="109">
        <v>1</v>
      </c>
      <c r="BF79" s="109">
        <v>1</v>
      </c>
      <c r="BG79" s="109">
        <v>1</v>
      </c>
      <c r="BH79" s="109">
        <v>1</v>
      </c>
      <c r="BI79" s="109">
        <v>1</v>
      </c>
      <c r="BJ79" s="109">
        <v>1</v>
      </c>
      <c r="BK79" s="109">
        <v>1</v>
      </c>
      <c r="BL79" s="109">
        <v>1</v>
      </c>
      <c r="BM79" s="109">
        <v>1</v>
      </c>
      <c r="BN79" s="109">
        <v>1</v>
      </c>
      <c r="BO79" s="109">
        <v>1</v>
      </c>
      <c r="BP79" s="109">
        <v>1</v>
      </c>
      <c r="BQ79" s="109">
        <v>1</v>
      </c>
      <c r="BR79" s="109">
        <v>1</v>
      </c>
      <c r="BS79" s="109">
        <v>1</v>
      </c>
      <c r="BT79" s="109">
        <v>1</v>
      </c>
      <c r="BU79" s="109">
        <v>1</v>
      </c>
      <c r="BV79" s="109">
        <v>1</v>
      </c>
      <c r="BW79" s="109">
        <v>1</v>
      </c>
      <c r="BX79" s="109">
        <v>1</v>
      </c>
      <c r="BY79" s="109">
        <v>1</v>
      </c>
      <c r="BZ79" s="109">
        <v>1</v>
      </c>
      <c r="CA79" s="109">
        <v>1</v>
      </c>
      <c r="CB79" s="109">
        <v>1</v>
      </c>
      <c r="CC79" s="109">
        <v>1</v>
      </c>
      <c r="CD79" s="109">
        <v>1</v>
      </c>
      <c r="CE79" s="109">
        <v>1</v>
      </c>
      <c r="CF79" s="109">
        <v>1</v>
      </c>
      <c r="CG79" s="109">
        <v>1</v>
      </c>
      <c r="CH79" s="109">
        <v>1</v>
      </c>
      <c r="CI79" s="109">
        <v>1</v>
      </c>
      <c r="CJ79" s="109">
        <v>1</v>
      </c>
      <c r="CK79" s="109">
        <v>1</v>
      </c>
      <c r="CL79" s="109">
        <v>1</v>
      </c>
      <c r="CM79" s="109">
        <v>1</v>
      </c>
      <c r="CN79" s="109">
        <v>1</v>
      </c>
      <c r="CO79" s="109">
        <v>1</v>
      </c>
      <c r="CP79" s="11"/>
      <c r="CQ79" s="11"/>
      <c r="CR79" s="24">
        <v>1</v>
      </c>
      <c r="CS79" s="32">
        <v>33.430204000000003</v>
      </c>
      <c r="CT79" s="32">
        <v>-88.801818999999995</v>
      </c>
      <c r="CU79" s="17">
        <v>35</v>
      </c>
      <c r="CV79" s="15" t="s">
        <v>42</v>
      </c>
      <c r="CW79" s="13" t="s">
        <v>192</v>
      </c>
      <c r="CX79" s="13" t="s">
        <v>14</v>
      </c>
      <c r="CY79" s="17">
        <v>40</v>
      </c>
      <c r="CZ79" s="15" t="s">
        <v>42</v>
      </c>
      <c r="DA79" s="17">
        <v>40</v>
      </c>
      <c r="DB79" s="15" t="s">
        <v>42</v>
      </c>
      <c r="DC79" s="17">
        <v>40</v>
      </c>
      <c r="DD79" s="15" t="s">
        <v>42</v>
      </c>
      <c r="DE79" s="12">
        <v>1</v>
      </c>
      <c r="DF79" s="105">
        <f t="shared" si="100"/>
        <v>40</v>
      </c>
      <c r="DH79" s="12">
        <v>19</v>
      </c>
      <c r="DI79" s="101">
        <f>INDEX('Cost Values'!$G$4:$G$47,MATCH(DH79,'Cost Values'!$A$4:$A$47,0))*CR79</f>
        <v>1000000</v>
      </c>
      <c r="DJ79" s="12"/>
      <c r="DK79" s="12">
        <v>19</v>
      </c>
      <c r="DL79" s="101">
        <f>INDEX('Cost Values'!$G$4:$G$47,MATCH(DK79,'Cost Values'!$A$4:$A$47,0))*CR79*(1+$DL$1)^DC79</f>
        <v>15030539.260039706</v>
      </c>
      <c r="DM79" s="12"/>
      <c r="DN79" s="127">
        <f>SUM(D79:INDEX(D79:AV79,DC79))</f>
        <v>40</v>
      </c>
      <c r="DO79" s="12"/>
      <c r="DP79" s="130">
        <f ca="1">IF(COUNT(D79:CO79)&lt;2*DA79,DA79,SUM(OFFSET(D79,0,DC79):INDEX(OFFSET(D79,0,DC79):CO79,DA79)))</f>
        <v>40</v>
      </c>
      <c r="DQ79" s="12"/>
      <c r="DR79" s="101">
        <f t="shared" si="101"/>
        <v>375763.48150099267</v>
      </c>
      <c r="DS79" s="101">
        <f t="shared" si="102"/>
        <v>375763.48150099267</v>
      </c>
      <c r="DT79" s="101">
        <f t="shared" si="103"/>
        <v>375763.48150099267</v>
      </c>
      <c r="DU79" s="101">
        <f t="shared" si="104"/>
        <v>375763.48150099267</v>
      </c>
      <c r="DV79" s="101">
        <f t="shared" si="105"/>
        <v>375763.48150099267</v>
      </c>
      <c r="DW79" s="101">
        <f t="shared" si="106"/>
        <v>375763.48150099267</v>
      </c>
      <c r="DX79" s="101">
        <f t="shared" si="107"/>
        <v>375763.48150099267</v>
      </c>
      <c r="DY79" s="101">
        <f t="shared" si="108"/>
        <v>375763.48150099267</v>
      </c>
      <c r="DZ79" s="101">
        <f t="shared" si="109"/>
        <v>375763.48150099267</v>
      </c>
      <c r="EA79" s="101">
        <f t="shared" si="110"/>
        <v>375763.48150099267</v>
      </c>
      <c r="EB79" s="101">
        <f t="shared" si="111"/>
        <v>375763.48150099267</v>
      </c>
      <c r="EC79" s="101">
        <f t="shared" si="112"/>
        <v>375763.48150099267</v>
      </c>
      <c r="ED79" s="101">
        <f t="shared" si="113"/>
        <v>375763.48150099267</v>
      </c>
      <c r="EE79" s="101">
        <f t="shared" si="114"/>
        <v>375763.48150099267</v>
      </c>
      <c r="EF79" s="101">
        <f t="shared" si="115"/>
        <v>375763.48150099267</v>
      </c>
      <c r="EG79" s="101">
        <f t="shared" si="116"/>
        <v>375763.48150099267</v>
      </c>
      <c r="EH79" s="101">
        <f t="shared" si="117"/>
        <v>375763.48150099267</v>
      </c>
      <c r="EI79" s="101">
        <f t="shared" si="118"/>
        <v>375763.48150099267</v>
      </c>
      <c r="EJ79" s="101">
        <f t="shared" si="119"/>
        <v>375763.48150099267</v>
      </c>
      <c r="EK79" s="101">
        <f t="shared" si="120"/>
        <v>375763.48150099267</v>
      </c>
      <c r="EL79" s="101">
        <f t="shared" si="121"/>
        <v>375763.48150099267</v>
      </c>
      <c r="EM79" s="101">
        <f t="shared" si="122"/>
        <v>375763.48150099267</v>
      </c>
      <c r="EN79" s="101">
        <f t="shared" si="123"/>
        <v>375763.48150099267</v>
      </c>
      <c r="EO79" s="101">
        <f t="shared" si="124"/>
        <v>375763.48150099267</v>
      </c>
      <c r="EP79" s="101">
        <f t="shared" si="125"/>
        <v>375763.48150099267</v>
      </c>
      <c r="EQ79" s="101">
        <f t="shared" si="126"/>
        <v>375763.48150099267</v>
      </c>
      <c r="ER79" s="101">
        <f t="shared" si="127"/>
        <v>375763.48150099267</v>
      </c>
      <c r="ES79" s="101">
        <f t="shared" si="128"/>
        <v>375763.48150099267</v>
      </c>
      <c r="ET79" s="101">
        <f t="shared" si="129"/>
        <v>375763.48150099267</v>
      </c>
      <c r="EU79" s="101">
        <f t="shared" si="130"/>
        <v>375763.48150099267</v>
      </c>
      <c r="EV79" s="101">
        <f t="shared" si="131"/>
        <v>375763.48150099267</v>
      </c>
      <c r="EW79" s="101">
        <f t="shared" si="132"/>
        <v>375763.48150099267</v>
      </c>
      <c r="EX79" s="101">
        <f t="shared" si="133"/>
        <v>375763.48150099267</v>
      </c>
      <c r="EY79" s="101">
        <f t="shared" si="134"/>
        <v>375763.48150099267</v>
      </c>
      <c r="EZ79" s="101">
        <f t="shared" si="135"/>
        <v>375763.48150099267</v>
      </c>
      <c r="FA79" s="101">
        <f t="shared" si="136"/>
        <v>375763.48150099267</v>
      </c>
      <c r="FB79" s="101">
        <f t="shared" si="137"/>
        <v>375763.48150099267</v>
      </c>
      <c r="FC79" s="101">
        <f t="shared" si="138"/>
        <v>375763.48150099267</v>
      </c>
      <c r="FD79" s="101">
        <f t="shared" si="139"/>
        <v>375763.48150099267</v>
      </c>
      <c r="FE79" s="101">
        <f t="shared" si="140"/>
        <v>375763.48150099267</v>
      </c>
      <c r="FF79" s="101">
        <f t="shared" si="141"/>
        <v>5647927.7611898733</v>
      </c>
      <c r="FG79" s="101">
        <f t="shared" si="142"/>
        <v>5647927.7611898733</v>
      </c>
      <c r="FH79" s="101">
        <f t="shared" si="143"/>
        <v>5647927.7611898733</v>
      </c>
      <c r="FI79" s="101">
        <f t="shared" si="144"/>
        <v>5647927.7611898733</v>
      </c>
      <c r="FJ79" s="101">
        <f t="shared" si="145"/>
        <v>5647927.7611898733</v>
      </c>
    </row>
    <row r="80" spans="1:166" ht="45" x14ac:dyDescent="0.25">
      <c r="A80" s="4" t="s">
        <v>34</v>
      </c>
      <c r="B80" s="135">
        <v>3</v>
      </c>
      <c r="C80" s="11" t="s">
        <v>15</v>
      </c>
      <c r="D80" s="109">
        <v>1</v>
      </c>
      <c r="E80" s="109">
        <v>1</v>
      </c>
      <c r="F80" s="109">
        <v>1</v>
      </c>
      <c r="G80" s="109">
        <v>1</v>
      </c>
      <c r="H80" s="109">
        <v>1</v>
      </c>
      <c r="I80" s="109">
        <v>1</v>
      </c>
      <c r="J80" s="109">
        <v>1</v>
      </c>
      <c r="K80" s="109">
        <v>1</v>
      </c>
      <c r="L80" s="109">
        <v>1</v>
      </c>
      <c r="M80" s="109">
        <v>1</v>
      </c>
      <c r="N80" s="109">
        <v>1</v>
      </c>
      <c r="O80" s="109">
        <v>1</v>
      </c>
      <c r="P80" s="109">
        <v>1</v>
      </c>
      <c r="Q80" s="109">
        <v>1</v>
      </c>
      <c r="R80" s="109">
        <v>1</v>
      </c>
      <c r="S80" s="109">
        <v>1</v>
      </c>
      <c r="T80" s="109">
        <v>1</v>
      </c>
      <c r="U80" s="109">
        <v>1</v>
      </c>
      <c r="V80" s="109">
        <v>1</v>
      </c>
      <c r="W80" s="109">
        <v>1</v>
      </c>
      <c r="X80" s="109">
        <v>1</v>
      </c>
      <c r="Y80" s="109">
        <v>1</v>
      </c>
      <c r="Z80" s="109">
        <v>1</v>
      </c>
      <c r="AA80" s="109">
        <v>1</v>
      </c>
      <c r="AB80" s="109">
        <v>1</v>
      </c>
      <c r="AC80" s="109">
        <v>1</v>
      </c>
      <c r="AD80" s="109">
        <v>1</v>
      </c>
      <c r="AE80" s="109">
        <v>1</v>
      </c>
      <c r="AF80" s="109">
        <v>1</v>
      </c>
      <c r="AG80" s="109">
        <v>1</v>
      </c>
      <c r="AH80" s="109">
        <v>1</v>
      </c>
      <c r="AI80" s="109">
        <v>1</v>
      </c>
      <c r="AJ80" s="109">
        <v>1</v>
      </c>
      <c r="AK80" s="109">
        <v>1</v>
      </c>
      <c r="AL80" s="109">
        <v>1</v>
      </c>
      <c r="AM80" s="109">
        <v>1</v>
      </c>
      <c r="AN80" s="109">
        <v>1</v>
      </c>
      <c r="AO80" s="109">
        <v>1</v>
      </c>
      <c r="AP80" s="109">
        <v>1</v>
      </c>
      <c r="AQ80" s="109">
        <v>1</v>
      </c>
      <c r="AR80" s="109">
        <v>1</v>
      </c>
      <c r="AS80" s="109">
        <v>1</v>
      </c>
      <c r="AT80" s="109">
        <v>1</v>
      </c>
      <c r="AU80" s="109">
        <v>1</v>
      </c>
      <c r="AV80" s="109">
        <v>1</v>
      </c>
      <c r="AW80" s="109">
        <v>1</v>
      </c>
      <c r="AX80" s="109">
        <v>1</v>
      </c>
      <c r="AY80" s="109">
        <v>1</v>
      </c>
      <c r="AZ80" s="109">
        <v>1</v>
      </c>
      <c r="BA80" s="109">
        <v>1</v>
      </c>
      <c r="BB80" s="109">
        <v>1</v>
      </c>
      <c r="BC80" s="109">
        <v>1</v>
      </c>
      <c r="BD80" s="109">
        <v>1</v>
      </c>
      <c r="BE80" s="109">
        <v>1</v>
      </c>
      <c r="BF80" s="109">
        <v>1</v>
      </c>
      <c r="BG80" s="109">
        <v>1</v>
      </c>
      <c r="BH80" s="109">
        <v>1</v>
      </c>
      <c r="BI80" s="109">
        <v>1</v>
      </c>
      <c r="BJ80" s="109">
        <v>1</v>
      </c>
      <c r="BK80" s="109">
        <v>1</v>
      </c>
      <c r="BL80" s="109">
        <v>1</v>
      </c>
      <c r="BM80" s="109">
        <v>1</v>
      </c>
      <c r="BN80" s="109">
        <v>1</v>
      </c>
      <c r="BO80" s="109">
        <v>1</v>
      </c>
      <c r="BP80" s="109">
        <v>1</v>
      </c>
      <c r="BQ80" s="109">
        <v>1</v>
      </c>
      <c r="BR80" s="109">
        <v>1</v>
      </c>
      <c r="BS80" s="109">
        <v>1</v>
      </c>
      <c r="BT80" s="109">
        <v>1</v>
      </c>
      <c r="BU80" s="109">
        <v>1</v>
      </c>
      <c r="BV80" s="109">
        <v>1</v>
      </c>
      <c r="BW80" s="109">
        <v>1</v>
      </c>
      <c r="BX80" s="109">
        <v>1</v>
      </c>
      <c r="BY80" s="109">
        <v>1</v>
      </c>
      <c r="BZ80" s="109">
        <v>1</v>
      </c>
      <c r="CA80" s="109">
        <v>1</v>
      </c>
      <c r="CB80" s="109">
        <v>1</v>
      </c>
      <c r="CC80" s="109">
        <v>1</v>
      </c>
      <c r="CD80" s="109">
        <v>1</v>
      </c>
      <c r="CE80" s="109">
        <v>1</v>
      </c>
      <c r="CF80" s="109">
        <v>1</v>
      </c>
      <c r="CG80" s="109">
        <v>1</v>
      </c>
      <c r="CH80" s="109">
        <v>1</v>
      </c>
      <c r="CI80" s="109">
        <v>1</v>
      </c>
      <c r="CJ80" s="109">
        <v>1</v>
      </c>
      <c r="CK80" s="109">
        <v>1</v>
      </c>
      <c r="CL80" s="109">
        <v>1</v>
      </c>
      <c r="CM80" s="109">
        <v>1</v>
      </c>
      <c r="CN80" s="109">
        <v>1</v>
      </c>
      <c r="CO80" s="109">
        <v>1</v>
      </c>
      <c r="CP80" s="11"/>
      <c r="CQ80" s="11"/>
      <c r="CR80" s="24">
        <v>1</v>
      </c>
      <c r="CS80" s="32">
        <v>33.430101000000001</v>
      </c>
      <c r="CT80" s="32">
        <v>-88.801903999999993</v>
      </c>
      <c r="CU80" s="17">
        <v>40</v>
      </c>
      <c r="CV80" s="15" t="s">
        <v>42</v>
      </c>
      <c r="CW80" s="13" t="s">
        <v>174</v>
      </c>
      <c r="CX80" s="13" t="s">
        <v>17</v>
      </c>
      <c r="CY80" s="17">
        <v>25</v>
      </c>
      <c r="CZ80" s="15" t="s">
        <v>42</v>
      </c>
      <c r="DA80" s="17">
        <v>40</v>
      </c>
      <c r="DB80" s="15" t="s">
        <v>42</v>
      </c>
      <c r="DC80" s="17">
        <f t="shared" ref="DC80:DC96" si="146">DA80-CY80</f>
        <v>15</v>
      </c>
      <c r="DD80" s="15" t="s">
        <v>42</v>
      </c>
      <c r="DE80" s="12">
        <v>3</v>
      </c>
      <c r="DF80" s="105">
        <f t="shared" si="100"/>
        <v>45</v>
      </c>
      <c r="DH80" s="12">
        <v>9</v>
      </c>
      <c r="DI80" s="101">
        <f>INDEX('Cost Values'!$E$4:$E$47,MATCH(DH80,'Cost Values'!$A$4:$A$47,0))*CR80</f>
        <v>1750</v>
      </c>
      <c r="DJ80" s="12"/>
      <c r="DK80" s="12">
        <v>10</v>
      </c>
      <c r="DL80" s="101">
        <f>INDEX('Cost Values'!$E$4:$E$47,MATCH(DK80,'Cost Values'!$A$4:$A$47,0))*CR80*(1+$DL$1)^DC80</f>
        <v>6630.9644959270145</v>
      </c>
      <c r="DM80" s="12"/>
      <c r="DN80" s="127">
        <f>SUM(D80:INDEX(D80:AV80,DC80))</f>
        <v>15</v>
      </c>
      <c r="DO80" s="12"/>
      <c r="DP80" s="130">
        <f ca="1">IF(COUNT(D80:CO80)&lt;2*DA80,DA80,SUM(OFFSET(D80,0,DC80):INDEX(OFFSET(D80,0,DC80):CO80,DA80)))</f>
        <v>40</v>
      </c>
      <c r="DQ80" s="12"/>
      <c r="DR80" s="101">
        <f t="shared" si="101"/>
        <v>442.06429972846763</v>
      </c>
      <c r="DS80" s="101">
        <f t="shared" si="102"/>
        <v>442.06429972846763</v>
      </c>
      <c r="DT80" s="101">
        <f t="shared" si="103"/>
        <v>442.06429972846763</v>
      </c>
      <c r="DU80" s="101">
        <f t="shared" si="104"/>
        <v>442.06429972846763</v>
      </c>
      <c r="DV80" s="101">
        <f t="shared" si="105"/>
        <v>442.06429972846763</v>
      </c>
      <c r="DW80" s="101">
        <f t="shared" si="106"/>
        <v>442.06429972846763</v>
      </c>
      <c r="DX80" s="101">
        <f t="shared" si="107"/>
        <v>442.06429972846763</v>
      </c>
      <c r="DY80" s="101">
        <f t="shared" si="108"/>
        <v>442.06429972846763</v>
      </c>
      <c r="DZ80" s="101">
        <f t="shared" si="109"/>
        <v>442.06429972846763</v>
      </c>
      <c r="EA80" s="101">
        <f t="shared" si="110"/>
        <v>442.06429972846763</v>
      </c>
      <c r="EB80" s="101">
        <f t="shared" si="111"/>
        <v>442.06429972846763</v>
      </c>
      <c r="EC80" s="101">
        <f t="shared" si="112"/>
        <v>442.06429972846763</v>
      </c>
      <c r="ED80" s="101">
        <f t="shared" si="113"/>
        <v>442.06429972846763</v>
      </c>
      <c r="EE80" s="101">
        <f t="shared" si="114"/>
        <v>442.06429972846763</v>
      </c>
      <c r="EF80" s="101">
        <f t="shared" si="115"/>
        <v>442.06429972846763</v>
      </c>
      <c r="EG80" s="101">
        <f t="shared" si="116"/>
        <v>2491.6743046990096</v>
      </c>
      <c r="EH80" s="101">
        <f t="shared" si="117"/>
        <v>2491.6743046990096</v>
      </c>
      <c r="EI80" s="101">
        <f t="shared" si="118"/>
        <v>2491.6743046990096</v>
      </c>
      <c r="EJ80" s="101">
        <f t="shared" si="119"/>
        <v>2491.6743046990096</v>
      </c>
      <c r="EK80" s="101">
        <f t="shared" si="120"/>
        <v>2491.6743046990096</v>
      </c>
      <c r="EL80" s="101">
        <f t="shared" si="121"/>
        <v>2491.6743046990096</v>
      </c>
      <c r="EM80" s="101">
        <f t="shared" si="122"/>
        <v>2491.6743046990096</v>
      </c>
      <c r="EN80" s="101">
        <f t="shared" si="123"/>
        <v>2491.6743046990096</v>
      </c>
      <c r="EO80" s="101">
        <f t="shared" si="124"/>
        <v>2491.6743046990096</v>
      </c>
      <c r="EP80" s="101">
        <f t="shared" si="125"/>
        <v>2491.6743046990096</v>
      </c>
      <c r="EQ80" s="101">
        <f t="shared" si="126"/>
        <v>2491.6743046990096</v>
      </c>
      <c r="ER80" s="101">
        <f t="shared" si="127"/>
        <v>2491.6743046990096</v>
      </c>
      <c r="ES80" s="101">
        <f t="shared" si="128"/>
        <v>2491.6743046990096</v>
      </c>
      <c r="ET80" s="101">
        <f t="shared" si="129"/>
        <v>2491.6743046990096</v>
      </c>
      <c r="EU80" s="101">
        <f t="shared" si="130"/>
        <v>2491.6743046990096</v>
      </c>
      <c r="EV80" s="101">
        <f t="shared" si="131"/>
        <v>2491.6743046990096</v>
      </c>
      <c r="EW80" s="101">
        <f t="shared" si="132"/>
        <v>2491.6743046990096</v>
      </c>
      <c r="EX80" s="101">
        <f t="shared" si="133"/>
        <v>2491.6743046990096</v>
      </c>
      <c r="EY80" s="101">
        <f t="shared" si="134"/>
        <v>2491.6743046990096</v>
      </c>
      <c r="EZ80" s="101">
        <f t="shared" si="135"/>
        <v>2491.6743046990096</v>
      </c>
      <c r="FA80" s="101">
        <f t="shared" si="136"/>
        <v>2491.6743046990096</v>
      </c>
      <c r="FB80" s="101">
        <f t="shared" si="137"/>
        <v>2491.6743046990096</v>
      </c>
      <c r="FC80" s="101">
        <f t="shared" si="138"/>
        <v>2491.6743046990096</v>
      </c>
      <c r="FD80" s="101">
        <f t="shared" si="139"/>
        <v>2491.6743046990096</v>
      </c>
      <c r="FE80" s="101">
        <f t="shared" si="140"/>
        <v>2491.6743046990096</v>
      </c>
      <c r="FF80" s="101">
        <f t="shared" si="141"/>
        <v>2491.6743046990096</v>
      </c>
      <c r="FG80" s="101">
        <f t="shared" si="142"/>
        <v>2491.6743046990096</v>
      </c>
      <c r="FH80" s="101">
        <f t="shared" si="143"/>
        <v>2491.6743046990096</v>
      </c>
      <c r="FI80" s="101">
        <f t="shared" si="144"/>
        <v>2491.6743046990096</v>
      </c>
      <c r="FJ80" s="101">
        <f t="shared" si="145"/>
        <v>2491.6743046990096</v>
      </c>
    </row>
    <row r="81" spans="1:166" ht="45" x14ac:dyDescent="0.25">
      <c r="A81" s="4" t="s">
        <v>34</v>
      </c>
      <c r="B81" s="135">
        <v>3</v>
      </c>
      <c r="C81" s="11" t="s">
        <v>175</v>
      </c>
      <c r="D81" s="109">
        <v>1</v>
      </c>
      <c r="E81" s="109">
        <v>1</v>
      </c>
      <c r="F81" s="109">
        <v>1</v>
      </c>
      <c r="G81" s="109">
        <v>1</v>
      </c>
      <c r="H81" s="109">
        <v>1</v>
      </c>
      <c r="I81" s="109">
        <v>1</v>
      </c>
      <c r="J81" s="109">
        <v>1</v>
      </c>
      <c r="K81" s="109">
        <v>1</v>
      </c>
      <c r="L81" s="109">
        <v>1</v>
      </c>
      <c r="M81" s="109">
        <v>1</v>
      </c>
      <c r="N81" s="109">
        <v>1</v>
      </c>
      <c r="O81" s="109">
        <v>1</v>
      </c>
      <c r="P81" s="109">
        <v>1</v>
      </c>
      <c r="Q81" s="109">
        <v>1</v>
      </c>
      <c r="R81" s="109">
        <v>1</v>
      </c>
      <c r="S81" s="109">
        <v>1</v>
      </c>
      <c r="T81" s="109">
        <v>1</v>
      </c>
      <c r="U81" s="109">
        <v>1</v>
      </c>
      <c r="V81" s="109">
        <v>1</v>
      </c>
      <c r="W81" s="109">
        <v>1</v>
      </c>
      <c r="X81" s="109">
        <v>1</v>
      </c>
      <c r="Y81" s="109">
        <v>1</v>
      </c>
      <c r="Z81" s="109">
        <v>1</v>
      </c>
      <c r="AA81" s="109">
        <v>1</v>
      </c>
      <c r="AB81" s="109">
        <v>1</v>
      </c>
      <c r="AC81" s="109">
        <v>1</v>
      </c>
      <c r="AD81" s="109">
        <v>1</v>
      </c>
      <c r="AE81" s="109">
        <v>1</v>
      </c>
      <c r="AF81" s="109">
        <v>1</v>
      </c>
      <c r="AG81" s="109">
        <v>1</v>
      </c>
      <c r="AH81" s="109">
        <v>1</v>
      </c>
      <c r="AI81" s="109">
        <v>1</v>
      </c>
      <c r="AJ81" s="109">
        <v>1</v>
      </c>
      <c r="AK81" s="109">
        <v>1</v>
      </c>
      <c r="AL81" s="109">
        <v>1</v>
      </c>
      <c r="AM81" s="109">
        <v>1</v>
      </c>
      <c r="AN81" s="109">
        <v>1</v>
      </c>
      <c r="AO81" s="109">
        <v>1</v>
      </c>
      <c r="AP81" s="109">
        <v>1</v>
      </c>
      <c r="AQ81" s="109">
        <v>1</v>
      </c>
      <c r="AR81" s="109">
        <v>1</v>
      </c>
      <c r="AS81" s="109">
        <v>1</v>
      </c>
      <c r="AT81" s="109">
        <v>1</v>
      </c>
      <c r="AU81" s="109">
        <v>1</v>
      </c>
      <c r="AV81" s="109">
        <v>1</v>
      </c>
      <c r="AW81" s="109">
        <v>1</v>
      </c>
      <c r="AX81" s="109">
        <v>1</v>
      </c>
      <c r="AY81" s="109">
        <v>1</v>
      </c>
      <c r="AZ81" s="109">
        <v>1</v>
      </c>
      <c r="BA81" s="109">
        <v>1</v>
      </c>
      <c r="BB81" s="109">
        <v>1</v>
      </c>
      <c r="BC81" s="109">
        <v>1</v>
      </c>
      <c r="BD81" s="109">
        <v>1</v>
      </c>
      <c r="BE81" s="109">
        <v>1</v>
      </c>
      <c r="BF81" s="109">
        <v>1</v>
      </c>
      <c r="BG81" s="109">
        <v>1</v>
      </c>
      <c r="BH81" s="109">
        <v>1</v>
      </c>
      <c r="BI81" s="109">
        <v>1</v>
      </c>
      <c r="BJ81" s="109">
        <v>1</v>
      </c>
      <c r="BK81" s="109">
        <v>1</v>
      </c>
      <c r="BL81" s="109">
        <v>1</v>
      </c>
      <c r="BM81" s="109">
        <v>1</v>
      </c>
      <c r="BN81" s="109">
        <v>1</v>
      </c>
      <c r="BO81" s="109">
        <v>1</v>
      </c>
      <c r="BP81" s="109">
        <v>1</v>
      </c>
      <c r="BQ81" s="109">
        <v>1</v>
      </c>
      <c r="BR81" s="109">
        <v>1</v>
      </c>
      <c r="BS81" s="109">
        <v>1</v>
      </c>
      <c r="BT81" s="109">
        <v>1</v>
      </c>
      <c r="BU81" s="109">
        <v>1</v>
      </c>
      <c r="BV81" s="109">
        <v>1</v>
      </c>
      <c r="BW81" s="109">
        <v>1</v>
      </c>
      <c r="BX81" s="109">
        <v>1</v>
      </c>
      <c r="BY81" s="109">
        <v>1</v>
      </c>
      <c r="BZ81" s="109">
        <v>1</v>
      </c>
      <c r="CA81" s="109">
        <v>1</v>
      </c>
      <c r="CB81" s="109">
        <v>1</v>
      </c>
      <c r="CC81" s="109">
        <v>1</v>
      </c>
      <c r="CD81" s="109">
        <v>1</v>
      </c>
      <c r="CE81" s="109">
        <v>1</v>
      </c>
      <c r="CF81" s="109">
        <v>1</v>
      </c>
      <c r="CG81" s="109">
        <v>1</v>
      </c>
      <c r="CH81" s="109">
        <v>1</v>
      </c>
      <c r="CI81" s="109">
        <v>1</v>
      </c>
      <c r="CJ81" s="109">
        <v>1</v>
      </c>
      <c r="CK81" s="109">
        <v>1</v>
      </c>
      <c r="CL81" s="109">
        <v>1</v>
      </c>
      <c r="CM81" s="109">
        <v>1</v>
      </c>
      <c r="CN81" s="109">
        <v>1</v>
      </c>
      <c r="CO81" s="109">
        <v>1</v>
      </c>
      <c r="CP81" s="11"/>
      <c r="CQ81" s="11"/>
      <c r="CR81" s="24">
        <v>1</v>
      </c>
      <c r="CS81" s="36">
        <v>33.863602376489439</v>
      </c>
      <c r="CT81" s="36">
        <v>-88.217314604576458</v>
      </c>
      <c r="CU81" s="17">
        <v>40</v>
      </c>
      <c r="CV81" s="15"/>
      <c r="CW81" s="13" t="s">
        <v>174</v>
      </c>
      <c r="CX81" s="13" t="s">
        <v>17</v>
      </c>
      <c r="CY81" s="17">
        <v>25</v>
      </c>
      <c r="CZ81" s="15" t="s">
        <v>42</v>
      </c>
      <c r="DA81" s="17">
        <v>40</v>
      </c>
      <c r="DB81" s="15" t="s">
        <v>42</v>
      </c>
      <c r="DC81" s="17">
        <f t="shared" si="146"/>
        <v>15</v>
      </c>
      <c r="DD81" s="15" t="s">
        <v>42</v>
      </c>
      <c r="DE81" s="12">
        <v>3</v>
      </c>
      <c r="DF81" s="105">
        <f t="shared" si="100"/>
        <v>45</v>
      </c>
      <c r="DH81" s="12">
        <v>9</v>
      </c>
      <c r="DI81" s="101">
        <f>INDEX('Cost Values'!$E$4:$E$47,MATCH(DH81,'Cost Values'!$A$4:$A$47,0))*CR81</f>
        <v>1750</v>
      </c>
      <c r="DJ81" s="12"/>
      <c r="DK81" s="12">
        <v>10</v>
      </c>
      <c r="DL81" s="101">
        <f>INDEX('Cost Values'!$E$4:$E$47,MATCH(DK81,'Cost Values'!$A$4:$A$47,0))*CR81*(1+$DL$1)^DC81</f>
        <v>6630.9644959270145</v>
      </c>
      <c r="DM81" s="12"/>
      <c r="DN81" s="127">
        <f>SUM(D81:INDEX(D81:AV81,DC81))</f>
        <v>15</v>
      </c>
      <c r="DO81" s="12"/>
      <c r="DP81" s="130">
        <f ca="1">IF(COUNT(D81:CO81)&lt;2*DA81,DA81,SUM(OFFSET(D81,0,DC81):INDEX(OFFSET(D81,0,DC81):CO81,DA81)))</f>
        <v>40</v>
      </c>
      <c r="DQ81" s="12"/>
      <c r="DR81" s="101">
        <f t="shared" si="101"/>
        <v>442.06429972846763</v>
      </c>
      <c r="DS81" s="101">
        <f t="shared" si="102"/>
        <v>442.06429972846763</v>
      </c>
      <c r="DT81" s="101">
        <f t="shared" si="103"/>
        <v>442.06429972846763</v>
      </c>
      <c r="DU81" s="101">
        <f t="shared" si="104"/>
        <v>442.06429972846763</v>
      </c>
      <c r="DV81" s="101">
        <f t="shared" si="105"/>
        <v>442.06429972846763</v>
      </c>
      <c r="DW81" s="101">
        <f t="shared" si="106"/>
        <v>442.06429972846763</v>
      </c>
      <c r="DX81" s="101">
        <f t="shared" si="107"/>
        <v>442.06429972846763</v>
      </c>
      <c r="DY81" s="101">
        <f t="shared" si="108"/>
        <v>442.06429972846763</v>
      </c>
      <c r="DZ81" s="101">
        <f t="shared" si="109"/>
        <v>442.06429972846763</v>
      </c>
      <c r="EA81" s="101">
        <f t="shared" si="110"/>
        <v>442.06429972846763</v>
      </c>
      <c r="EB81" s="101">
        <f t="shared" si="111"/>
        <v>442.06429972846763</v>
      </c>
      <c r="EC81" s="101">
        <f t="shared" si="112"/>
        <v>442.06429972846763</v>
      </c>
      <c r="ED81" s="101">
        <f t="shared" si="113"/>
        <v>442.06429972846763</v>
      </c>
      <c r="EE81" s="101">
        <f t="shared" si="114"/>
        <v>442.06429972846763</v>
      </c>
      <c r="EF81" s="101">
        <f t="shared" si="115"/>
        <v>442.06429972846763</v>
      </c>
      <c r="EG81" s="101">
        <f t="shared" si="116"/>
        <v>2491.6743046990096</v>
      </c>
      <c r="EH81" s="101">
        <f t="shared" si="117"/>
        <v>2491.6743046990096</v>
      </c>
      <c r="EI81" s="101">
        <f t="shared" si="118"/>
        <v>2491.6743046990096</v>
      </c>
      <c r="EJ81" s="101">
        <f t="shared" si="119"/>
        <v>2491.6743046990096</v>
      </c>
      <c r="EK81" s="101">
        <f t="shared" si="120"/>
        <v>2491.6743046990096</v>
      </c>
      <c r="EL81" s="101">
        <f t="shared" si="121"/>
        <v>2491.6743046990096</v>
      </c>
      <c r="EM81" s="101">
        <f t="shared" si="122"/>
        <v>2491.6743046990096</v>
      </c>
      <c r="EN81" s="101">
        <f t="shared" si="123"/>
        <v>2491.6743046990096</v>
      </c>
      <c r="EO81" s="101">
        <f t="shared" si="124"/>
        <v>2491.6743046990096</v>
      </c>
      <c r="EP81" s="101">
        <f t="shared" si="125"/>
        <v>2491.6743046990096</v>
      </c>
      <c r="EQ81" s="101">
        <f t="shared" si="126"/>
        <v>2491.6743046990096</v>
      </c>
      <c r="ER81" s="101">
        <f t="shared" si="127"/>
        <v>2491.6743046990096</v>
      </c>
      <c r="ES81" s="101">
        <f t="shared" si="128"/>
        <v>2491.6743046990096</v>
      </c>
      <c r="ET81" s="101">
        <f t="shared" si="129"/>
        <v>2491.6743046990096</v>
      </c>
      <c r="EU81" s="101">
        <f t="shared" si="130"/>
        <v>2491.6743046990096</v>
      </c>
      <c r="EV81" s="101">
        <f t="shared" si="131"/>
        <v>2491.6743046990096</v>
      </c>
      <c r="EW81" s="101">
        <f t="shared" si="132"/>
        <v>2491.6743046990096</v>
      </c>
      <c r="EX81" s="101">
        <f t="shared" si="133"/>
        <v>2491.6743046990096</v>
      </c>
      <c r="EY81" s="101">
        <f t="shared" si="134"/>
        <v>2491.6743046990096</v>
      </c>
      <c r="EZ81" s="101">
        <f t="shared" si="135"/>
        <v>2491.6743046990096</v>
      </c>
      <c r="FA81" s="101">
        <f t="shared" si="136"/>
        <v>2491.6743046990096</v>
      </c>
      <c r="FB81" s="101">
        <f t="shared" si="137"/>
        <v>2491.6743046990096</v>
      </c>
      <c r="FC81" s="101">
        <f t="shared" si="138"/>
        <v>2491.6743046990096</v>
      </c>
      <c r="FD81" s="101">
        <f t="shared" si="139"/>
        <v>2491.6743046990096</v>
      </c>
      <c r="FE81" s="101">
        <f t="shared" si="140"/>
        <v>2491.6743046990096</v>
      </c>
      <c r="FF81" s="101">
        <f t="shared" si="141"/>
        <v>2491.6743046990096</v>
      </c>
      <c r="FG81" s="101">
        <f t="shared" si="142"/>
        <v>2491.6743046990096</v>
      </c>
      <c r="FH81" s="101">
        <f t="shared" si="143"/>
        <v>2491.6743046990096</v>
      </c>
      <c r="FI81" s="101">
        <f t="shared" si="144"/>
        <v>2491.6743046990096</v>
      </c>
      <c r="FJ81" s="101">
        <f t="shared" si="145"/>
        <v>2491.6743046990096</v>
      </c>
    </row>
    <row r="82" spans="1:166" ht="30" x14ac:dyDescent="0.25">
      <c r="A82" s="4" t="s">
        <v>34</v>
      </c>
      <c r="B82" s="135">
        <v>3</v>
      </c>
      <c r="C82" s="11" t="s">
        <v>176</v>
      </c>
      <c r="D82" s="109">
        <v>1</v>
      </c>
      <c r="E82" s="109">
        <v>1</v>
      </c>
      <c r="F82" s="109">
        <v>1</v>
      </c>
      <c r="G82" s="109">
        <v>1</v>
      </c>
      <c r="H82" s="109">
        <v>1</v>
      </c>
      <c r="I82" s="109">
        <v>1</v>
      </c>
      <c r="J82" s="109">
        <v>1</v>
      </c>
      <c r="K82" s="109">
        <v>1</v>
      </c>
      <c r="L82" s="109">
        <v>1</v>
      </c>
      <c r="M82" s="109">
        <v>1</v>
      </c>
      <c r="N82" s="109">
        <v>1</v>
      </c>
      <c r="O82" s="109">
        <v>1</v>
      </c>
      <c r="P82" s="109">
        <v>1</v>
      </c>
      <c r="Q82" s="109">
        <v>1</v>
      </c>
      <c r="R82" s="109">
        <v>1</v>
      </c>
      <c r="S82" s="109">
        <v>1</v>
      </c>
      <c r="T82" s="109">
        <v>1</v>
      </c>
      <c r="U82" s="109">
        <v>1</v>
      </c>
      <c r="V82" s="109">
        <v>1</v>
      </c>
      <c r="W82" s="109">
        <v>1</v>
      </c>
      <c r="X82" s="109">
        <v>1</v>
      </c>
      <c r="Y82" s="109">
        <v>1</v>
      </c>
      <c r="Z82" s="109">
        <v>1</v>
      </c>
      <c r="AA82" s="109">
        <v>1</v>
      </c>
      <c r="AB82" s="109">
        <v>1</v>
      </c>
      <c r="AC82" s="109">
        <v>1</v>
      </c>
      <c r="AD82" s="109">
        <v>1</v>
      </c>
      <c r="AE82" s="109">
        <v>1</v>
      </c>
      <c r="AF82" s="109">
        <v>1</v>
      </c>
      <c r="AG82" s="109">
        <v>1</v>
      </c>
      <c r="AH82" s="109">
        <v>1</v>
      </c>
      <c r="AI82" s="109">
        <v>1</v>
      </c>
      <c r="AJ82" s="109">
        <v>1</v>
      </c>
      <c r="AK82" s="109">
        <v>1</v>
      </c>
      <c r="AL82" s="109">
        <v>1</v>
      </c>
      <c r="AM82" s="109">
        <v>1</v>
      </c>
      <c r="AN82" s="109">
        <v>1</v>
      </c>
      <c r="AO82" s="109">
        <v>1</v>
      </c>
      <c r="AP82" s="109">
        <v>1</v>
      </c>
      <c r="AQ82" s="109">
        <v>1</v>
      </c>
      <c r="AR82" s="109">
        <v>1</v>
      </c>
      <c r="AS82" s="109">
        <v>1</v>
      </c>
      <c r="AT82" s="109">
        <v>1</v>
      </c>
      <c r="AU82" s="109">
        <v>1</v>
      </c>
      <c r="AV82" s="109">
        <v>1</v>
      </c>
      <c r="AW82" s="109">
        <v>1</v>
      </c>
      <c r="AX82" s="109">
        <v>1</v>
      </c>
      <c r="AY82" s="109">
        <v>1</v>
      </c>
      <c r="AZ82" s="109">
        <v>1</v>
      </c>
      <c r="BA82" s="109">
        <v>1</v>
      </c>
      <c r="BB82" s="109">
        <v>1</v>
      </c>
      <c r="BC82" s="109">
        <v>1</v>
      </c>
      <c r="BD82" s="109">
        <v>1</v>
      </c>
      <c r="BE82" s="109">
        <v>1</v>
      </c>
      <c r="BF82" s="109">
        <v>1</v>
      </c>
      <c r="BG82" s="109">
        <v>1</v>
      </c>
      <c r="BH82" s="109">
        <v>1</v>
      </c>
      <c r="BI82" s="109">
        <v>1</v>
      </c>
      <c r="BJ82" s="109">
        <v>1</v>
      </c>
      <c r="BK82" s="109">
        <v>1</v>
      </c>
      <c r="BL82" s="109">
        <v>1</v>
      </c>
      <c r="BM82" s="109">
        <v>1</v>
      </c>
      <c r="BN82" s="109">
        <v>1</v>
      </c>
      <c r="BO82" s="109">
        <v>1</v>
      </c>
      <c r="BP82" s="109">
        <v>1</v>
      </c>
      <c r="BQ82" s="109">
        <v>1</v>
      </c>
      <c r="BR82" s="109">
        <v>1</v>
      </c>
      <c r="BS82" s="109">
        <v>1</v>
      </c>
      <c r="BT82" s="109">
        <v>1</v>
      </c>
      <c r="BU82" s="109">
        <v>1</v>
      </c>
      <c r="BV82" s="109">
        <v>1</v>
      </c>
      <c r="BW82" s="109">
        <v>1</v>
      </c>
      <c r="BX82" s="109">
        <v>1</v>
      </c>
      <c r="BY82" s="109">
        <v>1</v>
      </c>
      <c r="BZ82" s="109">
        <v>1</v>
      </c>
      <c r="CA82" s="109">
        <v>1</v>
      </c>
      <c r="CB82" s="109">
        <v>1</v>
      </c>
      <c r="CC82" s="109">
        <v>1</v>
      </c>
      <c r="CD82" s="109">
        <v>1</v>
      </c>
      <c r="CE82" s="109">
        <v>1</v>
      </c>
      <c r="CF82" s="109">
        <v>1</v>
      </c>
      <c r="CG82" s="109">
        <v>1</v>
      </c>
      <c r="CH82" s="109">
        <v>1</v>
      </c>
      <c r="CI82" s="109">
        <v>1</v>
      </c>
      <c r="CJ82" s="109">
        <v>1</v>
      </c>
      <c r="CK82" s="109">
        <v>1</v>
      </c>
      <c r="CL82" s="109">
        <v>1</v>
      </c>
      <c r="CM82" s="109">
        <v>1</v>
      </c>
      <c r="CN82" s="109">
        <v>1</v>
      </c>
      <c r="CO82" s="109">
        <v>1</v>
      </c>
      <c r="CP82" s="11"/>
      <c r="CQ82" s="11"/>
      <c r="CR82" s="24">
        <v>1</v>
      </c>
      <c r="CS82" s="36">
        <v>33.319874954522049</v>
      </c>
      <c r="CT82" s="36">
        <v>-88.831936661032017</v>
      </c>
      <c r="CU82" s="17">
        <v>40</v>
      </c>
      <c r="CV82" s="15"/>
      <c r="CW82" s="13" t="s">
        <v>174</v>
      </c>
      <c r="CX82" s="13" t="s">
        <v>17</v>
      </c>
      <c r="CY82" s="17">
        <v>25</v>
      </c>
      <c r="CZ82" s="15" t="s">
        <v>42</v>
      </c>
      <c r="DA82" s="17">
        <v>40</v>
      </c>
      <c r="DB82" s="15" t="s">
        <v>42</v>
      </c>
      <c r="DC82" s="17">
        <f t="shared" si="146"/>
        <v>15</v>
      </c>
      <c r="DD82" s="15" t="s">
        <v>42</v>
      </c>
      <c r="DE82" s="12">
        <v>3</v>
      </c>
      <c r="DF82" s="105">
        <f t="shared" si="100"/>
        <v>45</v>
      </c>
      <c r="DH82" s="12">
        <v>9</v>
      </c>
      <c r="DI82" s="101">
        <f>INDEX('Cost Values'!$E$4:$E$47,MATCH(DH82,'Cost Values'!$A$4:$A$47,0))*CR82</f>
        <v>1750</v>
      </c>
      <c r="DJ82" s="12"/>
      <c r="DK82" s="12">
        <v>9</v>
      </c>
      <c r="DL82" s="101">
        <f>INDEX('Cost Values'!$E$4:$E$47,MATCH(DK82,'Cost Values'!$A$4:$A$47,0))*CR82*(1+$DL$1)^DC82</f>
        <v>4835.0782782801143</v>
      </c>
      <c r="DM82" s="12"/>
      <c r="DN82" s="127">
        <f>SUM(D82:INDEX(D82:AV82,DC82))</f>
        <v>15</v>
      </c>
      <c r="DO82" s="12"/>
      <c r="DP82" s="130">
        <f ca="1">IF(COUNT(D82:CO82)&lt;2*DA82,DA82,SUM(OFFSET(D82,0,DC82):INDEX(OFFSET(D82,0,DC82):CO82,DA82)))</f>
        <v>40</v>
      </c>
      <c r="DQ82" s="12"/>
      <c r="DR82" s="101">
        <f t="shared" si="101"/>
        <v>322.33855188534096</v>
      </c>
      <c r="DS82" s="101">
        <f t="shared" si="102"/>
        <v>322.33855188534096</v>
      </c>
      <c r="DT82" s="101">
        <f t="shared" si="103"/>
        <v>322.33855188534096</v>
      </c>
      <c r="DU82" s="101">
        <f t="shared" si="104"/>
        <v>322.33855188534096</v>
      </c>
      <c r="DV82" s="101">
        <f t="shared" si="105"/>
        <v>322.33855188534096</v>
      </c>
      <c r="DW82" s="101">
        <f t="shared" si="106"/>
        <v>322.33855188534096</v>
      </c>
      <c r="DX82" s="101">
        <f t="shared" si="107"/>
        <v>322.33855188534096</v>
      </c>
      <c r="DY82" s="101">
        <f t="shared" si="108"/>
        <v>322.33855188534096</v>
      </c>
      <c r="DZ82" s="101">
        <f t="shared" si="109"/>
        <v>322.33855188534096</v>
      </c>
      <c r="EA82" s="101">
        <f t="shared" si="110"/>
        <v>322.33855188534096</v>
      </c>
      <c r="EB82" s="101">
        <f t="shared" si="111"/>
        <v>322.33855188534096</v>
      </c>
      <c r="EC82" s="101">
        <f t="shared" si="112"/>
        <v>322.33855188534096</v>
      </c>
      <c r="ED82" s="101">
        <f t="shared" si="113"/>
        <v>322.33855188534096</v>
      </c>
      <c r="EE82" s="101">
        <f t="shared" si="114"/>
        <v>322.33855188534096</v>
      </c>
      <c r="EF82" s="101">
        <f t="shared" si="115"/>
        <v>322.33855188534096</v>
      </c>
      <c r="EG82" s="101">
        <f t="shared" si="116"/>
        <v>1816.8458471763611</v>
      </c>
      <c r="EH82" s="101">
        <f t="shared" si="117"/>
        <v>1816.8458471763611</v>
      </c>
      <c r="EI82" s="101">
        <f t="shared" si="118"/>
        <v>1816.8458471763611</v>
      </c>
      <c r="EJ82" s="101">
        <f t="shared" si="119"/>
        <v>1816.8458471763611</v>
      </c>
      <c r="EK82" s="101">
        <f t="shared" si="120"/>
        <v>1816.8458471763611</v>
      </c>
      <c r="EL82" s="101">
        <f t="shared" si="121"/>
        <v>1816.8458471763611</v>
      </c>
      <c r="EM82" s="101">
        <f t="shared" si="122"/>
        <v>1816.8458471763611</v>
      </c>
      <c r="EN82" s="101">
        <f t="shared" si="123"/>
        <v>1816.8458471763611</v>
      </c>
      <c r="EO82" s="101">
        <f t="shared" si="124"/>
        <v>1816.8458471763611</v>
      </c>
      <c r="EP82" s="101">
        <f t="shared" si="125"/>
        <v>1816.8458471763611</v>
      </c>
      <c r="EQ82" s="101">
        <f t="shared" si="126"/>
        <v>1816.8458471763611</v>
      </c>
      <c r="ER82" s="101">
        <f t="shared" si="127"/>
        <v>1816.8458471763611</v>
      </c>
      <c r="ES82" s="101">
        <f t="shared" si="128"/>
        <v>1816.8458471763611</v>
      </c>
      <c r="ET82" s="101">
        <f t="shared" si="129"/>
        <v>1816.8458471763611</v>
      </c>
      <c r="EU82" s="101">
        <f t="shared" si="130"/>
        <v>1816.8458471763611</v>
      </c>
      <c r="EV82" s="101">
        <f t="shared" si="131"/>
        <v>1816.8458471763611</v>
      </c>
      <c r="EW82" s="101">
        <f t="shared" si="132"/>
        <v>1816.8458471763611</v>
      </c>
      <c r="EX82" s="101">
        <f t="shared" si="133"/>
        <v>1816.8458471763611</v>
      </c>
      <c r="EY82" s="101">
        <f t="shared" si="134"/>
        <v>1816.8458471763611</v>
      </c>
      <c r="EZ82" s="101">
        <f t="shared" si="135"/>
        <v>1816.8458471763611</v>
      </c>
      <c r="FA82" s="101">
        <f t="shared" si="136"/>
        <v>1816.8458471763611</v>
      </c>
      <c r="FB82" s="101">
        <f t="shared" si="137"/>
        <v>1816.8458471763611</v>
      </c>
      <c r="FC82" s="101">
        <f t="shared" si="138"/>
        <v>1816.8458471763611</v>
      </c>
      <c r="FD82" s="101">
        <f t="shared" si="139"/>
        <v>1816.8458471763611</v>
      </c>
      <c r="FE82" s="101">
        <f t="shared" si="140"/>
        <v>1816.8458471763611</v>
      </c>
      <c r="FF82" s="101">
        <f t="shared" si="141"/>
        <v>1816.8458471763611</v>
      </c>
      <c r="FG82" s="101">
        <f t="shared" si="142"/>
        <v>1816.8458471763611</v>
      </c>
      <c r="FH82" s="101">
        <f t="shared" si="143"/>
        <v>1816.8458471763611</v>
      </c>
      <c r="FI82" s="101">
        <f t="shared" si="144"/>
        <v>1816.8458471763611</v>
      </c>
      <c r="FJ82" s="101">
        <f t="shared" si="145"/>
        <v>1816.8458471763611</v>
      </c>
    </row>
    <row r="83" spans="1:166" ht="30" x14ac:dyDescent="0.25">
      <c r="A83" s="4" t="s">
        <v>34</v>
      </c>
      <c r="B83" s="135">
        <v>3</v>
      </c>
      <c r="C83" s="11" t="s">
        <v>177</v>
      </c>
      <c r="D83" s="109">
        <v>1</v>
      </c>
      <c r="E83" s="109">
        <v>1</v>
      </c>
      <c r="F83" s="109">
        <v>1</v>
      </c>
      <c r="G83" s="109">
        <v>1</v>
      </c>
      <c r="H83" s="109">
        <v>1</v>
      </c>
      <c r="I83" s="109">
        <v>1</v>
      </c>
      <c r="J83" s="109">
        <v>1</v>
      </c>
      <c r="K83" s="109">
        <v>1</v>
      </c>
      <c r="L83" s="109">
        <v>1</v>
      </c>
      <c r="M83" s="109">
        <v>1</v>
      </c>
      <c r="N83" s="109">
        <v>1</v>
      </c>
      <c r="O83" s="109">
        <v>1</v>
      </c>
      <c r="P83" s="109">
        <v>1</v>
      </c>
      <c r="Q83" s="109">
        <v>1</v>
      </c>
      <c r="R83" s="109">
        <v>1</v>
      </c>
      <c r="S83" s="109">
        <v>1</v>
      </c>
      <c r="T83" s="109">
        <v>1</v>
      </c>
      <c r="U83" s="109">
        <v>1</v>
      </c>
      <c r="V83" s="109">
        <v>1</v>
      </c>
      <c r="W83" s="109">
        <v>1</v>
      </c>
      <c r="X83" s="109">
        <v>1</v>
      </c>
      <c r="Y83" s="109">
        <v>1</v>
      </c>
      <c r="Z83" s="109">
        <v>1</v>
      </c>
      <c r="AA83" s="109">
        <v>1</v>
      </c>
      <c r="AB83" s="109">
        <v>1</v>
      </c>
      <c r="AC83" s="109">
        <v>1</v>
      </c>
      <c r="AD83" s="109">
        <v>1</v>
      </c>
      <c r="AE83" s="109">
        <v>1</v>
      </c>
      <c r="AF83" s="109">
        <v>1</v>
      </c>
      <c r="AG83" s="109">
        <v>1</v>
      </c>
      <c r="AH83" s="109">
        <v>1</v>
      </c>
      <c r="AI83" s="109">
        <v>1</v>
      </c>
      <c r="AJ83" s="109">
        <v>1</v>
      </c>
      <c r="AK83" s="109">
        <v>1</v>
      </c>
      <c r="AL83" s="109">
        <v>1</v>
      </c>
      <c r="AM83" s="109">
        <v>1</v>
      </c>
      <c r="AN83" s="109">
        <v>1</v>
      </c>
      <c r="AO83" s="109">
        <v>1</v>
      </c>
      <c r="AP83" s="109">
        <v>1</v>
      </c>
      <c r="AQ83" s="109">
        <v>1</v>
      </c>
      <c r="AR83" s="109">
        <v>1</v>
      </c>
      <c r="AS83" s="109">
        <v>1</v>
      </c>
      <c r="AT83" s="109">
        <v>1</v>
      </c>
      <c r="AU83" s="109">
        <v>1</v>
      </c>
      <c r="AV83" s="109">
        <v>1</v>
      </c>
      <c r="AW83" s="109">
        <v>1</v>
      </c>
      <c r="AX83" s="109">
        <v>1</v>
      </c>
      <c r="AY83" s="109">
        <v>1</v>
      </c>
      <c r="AZ83" s="109">
        <v>1</v>
      </c>
      <c r="BA83" s="109">
        <v>1</v>
      </c>
      <c r="BB83" s="109">
        <v>1</v>
      </c>
      <c r="BC83" s="109">
        <v>1</v>
      </c>
      <c r="BD83" s="109">
        <v>1</v>
      </c>
      <c r="BE83" s="109">
        <v>1</v>
      </c>
      <c r="BF83" s="109">
        <v>1</v>
      </c>
      <c r="BG83" s="109">
        <v>1</v>
      </c>
      <c r="BH83" s="109">
        <v>1</v>
      </c>
      <c r="BI83" s="109">
        <v>1</v>
      </c>
      <c r="BJ83" s="109">
        <v>1</v>
      </c>
      <c r="BK83" s="109">
        <v>1</v>
      </c>
      <c r="BL83" s="109">
        <v>1</v>
      </c>
      <c r="BM83" s="109">
        <v>1</v>
      </c>
      <c r="BN83" s="109">
        <v>1</v>
      </c>
      <c r="BO83" s="109">
        <v>1</v>
      </c>
      <c r="BP83" s="109">
        <v>1</v>
      </c>
      <c r="BQ83" s="109">
        <v>1</v>
      </c>
      <c r="BR83" s="109">
        <v>1</v>
      </c>
      <c r="BS83" s="109">
        <v>1</v>
      </c>
      <c r="BT83" s="109">
        <v>1</v>
      </c>
      <c r="BU83" s="109">
        <v>1</v>
      </c>
      <c r="BV83" s="109">
        <v>1</v>
      </c>
      <c r="BW83" s="109">
        <v>1</v>
      </c>
      <c r="BX83" s="109">
        <v>1</v>
      </c>
      <c r="BY83" s="109">
        <v>1</v>
      </c>
      <c r="BZ83" s="109">
        <v>1</v>
      </c>
      <c r="CA83" s="109">
        <v>1</v>
      </c>
      <c r="CB83" s="109">
        <v>1</v>
      </c>
      <c r="CC83" s="109">
        <v>1</v>
      </c>
      <c r="CD83" s="109">
        <v>1</v>
      </c>
      <c r="CE83" s="109">
        <v>1</v>
      </c>
      <c r="CF83" s="109">
        <v>1</v>
      </c>
      <c r="CG83" s="109">
        <v>1</v>
      </c>
      <c r="CH83" s="109">
        <v>1</v>
      </c>
      <c r="CI83" s="109">
        <v>1</v>
      </c>
      <c r="CJ83" s="109">
        <v>1</v>
      </c>
      <c r="CK83" s="109">
        <v>1</v>
      </c>
      <c r="CL83" s="109">
        <v>1</v>
      </c>
      <c r="CM83" s="109">
        <v>1</v>
      </c>
      <c r="CN83" s="109">
        <v>1</v>
      </c>
      <c r="CO83" s="109">
        <v>1</v>
      </c>
      <c r="CP83" s="11"/>
      <c r="CQ83" s="11"/>
      <c r="CR83" s="24">
        <v>1</v>
      </c>
      <c r="CS83" s="36">
        <v>33.088819919145422</v>
      </c>
      <c r="CT83" s="36">
        <v>-88.297032840940076</v>
      </c>
      <c r="CU83" s="17">
        <v>40</v>
      </c>
      <c r="CV83" s="15"/>
      <c r="CW83" s="13" t="s">
        <v>174</v>
      </c>
      <c r="CX83" s="13" t="s">
        <v>17</v>
      </c>
      <c r="CY83" s="17">
        <v>25</v>
      </c>
      <c r="CZ83" s="15" t="s">
        <v>42</v>
      </c>
      <c r="DA83" s="17">
        <v>40</v>
      </c>
      <c r="DB83" s="15" t="s">
        <v>42</v>
      </c>
      <c r="DC83" s="17">
        <f t="shared" si="146"/>
        <v>15</v>
      </c>
      <c r="DD83" s="15" t="s">
        <v>42</v>
      </c>
      <c r="DE83" s="12">
        <v>3</v>
      </c>
      <c r="DF83" s="105">
        <f t="shared" si="100"/>
        <v>45</v>
      </c>
      <c r="DH83" s="12">
        <v>9</v>
      </c>
      <c r="DI83" s="101">
        <f>INDEX('Cost Values'!$E$4:$E$47,MATCH(DH83,'Cost Values'!$A$4:$A$47,0))*CR83</f>
        <v>1750</v>
      </c>
      <c r="DJ83" s="12"/>
      <c r="DK83" s="12">
        <v>9</v>
      </c>
      <c r="DL83" s="101">
        <f>INDEX('Cost Values'!$E$4:$E$47,MATCH(DK83,'Cost Values'!$A$4:$A$47,0))*CR83*(1+$DL$1)^DC83</f>
        <v>4835.0782782801143</v>
      </c>
      <c r="DM83" s="12"/>
      <c r="DN83" s="127">
        <f>SUM(D83:INDEX(D83:AV83,DC83))</f>
        <v>15</v>
      </c>
      <c r="DO83" s="12"/>
      <c r="DP83" s="130">
        <f ca="1">IF(COUNT(D83:CO83)&lt;2*DA83,DA83,SUM(OFFSET(D83,0,DC83):INDEX(OFFSET(D83,0,DC83):CO83,DA83)))</f>
        <v>40</v>
      </c>
      <c r="DQ83" s="12"/>
      <c r="DR83" s="101">
        <f t="shared" si="101"/>
        <v>322.33855188534096</v>
      </c>
      <c r="DS83" s="101">
        <f t="shared" si="102"/>
        <v>322.33855188534096</v>
      </c>
      <c r="DT83" s="101">
        <f t="shared" si="103"/>
        <v>322.33855188534096</v>
      </c>
      <c r="DU83" s="101">
        <f t="shared" si="104"/>
        <v>322.33855188534096</v>
      </c>
      <c r="DV83" s="101">
        <f t="shared" si="105"/>
        <v>322.33855188534096</v>
      </c>
      <c r="DW83" s="101">
        <f t="shared" si="106"/>
        <v>322.33855188534096</v>
      </c>
      <c r="DX83" s="101">
        <f t="shared" si="107"/>
        <v>322.33855188534096</v>
      </c>
      <c r="DY83" s="101">
        <f t="shared" si="108"/>
        <v>322.33855188534096</v>
      </c>
      <c r="DZ83" s="101">
        <f t="shared" si="109"/>
        <v>322.33855188534096</v>
      </c>
      <c r="EA83" s="101">
        <f t="shared" si="110"/>
        <v>322.33855188534096</v>
      </c>
      <c r="EB83" s="101">
        <f t="shared" si="111"/>
        <v>322.33855188534096</v>
      </c>
      <c r="EC83" s="101">
        <f t="shared" si="112"/>
        <v>322.33855188534096</v>
      </c>
      <c r="ED83" s="101">
        <f t="shared" si="113"/>
        <v>322.33855188534096</v>
      </c>
      <c r="EE83" s="101">
        <f t="shared" si="114"/>
        <v>322.33855188534096</v>
      </c>
      <c r="EF83" s="101">
        <f t="shared" si="115"/>
        <v>322.33855188534096</v>
      </c>
      <c r="EG83" s="101">
        <f t="shared" si="116"/>
        <v>1816.8458471763611</v>
      </c>
      <c r="EH83" s="101">
        <f t="shared" si="117"/>
        <v>1816.8458471763611</v>
      </c>
      <c r="EI83" s="101">
        <f t="shared" si="118"/>
        <v>1816.8458471763611</v>
      </c>
      <c r="EJ83" s="101">
        <f t="shared" si="119"/>
        <v>1816.8458471763611</v>
      </c>
      <c r="EK83" s="101">
        <f t="shared" si="120"/>
        <v>1816.8458471763611</v>
      </c>
      <c r="EL83" s="101">
        <f t="shared" si="121"/>
        <v>1816.8458471763611</v>
      </c>
      <c r="EM83" s="101">
        <f t="shared" si="122"/>
        <v>1816.8458471763611</v>
      </c>
      <c r="EN83" s="101">
        <f t="shared" si="123"/>
        <v>1816.8458471763611</v>
      </c>
      <c r="EO83" s="101">
        <f t="shared" si="124"/>
        <v>1816.8458471763611</v>
      </c>
      <c r="EP83" s="101">
        <f t="shared" si="125"/>
        <v>1816.8458471763611</v>
      </c>
      <c r="EQ83" s="101">
        <f t="shared" si="126"/>
        <v>1816.8458471763611</v>
      </c>
      <c r="ER83" s="101">
        <f t="shared" si="127"/>
        <v>1816.8458471763611</v>
      </c>
      <c r="ES83" s="101">
        <f t="shared" si="128"/>
        <v>1816.8458471763611</v>
      </c>
      <c r="ET83" s="101">
        <f t="shared" si="129"/>
        <v>1816.8458471763611</v>
      </c>
      <c r="EU83" s="101">
        <f t="shared" si="130"/>
        <v>1816.8458471763611</v>
      </c>
      <c r="EV83" s="101">
        <f t="shared" si="131"/>
        <v>1816.8458471763611</v>
      </c>
      <c r="EW83" s="101">
        <f t="shared" si="132"/>
        <v>1816.8458471763611</v>
      </c>
      <c r="EX83" s="101">
        <f t="shared" si="133"/>
        <v>1816.8458471763611</v>
      </c>
      <c r="EY83" s="101">
        <f t="shared" si="134"/>
        <v>1816.8458471763611</v>
      </c>
      <c r="EZ83" s="101">
        <f t="shared" si="135"/>
        <v>1816.8458471763611</v>
      </c>
      <c r="FA83" s="101">
        <f t="shared" si="136"/>
        <v>1816.8458471763611</v>
      </c>
      <c r="FB83" s="101">
        <f t="shared" si="137"/>
        <v>1816.8458471763611</v>
      </c>
      <c r="FC83" s="101">
        <f t="shared" si="138"/>
        <v>1816.8458471763611</v>
      </c>
      <c r="FD83" s="101">
        <f t="shared" si="139"/>
        <v>1816.8458471763611</v>
      </c>
      <c r="FE83" s="101">
        <f t="shared" si="140"/>
        <v>1816.8458471763611</v>
      </c>
      <c r="FF83" s="101">
        <f t="shared" si="141"/>
        <v>1816.8458471763611</v>
      </c>
      <c r="FG83" s="101">
        <f t="shared" si="142"/>
        <v>1816.8458471763611</v>
      </c>
      <c r="FH83" s="101">
        <f t="shared" si="143"/>
        <v>1816.8458471763611</v>
      </c>
      <c r="FI83" s="101">
        <f t="shared" si="144"/>
        <v>1816.8458471763611</v>
      </c>
      <c r="FJ83" s="101">
        <f t="shared" si="145"/>
        <v>1816.8458471763611</v>
      </c>
    </row>
    <row r="84" spans="1:166" ht="30" x14ac:dyDescent="0.25">
      <c r="A84" s="4" t="s">
        <v>34</v>
      </c>
      <c r="B84" s="135">
        <v>3</v>
      </c>
      <c r="C84" s="11" t="s">
        <v>178</v>
      </c>
      <c r="D84" s="109">
        <v>1</v>
      </c>
      <c r="E84" s="109">
        <v>1</v>
      </c>
      <c r="F84" s="109">
        <v>1</v>
      </c>
      <c r="G84" s="109">
        <v>1</v>
      </c>
      <c r="H84" s="109">
        <v>1</v>
      </c>
      <c r="I84" s="109">
        <v>1</v>
      </c>
      <c r="J84" s="109">
        <v>1</v>
      </c>
      <c r="K84" s="109">
        <v>1</v>
      </c>
      <c r="L84" s="109">
        <v>1</v>
      </c>
      <c r="M84" s="109">
        <v>1</v>
      </c>
      <c r="N84" s="109">
        <v>1</v>
      </c>
      <c r="O84" s="109">
        <v>1</v>
      </c>
      <c r="P84" s="109">
        <v>1</v>
      </c>
      <c r="Q84" s="109">
        <v>1</v>
      </c>
      <c r="R84" s="109">
        <v>1</v>
      </c>
      <c r="S84" s="109">
        <v>1</v>
      </c>
      <c r="T84" s="109">
        <v>1</v>
      </c>
      <c r="U84" s="109">
        <v>1</v>
      </c>
      <c r="V84" s="109">
        <v>1</v>
      </c>
      <c r="W84" s="109">
        <v>1</v>
      </c>
      <c r="X84" s="109">
        <v>1</v>
      </c>
      <c r="Y84" s="109">
        <v>1</v>
      </c>
      <c r="Z84" s="109">
        <v>1</v>
      </c>
      <c r="AA84" s="109">
        <v>1</v>
      </c>
      <c r="AB84" s="109">
        <v>1</v>
      </c>
      <c r="AC84" s="109">
        <v>1</v>
      </c>
      <c r="AD84" s="109">
        <v>1</v>
      </c>
      <c r="AE84" s="109">
        <v>1</v>
      </c>
      <c r="AF84" s="109">
        <v>1</v>
      </c>
      <c r="AG84" s="109">
        <v>1</v>
      </c>
      <c r="AH84" s="109">
        <v>1</v>
      </c>
      <c r="AI84" s="109">
        <v>1</v>
      </c>
      <c r="AJ84" s="109">
        <v>1</v>
      </c>
      <c r="AK84" s="109">
        <v>1</v>
      </c>
      <c r="AL84" s="109">
        <v>1</v>
      </c>
      <c r="AM84" s="109">
        <v>1</v>
      </c>
      <c r="AN84" s="109">
        <v>1</v>
      </c>
      <c r="AO84" s="109">
        <v>1</v>
      </c>
      <c r="AP84" s="109">
        <v>1</v>
      </c>
      <c r="AQ84" s="109">
        <v>1</v>
      </c>
      <c r="AR84" s="109">
        <v>1</v>
      </c>
      <c r="AS84" s="109">
        <v>1</v>
      </c>
      <c r="AT84" s="109">
        <v>1</v>
      </c>
      <c r="AU84" s="109">
        <v>1</v>
      </c>
      <c r="AV84" s="109">
        <v>1</v>
      </c>
      <c r="AW84" s="109">
        <v>1</v>
      </c>
      <c r="AX84" s="109">
        <v>1</v>
      </c>
      <c r="AY84" s="109">
        <v>1</v>
      </c>
      <c r="AZ84" s="109">
        <v>1</v>
      </c>
      <c r="BA84" s="109">
        <v>1</v>
      </c>
      <c r="BB84" s="109">
        <v>1</v>
      </c>
      <c r="BC84" s="109">
        <v>1</v>
      </c>
      <c r="BD84" s="109">
        <v>1</v>
      </c>
      <c r="BE84" s="109">
        <v>1</v>
      </c>
      <c r="BF84" s="109">
        <v>1</v>
      </c>
      <c r="BG84" s="109">
        <v>1</v>
      </c>
      <c r="BH84" s="109">
        <v>1</v>
      </c>
      <c r="BI84" s="109">
        <v>1</v>
      </c>
      <c r="BJ84" s="109">
        <v>1</v>
      </c>
      <c r="BK84" s="109">
        <v>1</v>
      </c>
      <c r="BL84" s="109">
        <v>1</v>
      </c>
      <c r="BM84" s="109">
        <v>1</v>
      </c>
      <c r="BN84" s="109">
        <v>1</v>
      </c>
      <c r="BO84" s="109">
        <v>1</v>
      </c>
      <c r="BP84" s="109">
        <v>1</v>
      </c>
      <c r="BQ84" s="109">
        <v>1</v>
      </c>
      <c r="BR84" s="109">
        <v>1</v>
      </c>
      <c r="BS84" s="109">
        <v>1</v>
      </c>
      <c r="BT84" s="109">
        <v>1</v>
      </c>
      <c r="BU84" s="109">
        <v>1</v>
      </c>
      <c r="BV84" s="109">
        <v>1</v>
      </c>
      <c r="BW84" s="109">
        <v>1</v>
      </c>
      <c r="BX84" s="109">
        <v>1</v>
      </c>
      <c r="BY84" s="109">
        <v>1</v>
      </c>
      <c r="BZ84" s="109">
        <v>1</v>
      </c>
      <c r="CA84" s="109">
        <v>1</v>
      </c>
      <c r="CB84" s="109">
        <v>1</v>
      </c>
      <c r="CC84" s="109">
        <v>1</v>
      </c>
      <c r="CD84" s="109">
        <v>1</v>
      </c>
      <c r="CE84" s="109">
        <v>1</v>
      </c>
      <c r="CF84" s="109">
        <v>1</v>
      </c>
      <c r="CG84" s="109">
        <v>1</v>
      </c>
      <c r="CH84" s="109">
        <v>1</v>
      </c>
      <c r="CI84" s="109">
        <v>1</v>
      </c>
      <c r="CJ84" s="109">
        <v>1</v>
      </c>
      <c r="CK84" s="109">
        <v>1</v>
      </c>
      <c r="CL84" s="109">
        <v>1</v>
      </c>
      <c r="CM84" s="109">
        <v>1</v>
      </c>
      <c r="CN84" s="109">
        <v>1</v>
      </c>
      <c r="CO84" s="109">
        <v>1</v>
      </c>
      <c r="CP84" s="11"/>
      <c r="CQ84" s="11"/>
      <c r="CR84" s="24">
        <v>1</v>
      </c>
      <c r="CS84" s="36">
        <v>33.081147056192158</v>
      </c>
      <c r="CT84" s="36">
        <v>-88.46585714394952</v>
      </c>
      <c r="CU84" s="17">
        <v>40</v>
      </c>
      <c r="CV84" s="15"/>
      <c r="CW84" s="13" t="s">
        <v>174</v>
      </c>
      <c r="CX84" s="13" t="s">
        <v>17</v>
      </c>
      <c r="CY84" s="17">
        <v>25</v>
      </c>
      <c r="CZ84" s="15" t="s">
        <v>42</v>
      </c>
      <c r="DA84" s="17">
        <v>40</v>
      </c>
      <c r="DB84" s="15" t="s">
        <v>42</v>
      </c>
      <c r="DC84" s="17">
        <f t="shared" si="146"/>
        <v>15</v>
      </c>
      <c r="DD84" s="15" t="s">
        <v>42</v>
      </c>
      <c r="DE84" s="12">
        <v>3</v>
      </c>
      <c r="DF84" s="105">
        <f t="shared" si="100"/>
        <v>45</v>
      </c>
      <c r="DH84" s="12">
        <v>9</v>
      </c>
      <c r="DI84" s="101">
        <f>INDEX('Cost Values'!$E$4:$E$47,MATCH(DH84,'Cost Values'!$A$4:$A$47,0))*CR84</f>
        <v>1750</v>
      </c>
      <c r="DJ84" s="12"/>
      <c r="DK84" s="12">
        <v>9</v>
      </c>
      <c r="DL84" s="101">
        <f>INDEX('Cost Values'!$E$4:$E$47,MATCH(DK84,'Cost Values'!$A$4:$A$47,0))*CR84*(1+$DL$1)^DC84</f>
        <v>4835.0782782801143</v>
      </c>
      <c r="DM84" s="12"/>
      <c r="DN84" s="127">
        <f>SUM(D84:INDEX(D84:AV84,DC84))</f>
        <v>15</v>
      </c>
      <c r="DO84" s="12"/>
      <c r="DP84" s="130">
        <f ca="1">IF(COUNT(D84:CO84)&lt;2*DA84,DA84,SUM(OFFSET(D84,0,DC84):INDEX(OFFSET(D84,0,DC84):CO84,DA84)))</f>
        <v>40</v>
      </c>
      <c r="DQ84" s="12"/>
      <c r="DR84" s="101">
        <f t="shared" si="101"/>
        <v>322.33855188534096</v>
      </c>
      <c r="DS84" s="101">
        <f t="shared" si="102"/>
        <v>322.33855188534096</v>
      </c>
      <c r="DT84" s="101">
        <f t="shared" si="103"/>
        <v>322.33855188534096</v>
      </c>
      <c r="DU84" s="101">
        <f t="shared" si="104"/>
        <v>322.33855188534096</v>
      </c>
      <c r="DV84" s="101">
        <f t="shared" si="105"/>
        <v>322.33855188534096</v>
      </c>
      <c r="DW84" s="101">
        <f t="shared" si="106"/>
        <v>322.33855188534096</v>
      </c>
      <c r="DX84" s="101">
        <f t="shared" si="107"/>
        <v>322.33855188534096</v>
      </c>
      <c r="DY84" s="101">
        <f t="shared" si="108"/>
        <v>322.33855188534096</v>
      </c>
      <c r="DZ84" s="101">
        <f t="shared" si="109"/>
        <v>322.33855188534096</v>
      </c>
      <c r="EA84" s="101">
        <f t="shared" si="110"/>
        <v>322.33855188534096</v>
      </c>
      <c r="EB84" s="101">
        <f t="shared" si="111"/>
        <v>322.33855188534096</v>
      </c>
      <c r="EC84" s="101">
        <f t="shared" si="112"/>
        <v>322.33855188534096</v>
      </c>
      <c r="ED84" s="101">
        <f t="shared" si="113"/>
        <v>322.33855188534096</v>
      </c>
      <c r="EE84" s="101">
        <f t="shared" si="114"/>
        <v>322.33855188534096</v>
      </c>
      <c r="EF84" s="101">
        <f t="shared" si="115"/>
        <v>322.33855188534096</v>
      </c>
      <c r="EG84" s="101">
        <f t="shared" si="116"/>
        <v>1816.8458471763611</v>
      </c>
      <c r="EH84" s="101">
        <f t="shared" si="117"/>
        <v>1816.8458471763611</v>
      </c>
      <c r="EI84" s="101">
        <f t="shared" si="118"/>
        <v>1816.8458471763611</v>
      </c>
      <c r="EJ84" s="101">
        <f t="shared" si="119"/>
        <v>1816.8458471763611</v>
      </c>
      <c r="EK84" s="101">
        <f t="shared" si="120"/>
        <v>1816.8458471763611</v>
      </c>
      <c r="EL84" s="101">
        <f t="shared" si="121"/>
        <v>1816.8458471763611</v>
      </c>
      <c r="EM84" s="101">
        <f t="shared" si="122"/>
        <v>1816.8458471763611</v>
      </c>
      <c r="EN84" s="101">
        <f t="shared" si="123"/>
        <v>1816.8458471763611</v>
      </c>
      <c r="EO84" s="101">
        <f t="shared" si="124"/>
        <v>1816.8458471763611</v>
      </c>
      <c r="EP84" s="101">
        <f t="shared" si="125"/>
        <v>1816.8458471763611</v>
      </c>
      <c r="EQ84" s="101">
        <f t="shared" si="126"/>
        <v>1816.8458471763611</v>
      </c>
      <c r="ER84" s="101">
        <f t="shared" si="127"/>
        <v>1816.8458471763611</v>
      </c>
      <c r="ES84" s="101">
        <f t="shared" si="128"/>
        <v>1816.8458471763611</v>
      </c>
      <c r="ET84" s="101">
        <f t="shared" si="129"/>
        <v>1816.8458471763611</v>
      </c>
      <c r="EU84" s="101">
        <f t="shared" si="130"/>
        <v>1816.8458471763611</v>
      </c>
      <c r="EV84" s="101">
        <f t="shared" si="131"/>
        <v>1816.8458471763611</v>
      </c>
      <c r="EW84" s="101">
        <f t="shared" si="132"/>
        <v>1816.8458471763611</v>
      </c>
      <c r="EX84" s="101">
        <f t="shared" si="133"/>
        <v>1816.8458471763611</v>
      </c>
      <c r="EY84" s="101">
        <f t="shared" si="134"/>
        <v>1816.8458471763611</v>
      </c>
      <c r="EZ84" s="101">
        <f t="shared" si="135"/>
        <v>1816.8458471763611</v>
      </c>
      <c r="FA84" s="101">
        <f t="shared" si="136"/>
        <v>1816.8458471763611</v>
      </c>
      <c r="FB84" s="101">
        <f t="shared" si="137"/>
        <v>1816.8458471763611</v>
      </c>
      <c r="FC84" s="101">
        <f t="shared" si="138"/>
        <v>1816.8458471763611</v>
      </c>
      <c r="FD84" s="101">
        <f t="shared" si="139"/>
        <v>1816.8458471763611</v>
      </c>
      <c r="FE84" s="101">
        <f t="shared" si="140"/>
        <v>1816.8458471763611</v>
      </c>
      <c r="FF84" s="101">
        <f t="shared" si="141"/>
        <v>1816.8458471763611</v>
      </c>
      <c r="FG84" s="101">
        <f t="shared" si="142"/>
        <v>1816.8458471763611</v>
      </c>
      <c r="FH84" s="101">
        <f t="shared" si="143"/>
        <v>1816.8458471763611</v>
      </c>
      <c r="FI84" s="101">
        <f t="shared" si="144"/>
        <v>1816.8458471763611</v>
      </c>
      <c r="FJ84" s="101">
        <f t="shared" si="145"/>
        <v>1816.8458471763611</v>
      </c>
    </row>
    <row r="85" spans="1:166" ht="45" x14ac:dyDescent="0.25">
      <c r="A85" s="4" t="s">
        <v>34</v>
      </c>
      <c r="B85" s="135">
        <v>3</v>
      </c>
      <c r="C85" s="11" t="s">
        <v>179</v>
      </c>
      <c r="D85" s="109">
        <v>1</v>
      </c>
      <c r="E85" s="109">
        <v>1</v>
      </c>
      <c r="F85" s="109">
        <v>1</v>
      </c>
      <c r="G85" s="109">
        <v>1</v>
      </c>
      <c r="H85" s="109">
        <v>1</v>
      </c>
      <c r="I85" s="109">
        <v>1</v>
      </c>
      <c r="J85" s="109">
        <v>1</v>
      </c>
      <c r="K85" s="109">
        <v>1</v>
      </c>
      <c r="L85" s="109">
        <v>1</v>
      </c>
      <c r="M85" s="109">
        <v>1</v>
      </c>
      <c r="N85" s="109">
        <v>1</v>
      </c>
      <c r="O85" s="109">
        <v>1</v>
      </c>
      <c r="P85" s="109">
        <v>1</v>
      </c>
      <c r="Q85" s="109">
        <v>1</v>
      </c>
      <c r="R85" s="109">
        <v>1</v>
      </c>
      <c r="S85" s="109">
        <v>1</v>
      </c>
      <c r="T85" s="109">
        <v>1</v>
      </c>
      <c r="U85" s="109">
        <v>1</v>
      </c>
      <c r="V85" s="109">
        <v>1</v>
      </c>
      <c r="W85" s="109">
        <v>1</v>
      </c>
      <c r="X85" s="109">
        <v>1</v>
      </c>
      <c r="Y85" s="109">
        <v>1</v>
      </c>
      <c r="Z85" s="109">
        <v>1</v>
      </c>
      <c r="AA85" s="109">
        <v>1</v>
      </c>
      <c r="AB85" s="109">
        <v>1</v>
      </c>
      <c r="AC85" s="109">
        <v>1</v>
      </c>
      <c r="AD85" s="109">
        <v>1</v>
      </c>
      <c r="AE85" s="109">
        <v>1</v>
      </c>
      <c r="AF85" s="109">
        <v>1</v>
      </c>
      <c r="AG85" s="109">
        <v>1</v>
      </c>
      <c r="AH85" s="109">
        <v>1</v>
      </c>
      <c r="AI85" s="109">
        <v>1</v>
      </c>
      <c r="AJ85" s="109">
        <v>1</v>
      </c>
      <c r="AK85" s="109">
        <v>1</v>
      </c>
      <c r="AL85" s="109">
        <v>1</v>
      </c>
      <c r="AM85" s="109">
        <v>1</v>
      </c>
      <c r="AN85" s="109">
        <v>1</v>
      </c>
      <c r="AO85" s="109">
        <v>1</v>
      </c>
      <c r="AP85" s="109">
        <v>1</v>
      </c>
      <c r="AQ85" s="109">
        <v>1</v>
      </c>
      <c r="AR85" s="109">
        <v>1</v>
      </c>
      <c r="AS85" s="109">
        <v>1</v>
      </c>
      <c r="AT85" s="109">
        <v>1</v>
      </c>
      <c r="AU85" s="109">
        <v>1</v>
      </c>
      <c r="AV85" s="109">
        <v>1</v>
      </c>
      <c r="AW85" s="109">
        <v>1</v>
      </c>
      <c r="AX85" s="109">
        <v>1</v>
      </c>
      <c r="AY85" s="109">
        <v>1</v>
      </c>
      <c r="AZ85" s="109">
        <v>1</v>
      </c>
      <c r="BA85" s="109">
        <v>1</v>
      </c>
      <c r="BB85" s="109">
        <v>1</v>
      </c>
      <c r="BC85" s="109">
        <v>1</v>
      </c>
      <c r="BD85" s="109">
        <v>1</v>
      </c>
      <c r="BE85" s="109">
        <v>1</v>
      </c>
      <c r="BF85" s="109">
        <v>1</v>
      </c>
      <c r="BG85" s="109">
        <v>1</v>
      </c>
      <c r="BH85" s="109">
        <v>1</v>
      </c>
      <c r="BI85" s="109">
        <v>1</v>
      </c>
      <c r="BJ85" s="109">
        <v>1</v>
      </c>
      <c r="BK85" s="109">
        <v>1</v>
      </c>
      <c r="BL85" s="109">
        <v>1</v>
      </c>
      <c r="BM85" s="109">
        <v>1</v>
      </c>
      <c r="BN85" s="109">
        <v>1</v>
      </c>
      <c r="BO85" s="109">
        <v>1</v>
      </c>
      <c r="BP85" s="109">
        <v>1</v>
      </c>
      <c r="BQ85" s="109">
        <v>1</v>
      </c>
      <c r="BR85" s="109">
        <v>1</v>
      </c>
      <c r="BS85" s="109">
        <v>1</v>
      </c>
      <c r="BT85" s="109">
        <v>1</v>
      </c>
      <c r="BU85" s="109">
        <v>1</v>
      </c>
      <c r="BV85" s="109">
        <v>1</v>
      </c>
      <c r="BW85" s="109">
        <v>1</v>
      </c>
      <c r="BX85" s="109">
        <v>1</v>
      </c>
      <c r="BY85" s="109">
        <v>1</v>
      </c>
      <c r="BZ85" s="109">
        <v>1</v>
      </c>
      <c r="CA85" s="109">
        <v>1</v>
      </c>
      <c r="CB85" s="109">
        <v>1</v>
      </c>
      <c r="CC85" s="109">
        <v>1</v>
      </c>
      <c r="CD85" s="109">
        <v>1</v>
      </c>
      <c r="CE85" s="109">
        <v>1</v>
      </c>
      <c r="CF85" s="109">
        <v>1</v>
      </c>
      <c r="CG85" s="109">
        <v>1</v>
      </c>
      <c r="CH85" s="109">
        <v>1</v>
      </c>
      <c r="CI85" s="109">
        <v>1</v>
      </c>
      <c r="CJ85" s="109">
        <v>1</v>
      </c>
      <c r="CK85" s="109">
        <v>1</v>
      </c>
      <c r="CL85" s="109">
        <v>1</v>
      </c>
      <c r="CM85" s="109">
        <v>1</v>
      </c>
      <c r="CN85" s="109">
        <v>1</v>
      </c>
      <c r="CO85" s="109">
        <v>1</v>
      </c>
      <c r="CP85" s="11"/>
      <c r="CQ85" s="11"/>
      <c r="CR85" s="24">
        <v>1</v>
      </c>
      <c r="CS85" s="36">
        <v>33.2218721663602</v>
      </c>
      <c r="CT85" s="36">
        <v>-88.924419318201004</v>
      </c>
      <c r="CU85" s="17">
        <v>40</v>
      </c>
      <c r="CV85" s="15"/>
      <c r="CW85" s="13" t="s">
        <v>16</v>
      </c>
      <c r="CX85" s="13" t="s">
        <v>17</v>
      </c>
      <c r="CY85" s="17">
        <v>25</v>
      </c>
      <c r="CZ85" s="15" t="s">
        <v>42</v>
      </c>
      <c r="DA85" s="17">
        <v>40</v>
      </c>
      <c r="DB85" s="15" t="s">
        <v>42</v>
      </c>
      <c r="DC85" s="17">
        <f t="shared" si="146"/>
        <v>15</v>
      </c>
      <c r="DD85" s="15" t="s">
        <v>42</v>
      </c>
      <c r="DE85" s="12">
        <v>3</v>
      </c>
      <c r="DF85" s="105">
        <f t="shared" si="100"/>
        <v>45</v>
      </c>
      <c r="DH85" s="12">
        <v>10</v>
      </c>
      <c r="DI85" s="101">
        <f>INDEX('Cost Values'!$E$4:$E$47,MATCH(DH85,'Cost Values'!$A$4:$A$47,0))*CR85</f>
        <v>2400</v>
      </c>
      <c r="DJ85" s="12"/>
      <c r="DK85" s="12">
        <v>10</v>
      </c>
      <c r="DL85" s="101">
        <f>INDEX('Cost Values'!$E$4:$E$47,MATCH(DK85,'Cost Values'!$A$4:$A$47,0))*CR85*(1+$DL$1)^DC85</f>
        <v>6630.9644959270145</v>
      </c>
      <c r="DM85" s="12"/>
      <c r="DN85" s="127">
        <f>SUM(D85:INDEX(D85:AV85,DC85))</f>
        <v>15</v>
      </c>
      <c r="DO85" s="12"/>
      <c r="DP85" s="130">
        <f ca="1">IF(COUNT(D85:CO85)&lt;2*DA85,DA85,SUM(OFFSET(D85,0,DC85):INDEX(OFFSET(D85,0,DC85):CO85,DA85)))</f>
        <v>40</v>
      </c>
      <c r="DQ85" s="12"/>
      <c r="DR85" s="101">
        <f t="shared" si="101"/>
        <v>442.06429972846763</v>
      </c>
      <c r="DS85" s="101">
        <f t="shared" si="102"/>
        <v>442.06429972846763</v>
      </c>
      <c r="DT85" s="101">
        <f t="shared" si="103"/>
        <v>442.06429972846763</v>
      </c>
      <c r="DU85" s="101">
        <f t="shared" si="104"/>
        <v>442.06429972846763</v>
      </c>
      <c r="DV85" s="101">
        <f t="shared" si="105"/>
        <v>442.06429972846763</v>
      </c>
      <c r="DW85" s="101">
        <f t="shared" si="106"/>
        <v>442.06429972846763</v>
      </c>
      <c r="DX85" s="101">
        <f t="shared" si="107"/>
        <v>442.06429972846763</v>
      </c>
      <c r="DY85" s="101">
        <f t="shared" si="108"/>
        <v>442.06429972846763</v>
      </c>
      <c r="DZ85" s="101">
        <f t="shared" si="109"/>
        <v>442.06429972846763</v>
      </c>
      <c r="EA85" s="101">
        <f t="shared" si="110"/>
        <v>442.06429972846763</v>
      </c>
      <c r="EB85" s="101">
        <f t="shared" si="111"/>
        <v>442.06429972846763</v>
      </c>
      <c r="EC85" s="101">
        <f t="shared" si="112"/>
        <v>442.06429972846763</v>
      </c>
      <c r="ED85" s="101">
        <f t="shared" si="113"/>
        <v>442.06429972846763</v>
      </c>
      <c r="EE85" s="101">
        <f t="shared" si="114"/>
        <v>442.06429972846763</v>
      </c>
      <c r="EF85" s="101">
        <f t="shared" si="115"/>
        <v>442.06429972846763</v>
      </c>
      <c r="EG85" s="101">
        <f t="shared" si="116"/>
        <v>2491.6743046990096</v>
      </c>
      <c r="EH85" s="101">
        <f t="shared" si="117"/>
        <v>2491.6743046990096</v>
      </c>
      <c r="EI85" s="101">
        <f t="shared" si="118"/>
        <v>2491.6743046990096</v>
      </c>
      <c r="EJ85" s="101">
        <f t="shared" si="119"/>
        <v>2491.6743046990096</v>
      </c>
      <c r="EK85" s="101">
        <f t="shared" si="120"/>
        <v>2491.6743046990096</v>
      </c>
      <c r="EL85" s="101">
        <f t="shared" si="121"/>
        <v>2491.6743046990096</v>
      </c>
      <c r="EM85" s="101">
        <f t="shared" si="122"/>
        <v>2491.6743046990096</v>
      </c>
      <c r="EN85" s="101">
        <f t="shared" si="123"/>
        <v>2491.6743046990096</v>
      </c>
      <c r="EO85" s="101">
        <f t="shared" si="124"/>
        <v>2491.6743046990096</v>
      </c>
      <c r="EP85" s="101">
        <f t="shared" si="125"/>
        <v>2491.6743046990096</v>
      </c>
      <c r="EQ85" s="101">
        <f t="shared" si="126"/>
        <v>2491.6743046990096</v>
      </c>
      <c r="ER85" s="101">
        <f t="shared" si="127"/>
        <v>2491.6743046990096</v>
      </c>
      <c r="ES85" s="101">
        <f t="shared" si="128"/>
        <v>2491.6743046990096</v>
      </c>
      <c r="ET85" s="101">
        <f t="shared" si="129"/>
        <v>2491.6743046990096</v>
      </c>
      <c r="EU85" s="101">
        <f t="shared" si="130"/>
        <v>2491.6743046990096</v>
      </c>
      <c r="EV85" s="101">
        <f t="shared" si="131"/>
        <v>2491.6743046990096</v>
      </c>
      <c r="EW85" s="101">
        <f t="shared" si="132"/>
        <v>2491.6743046990096</v>
      </c>
      <c r="EX85" s="101">
        <f t="shared" si="133"/>
        <v>2491.6743046990096</v>
      </c>
      <c r="EY85" s="101">
        <f t="shared" si="134"/>
        <v>2491.6743046990096</v>
      </c>
      <c r="EZ85" s="101">
        <f t="shared" si="135"/>
        <v>2491.6743046990096</v>
      </c>
      <c r="FA85" s="101">
        <f t="shared" si="136"/>
        <v>2491.6743046990096</v>
      </c>
      <c r="FB85" s="101">
        <f t="shared" si="137"/>
        <v>2491.6743046990096</v>
      </c>
      <c r="FC85" s="101">
        <f t="shared" si="138"/>
        <v>2491.6743046990096</v>
      </c>
      <c r="FD85" s="101">
        <f t="shared" si="139"/>
        <v>2491.6743046990096</v>
      </c>
      <c r="FE85" s="101">
        <f t="shared" si="140"/>
        <v>2491.6743046990096</v>
      </c>
      <c r="FF85" s="101">
        <f t="shared" si="141"/>
        <v>2491.6743046990096</v>
      </c>
      <c r="FG85" s="101">
        <f t="shared" si="142"/>
        <v>2491.6743046990096</v>
      </c>
      <c r="FH85" s="101">
        <f t="shared" si="143"/>
        <v>2491.6743046990096</v>
      </c>
      <c r="FI85" s="101">
        <f t="shared" si="144"/>
        <v>2491.6743046990096</v>
      </c>
      <c r="FJ85" s="101">
        <f t="shared" si="145"/>
        <v>2491.6743046990096</v>
      </c>
    </row>
    <row r="86" spans="1:166" ht="45" x14ac:dyDescent="0.25">
      <c r="A86" s="50" t="s">
        <v>34</v>
      </c>
      <c r="B86" s="135">
        <v>3</v>
      </c>
      <c r="C86" s="11" t="s">
        <v>180</v>
      </c>
      <c r="D86" s="109">
        <v>1</v>
      </c>
      <c r="E86" s="109">
        <v>1</v>
      </c>
      <c r="F86" s="109">
        <v>1</v>
      </c>
      <c r="G86" s="109">
        <v>1</v>
      </c>
      <c r="H86" s="109">
        <v>1</v>
      </c>
      <c r="I86" s="109">
        <v>1</v>
      </c>
      <c r="J86" s="109">
        <v>1</v>
      </c>
      <c r="K86" s="109">
        <v>1</v>
      </c>
      <c r="L86" s="109">
        <v>1</v>
      </c>
      <c r="M86" s="109">
        <v>1</v>
      </c>
      <c r="N86" s="109">
        <v>1</v>
      </c>
      <c r="O86" s="109">
        <v>1</v>
      </c>
      <c r="P86" s="109">
        <v>1</v>
      </c>
      <c r="Q86" s="109">
        <v>1</v>
      </c>
      <c r="R86" s="109">
        <v>1</v>
      </c>
      <c r="S86" s="109">
        <v>1</v>
      </c>
      <c r="T86" s="109">
        <v>1</v>
      </c>
      <c r="U86" s="109">
        <v>1</v>
      </c>
      <c r="V86" s="109">
        <v>1</v>
      </c>
      <c r="W86" s="109">
        <v>1</v>
      </c>
      <c r="X86" s="109">
        <v>1</v>
      </c>
      <c r="Y86" s="109">
        <v>1</v>
      </c>
      <c r="Z86" s="109">
        <v>1</v>
      </c>
      <c r="AA86" s="109">
        <v>1</v>
      </c>
      <c r="AB86" s="109">
        <v>1</v>
      </c>
      <c r="AC86" s="109">
        <v>1</v>
      </c>
      <c r="AD86" s="109">
        <v>1</v>
      </c>
      <c r="AE86" s="109">
        <v>1</v>
      </c>
      <c r="AF86" s="109">
        <v>1</v>
      </c>
      <c r="AG86" s="109">
        <v>1</v>
      </c>
      <c r="AH86" s="109">
        <v>1</v>
      </c>
      <c r="AI86" s="109">
        <v>1</v>
      </c>
      <c r="AJ86" s="109">
        <v>1</v>
      </c>
      <c r="AK86" s="109">
        <v>1</v>
      </c>
      <c r="AL86" s="109">
        <v>1</v>
      </c>
      <c r="AM86" s="109">
        <v>1</v>
      </c>
      <c r="AN86" s="109">
        <v>1</v>
      </c>
      <c r="AO86" s="109">
        <v>1</v>
      </c>
      <c r="AP86" s="109">
        <v>1</v>
      </c>
      <c r="AQ86" s="109">
        <v>1</v>
      </c>
      <c r="AR86" s="109">
        <v>1</v>
      </c>
      <c r="AS86" s="109">
        <v>1</v>
      </c>
      <c r="AT86" s="109">
        <v>1</v>
      </c>
      <c r="AU86" s="109">
        <v>1</v>
      </c>
      <c r="AV86" s="109">
        <v>1</v>
      </c>
      <c r="AW86" s="109">
        <v>1</v>
      </c>
      <c r="AX86" s="109">
        <v>1</v>
      </c>
      <c r="AY86" s="109">
        <v>1</v>
      </c>
      <c r="AZ86" s="109">
        <v>1</v>
      </c>
      <c r="BA86" s="109">
        <v>1</v>
      </c>
      <c r="BB86" s="109">
        <v>1</v>
      </c>
      <c r="BC86" s="109">
        <v>1</v>
      </c>
      <c r="BD86" s="109">
        <v>1</v>
      </c>
      <c r="BE86" s="109">
        <v>1</v>
      </c>
      <c r="BF86" s="109">
        <v>1</v>
      </c>
      <c r="BG86" s="109">
        <v>1</v>
      </c>
      <c r="BH86" s="109">
        <v>1</v>
      </c>
      <c r="BI86" s="109">
        <v>1</v>
      </c>
      <c r="BJ86" s="109">
        <v>1</v>
      </c>
      <c r="BK86" s="109">
        <v>1</v>
      </c>
      <c r="BL86" s="109">
        <v>1</v>
      </c>
      <c r="BM86" s="109">
        <v>1</v>
      </c>
      <c r="BN86" s="109">
        <v>1</v>
      </c>
      <c r="BO86" s="109">
        <v>1</v>
      </c>
      <c r="BP86" s="109">
        <v>1</v>
      </c>
      <c r="BQ86" s="109">
        <v>1</v>
      </c>
      <c r="BR86" s="109">
        <v>1</v>
      </c>
      <c r="BS86" s="109">
        <v>1</v>
      </c>
      <c r="BT86" s="109">
        <v>1</v>
      </c>
      <c r="BU86" s="109">
        <v>1</v>
      </c>
      <c r="BV86" s="109">
        <v>1</v>
      </c>
      <c r="BW86" s="109">
        <v>1</v>
      </c>
      <c r="BX86" s="109">
        <v>1</v>
      </c>
      <c r="BY86" s="109">
        <v>1</v>
      </c>
      <c r="BZ86" s="109">
        <v>1</v>
      </c>
      <c r="CA86" s="109">
        <v>1</v>
      </c>
      <c r="CB86" s="109">
        <v>1</v>
      </c>
      <c r="CC86" s="109">
        <v>1</v>
      </c>
      <c r="CD86" s="109">
        <v>1</v>
      </c>
      <c r="CE86" s="109">
        <v>1</v>
      </c>
      <c r="CF86" s="109">
        <v>1</v>
      </c>
      <c r="CG86" s="109">
        <v>1</v>
      </c>
      <c r="CH86" s="109">
        <v>1</v>
      </c>
      <c r="CI86" s="109">
        <v>1</v>
      </c>
      <c r="CJ86" s="109">
        <v>1</v>
      </c>
      <c r="CK86" s="109">
        <v>1</v>
      </c>
      <c r="CL86" s="109">
        <v>1</v>
      </c>
      <c r="CM86" s="109">
        <v>1</v>
      </c>
      <c r="CN86" s="109">
        <v>1</v>
      </c>
      <c r="CO86" s="109">
        <v>1</v>
      </c>
      <c r="CP86" s="11"/>
      <c r="CQ86" s="11"/>
      <c r="CR86" s="24">
        <v>1</v>
      </c>
      <c r="CS86" s="36">
        <v>33.564084550116696</v>
      </c>
      <c r="CT86" s="36">
        <v>-88.035506925494204</v>
      </c>
      <c r="CU86" s="17">
        <v>40</v>
      </c>
      <c r="CV86" s="15"/>
      <c r="CW86" s="13" t="s">
        <v>16</v>
      </c>
      <c r="CX86" s="13" t="s">
        <v>17</v>
      </c>
      <c r="CY86" s="17">
        <v>25</v>
      </c>
      <c r="CZ86" s="15" t="s">
        <v>42</v>
      </c>
      <c r="DA86" s="17">
        <v>40</v>
      </c>
      <c r="DB86" s="15" t="s">
        <v>42</v>
      </c>
      <c r="DC86" s="17">
        <f t="shared" si="146"/>
        <v>15</v>
      </c>
      <c r="DD86" s="15" t="s">
        <v>42</v>
      </c>
      <c r="DE86" s="12">
        <v>3</v>
      </c>
      <c r="DF86" s="105">
        <f t="shared" si="100"/>
        <v>45</v>
      </c>
      <c r="DH86" s="12">
        <v>10</v>
      </c>
      <c r="DI86" s="101">
        <f>INDEX('Cost Values'!$E$4:$E$47,MATCH(DH86,'Cost Values'!$A$4:$A$47,0))*CR86</f>
        <v>2400</v>
      </c>
      <c r="DJ86" s="12"/>
      <c r="DK86" s="12">
        <v>10</v>
      </c>
      <c r="DL86" s="101">
        <f>INDEX('Cost Values'!$E$4:$E$47,MATCH(DK86,'Cost Values'!$A$4:$A$47,0))*CR86*(1+$DL$1)^DC86</f>
        <v>6630.9644959270145</v>
      </c>
      <c r="DM86" s="12"/>
      <c r="DN86" s="127">
        <f>SUM(D86:INDEX(D86:AV86,DC86))</f>
        <v>15</v>
      </c>
      <c r="DO86" s="12"/>
      <c r="DP86" s="130">
        <f ca="1">IF(COUNT(D86:CO86)&lt;2*DA86,DA86,SUM(OFFSET(D86,0,DC86):INDEX(OFFSET(D86,0,DC86):CO86,DA86)))</f>
        <v>40</v>
      </c>
      <c r="DQ86" s="12"/>
      <c r="DR86" s="101">
        <f t="shared" si="101"/>
        <v>442.06429972846763</v>
      </c>
      <c r="DS86" s="101">
        <f t="shared" si="102"/>
        <v>442.06429972846763</v>
      </c>
      <c r="DT86" s="101">
        <f t="shared" si="103"/>
        <v>442.06429972846763</v>
      </c>
      <c r="DU86" s="101">
        <f t="shared" si="104"/>
        <v>442.06429972846763</v>
      </c>
      <c r="DV86" s="101">
        <f t="shared" si="105"/>
        <v>442.06429972846763</v>
      </c>
      <c r="DW86" s="101">
        <f t="shared" si="106"/>
        <v>442.06429972846763</v>
      </c>
      <c r="DX86" s="101">
        <f t="shared" si="107"/>
        <v>442.06429972846763</v>
      </c>
      <c r="DY86" s="101">
        <f t="shared" si="108"/>
        <v>442.06429972846763</v>
      </c>
      <c r="DZ86" s="101">
        <f t="shared" si="109"/>
        <v>442.06429972846763</v>
      </c>
      <c r="EA86" s="101">
        <f t="shared" si="110"/>
        <v>442.06429972846763</v>
      </c>
      <c r="EB86" s="101">
        <f t="shared" si="111"/>
        <v>442.06429972846763</v>
      </c>
      <c r="EC86" s="101">
        <f t="shared" si="112"/>
        <v>442.06429972846763</v>
      </c>
      <c r="ED86" s="101">
        <f t="shared" si="113"/>
        <v>442.06429972846763</v>
      </c>
      <c r="EE86" s="101">
        <f t="shared" si="114"/>
        <v>442.06429972846763</v>
      </c>
      <c r="EF86" s="101">
        <f t="shared" si="115"/>
        <v>442.06429972846763</v>
      </c>
      <c r="EG86" s="101">
        <f t="shared" si="116"/>
        <v>2491.6743046990096</v>
      </c>
      <c r="EH86" s="101">
        <f t="shared" si="117"/>
        <v>2491.6743046990096</v>
      </c>
      <c r="EI86" s="101">
        <f t="shared" si="118"/>
        <v>2491.6743046990096</v>
      </c>
      <c r="EJ86" s="101">
        <f t="shared" si="119"/>
        <v>2491.6743046990096</v>
      </c>
      <c r="EK86" s="101">
        <f t="shared" si="120"/>
        <v>2491.6743046990096</v>
      </c>
      <c r="EL86" s="101">
        <f t="shared" si="121"/>
        <v>2491.6743046990096</v>
      </c>
      <c r="EM86" s="101">
        <f t="shared" si="122"/>
        <v>2491.6743046990096</v>
      </c>
      <c r="EN86" s="101">
        <f t="shared" si="123"/>
        <v>2491.6743046990096</v>
      </c>
      <c r="EO86" s="101">
        <f t="shared" si="124"/>
        <v>2491.6743046990096</v>
      </c>
      <c r="EP86" s="101">
        <f t="shared" si="125"/>
        <v>2491.6743046990096</v>
      </c>
      <c r="EQ86" s="101">
        <f t="shared" si="126"/>
        <v>2491.6743046990096</v>
      </c>
      <c r="ER86" s="101">
        <f t="shared" si="127"/>
        <v>2491.6743046990096</v>
      </c>
      <c r="ES86" s="101">
        <f t="shared" si="128"/>
        <v>2491.6743046990096</v>
      </c>
      <c r="ET86" s="101">
        <f t="shared" si="129"/>
        <v>2491.6743046990096</v>
      </c>
      <c r="EU86" s="101">
        <f t="shared" si="130"/>
        <v>2491.6743046990096</v>
      </c>
      <c r="EV86" s="101">
        <f t="shared" si="131"/>
        <v>2491.6743046990096</v>
      </c>
      <c r="EW86" s="101">
        <f t="shared" si="132"/>
        <v>2491.6743046990096</v>
      </c>
      <c r="EX86" s="101">
        <f t="shared" si="133"/>
        <v>2491.6743046990096</v>
      </c>
      <c r="EY86" s="101">
        <f t="shared" si="134"/>
        <v>2491.6743046990096</v>
      </c>
      <c r="EZ86" s="101">
        <f t="shared" si="135"/>
        <v>2491.6743046990096</v>
      </c>
      <c r="FA86" s="101">
        <f t="shared" si="136"/>
        <v>2491.6743046990096</v>
      </c>
      <c r="FB86" s="101">
        <f t="shared" si="137"/>
        <v>2491.6743046990096</v>
      </c>
      <c r="FC86" s="101">
        <f t="shared" si="138"/>
        <v>2491.6743046990096</v>
      </c>
      <c r="FD86" s="101">
        <f t="shared" si="139"/>
        <v>2491.6743046990096</v>
      </c>
      <c r="FE86" s="101">
        <f t="shared" si="140"/>
        <v>2491.6743046990096</v>
      </c>
      <c r="FF86" s="101">
        <f t="shared" si="141"/>
        <v>2491.6743046990096</v>
      </c>
      <c r="FG86" s="101">
        <f t="shared" si="142"/>
        <v>2491.6743046990096</v>
      </c>
      <c r="FH86" s="101">
        <f t="shared" si="143"/>
        <v>2491.6743046990096</v>
      </c>
      <c r="FI86" s="101">
        <f t="shared" si="144"/>
        <v>2491.6743046990096</v>
      </c>
      <c r="FJ86" s="101">
        <f t="shared" si="145"/>
        <v>2491.6743046990096</v>
      </c>
    </row>
    <row r="87" spans="1:166" ht="45" x14ac:dyDescent="0.25">
      <c r="A87" s="10" t="s">
        <v>34</v>
      </c>
      <c r="B87" s="138">
        <v>3</v>
      </c>
      <c r="C87" s="11" t="s">
        <v>181</v>
      </c>
      <c r="D87" s="109">
        <v>1</v>
      </c>
      <c r="E87" s="109">
        <v>1</v>
      </c>
      <c r="F87" s="109">
        <v>1</v>
      </c>
      <c r="G87" s="109">
        <v>1</v>
      </c>
      <c r="H87" s="109">
        <v>1</v>
      </c>
      <c r="I87" s="109">
        <v>1</v>
      </c>
      <c r="J87" s="109">
        <v>1</v>
      </c>
      <c r="K87" s="109">
        <v>1</v>
      </c>
      <c r="L87" s="109">
        <v>1</v>
      </c>
      <c r="M87" s="109">
        <v>1</v>
      </c>
      <c r="N87" s="109">
        <v>1</v>
      </c>
      <c r="O87" s="109">
        <v>1</v>
      </c>
      <c r="P87" s="109">
        <v>1</v>
      </c>
      <c r="Q87" s="109">
        <v>1</v>
      </c>
      <c r="R87" s="109">
        <v>1</v>
      </c>
      <c r="S87" s="109">
        <v>1</v>
      </c>
      <c r="T87" s="109">
        <v>1</v>
      </c>
      <c r="U87" s="109">
        <v>1</v>
      </c>
      <c r="V87" s="109">
        <v>1</v>
      </c>
      <c r="W87" s="109">
        <v>1</v>
      </c>
      <c r="X87" s="109">
        <v>1</v>
      </c>
      <c r="Y87" s="109">
        <v>1</v>
      </c>
      <c r="Z87" s="109">
        <v>1</v>
      </c>
      <c r="AA87" s="109">
        <v>1</v>
      </c>
      <c r="AB87" s="109">
        <v>1</v>
      </c>
      <c r="AC87" s="109">
        <v>1</v>
      </c>
      <c r="AD87" s="109">
        <v>1</v>
      </c>
      <c r="AE87" s="109">
        <v>1</v>
      </c>
      <c r="AF87" s="109">
        <v>1</v>
      </c>
      <c r="AG87" s="109">
        <v>1</v>
      </c>
      <c r="AH87" s="109">
        <v>1</v>
      </c>
      <c r="AI87" s="109">
        <v>1</v>
      </c>
      <c r="AJ87" s="109">
        <v>1</v>
      </c>
      <c r="AK87" s="109">
        <v>1</v>
      </c>
      <c r="AL87" s="109">
        <v>1</v>
      </c>
      <c r="AM87" s="109">
        <v>1</v>
      </c>
      <c r="AN87" s="109">
        <v>1</v>
      </c>
      <c r="AO87" s="109">
        <v>1</v>
      </c>
      <c r="AP87" s="109">
        <v>1</v>
      </c>
      <c r="AQ87" s="109">
        <v>1</v>
      </c>
      <c r="AR87" s="109">
        <v>1</v>
      </c>
      <c r="AS87" s="109">
        <v>1</v>
      </c>
      <c r="AT87" s="109">
        <v>1</v>
      </c>
      <c r="AU87" s="109">
        <v>1</v>
      </c>
      <c r="AV87" s="109">
        <v>1</v>
      </c>
      <c r="AW87" s="109">
        <v>1</v>
      </c>
      <c r="AX87" s="109">
        <v>1</v>
      </c>
      <c r="AY87" s="109">
        <v>1</v>
      </c>
      <c r="AZ87" s="109">
        <v>1</v>
      </c>
      <c r="BA87" s="109">
        <v>1</v>
      </c>
      <c r="BB87" s="109">
        <v>1</v>
      </c>
      <c r="BC87" s="109">
        <v>1</v>
      </c>
      <c r="BD87" s="109">
        <v>1</v>
      </c>
      <c r="BE87" s="109">
        <v>1</v>
      </c>
      <c r="BF87" s="109">
        <v>1</v>
      </c>
      <c r="BG87" s="109">
        <v>1</v>
      </c>
      <c r="BH87" s="109">
        <v>1</v>
      </c>
      <c r="BI87" s="109">
        <v>1</v>
      </c>
      <c r="BJ87" s="109">
        <v>1</v>
      </c>
      <c r="BK87" s="109">
        <v>1</v>
      </c>
      <c r="BL87" s="109">
        <v>1</v>
      </c>
      <c r="BM87" s="109">
        <v>1</v>
      </c>
      <c r="BN87" s="109">
        <v>1</v>
      </c>
      <c r="BO87" s="109">
        <v>1</v>
      </c>
      <c r="BP87" s="109">
        <v>1</v>
      </c>
      <c r="BQ87" s="109">
        <v>1</v>
      </c>
      <c r="BR87" s="109">
        <v>1</v>
      </c>
      <c r="BS87" s="109">
        <v>1</v>
      </c>
      <c r="BT87" s="109">
        <v>1</v>
      </c>
      <c r="BU87" s="109">
        <v>1</v>
      </c>
      <c r="BV87" s="109">
        <v>1</v>
      </c>
      <c r="BW87" s="109">
        <v>1</v>
      </c>
      <c r="BX87" s="109">
        <v>1</v>
      </c>
      <c r="BY87" s="109">
        <v>1</v>
      </c>
      <c r="BZ87" s="109">
        <v>1</v>
      </c>
      <c r="CA87" s="109">
        <v>1</v>
      </c>
      <c r="CB87" s="109">
        <v>1</v>
      </c>
      <c r="CC87" s="109">
        <v>1</v>
      </c>
      <c r="CD87" s="109">
        <v>1</v>
      </c>
      <c r="CE87" s="109">
        <v>1</v>
      </c>
      <c r="CF87" s="109">
        <v>1</v>
      </c>
      <c r="CG87" s="109">
        <v>1</v>
      </c>
      <c r="CH87" s="109">
        <v>1</v>
      </c>
      <c r="CI87" s="109">
        <v>1</v>
      </c>
      <c r="CJ87" s="109">
        <v>1</v>
      </c>
      <c r="CK87" s="109">
        <v>1</v>
      </c>
      <c r="CL87" s="109">
        <v>1</v>
      </c>
      <c r="CM87" s="109">
        <v>1</v>
      </c>
      <c r="CN87" s="109">
        <v>1</v>
      </c>
      <c r="CO87" s="109">
        <v>1</v>
      </c>
      <c r="CP87" s="11"/>
      <c r="CQ87" s="11"/>
      <c r="CR87" s="24">
        <v>1</v>
      </c>
      <c r="CS87" s="36">
        <v>33.620862300171353</v>
      </c>
      <c r="CT87" s="36">
        <v>-88.690639818216383</v>
      </c>
      <c r="CU87" s="17">
        <v>40</v>
      </c>
      <c r="CV87" s="15"/>
      <c r="CW87" s="13" t="s">
        <v>16</v>
      </c>
      <c r="CX87" s="13" t="s">
        <v>17</v>
      </c>
      <c r="CY87" s="17">
        <v>25</v>
      </c>
      <c r="CZ87" s="15" t="s">
        <v>42</v>
      </c>
      <c r="DA87" s="17">
        <v>40</v>
      </c>
      <c r="DB87" s="15" t="s">
        <v>42</v>
      </c>
      <c r="DC87" s="17">
        <f t="shared" si="146"/>
        <v>15</v>
      </c>
      <c r="DD87" s="15" t="s">
        <v>42</v>
      </c>
      <c r="DE87" s="12">
        <v>3</v>
      </c>
      <c r="DF87" s="105">
        <f t="shared" si="100"/>
        <v>45</v>
      </c>
      <c r="DH87" s="12">
        <v>10</v>
      </c>
      <c r="DI87" s="101">
        <f>INDEX('Cost Values'!$E$4:$E$47,MATCH(DH87,'Cost Values'!$A$4:$A$47,0))*CR87</f>
        <v>2400</v>
      </c>
      <c r="DJ87" s="12"/>
      <c r="DK87" s="12">
        <v>10</v>
      </c>
      <c r="DL87" s="101">
        <f>INDEX('Cost Values'!$E$4:$E$47,MATCH(DK87,'Cost Values'!$A$4:$A$47,0))*CR87*(1+$DL$1)^DC87</f>
        <v>6630.9644959270145</v>
      </c>
      <c r="DM87" s="12"/>
      <c r="DN87" s="127">
        <f>SUM(D87:INDEX(D87:AV87,DC87))</f>
        <v>15</v>
      </c>
      <c r="DO87" s="12"/>
      <c r="DP87" s="130">
        <f ca="1">IF(COUNT(D87:CO87)&lt;2*DA87,DA87,SUM(OFFSET(D87,0,DC87):INDEX(OFFSET(D87,0,DC87):CO87,DA87)))</f>
        <v>40</v>
      </c>
      <c r="DQ87" s="12"/>
      <c r="DR87" s="101">
        <f t="shared" si="101"/>
        <v>442.06429972846763</v>
      </c>
      <c r="DS87" s="101">
        <f t="shared" si="102"/>
        <v>442.06429972846763</v>
      </c>
      <c r="DT87" s="101">
        <f t="shared" si="103"/>
        <v>442.06429972846763</v>
      </c>
      <c r="DU87" s="101">
        <f t="shared" si="104"/>
        <v>442.06429972846763</v>
      </c>
      <c r="DV87" s="101">
        <f t="shared" si="105"/>
        <v>442.06429972846763</v>
      </c>
      <c r="DW87" s="101">
        <f t="shared" si="106"/>
        <v>442.06429972846763</v>
      </c>
      <c r="DX87" s="101">
        <f t="shared" si="107"/>
        <v>442.06429972846763</v>
      </c>
      <c r="DY87" s="101">
        <f t="shared" si="108"/>
        <v>442.06429972846763</v>
      </c>
      <c r="DZ87" s="101">
        <f t="shared" si="109"/>
        <v>442.06429972846763</v>
      </c>
      <c r="EA87" s="101">
        <f t="shared" si="110"/>
        <v>442.06429972846763</v>
      </c>
      <c r="EB87" s="101">
        <f t="shared" si="111"/>
        <v>442.06429972846763</v>
      </c>
      <c r="EC87" s="101">
        <f t="shared" si="112"/>
        <v>442.06429972846763</v>
      </c>
      <c r="ED87" s="101">
        <f t="shared" si="113"/>
        <v>442.06429972846763</v>
      </c>
      <c r="EE87" s="101">
        <f t="shared" si="114"/>
        <v>442.06429972846763</v>
      </c>
      <c r="EF87" s="101">
        <f t="shared" si="115"/>
        <v>442.06429972846763</v>
      </c>
      <c r="EG87" s="101">
        <f t="shared" si="116"/>
        <v>2491.6743046990096</v>
      </c>
      <c r="EH87" s="101">
        <f t="shared" si="117"/>
        <v>2491.6743046990096</v>
      </c>
      <c r="EI87" s="101">
        <f t="shared" si="118"/>
        <v>2491.6743046990096</v>
      </c>
      <c r="EJ87" s="101">
        <f t="shared" si="119"/>
        <v>2491.6743046990096</v>
      </c>
      <c r="EK87" s="101">
        <f t="shared" si="120"/>
        <v>2491.6743046990096</v>
      </c>
      <c r="EL87" s="101">
        <f t="shared" si="121"/>
        <v>2491.6743046990096</v>
      </c>
      <c r="EM87" s="101">
        <f t="shared" si="122"/>
        <v>2491.6743046990096</v>
      </c>
      <c r="EN87" s="101">
        <f t="shared" si="123"/>
        <v>2491.6743046990096</v>
      </c>
      <c r="EO87" s="101">
        <f t="shared" si="124"/>
        <v>2491.6743046990096</v>
      </c>
      <c r="EP87" s="101">
        <f t="shared" si="125"/>
        <v>2491.6743046990096</v>
      </c>
      <c r="EQ87" s="101">
        <f t="shared" si="126"/>
        <v>2491.6743046990096</v>
      </c>
      <c r="ER87" s="101">
        <f t="shared" si="127"/>
        <v>2491.6743046990096</v>
      </c>
      <c r="ES87" s="101">
        <f t="shared" si="128"/>
        <v>2491.6743046990096</v>
      </c>
      <c r="ET87" s="101">
        <f t="shared" si="129"/>
        <v>2491.6743046990096</v>
      </c>
      <c r="EU87" s="101">
        <f t="shared" si="130"/>
        <v>2491.6743046990096</v>
      </c>
      <c r="EV87" s="101">
        <f t="shared" si="131"/>
        <v>2491.6743046990096</v>
      </c>
      <c r="EW87" s="101">
        <f t="shared" si="132"/>
        <v>2491.6743046990096</v>
      </c>
      <c r="EX87" s="101">
        <f t="shared" si="133"/>
        <v>2491.6743046990096</v>
      </c>
      <c r="EY87" s="101">
        <f t="shared" si="134"/>
        <v>2491.6743046990096</v>
      </c>
      <c r="EZ87" s="101">
        <f t="shared" si="135"/>
        <v>2491.6743046990096</v>
      </c>
      <c r="FA87" s="101">
        <f t="shared" si="136"/>
        <v>2491.6743046990096</v>
      </c>
      <c r="FB87" s="101">
        <f t="shared" si="137"/>
        <v>2491.6743046990096</v>
      </c>
      <c r="FC87" s="101">
        <f t="shared" si="138"/>
        <v>2491.6743046990096</v>
      </c>
      <c r="FD87" s="101">
        <f t="shared" si="139"/>
        <v>2491.6743046990096</v>
      </c>
      <c r="FE87" s="101">
        <f t="shared" si="140"/>
        <v>2491.6743046990096</v>
      </c>
      <c r="FF87" s="101">
        <f t="shared" si="141"/>
        <v>2491.6743046990096</v>
      </c>
      <c r="FG87" s="101">
        <f t="shared" si="142"/>
        <v>2491.6743046990096</v>
      </c>
      <c r="FH87" s="101">
        <f t="shared" si="143"/>
        <v>2491.6743046990096</v>
      </c>
      <c r="FI87" s="101">
        <f t="shared" si="144"/>
        <v>2491.6743046990096</v>
      </c>
      <c r="FJ87" s="101">
        <f t="shared" si="145"/>
        <v>2491.6743046990096</v>
      </c>
    </row>
    <row r="88" spans="1:166" ht="45" x14ac:dyDescent="0.25">
      <c r="A88" s="10" t="s">
        <v>34</v>
      </c>
      <c r="B88" s="138">
        <v>3</v>
      </c>
      <c r="C88" s="11" t="s">
        <v>182</v>
      </c>
      <c r="D88" s="109">
        <v>1</v>
      </c>
      <c r="E88" s="109">
        <v>1</v>
      </c>
      <c r="F88" s="109">
        <v>1</v>
      </c>
      <c r="G88" s="109">
        <v>1</v>
      </c>
      <c r="H88" s="109">
        <v>1</v>
      </c>
      <c r="I88" s="109">
        <v>1</v>
      </c>
      <c r="J88" s="109">
        <v>1</v>
      </c>
      <c r="K88" s="109">
        <v>1</v>
      </c>
      <c r="L88" s="109">
        <v>1</v>
      </c>
      <c r="M88" s="109">
        <v>1</v>
      </c>
      <c r="N88" s="109">
        <v>1</v>
      </c>
      <c r="O88" s="109">
        <v>1</v>
      </c>
      <c r="P88" s="109">
        <v>1</v>
      </c>
      <c r="Q88" s="109">
        <v>1</v>
      </c>
      <c r="R88" s="109">
        <v>1</v>
      </c>
      <c r="S88" s="109">
        <v>1</v>
      </c>
      <c r="T88" s="109">
        <v>1</v>
      </c>
      <c r="U88" s="109">
        <v>1</v>
      </c>
      <c r="V88" s="109">
        <v>1</v>
      </c>
      <c r="W88" s="109">
        <v>1</v>
      </c>
      <c r="X88" s="109">
        <v>1</v>
      </c>
      <c r="Y88" s="109">
        <v>1</v>
      </c>
      <c r="Z88" s="109">
        <v>1</v>
      </c>
      <c r="AA88" s="109">
        <v>1</v>
      </c>
      <c r="AB88" s="109">
        <v>1</v>
      </c>
      <c r="AC88" s="109">
        <v>1</v>
      </c>
      <c r="AD88" s="109">
        <v>1</v>
      </c>
      <c r="AE88" s="109">
        <v>1</v>
      </c>
      <c r="AF88" s="109">
        <v>1</v>
      </c>
      <c r="AG88" s="109">
        <v>1</v>
      </c>
      <c r="AH88" s="109">
        <v>1</v>
      </c>
      <c r="AI88" s="109">
        <v>1</v>
      </c>
      <c r="AJ88" s="109">
        <v>1</v>
      </c>
      <c r="AK88" s="109">
        <v>1</v>
      </c>
      <c r="AL88" s="109">
        <v>1</v>
      </c>
      <c r="AM88" s="109">
        <v>1</v>
      </c>
      <c r="AN88" s="109">
        <v>1</v>
      </c>
      <c r="AO88" s="109">
        <v>1</v>
      </c>
      <c r="AP88" s="109">
        <v>1</v>
      </c>
      <c r="AQ88" s="109">
        <v>1</v>
      </c>
      <c r="AR88" s="109">
        <v>1</v>
      </c>
      <c r="AS88" s="109">
        <v>1</v>
      </c>
      <c r="AT88" s="109">
        <v>1</v>
      </c>
      <c r="AU88" s="109">
        <v>1</v>
      </c>
      <c r="AV88" s="109">
        <v>1</v>
      </c>
      <c r="AW88" s="109">
        <v>1</v>
      </c>
      <c r="AX88" s="109">
        <v>1</v>
      </c>
      <c r="AY88" s="109">
        <v>1</v>
      </c>
      <c r="AZ88" s="109">
        <v>1</v>
      </c>
      <c r="BA88" s="109">
        <v>1</v>
      </c>
      <c r="BB88" s="109">
        <v>1</v>
      </c>
      <c r="BC88" s="109">
        <v>1</v>
      </c>
      <c r="BD88" s="109">
        <v>1</v>
      </c>
      <c r="BE88" s="109">
        <v>1</v>
      </c>
      <c r="BF88" s="109">
        <v>1</v>
      </c>
      <c r="BG88" s="109">
        <v>1</v>
      </c>
      <c r="BH88" s="109">
        <v>1</v>
      </c>
      <c r="BI88" s="109">
        <v>1</v>
      </c>
      <c r="BJ88" s="109">
        <v>1</v>
      </c>
      <c r="BK88" s="109">
        <v>1</v>
      </c>
      <c r="BL88" s="109">
        <v>1</v>
      </c>
      <c r="BM88" s="109">
        <v>1</v>
      </c>
      <c r="BN88" s="109">
        <v>1</v>
      </c>
      <c r="BO88" s="109">
        <v>1</v>
      </c>
      <c r="BP88" s="109">
        <v>1</v>
      </c>
      <c r="BQ88" s="109">
        <v>1</v>
      </c>
      <c r="BR88" s="109">
        <v>1</v>
      </c>
      <c r="BS88" s="109">
        <v>1</v>
      </c>
      <c r="BT88" s="109">
        <v>1</v>
      </c>
      <c r="BU88" s="109">
        <v>1</v>
      </c>
      <c r="BV88" s="109">
        <v>1</v>
      </c>
      <c r="BW88" s="109">
        <v>1</v>
      </c>
      <c r="BX88" s="109">
        <v>1</v>
      </c>
      <c r="BY88" s="109">
        <v>1</v>
      </c>
      <c r="BZ88" s="109">
        <v>1</v>
      </c>
      <c r="CA88" s="109">
        <v>1</v>
      </c>
      <c r="CB88" s="109">
        <v>1</v>
      </c>
      <c r="CC88" s="109">
        <v>1</v>
      </c>
      <c r="CD88" s="109">
        <v>1</v>
      </c>
      <c r="CE88" s="109">
        <v>1</v>
      </c>
      <c r="CF88" s="109">
        <v>1</v>
      </c>
      <c r="CG88" s="109">
        <v>1</v>
      </c>
      <c r="CH88" s="109">
        <v>1</v>
      </c>
      <c r="CI88" s="109">
        <v>1</v>
      </c>
      <c r="CJ88" s="109">
        <v>1</v>
      </c>
      <c r="CK88" s="109">
        <v>1</v>
      </c>
      <c r="CL88" s="109">
        <v>1</v>
      </c>
      <c r="CM88" s="109">
        <v>1</v>
      </c>
      <c r="CN88" s="109">
        <v>1</v>
      </c>
      <c r="CO88" s="109">
        <v>1</v>
      </c>
      <c r="CP88" s="11"/>
      <c r="CQ88" s="11"/>
      <c r="CR88" s="24">
        <v>1</v>
      </c>
      <c r="CS88" s="36">
        <v>33.77830218461321</v>
      </c>
      <c r="CT88" s="36">
        <v>-88.683204423159026</v>
      </c>
      <c r="CU88" s="17">
        <v>40</v>
      </c>
      <c r="CV88" s="15"/>
      <c r="CW88" s="13" t="s">
        <v>16</v>
      </c>
      <c r="CX88" s="13" t="s">
        <v>17</v>
      </c>
      <c r="CY88" s="17">
        <v>25</v>
      </c>
      <c r="CZ88" s="15" t="s">
        <v>42</v>
      </c>
      <c r="DA88" s="17">
        <v>40</v>
      </c>
      <c r="DB88" s="15" t="s">
        <v>42</v>
      </c>
      <c r="DC88" s="17">
        <f t="shared" si="146"/>
        <v>15</v>
      </c>
      <c r="DD88" s="15" t="s">
        <v>42</v>
      </c>
      <c r="DE88" s="12">
        <v>3</v>
      </c>
      <c r="DF88" s="105">
        <f t="shared" si="100"/>
        <v>45</v>
      </c>
      <c r="DH88" s="12">
        <v>10</v>
      </c>
      <c r="DI88" s="101">
        <f>INDEX('Cost Values'!$E$4:$E$47,MATCH(DH88,'Cost Values'!$A$4:$A$47,0))*CR88</f>
        <v>2400</v>
      </c>
      <c r="DJ88" s="12"/>
      <c r="DK88" s="12">
        <v>10</v>
      </c>
      <c r="DL88" s="101">
        <f>INDEX('Cost Values'!$E$4:$E$47,MATCH(DK88,'Cost Values'!$A$4:$A$47,0))*CR88*(1+$DL$1)^DC88</f>
        <v>6630.9644959270145</v>
      </c>
      <c r="DM88" s="12"/>
      <c r="DN88" s="127">
        <f>SUM(D88:INDEX(D88:AV88,DC88))</f>
        <v>15</v>
      </c>
      <c r="DO88" s="12"/>
      <c r="DP88" s="130">
        <f ca="1">IF(COUNT(D88:CO88)&lt;2*DA88,DA88,SUM(OFFSET(D88,0,DC88):INDEX(OFFSET(D88,0,DC88):CO88,DA88)))</f>
        <v>40</v>
      </c>
      <c r="DQ88" s="12"/>
      <c r="DR88" s="101">
        <f t="shared" si="101"/>
        <v>442.06429972846763</v>
      </c>
      <c r="DS88" s="101">
        <f t="shared" si="102"/>
        <v>442.06429972846763</v>
      </c>
      <c r="DT88" s="101">
        <f t="shared" si="103"/>
        <v>442.06429972846763</v>
      </c>
      <c r="DU88" s="101">
        <f t="shared" si="104"/>
        <v>442.06429972846763</v>
      </c>
      <c r="DV88" s="101">
        <f t="shared" si="105"/>
        <v>442.06429972846763</v>
      </c>
      <c r="DW88" s="101">
        <f t="shared" si="106"/>
        <v>442.06429972846763</v>
      </c>
      <c r="DX88" s="101">
        <f t="shared" si="107"/>
        <v>442.06429972846763</v>
      </c>
      <c r="DY88" s="101">
        <f t="shared" si="108"/>
        <v>442.06429972846763</v>
      </c>
      <c r="DZ88" s="101">
        <f t="shared" si="109"/>
        <v>442.06429972846763</v>
      </c>
      <c r="EA88" s="101">
        <f t="shared" si="110"/>
        <v>442.06429972846763</v>
      </c>
      <c r="EB88" s="101">
        <f t="shared" si="111"/>
        <v>442.06429972846763</v>
      </c>
      <c r="EC88" s="101">
        <f t="shared" si="112"/>
        <v>442.06429972846763</v>
      </c>
      <c r="ED88" s="101">
        <f t="shared" si="113"/>
        <v>442.06429972846763</v>
      </c>
      <c r="EE88" s="101">
        <f t="shared" si="114"/>
        <v>442.06429972846763</v>
      </c>
      <c r="EF88" s="101">
        <f t="shared" si="115"/>
        <v>442.06429972846763</v>
      </c>
      <c r="EG88" s="101">
        <f t="shared" si="116"/>
        <v>2491.6743046990096</v>
      </c>
      <c r="EH88" s="101">
        <f t="shared" si="117"/>
        <v>2491.6743046990096</v>
      </c>
      <c r="EI88" s="101">
        <f t="shared" si="118"/>
        <v>2491.6743046990096</v>
      </c>
      <c r="EJ88" s="101">
        <f t="shared" si="119"/>
        <v>2491.6743046990096</v>
      </c>
      <c r="EK88" s="101">
        <f t="shared" si="120"/>
        <v>2491.6743046990096</v>
      </c>
      <c r="EL88" s="101">
        <f t="shared" si="121"/>
        <v>2491.6743046990096</v>
      </c>
      <c r="EM88" s="101">
        <f t="shared" si="122"/>
        <v>2491.6743046990096</v>
      </c>
      <c r="EN88" s="101">
        <f t="shared" si="123"/>
        <v>2491.6743046990096</v>
      </c>
      <c r="EO88" s="101">
        <f t="shared" si="124"/>
        <v>2491.6743046990096</v>
      </c>
      <c r="EP88" s="101">
        <f t="shared" si="125"/>
        <v>2491.6743046990096</v>
      </c>
      <c r="EQ88" s="101">
        <f t="shared" si="126"/>
        <v>2491.6743046990096</v>
      </c>
      <c r="ER88" s="101">
        <f t="shared" si="127"/>
        <v>2491.6743046990096</v>
      </c>
      <c r="ES88" s="101">
        <f t="shared" si="128"/>
        <v>2491.6743046990096</v>
      </c>
      <c r="ET88" s="101">
        <f t="shared" si="129"/>
        <v>2491.6743046990096</v>
      </c>
      <c r="EU88" s="101">
        <f t="shared" si="130"/>
        <v>2491.6743046990096</v>
      </c>
      <c r="EV88" s="101">
        <f t="shared" si="131"/>
        <v>2491.6743046990096</v>
      </c>
      <c r="EW88" s="101">
        <f t="shared" si="132"/>
        <v>2491.6743046990096</v>
      </c>
      <c r="EX88" s="101">
        <f t="shared" si="133"/>
        <v>2491.6743046990096</v>
      </c>
      <c r="EY88" s="101">
        <f t="shared" si="134"/>
        <v>2491.6743046990096</v>
      </c>
      <c r="EZ88" s="101">
        <f t="shared" si="135"/>
        <v>2491.6743046990096</v>
      </c>
      <c r="FA88" s="101">
        <f t="shared" si="136"/>
        <v>2491.6743046990096</v>
      </c>
      <c r="FB88" s="101">
        <f t="shared" si="137"/>
        <v>2491.6743046990096</v>
      </c>
      <c r="FC88" s="101">
        <f t="shared" si="138"/>
        <v>2491.6743046990096</v>
      </c>
      <c r="FD88" s="101">
        <f t="shared" si="139"/>
        <v>2491.6743046990096</v>
      </c>
      <c r="FE88" s="101">
        <f t="shared" si="140"/>
        <v>2491.6743046990096</v>
      </c>
      <c r="FF88" s="101">
        <f t="shared" si="141"/>
        <v>2491.6743046990096</v>
      </c>
      <c r="FG88" s="101">
        <f t="shared" si="142"/>
        <v>2491.6743046990096</v>
      </c>
      <c r="FH88" s="101">
        <f t="shared" si="143"/>
        <v>2491.6743046990096</v>
      </c>
      <c r="FI88" s="101">
        <f t="shared" si="144"/>
        <v>2491.6743046990096</v>
      </c>
      <c r="FJ88" s="101">
        <f t="shared" si="145"/>
        <v>2491.6743046990096</v>
      </c>
    </row>
    <row r="89" spans="1:166" ht="45" x14ac:dyDescent="0.25">
      <c r="A89" s="10" t="s">
        <v>34</v>
      </c>
      <c r="B89" s="138">
        <v>3</v>
      </c>
      <c r="C89" s="11" t="s">
        <v>183</v>
      </c>
      <c r="D89" s="109">
        <v>1</v>
      </c>
      <c r="E89" s="109">
        <v>1</v>
      </c>
      <c r="F89" s="109">
        <v>1</v>
      </c>
      <c r="G89" s="109">
        <v>1</v>
      </c>
      <c r="H89" s="109">
        <v>1</v>
      </c>
      <c r="I89" s="109">
        <v>1</v>
      </c>
      <c r="J89" s="109">
        <v>1</v>
      </c>
      <c r="K89" s="109">
        <v>1</v>
      </c>
      <c r="L89" s="109">
        <v>1</v>
      </c>
      <c r="M89" s="109">
        <v>1</v>
      </c>
      <c r="N89" s="109">
        <v>1</v>
      </c>
      <c r="O89" s="109">
        <v>1</v>
      </c>
      <c r="P89" s="109">
        <v>1</v>
      </c>
      <c r="Q89" s="109">
        <v>1</v>
      </c>
      <c r="R89" s="109">
        <v>1</v>
      </c>
      <c r="S89" s="109">
        <v>1</v>
      </c>
      <c r="T89" s="109">
        <v>1</v>
      </c>
      <c r="U89" s="109">
        <v>1</v>
      </c>
      <c r="V89" s="109">
        <v>1</v>
      </c>
      <c r="W89" s="109">
        <v>1</v>
      </c>
      <c r="X89" s="109">
        <v>1</v>
      </c>
      <c r="Y89" s="109">
        <v>1</v>
      </c>
      <c r="Z89" s="109">
        <v>1</v>
      </c>
      <c r="AA89" s="109">
        <v>1</v>
      </c>
      <c r="AB89" s="109">
        <v>1</v>
      </c>
      <c r="AC89" s="109">
        <v>1</v>
      </c>
      <c r="AD89" s="109">
        <v>1</v>
      </c>
      <c r="AE89" s="109">
        <v>1</v>
      </c>
      <c r="AF89" s="109">
        <v>1</v>
      </c>
      <c r="AG89" s="109">
        <v>1</v>
      </c>
      <c r="AH89" s="109">
        <v>1</v>
      </c>
      <c r="AI89" s="109">
        <v>1</v>
      </c>
      <c r="AJ89" s="109">
        <v>1</v>
      </c>
      <c r="AK89" s="109">
        <v>1</v>
      </c>
      <c r="AL89" s="109">
        <v>1</v>
      </c>
      <c r="AM89" s="109">
        <v>1</v>
      </c>
      <c r="AN89" s="109">
        <v>1</v>
      </c>
      <c r="AO89" s="109">
        <v>1</v>
      </c>
      <c r="AP89" s="109">
        <v>1</v>
      </c>
      <c r="AQ89" s="109">
        <v>1</v>
      </c>
      <c r="AR89" s="109">
        <v>1</v>
      </c>
      <c r="AS89" s="109">
        <v>1</v>
      </c>
      <c r="AT89" s="109">
        <v>1</v>
      </c>
      <c r="AU89" s="109">
        <v>1</v>
      </c>
      <c r="AV89" s="109">
        <v>1</v>
      </c>
      <c r="AW89" s="109">
        <v>1</v>
      </c>
      <c r="AX89" s="109">
        <v>1</v>
      </c>
      <c r="AY89" s="109">
        <v>1</v>
      </c>
      <c r="AZ89" s="109">
        <v>1</v>
      </c>
      <c r="BA89" s="109">
        <v>1</v>
      </c>
      <c r="BB89" s="109">
        <v>1</v>
      </c>
      <c r="BC89" s="109">
        <v>1</v>
      </c>
      <c r="BD89" s="109">
        <v>1</v>
      </c>
      <c r="BE89" s="109">
        <v>1</v>
      </c>
      <c r="BF89" s="109">
        <v>1</v>
      </c>
      <c r="BG89" s="109">
        <v>1</v>
      </c>
      <c r="BH89" s="109">
        <v>1</v>
      </c>
      <c r="BI89" s="109">
        <v>1</v>
      </c>
      <c r="BJ89" s="109">
        <v>1</v>
      </c>
      <c r="BK89" s="109">
        <v>1</v>
      </c>
      <c r="BL89" s="109">
        <v>1</v>
      </c>
      <c r="BM89" s="109">
        <v>1</v>
      </c>
      <c r="BN89" s="109">
        <v>1</v>
      </c>
      <c r="BO89" s="109">
        <v>1</v>
      </c>
      <c r="BP89" s="109">
        <v>1</v>
      </c>
      <c r="BQ89" s="109">
        <v>1</v>
      </c>
      <c r="BR89" s="109">
        <v>1</v>
      </c>
      <c r="BS89" s="109">
        <v>1</v>
      </c>
      <c r="BT89" s="109">
        <v>1</v>
      </c>
      <c r="BU89" s="109">
        <v>1</v>
      </c>
      <c r="BV89" s="109">
        <v>1</v>
      </c>
      <c r="BW89" s="109">
        <v>1</v>
      </c>
      <c r="BX89" s="109">
        <v>1</v>
      </c>
      <c r="BY89" s="109">
        <v>1</v>
      </c>
      <c r="BZ89" s="109">
        <v>1</v>
      </c>
      <c r="CA89" s="109">
        <v>1</v>
      </c>
      <c r="CB89" s="109">
        <v>1</v>
      </c>
      <c r="CC89" s="109">
        <v>1</v>
      </c>
      <c r="CD89" s="109">
        <v>1</v>
      </c>
      <c r="CE89" s="109">
        <v>1</v>
      </c>
      <c r="CF89" s="109">
        <v>1</v>
      </c>
      <c r="CG89" s="109">
        <v>1</v>
      </c>
      <c r="CH89" s="109">
        <v>1</v>
      </c>
      <c r="CI89" s="109">
        <v>1</v>
      </c>
      <c r="CJ89" s="109">
        <v>1</v>
      </c>
      <c r="CK89" s="109">
        <v>1</v>
      </c>
      <c r="CL89" s="109">
        <v>1</v>
      </c>
      <c r="CM89" s="109">
        <v>1</v>
      </c>
      <c r="CN89" s="109">
        <v>1</v>
      </c>
      <c r="CO89" s="109">
        <v>1</v>
      </c>
      <c r="CP89" s="11"/>
      <c r="CQ89" s="11"/>
      <c r="CR89" s="24">
        <v>1</v>
      </c>
      <c r="CS89" s="36">
        <v>33.763885183299074</v>
      </c>
      <c r="CT89" s="36">
        <v>-88.363188913885395</v>
      </c>
      <c r="CU89" s="17">
        <v>40</v>
      </c>
      <c r="CV89" s="15"/>
      <c r="CW89" s="13" t="s">
        <v>16</v>
      </c>
      <c r="CX89" s="13" t="s">
        <v>17</v>
      </c>
      <c r="CY89" s="17">
        <v>25</v>
      </c>
      <c r="CZ89" s="15" t="s">
        <v>42</v>
      </c>
      <c r="DA89" s="17">
        <v>40</v>
      </c>
      <c r="DB89" s="15" t="s">
        <v>42</v>
      </c>
      <c r="DC89" s="17">
        <f t="shared" si="146"/>
        <v>15</v>
      </c>
      <c r="DD89" s="15" t="s">
        <v>42</v>
      </c>
      <c r="DE89" s="12">
        <v>3</v>
      </c>
      <c r="DF89" s="105">
        <f t="shared" si="100"/>
        <v>45</v>
      </c>
      <c r="DH89" s="12">
        <v>10</v>
      </c>
      <c r="DI89" s="101">
        <f>INDEX('Cost Values'!$E$4:$E$47,MATCH(DH89,'Cost Values'!$A$4:$A$47,0))*CR89</f>
        <v>2400</v>
      </c>
      <c r="DJ89" s="12"/>
      <c r="DK89" s="12">
        <v>10</v>
      </c>
      <c r="DL89" s="101">
        <f>INDEX('Cost Values'!$E$4:$E$47,MATCH(DK89,'Cost Values'!$A$4:$A$47,0))*CR89*(1+$DL$1)^DC89</f>
        <v>6630.9644959270145</v>
      </c>
      <c r="DM89" s="12"/>
      <c r="DN89" s="127">
        <f>SUM(D89:INDEX(D89:AV89,DC89))</f>
        <v>15</v>
      </c>
      <c r="DO89" s="12"/>
      <c r="DP89" s="130">
        <f ca="1">IF(COUNT(D89:CO89)&lt;2*DA89,DA89,SUM(OFFSET(D89,0,DC89):INDEX(OFFSET(D89,0,DC89):CO89,DA89)))</f>
        <v>40</v>
      </c>
      <c r="DQ89" s="12"/>
      <c r="DR89" s="101">
        <f t="shared" si="101"/>
        <v>442.06429972846763</v>
      </c>
      <c r="DS89" s="101">
        <f t="shared" si="102"/>
        <v>442.06429972846763</v>
      </c>
      <c r="DT89" s="101">
        <f t="shared" si="103"/>
        <v>442.06429972846763</v>
      </c>
      <c r="DU89" s="101">
        <f t="shared" si="104"/>
        <v>442.06429972846763</v>
      </c>
      <c r="DV89" s="101">
        <f t="shared" si="105"/>
        <v>442.06429972846763</v>
      </c>
      <c r="DW89" s="101">
        <f t="shared" si="106"/>
        <v>442.06429972846763</v>
      </c>
      <c r="DX89" s="101">
        <f t="shared" si="107"/>
        <v>442.06429972846763</v>
      </c>
      <c r="DY89" s="101">
        <f t="shared" si="108"/>
        <v>442.06429972846763</v>
      </c>
      <c r="DZ89" s="101">
        <f t="shared" si="109"/>
        <v>442.06429972846763</v>
      </c>
      <c r="EA89" s="101">
        <f t="shared" si="110"/>
        <v>442.06429972846763</v>
      </c>
      <c r="EB89" s="101">
        <f t="shared" si="111"/>
        <v>442.06429972846763</v>
      </c>
      <c r="EC89" s="101">
        <f t="shared" si="112"/>
        <v>442.06429972846763</v>
      </c>
      <c r="ED89" s="101">
        <f t="shared" si="113"/>
        <v>442.06429972846763</v>
      </c>
      <c r="EE89" s="101">
        <f t="shared" si="114"/>
        <v>442.06429972846763</v>
      </c>
      <c r="EF89" s="101">
        <f t="shared" si="115"/>
        <v>442.06429972846763</v>
      </c>
      <c r="EG89" s="101">
        <f t="shared" si="116"/>
        <v>2491.6743046990096</v>
      </c>
      <c r="EH89" s="101">
        <f t="shared" si="117"/>
        <v>2491.6743046990096</v>
      </c>
      <c r="EI89" s="101">
        <f t="shared" si="118"/>
        <v>2491.6743046990096</v>
      </c>
      <c r="EJ89" s="101">
        <f t="shared" si="119"/>
        <v>2491.6743046990096</v>
      </c>
      <c r="EK89" s="101">
        <f t="shared" si="120"/>
        <v>2491.6743046990096</v>
      </c>
      <c r="EL89" s="101">
        <f t="shared" si="121"/>
        <v>2491.6743046990096</v>
      </c>
      <c r="EM89" s="101">
        <f t="shared" si="122"/>
        <v>2491.6743046990096</v>
      </c>
      <c r="EN89" s="101">
        <f t="shared" si="123"/>
        <v>2491.6743046990096</v>
      </c>
      <c r="EO89" s="101">
        <f t="shared" si="124"/>
        <v>2491.6743046990096</v>
      </c>
      <c r="EP89" s="101">
        <f t="shared" si="125"/>
        <v>2491.6743046990096</v>
      </c>
      <c r="EQ89" s="101">
        <f t="shared" si="126"/>
        <v>2491.6743046990096</v>
      </c>
      <c r="ER89" s="101">
        <f t="shared" si="127"/>
        <v>2491.6743046990096</v>
      </c>
      <c r="ES89" s="101">
        <f t="shared" si="128"/>
        <v>2491.6743046990096</v>
      </c>
      <c r="ET89" s="101">
        <f t="shared" si="129"/>
        <v>2491.6743046990096</v>
      </c>
      <c r="EU89" s="101">
        <f t="shared" si="130"/>
        <v>2491.6743046990096</v>
      </c>
      <c r="EV89" s="101">
        <f t="shared" si="131"/>
        <v>2491.6743046990096</v>
      </c>
      <c r="EW89" s="101">
        <f t="shared" si="132"/>
        <v>2491.6743046990096</v>
      </c>
      <c r="EX89" s="101">
        <f t="shared" si="133"/>
        <v>2491.6743046990096</v>
      </c>
      <c r="EY89" s="101">
        <f t="shared" si="134"/>
        <v>2491.6743046990096</v>
      </c>
      <c r="EZ89" s="101">
        <f t="shared" si="135"/>
        <v>2491.6743046990096</v>
      </c>
      <c r="FA89" s="101">
        <f t="shared" si="136"/>
        <v>2491.6743046990096</v>
      </c>
      <c r="FB89" s="101">
        <f t="shared" si="137"/>
        <v>2491.6743046990096</v>
      </c>
      <c r="FC89" s="101">
        <f t="shared" si="138"/>
        <v>2491.6743046990096</v>
      </c>
      <c r="FD89" s="101">
        <f t="shared" si="139"/>
        <v>2491.6743046990096</v>
      </c>
      <c r="FE89" s="101">
        <f t="shared" si="140"/>
        <v>2491.6743046990096</v>
      </c>
      <c r="FF89" s="101">
        <f t="shared" si="141"/>
        <v>2491.6743046990096</v>
      </c>
      <c r="FG89" s="101">
        <f t="shared" si="142"/>
        <v>2491.6743046990096</v>
      </c>
      <c r="FH89" s="101">
        <f t="shared" si="143"/>
        <v>2491.6743046990096</v>
      </c>
      <c r="FI89" s="101">
        <f t="shared" si="144"/>
        <v>2491.6743046990096</v>
      </c>
      <c r="FJ89" s="101">
        <f t="shared" si="145"/>
        <v>2491.6743046990096</v>
      </c>
    </row>
    <row r="90" spans="1:166" ht="45" x14ac:dyDescent="0.25">
      <c r="A90" s="10" t="s">
        <v>34</v>
      </c>
      <c r="B90" s="138">
        <v>3</v>
      </c>
      <c r="C90" s="11" t="s">
        <v>184</v>
      </c>
      <c r="D90" s="109">
        <v>1</v>
      </c>
      <c r="E90" s="109">
        <v>1</v>
      </c>
      <c r="F90" s="109">
        <v>1</v>
      </c>
      <c r="G90" s="109">
        <v>1</v>
      </c>
      <c r="H90" s="109">
        <v>1</v>
      </c>
      <c r="I90" s="109">
        <v>1</v>
      </c>
      <c r="J90" s="109">
        <v>1</v>
      </c>
      <c r="K90" s="109">
        <v>1</v>
      </c>
      <c r="L90" s="109">
        <v>1</v>
      </c>
      <c r="M90" s="109">
        <v>1</v>
      </c>
      <c r="N90" s="109">
        <v>1</v>
      </c>
      <c r="O90" s="109">
        <v>1</v>
      </c>
      <c r="P90" s="109">
        <v>1</v>
      </c>
      <c r="Q90" s="109">
        <v>1</v>
      </c>
      <c r="R90" s="109">
        <v>1</v>
      </c>
      <c r="S90" s="109">
        <v>1</v>
      </c>
      <c r="T90" s="109">
        <v>1</v>
      </c>
      <c r="U90" s="109">
        <v>1</v>
      </c>
      <c r="V90" s="109">
        <v>1</v>
      </c>
      <c r="W90" s="109">
        <v>1</v>
      </c>
      <c r="X90" s="109">
        <v>1</v>
      </c>
      <c r="Y90" s="109">
        <v>1</v>
      </c>
      <c r="Z90" s="109">
        <v>1</v>
      </c>
      <c r="AA90" s="109">
        <v>1</v>
      </c>
      <c r="AB90" s="109">
        <v>1</v>
      </c>
      <c r="AC90" s="109">
        <v>1</v>
      </c>
      <c r="AD90" s="109">
        <v>1</v>
      </c>
      <c r="AE90" s="109">
        <v>1</v>
      </c>
      <c r="AF90" s="109">
        <v>1</v>
      </c>
      <c r="AG90" s="109">
        <v>1</v>
      </c>
      <c r="AH90" s="109">
        <v>1</v>
      </c>
      <c r="AI90" s="109">
        <v>1</v>
      </c>
      <c r="AJ90" s="109">
        <v>1</v>
      </c>
      <c r="AK90" s="109">
        <v>1</v>
      </c>
      <c r="AL90" s="109">
        <v>1</v>
      </c>
      <c r="AM90" s="109">
        <v>1</v>
      </c>
      <c r="AN90" s="109">
        <v>1</v>
      </c>
      <c r="AO90" s="109">
        <v>1</v>
      </c>
      <c r="AP90" s="109">
        <v>1</v>
      </c>
      <c r="AQ90" s="109">
        <v>1</v>
      </c>
      <c r="AR90" s="109">
        <v>1</v>
      </c>
      <c r="AS90" s="109">
        <v>1</v>
      </c>
      <c r="AT90" s="109">
        <v>1</v>
      </c>
      <c r="AU90" s="109">
        <v>1</v>
      </c>
      <c r="AV90" s="109">
        <v>1</v>
      </c>
      <c r="AW90" s="109">
        <v>1</v>
      </c>
      <c r="AX90" s="109">
        <v>1</v>
      </c>
      <c r="AY90" s="109">
        <v>1</v>
      </c>
      <c r="AZ90" s="109">
        <v>1</v>
      </c>
      <c r="BA90" s="109">
        <v>1</v>
      </c>
      <c r="BB90" s="109">
        <v>1</v>
      </c>
      <c r="BC90" s="109">
        <v>1</v>
      </c>
      <c r="BD90" s="109">
        <v>1</v>
      </c>
      <c r="BE90" s="109">
        <v>1</v>
      </c>
      <c r="BF90" s="109">
        <v>1</v>
      </c>
      <c r="BG90" s="109">
        <v>1</v>
      </c>
      <c r="BH90" s="109">
        <v>1</v>
      </c>
      <c r="BI90" s="109">
        <v>1</v>
      </c>
      <c r="BJ90" s="109">
        <v>1</v>
      </c>
      <c r="BK90" s="109">
        <v>1</v>
      </c>
      <c r="BL90" s="109">
        <v>1</v>
      </c>
      <c r="BM90" s="109">
        <v>1</v>
      </c>
      <c r="BN90" s="109">
        <v>1</v>
      </c>
      <c r="BO90" s="109">
        <v>1</v>
      </c>
      <c r="BP90" s="109">
        <v>1</v>
      </c>
      <c r="BQ90" s="109">
        <v>1</v>
      </c>
      <c r="BR90" s="109">
        <v>1</v>
      </c>
      <c r="BS90" s="109">
        <v>1</v>
      </c>
      <c r="BT90" s="109">
        <v>1</v>
      </c>
      <c r="BU90" s="109">
        <v>1</v>
      </c>
      <c r="BV90" s="109">
        <v>1</v>
      </c>
      <c r="BW90" s="109">
        <v>1</v>
      </c>
      <c r="BX90" s="109">
        <v>1</v>
      </c>
      <c r="BY90" s="109">
        <v>1</v>
      </c>
      <c r="BZ90" s="109">
        <v>1</v>
      </c>
      <c r="CA90" s="109">
        <v>1</v>
      </c>
      <c r="CB90" s="109">
        <v>1</v>
      </c>
      <c r="CC90" s="109">
        <v>1</v>
      </c>
      <c r="CD90" s="109">
        <v>1</v>
      </c>
      <c r="CE90" s="109">
        <v>1</v>
      </c>
      <c r="CF90" s="109">
        <v>1</v>
      </c>
      <c r="CG90" s="109">
        <v>1</v>
      </c>
      <c r="CH90" s="109">
        <v>1</v>
      </c>
      <c r="CI90" s="109">
        <v>1</v>
      </c>
      <c r="CJ90" s="109">
        <v>1</v>
      </c>
      <c r="CK90" s="109">
        <v>1</v>
      </c>
      <c r="CL90" s="109">
        <v>1</v>
      </c>
      <c r="CM90" s="109">
        <v>1</v>
      </c>
      <c r="CN90" s="109">
        <v>1</v>
      </c>
      <c r="CO90" s="109">
        <v>1</v>
      </c>
      <c r="CP90" s="11"/>
      <c r="CQ90" s="11"/>
      <c r="CR90" s="24">
        <v>1</v>
      </c>
      <c r="CS90" s="36">
        <v>33.755612807363605</v>
      </c>
      <c r="CT90" s="36">
        <v>-88.611980019615871</v>
      </c>
      <c r="CU90" s="17">
        <v>40</v>
      </c>
      <c r="CV90" s="15"/>
      <c r="CW90" s="13" t="s">
        <v>16</v>
      </c>
      <c r="CX90" s="13" t="s">
        <v>17</v>
      </c>
      <c r="CY90" s="17">
        <v>25</v>
      </c>
      <c r="CZ90" s="15" t="s">
        <v>42</v>
      </c>
      <c r="DA90" s="17">
        <v>40</v>
      </c>
      <c r="DB90" s="15" t="s">
        <v>42</v>
      </c>
      <c r="DC90" s="17">
        <f t="shared" si="146"/>
        <v>15</v>
      </c>
      <c r="DD90" s="15" t="s">
        <v>42</v>
      </c>
      <c r="DE90" s="12">
        <v>3</v>
      </c>
      <c r="DF90" s="105">
        <f t="shared" si="100"/>
        <v>45</v>
      </c>
      <c r="DH90" s="12">
        <v>10</v>
      </c>
      <c r="DI90" s="101">
        <f>INDEX('Cost Values'!$E$4:$E$47,MATCH(DH90,'Cost Values'!$A$4:$A$47,0))*CR90</f>
        <v>2400</v>
      </c>
      <c r="DJ90" s="12"/>
      <c r="DK90" s="12">
        <v>10</v>
      </c>
      <c r="DL90" s="101">
        <f>INDEX('Cost Values'!$E$4:$E$47,MATCH(DK90,'Cost Values'!$A$4:$A$47,0))*CR90*(1+$DL$1)^DC90</f>
        <v>6630.9644959270145</v>
      </c>
      <c r="DM90" s="12"/>
      <c r="DN90" s="127">
        <f>SUM(D90:INDEX(D90:AV90,DC90))</f>
        <v>15</v>
      </c>
      <c r="DO90" s="12"/>
      <c r="DP90" s="130">
        <f ca="1">IF(COUNT(D90:CO90)&lt;2*DA90,DA90,SUM(OFFSET(D90,0,DC90):INDEX(OFFSET(D90,0,DC90):CO90,DA90)))</f>
        <v>40</v>
      </c>
      <c r="DQ90" s="12"/>
      <c r="DR90" s="101">
        <f t="shared" si="101"/>
        <v>442.06429972846763</v>
      </c>
      <c r="DS90" s="101">
        <f t="shared" si="102"/>
        <v>442.06429972846763</v>
      </c>
      <c r="DT90" s="101">
        <f t="shared" si="103"/>
        <v>442.06429972846763</v>
      </c>
      <c r="DU90" s="101">
        <f t="shared" si="104"/>
        <v>442.06429972846763</v>
      </c>
      <c r="DV90" s="101">
        <f t="shared" si="105"/>
        <v>442.06429972846763</v>
      </c>
      <c r="DW90" s="101">
        <f t="shared" si="106"/>
        <v>442.06429972846763</v>
      </c>
      <c r="DX90" s="101">
        <f t="shared" si="107"/>
        <v>442.06429972846763</v>
      </c>
      <c r="DY90" s="101">
        <f t="shared" si="108"/>
        <v>442.06429972846763</v>
      </c>
      <c r="DZ90" s="101">
        <f t="shared" si="109"/>
        <v>442.06429972846763</v>
      </c>
      <c r="EA90" s="101">
        <f t="shared" si="110"/>
        <v>442.06429972846763</v>
      </c>
      <c r="EB90" s="101">
        <f t="shared" si="111"/>
        <v>442.06429972846763</v>
      </c>
      <c r="EC90" s="101">
        <f t="shared" si="112"/>
        <v>442.06429972846763</v>
      </c>
      <c r="ED90" s="101">
        <f t="shared" si="113"/>
        <v>442.06429972846763</v>
      </c>
      <c r="EE90" s="101">
        <f t="shared" si="114"/>
        <v>442.06429972846763</v>
      </c>
      <c r="EF90" s="101">
        <f t="shared" si="115"/>
        <v>442.06429972846763</v>
      </c>
      <c r="EG90" s="101">
        <f t="shared" si="116"/>
        <v>2491.6743046990096</v>
      </c>
      <c r="EH90" s="101">
        <f t="shared" si="117"/>
        <v>2491.6743046990096</v>
      </c>
      <c r="EI90" s="101">
        <f t="shared" si="118"/>
        <v>2491.6743046990096</v>
      </c>
      <c r="EJ90" s="101">
        <f t="shared" si="119"/>
        <v>2491.6743046990096</v>
      </c>
      <c r="EK90" s="101">
        <f t="shared" si="120"/>
        <v>2491.6743046990096</v>
      </c>
      <c r="EL90" s="101">
        <f t="shared" si="121"/>
        <v>2491.6743046990096</v>
      </c>
      <c r="EM90" s="101">
        <f t="shared" si="122"/>
        <v>2491.6743046990096</v>
      </c>
      <c r="EN90" s="101">
        <f t="shared" si="123"/>
        <v>2491.6743046990096</v>
      </c>
      <c r="EO90" s="101">
        <f t="shared" si="124"/>
        <v>2491.6743046990096</v>
      </c>
      <c r="EP90" s="101">
        <f t="shared" si="125"/>
        <v>2491.6743046990096</v>
      </c>
      <c r="EQ90" s="101">
        <f t="shared" si="126"/>
        <v>2491.6743046990096</v>
      </c>
      <c r="ER90" s="101">
        <f t="shared" si="127"/>
        <v>2491.6743046990096</v>
      </c>
      <c r="ES90" s="101">
        <f t="shared" si="128"/>
        <v>2491.6743046990096</v>
      </c>
      <c r="ET90" s="101">
        <f t="shared" si="129"/>
        <v>2491.6743046990096</v>
      </c>
      <c r="EU90" s="101">
        <f t="shared" si="130"/>
        <v>2491.6743046990096</v>
      </c>
      <c r="EV90" s="101">
        <f t="shared" si="131"/>
        <v>2491.6743046990096</v>
      </c>
      <c r="EW90" s="101">
        <f t="shared" si="132"/>
        <v>2491.6743046990096</v>
      </c>
      <c r="EX90" s="101">
        <f t="shared" si="133"/>
        <v>2491.6743046990096</v>
      </c>
      <c r="EY90" s="101">
        <f t="shared" si="134"/>
        <v>2491.6743046990096</v>
      </c>
      <c r="EZ90" s="101">
        <f t="shared" si="135"/>
        <v>2491.6743046990096</v>
      </c>
      <c r="FA90" s="101">
        <f t="shared" si="136"/>
        <v>2491.6743046990096</v>
      </c>
      <c r="FB90" s="101">
        <f t="shared" si="137"/>
        <v>2491.6743046990096</v>
      </c>
      <c r="FC90" s="101">
        <f t="shared" si="138"/>
        <v>2491.6743046990096</v>
      </c>
      <c r="FD90" s="101">
        <f t="shared" si="139"/>
        <v>2491.6743046990096</v>
      </c>
      <c r="FE90" s="101">
        <f t="shared" si="140"/>
        <v>2491.6743046990096</v>
      </c>
      <c r="FF90" s="101">
        <f t="shared" si="141"/>
        <v>2491.6743046990096</v>
      </c>
      <c r="FG90" s="101">
        <f t="shared" si="142"/>
        <v>2491.6743046990096</v>
      </c>
      <c r="FH90" s="101">
        <f t="shared" si="143"/>
        <v>2491.6743046990096</v>
      </c>
      <c r="FI90" s="101">
        <f t="shared" si="144"/>
        <v>2491.6743046990096</v>
      </c>
      <c r="FJ90" s="101">
        <f t="shared" si="145"/>
        <v>2491.6743046990096</v>
      </c>
    </row>
    <row r="91" spans="1:166" ht="45" x14ac:dyDescent="0.25">
      <c r="A91" s="10" t="s">
        <v>34</v>
      </c>
      <c r="B91" s="138">
        <v>3</v>
      </c>
      <c r="C91" s="11" t="s">
        <v>185</v>
      </c>
      <c r="D91" s="109">
        <v>1</v>
      </c>
      <c r="E91" s="109">
        <v>1</v>
      </c>
      <c r="F91" s="109">
        <v>1</v>
      </c>
      <c r="G91" s="109">
        <v>1</v>
      </c>
      <c r="H91" s="109">
        <v>1</v>
      </c>
      <c r="I91" s="109">
        <v>1</v>
      </c>
      <c r="J91" s="109">
        <v>1</v>
      </c>
      <c r="K91" s="109">
        <v>1</v>
      </c>
      <c r="L91" s="109">
        <v>1</v>
      </c>
      <c r="M91" s="109">
        <v>1</v>
      </c>
      <c r="N91" s="109">
        <v>1</v>
      </c>
      <c r="O91" s="109">
        <v>1</v>
      </c>
      <c r="P91" s="109">
        <v>1</v>
      </c>
      <c r="Q91" s="109">
        <v>1</v>
      </c>
      <c r="R91" s="109">
        <v>1</v>
      </c>
      <c r="S91" s="109">
        <v>1</v>
      </c>
      <c r="T91" s="109">
        <v>1</v>
      </c>
      <c r="U91" s="109">
        <v>1</v>
      </c>
      <c r="V91" s="109">
        <v>1</v>
      </c>
      <c r="W91" s="109">
        <v>1</v>
      </c>
      <c r="X91" s="109">
        <v>1</v>
      </c>
      <c r="Y91" s="109">
        <v>1</v>
      </c>
      <c r="Z91" s="109">
        <v>1</v>
      </c>
      <c r="AA91" s="109">
        <v>1</v>
      </c>
      <c r="AB91" s="109">
        <v>1</v>
      </c>
      <c r="AC91" s="109">
        <v>1</v>
      </c>
      <c r="AD91" s="109">
        <v>1</v>
      </c>
      <c r="AE91" s="109">
        <v>1</v>
      </c>
      <c r="AF91" s="109">
        <v>1</v>
      </c>
      <c r="AG91" s="109">
        <v>1</v>
      </c>
      <c r="AH91" s="109">
        <v>1</v>
      </c>
      <c r="AI91" s="109">
        <v>1</v>
      </c>
      <c r="AJ91" s="109">
        <v>1</v>
      </c>
      <c r="AK91" s="109">
        <v>1</v>
      </c>
      <c r="AL91" s="109">
        <v>1</v>
      </c>
      <c r="AM91" s="109">
        <v>1</v>
      </c>
      <c r="AN91" s="109">
        <v>1</v>
      </c>
      <c r="AO91" s="109">
        <v>1</v>
      </c>
      <c r="AP91" s="109">
        <v>1</v>
      </c>
      <c r="AQ91" s="109">
        <v>1</v>
      </c>
      <c r="AR91" s="109">
        <v>1</v>
      </c>
      <c r="AS91" s="109">
        <v>1</v>
      </c>
      <c r="AT91" s="109">
        <v>1</v>
      </c>
      <c r="AU91" s="109">
        <v>1</v>
      </c>
      <c r="AV91" s="109">
        <v>1</v>
      </c>
      <c r="AW91" s="109">
        <v>1</v>
      </c>
      <c r="AX91" s="109">
        <v>1</v>
      </c>
      <c r="AY91" s="109">
        <v>1</v>
      </c>
      <c r="AZ91" s="109">
        <v>1</v>
      </c>
      <c r="BA91" s="109">
        <v>1</v>
      </c>
      <c r="BB91" s="109">
        <v>1</v>
      </c>
      <c r="BC91" s="109">
        <v>1</v>
      </c>
      <c r="BD91" s="109">
        <v>1</v>
      </c>
      <c r="BE91" s="109">
        <v>1</v>
      </c>
      <c r="BF91" s="109">
        <v>1</v>
      </c>
      <c r="BG91" s="109">
        <v>1</v>
      </c>
      <c r="BH91" s="109">
        <v>1</v>
      </c>
      <c r="BI91" s="109">
        <v>1</v>
      </c>
      <c r="BJ91" s="109">
        <v>1</v>
      </c>
      <c r="BK91" s="109">
        <v>1</v>
      </c>
      <c r="BL91" s="109">
        <v>1</v>
      </c>
      <c r="BM91" s="109">
        <v>1</v>
      </c>
      <c r="BN91" s="109">
        <v>1</v>
      </c>
      <c r="BO91" s="109">
        <v>1</v>
      </c>
      <c r="BP91" s="109">
        <v>1</v>
      </c>
      <c r="BQ91" s="109">
        <v>1</v>
      </c>
      <c r="BR91" s="109">
        <v>1</v>
      </c>
      <c r="BS91" s="109">
        <v>1</v>
      </c>
      <c r="BT91" s="109">
        <v>1</v>
      </c>
      <c r="BU91" s="109">
        <v>1</v>
      </c>
      <c r="BV91" s="109">
        <v>1</v>
      </c>
      <c r="BW91" s="109">
        <v>1</v>
      </c>
      <c r="BX91" s="109">
        <v>1</v>
      </c>
      <c r="BY91" s="109">
        <v>1</v>
      </c>
      <c r="BZ91" s="109">
        <v>1</v>
      </c>
      <c r="CA91" s="109">
        <v>1</v>
      </c>
      <c r="CB91" s="109">
        <v>1</v>
      </c>
      <c r="CC91" s="109">
        <v>1</v>
      </c>
      <c r="CD91" s="109">
        <v>1</v>
      </c>
      <c r="CE91" s="109">
        <v>1</v>
      </c>
      <c r="CF91" s="109">
        <v>1</v>
      </c>
      <c r="CG91" s="109">
        <v>1</v>
      </c>
      <c r="CH91" s="109">
        <v>1</v>
      </c>
      <c r="CI91" s="109">
        <v>1</v>
      </c>
      <c r="CJ91" s="109">
        <v>1</v>
      </c>
      <c r="CK91" s="109">
        <v>1</v>
      </c>
      <c r="CL91" s="109">
        <v>1</v>
      </c>
      <c r="CM91" s="109">
        <v>1</v>
      </c>
      <c r="CN91" s="109">
        <v>1</v>
      </c>
      <c r="CO91" s="109">
        <v>1</v>
      </c>
      <c r="CP91" s="11"/>
      <c r="CQ91" s="11"/>
      <c r="CR91" s="24">
        <v>1</v>
      </c>
      <c r="CS91" s="36">
        <v>33.355638474014015</v>
      </c>
      <c r="CT91" s="36">
        <v>-88.273046855026962</v>
      </c>
      <c r="CU91" s="17">
        <v>40</v>
      </c>
      <c r="CV91" s="15"/>
      <c r="CW91" s="13" t="s">
        <v>16</v>
      </c>
      <c r="CX91" s="13" t="s">
        <v>17</v>
      </c>
      <c r="CY91" s="17">
        <v>25</v>
      </c>
      <c r="CZ91" s="15" t="s">
        <v>42</v>
      </c>
      <c r="DA91" s="17">
        <v>40</v>
      </c>
      <c r="DB91" s="15" t="s">
        <v>42</v>
      </c>
      <c r="DC91" s="17">
        <f t="shared" si="146"/>
        <v>15</v>
      </c>
      <c r="DD91" s="15" t="s">
        <v>42</v>
      </c>
      <c r="DE91" s="12">
        <v>3</v>
      </c>
      <c r="DF91" s="105">
        <f t="shared" si="100"/>
        <v>45</v>
      </c>
      <c r="DH91" s="12">
        <v>10</v>
      </c>
      <c r="DI91" s="101">
        <f>INDEX('Cost Values'!$E$4:$E$47,MATCH(DH91,'Cost Values'!$A$4:$A$47,0))*CR91</f>
        <v>2400</v>
      </c>
      <c r="DJ91" s="12"/>
      <c r="DK91" s="12">
        <v>10</v>
      </c>
      <c r="DL91" s="101">
        <f>INDEX('Cost Values'!$E$4:$E$47,MATCH(DK91,'Cost Values'!$A$4:$A$47,0))*CR91*(1+$DL$1)^DC91</f>
        <v>6630.9644959270145</v>
      </c>
      <c r="DM91" s="12"/>
      <c r="DN91" s="127">
        <f>SUM(D91:INDEX(D91:AV91,DC91))</f>
        <v>15</v>
      </c>
      <c r="DO91" s="12"/>
      <c r="DP91" s="130">
        <f ca="1">IF(COUNT(D91:CO91)&lt;2*DA91,DA91,SUM(OFFSET(D91,0,DC91):INDEX(OFFSET(D91,0,DC91):CO91,DA91)))</f>
        <v>40</v>
      </c>
      <c r="DQ91" s="12"/>
      <c r="DR91" s="101">
        <f t="shared" si="101"/>
        <v>442.06429972846763</v>
      </c>
      <c r="DS91" s="101">
        <f t="shared" si="102"/>
        <v>442.06429972846763</v>
      </c>
      <c r="DT91" s="101">
        <f t="shared" si="103"/>
        <v>442.06429972846763</v>
      </c>
      <c r="DU91" s="101">
        <f t="shared" si="104"/>
        <v>442.06429972846763</v>
      </c>
      <c r="DV91" s="101">
        <f t="shared" si="105"/>
        <v>442.06429972846763</v>
      </c>
      <c r="DW91" s="101">
        <f t="shared" si="106"/>
        <v>442.06429972846763</v>
      </c>
      <c r="DX91" s="101">
        <f t="shared" si="107"/>
        <v>442.06429972846763</v>
      </c>
      <c r="DY91" s="101">
        <f t="shared" si="108"/>
        <v>442.06429972846763</v>
      </c>
      <c r="DZ91" s="101">
        <f t="shared" si="109"/>
        <v>442.06429972846763</v>
      </c>
      <c r="EA91" s="101">
        <f t="shared" si="110"/>
        <v>442.06429972846763</v>
      </c>
      <c r="EB91" s="101">
        <f t="shared" si="111"/>
        <v>442.06429972846763</v>
      </c>
      <c r="EC91" s="101">
        <f t="shared" si="112"/>
        <v>442.06429972846763</v>
      </c>
      <c r="ED91" s="101">
        <f t="shared" si="113"/>
        <v>442.06429972846763</v>
      </c>
      <c r="EE91" s="101">
        <f t="shared" si="114"/>
        <v>442.06429972846763</v>
      </c>
      <c r="EF91" s="101">
        <f t="shared" si="115"/>
        <v>442.06429972846763</v>
      </c>
      <c r="EG91" s="101">
        <f t="shared" si="116"/>
        <v>2491.6743046990096</v>
      </c>
      <c r="EH91" s="101">
        <f t="shared" si="117"/>
        <v>2491.6743046990096</v>
      </c>
      <c r="EI91" s="101">
        <f t="shared" si="118"/>
        <v>2491.6743046990096</v>
      </c>
      <c r="EJ91" s="101">
        <f t="shared" si="119"/>
        <v>2491.6743046990096</v>
      </c>
      <c r="EK91" s="101">
        <f t="shared" si="120"/>
        <v>2491.6743046990096</v>
      </c>
      <c r="EL91" s="101">
        <f t="shared" si="121"/>
        <v>2491.6743046990096</v>
      </c>
      <c r="EM91" s="101">
        <f t="shared" si="122"/>
        <v>2491.6743046990096</v>
      </c>
      <c r="EN91" s="101">
        <f t="shared" si="123"/>
        <v>2491.6743046990096</v>
      </c>
      <c r="EO91" s="101">
        <f t="shared" si="124"/>
        <v>2491.6743046990096</v>
      </c>
      <c r="EP91" s="101">
        <f t="shared" si="125"/>
        <v>2491.6743046990096</v>
      </c>
      <c r="EQ91" s="101">
        <f t="shared" si="126"/>
        <v>2491.6743046990096</v>
      </c>
      <c r="ER91" s="101">
        <f t="shared" si="127"/>
        <v>2491.6743046990096</v>
      </c>
      <c r="ES91" s="101">
        <f t="shared" si="128"/>
        <v>2491.6743046990096</v>
      </c>
      <c r="ET91" s="101">
        <f t="shared" si="129"/>
        <v>2491.6743046990096</v>
      </c>
      <c r="EU91" s="101">
        <f t="shared" si="130"/>
        <v>2491.6743046990096</v>
      </c>
      <c r="EV91" s="101">
        <f t="shared" si="131"/>
        <v>2491.6743046990096</v>
      </c>
      <c r="EW91" s="101">
        <f t="shared" si="132"/>
        <v>2491.6743046990096</v>
      </c>
      <c r="EX91" s="101">
        <f t="shared" si="133"/>
        <v>2491.6743046990096</v>
      </c>
      <c r="EY91" s="101">
        <f t="shared" si="134"/>
        <v>2491.6743046990096</v>
      </c>
      <c r="EZ91" s="101">
        <f t="shared" si="135"/>
        <v>2491.6743046990096</v>
      </c>
      <c r="FA91" s="101">
        <f t="shared" si="136"/>
        <v>2491.6743046990096</v>
      </c>
      <c r="FB91" s="101">
        <f t="shared" si="137"/>
        <v>2491.6743046990096</v>
      </c>
      <c r="FC91" s="101">
        <f t="shared" si="138"/>
        <v>2491.6743046990096</v>
      </c>
      <c r="FD91" s="101">
        <f t="shared" si="139"/>
        <v>2491.6743046990096</v>
      </c>
      <c r="FE91" s="101">
        <f t="shared" si="140"/>
        <v>2491.6743046990096</v>
      </c>
      <c r="FF91" s="101">
        <f t="shared" si="141"/>
        <v>2491.6743046990096</v>
      </c>
      <c r="FG91" s="101">
        <f t="shared" si="142"/>
        <v>2491.6743046990096</v>
      </c>
      <c r="FH91" s="101">
        <f t="shared" si="143"/>
        <v>2491.6743046990096</v>
      </c>
      <c r="FI91" s="101">
        <f t="shared" si="144"/>
        <v>2491.6743046990096</v>
      </c>
      <c r="FJ91" s="101">
        <f t="shared" si="145"/>
        <v>2491.6743046990096</v>
      </c>
    </row>
    <row r="92" spans="1:166" ht="45" x14ac:dyDescent="0.25">
      <c r="A92" s="10" t="s">
        <v>34</v>
      </c>
      <c r="B92" s="138">
        <v>3</v>
      </c>
      <c r="C92" s="11" t="s">
        <v>186</v>
      </c>
      <c r="D92" s="109">
        <v>1</v>
      </c>
      <c r="E92" s="109">
        <v>1</v>
      </c>
      <c r="F92" s="109">
        <v>1</v>
      </c>
      <c r="G92" s="109">
        <v>1</v>
      </c>
      <c r="H92" s="109">
        <v>1</v>
      </c>
      <c r="I92" s="109">
        <v>1</v>
      </c>
      <c r="J92" s="109">
        <v>1</v>
      </c>
      <c r="K92" s="109">
        <v>1</v>
      </c>
      <c r="L92" s="109">
        <v>1</v>
      </c>
      <c r="M92" s="109">
        <v>1</v>
      </c>
      <c r="N92" s="109">
        <v>1</v>
      </c>
      <c r="O92" s="109">
        <v>1</v>
      </c>
      <c r="P92" s="109">
        <v>1</v>
      </c>
      <c r="Q92" s="109">
        <v>1</v>
      </c>
      <c r="R92" s="109">
        <v>1</v>
      </c>
      <c r="S92" s="109">
        <v>1</v>
      </c>
      <c r="T92" s="109">
        <v>1</v>
      </c>
      <c r="U92" s="109">
        <v>1</v>
      </c>
      <c r="V92" s="109">
        <v>1</v>
      </c>
      <c r="W92" s="109">
        <v>1</v>
      </c>
      <c r="X92" s="109">
        <v>1</v>
      </c>
      <c r="Y92" s="109">
        <v>1</v>
      </c>
      <c r="Z92" s="109">
        <v>1</v>
      </c>
      <c r="AA92" s="109">
        <v>1</v>
      </c>
      <c r="AB92" s="109">
        <v>1</v>
      </c>
      <c r="AC92" s="109">
        <v>1</v>
      </c>
      <c r="AD92" s="109">
        <v>1</v>
      </c>
      <c r="AE92" s="109">
        <v>1</v>
      </c>
      <c r="AF92" s="109">
        <v>1</v>
      </c>
      <c r="AG92" s="109">
        <v>1</v>
      </c>
      <c r="AH92" s="109">
        <v>1</v>
      </c>
      <c r="AI92" s="109">
        <v>1</v>
      </c>
      <c r="AJ92" s="109">
        <v>1</v>
      </c>
      <c r="AK92" s="109">
        <v>1</v>
      </c>
      <c r="AL92" s="109">
        <v>1</v>
      </c>
      <c r="AM92" s="109">
        <v>1</v>
      </c>
      <c r="AN92" s="109">
        <v>1</v>
      </c>
      <c r="AO92" s="109">
        <v>1</v>
      </c>
      <c r="AP92" s="109">
        <v>1</v>
      </c>
      <c r="AQ92" s="109">
        <v>1</v>
      </c>
      <c r="AR92" s="109">
        <v>1</v>
      </c>
      <c r="AS92" s="109">
        <v>1</v>
      </c>
      <c r="AT92" s="109">
        <v>1</v>
      </c>
      <c r="AU92" s="109">
        <v>1</v>
      </c>
      <c r="AV92" s="109">
        <v>1</v>
      </c>
      <c r="AW92" s="109">
        <v>1</v>
      </c>
      <c r="AX92" s="109">
        <v>1</v>
      </c>
      <c r="AY92" s="109">
        <v>1</v>
      </c>
      <c r="AZ92" s="109">
        <v>1</v>
      </c>
      <c r="BA92" s="109">
        <v>1</v>
      </c>
      <c r="BB92" s="109">
        <v>1</v>
      </c>
      <c r="BC92" s="109">
        <v>1</v>
      </c>
      <c r="BD92" s="109">
        <v>1</v>
      </c>
      <c r="BE92" s="109">
        <v>1</v>
      </c>
      <c r="BF92" s="109">
        <v>1</v>
      </c>
      <c r="BG92" s="109">
        <v>1</v>
      </c>
      <c r="BH92" s="109">
        <v>1</v>
      </c>
      <c r="BI92" s="109">
        <v>1</v>
      </c>
      <c r="BJ92" s="109">
        <v>1</v>
      </c>
      <c r="BK92" s="109">
        <v>1</v>
      </c>
      <c r="BL92" s="109">
        <v>1</v>
      </c>
      <c r="BM92" s="109">
        <v>1</v>
      </c>
      <c r="BN92" s="109">
        <v>1</v>
      </c>
      <c r="BO92" s="109">
        <v>1</v>
      </c>
      <c r="BP92" s="109">
        <v>1</v>
      </c>
      <c r="BQ92" s="109">
        <v>1</v>
      </c>
      <c r="BR92" s="109">
        <v>1</v>
      </c>
      <c r="BS92" s="109">
        <v>1</v>
      </c>
      <c r="BT92" s="109">
        <v>1</v>
      </c>
      <c r="BU92" s="109">
        <v>1</v>
      </c>
      <c r="BV92" s="109">
        <v>1</v>
      </c>
      <c r="BW92" s="109">
        <v>1</v>
      </c>
      <c r="BX92" s="109">
        <v>1</v>
      </c>
      <c r="BY92" s="109">
        <v>1</v>
      </c>
      <c r="BZ92" s="109">
        <v>1</v>
      </c>
      <c r="CA92" s="109">
        <v>1</v>
      </c>
      <c r="CB92" s="109">
        <v>1</v>
      </c>
      <c r="CC92" s="109">
        <v>1</v>
      </c>
      <c r="CD92" s="109">
        <v>1</v>
      </c>
      <c r="CE92" s="109">
        <v>1</v>
      </c>
      <c r="CF92" s="109">
        <v>1</v>
      </c>
      <c r="CG92" s="109">
        <v>1</v>
      </c>
      <c r="CH92" s="109">
        <v>1</v>
      </c>
      <c r="CI92" s="109">
        <v>1</v>
      </c>
      <c r="CJ92" s="109">
        <v>1</v>
      </c>
      <c r="CK92" s="109">
        <v>1</v>
      </c>
      <c r="CL92" s="109">
        <v>1</v>
      </c>
      <c r="CM92" s="109">
        <v>1</v>
      </c>
      <c r="CN92" s="109">
        <v>1</v>
      </c>
      <c r="CO92" s="109">
        <v>1</v>
      </c>
      <c r="CP92" s="11"/>
      <c r="CQ92" s="11"/>
      <c r="CR92" s="24">
        <v>1</v>
      </c>
      <c r="CS92" s="36">
        <v>33.819999457179627</v>
      </c>
      <c r="CT92" s="36">
        <v>-88.75317986524945</v>
      </c>
      <c r="CU92" s="17">
        <v>40</v>
      </c>
      <c r="CV92" s="15"/>
      <c r="CW92" s="13" t="s">
        <v>16</v>
      </c>
      <c r="CX92" s="13" t="s">
        <v>17</v>
      </c>
      <c r="CY92" s="17">
        <v>25</v>
      </c>
      <c r="CZ92" s="15" t="s">
        <v>42</v>
      </c>
      <c r="DA92" s="17">
        <v>40</v>
      </c>
      <c r="DB92" s="15" t="s">
        <v>42</v>
      </c>
      <c r="DC92" s="17">
        <f t="shared" si="146"/>
        <v>15</v>
      </c>
      <c r="DD92" s="15" t="s">
        <v>42</v>
      </c>
      <c r="DE92" s="12">
        <v>3</v>
      </c>
      <c r="DF92" s="105">
        <f t="shared" si="100"/>
        <v>45</v>
      </c>
      <c r="DH92" s="12">
        <v>10</v>
      </c>
      <c r="DI92" s="101">
        <f>INDEX('Cost Values'!$E$4:$E$47,MATCH(DH92,'Cost Values'!$A$4:$A$47,0))*CR92</f>
        <v>2400</v>
      </c>
      <c r="DJ92" s="12"/>
      <c r="DK92" s="12">
        <v>10</v>
      </c>
      <c r="DL92" s="101">
        <f>INDEX('Cost Values'!$E$4:$E$47,MATCH(DK92,'Cost Values'!$A$4:$A$47,0))*CR92*(1+$DL$1)^DC92</f>
        <v>6630.9644959270145</v>
      </c>
      <c r="DM92" s="12"/>
      <c r="DN92" s="127">
        <f>SUM(D92:INDEX(D92:AV92,DC92))</f>
        <v>15</v>
      </c>
      <c r="DO92" s="12"/>
      <c r="DP92" s="130">
        <f ca="1">IF(COUNT(D92:CO92)&lt;2*DA92,DA92,SUM(OFFSET(D92,0,DC92):INDEX(OFFSET(D92,0,DC92):CO92,DA92)))</f>
        <v>40</v>
      </c>
      <c r="DQ92" s="12"/>
      <c r="DR92" s="101">
        <f t="shared" si="101"/>
        <v>442.06429972846763</v>
      </c>
      <c r="DS92" s="101">
        <f t="shared" si="102"/>
        <v>442.06429972846763</v>
      </c>
      <c r="DT92" s="101">
        <f t="shared" si="103"/>
        <v>442.06429972846763</v>
      </c>
      <c r="DU92" s="101">
        <f t="shared" si="104"/>
        <v>442.06429972846763</v>
      </c>
      <c r="DV92" s="101">
        <f t="shared" si="105"/>
        <v>442.06429972846763</v>
      </c>
      <c r="DW92" s="101">
        <f t="shared" si="106"/>
        <v>442.06429972846763</v>
      </c>
      <c r="DX92" s="101">
        <f t="shared" si="107"/>
        <v>442.06429972846763</v>
      </c>
      <c r="DY92" s="101">
        <f t="shared" si="108"/>
        <v>442.06429972846763</v>
      </c>
      <c r="DZ92" s="101">
        <f t="shared" si="109"/>
        <v>442.06429972846763</v>
      </c>
      <c r="EA92" s="101">
        <f t="shared" si="110"/>
        <v>442.06429972846763</v>
      </c>
      <c r="EB92" s="101">
        <f t="shared" si="111"/>
        <v>442.06429972846763</v>
      </c>
      <c r="EC92" s="101">
        <f t="shared" si="112"/>
        <v>442.06429972846763</v>
      </c>
      <c r="ED92" s="101">
        <f t="shared" si="113"/>
        <v>442.06429972846763</v>
      </c>
      <c r="EE92" s="101">
        <f t="shared" si="114"/>
        <v>442.06429972846763</v>
      </c>
      <c r="EF92" s="101">
        <f t="shared" si="115"/>
        <v>442.06429972846763</v>
      </c>
      <c r="EG92" s="101">
        <f t="shared" si="116"/>
        <v>2491.6743046990096</v>
      </c>
      <c r="EH92" s="101">
        <f t="shared" si="117"/>
        <v>2491.6743046990096</v>
      </c>
      <c r="EI92" s="101">
        <f t="shared" si="118"/>
        <v>2491.6743046990096</v>
      </c>
      <c r="EJ92" s="101">
        <f t="shared" si="119"/>
        <v>2491.6743046990096</v>
      </c>
      <c r="EK92" s="101">
        <f t="shared" si="120"/>
        <v>2491.6743046990096</v>
      </c>
      <c r="EL92" s="101">
        <f t="shared" si="121"/>
        <v>2491.6743046990096</v>
      </c>
      <c r="EM92" s="101">
        <f t="shared" si="122"/>
        <v>2491.6743046990096</v>
      </c>
      <c r="EN92" s="101">
        <f t="shared" si="123"/>
        <v>2491.6743046990096</v>
      </c>
      <c r="EO92" s="101">
        <f t="shared" si="124"/>
        <v>2491.6743046990096</v>
      </c>
      <c r="EP92" s="101">
        <f t="shared" si="125"/>
        <v>2491.6743046990096</v>
      </c>
      <c r="EQ92" s="101">
        <f t="shared" si="126"/>
        <v>2491.6743046990096</v>
      </c>
      <c r="ER92" s="101">
        <f t="shared" si="127"/>
        <v>2491.6743046990096</v>
      </c>
      <c r="ES92" s="101">
        <f t="shared" si="128"/>
        <v>2491.6743046990096</v>
      </c>
      <c r="ET92" s="101">
        <f t="shared" si="129"/>
        <v>2491.6743046990096</v>
      </c>
      <c r="EU92" s="101">
        <f t="shared" si="130"/>
        <v>2491.6743046990096</v>
      </c>
      <c r="EV92" s="101">
        <f t="shared" si="131"/>
        <v>2491.6743046990096</v>
      </c>
      <c r="EW92" s="101">
        <f t="shared" si="132"/>
        <v>2491.6743046990096</v>
      </c>
      <c r="EX92" s="101">
        <f t="shared" si="133"/>
        <v>2491.6743046990096</v>
      </c>
      <c r="EY92" s="101">
        <f t="shared" si="134"/>
        <v>2491.6743046990096</v>
      </c>
      <c r="EZ92" s="101">
        <f t="shared" si="135"/>
        <v>2491.6743046990096</v>
      </c>
      <c r="FA92" s="101">
        <f t="shared" si="136"/>
        <v>2491.6743046990096</v>
      </c>
      <c r="FB92" s="101">
        <f t="shared" si="137"/>
        <v>2491.6743046990096</v>
      </c>
      <c r="FC92" s="101">
        <f t="shared" si="138"/>
        <v>2491.6743046990096</v>
      </c>
      <c r="FD92" s="101">
        <f t="shared" si="139"/>
        <v>2491.6743046990096</v>
      </c>
      <c r="FE92" s="101">
        <f t="shared" si="140"/>
        <v>2491.6743046990096</v>
      </c>
      <c r="FF92" s="101">
        <f t="shared" si="141"/>
        <v>2491.6743046990096</v>
      </c>
      <c r="FG92" s="101">
        <f t="shared" si="142"/>
        <v>2491.6743046990096</v>
      </c>
      <c r="FH92" s="101">
        <f t="shared" si="143"/>
        <v>2491.6743046990096</v>
      </c>
      <c r="FI92" s="101">
        <f t="shared" si="144"/>
        <v>2491.6743046990096</v>
      </c>
      <c r="FJ92" s="101">
        <f t="shared" si="145"/>
        <v>2491.6743046990096</v>
      </c>
    </row>
    <row r="93" spans="1:166" ht="30" x14ac:dyDescent="0.25">
      <c r="A93" s="10" t="s">
        <v>37</v>
      </c>
      <c r="B93" s="138">
        <v>7</v>
      </c>
      <c r="C93" s="11" t="s">
        <v>18</v>
      </c>
      <c r="D93" s="109">
        <v>1</v>
      </c>
      <c r="E93" s="109">
        <v>1</v>
      </c>
      <c r="F93" s="109">
        <v>1</v>
      </c>
      <c r="G93" s="109">
        <v>1</v>
      </c>
      <c r="H93" s="109">
        <v>1</v>
      </c>
      <c r="I93" s="109">
        <v>1</v>
      </c>
      <c r="J93" s="109">
        <v>1</v>
      </c>
      <c r="K93" s="109">
        <v>1</v>
      </c>
      <c r="L93" s="109">
        <v>1</v>
      </c>
      <c r="M93" s="109">
        <v>1</v>
      </c>
      <c r="N93" s="109">
        <v>1</v>
      </c>
      <c r="O93" s="109">
        <v>1</v>
      </c>
      <c r="P93" s="109">
        <v>1</v>
      </c>
      <c r="Q93" s="109">
        <v>1</v>
      </c>
      <c r="R93" s="109">
        <v>1</v>
      </c>
      <c r="S93" s="109">
        <v>1</v>
      </c>
      <c r="T93" s="109">
        <v>1</v>
      </c>
      <c r="U93" s="109">
        <v>1</v>
      </c>
      <c r="V93" s="109">
        <v>1</v>
      </c>
      <c r="W93" s="109">
        <v>1</v>
      </c>
      <c r="X93" s="109">
        <v>1</v>
      </c>
      <c r="Y93" s="109">
        <v>1</v>
      </c>
      <c r="Z93" s="109">
        <v>1</v>
      </c>
      <c r="AA93" s="109">
        <v>1</v>
      </c>
      <c r="AB93" s="109">
        <v>1</v>
      </c>
      <c r="AC93" s="109">
        <v>1</v>
      </c>
      <c r="AD93" s="109">
        <v>1</v>
      </c>
      <c r="AE93" s="109">
        <v>1</v>
      </c>
      <c r="AF93" s="109">
        <v>1</v>
      </c>
      <c r="AG93" s="109">
        <v>1</v>
      </c>
      <c r="AH93" s="109">
        <v>1</v>
      </c>
      <c r="AI93" s="109">
        <v>1</v>
      </c>
      <c r="AJ93" s="109">
        <v>1</v>
      </c>
      <c r="AK93" s="109">
        <v>1</v>
      </c>
      <c r="AL93" s="109">
        <v>1</v>
      </c>
      <c r="AM93" s="109">
        <v>1</v>
      </c>
      <c r="AN93" s="109">
        <v>1</v>
      </c>
      <c r="AO93" s="109">
        <v>1</v>
      </c>
      <c r="AP93" s="109">
        <v>1</v>
      </c>
      <c r="AQ93" s="109">
        <v>1</v>
      </c>
      <c r="AR93" s="109">
        <v>1</v>
      </c>
      <c r="AS93" s="109">
        <v>1</v>
      </c>
      <c r="AT93" s="109">
        <v>1</v>
      </c>
      <c r="AU93" s="109">
        <v>1</v>
      </c>
      <c r="AV93" s="109">
        <v>1</v>
      </c>
      <c r="AW93" s="109">
        <v>1</v>
      </c>
      <c r="AX93" s="109">
        <v>1</v>
      </c>
      <c r="AY93" s="109">
        <v>1</v>
      </c>
      <c r="AZ93" s="109">
        <v>1</v>
      </c>
      <c r="BA93" s="109">
        <v>1</v>
      </c>
      <c r="BB93" s="109">
        <v>1</v>
      </c>
      <c r="BC93" s="109">
        <v>1</v>
      </c>
      <c r="BD93" s="109">
        <v>1</v>
      </c>
      <c r="BE93" s="109">
        <v>1</v>
      </c>
      <c r="BF93" s="109">
        <v>1</v>
      </c>
      <c r="BG93" s="109">
        <v>1</v>
      </c>
      <c r="BH93" s="109">
        <v>1</v>
      </c>
      <c r="BI93" s="109">
        <v>1</v>
      </c>
      <c r="BJ93" s="109">
        <v>1</v>
      </c>
      <c r="BK93" s="109">
        <v>1</v>
      </c>
      <c r="BL93" s="109">
        <v>1</v>
      </c>
      <c r="BM93" s="109">
        <v>1</v>
      </c>
      <c r="BN93" s="109">
        <v>1</v>
      </c>
      <c r="BO93" s="109">
        <v>1</v>
      </c>
      <c r="BP93" s="109">
        <v>1</v>
      </c>
      <c r="BQ93" s="109">
        <v>1</v>
      </c>
      <c r="BR93" s="109">
        <v>1</v>
      </c>
      <c r="BS93" s="109">
        <v>1</v>
      </c>
      <c r="BT93" s="109">
        <v>1</v>
      </c>
      <c r="BU93" s="109">
        <v>1</v>
      </c>
      <c r="BV93" s="109">
        <v>1</v>
      </c>
      <c r="BW93" s="109">
        <v>1</v>
      </c>
      <c r="BX93" s="109">
        <v>1</v>
      </c>
      <c r="BY93" s="109">
        <v>1</v>
      </c>
      <c r="BZ93" s="109">
        <v>1</v>
      </c>
      <c r="CA93" s="109">
        <v>1</v>
      </c>
      <c r="CB93" s="109">
        <v>1</v>
      </c>
      <c r="CC93" s="109">
        <v>1</v>
      </c>
      <c r="CD93" s="109">
        <v>1</v>
      </c>
      <c r="CE93" s="109">
        <v>1</v>
      </c>
      <c r="CF93" s="109">
        <v>1</v>
      </c>
      <c r="CG93" s="109">
        <v>1</v>
      </c>
      <c r="CH93" s="109">
        <v>1</v>
      </c>
      <c r="CI93" s="109">
        <v>1</v>
      </c>
      <c r="CJ93" s="109">
        <v>1</v>
      </c>
      <c r="CK93" s="109">
        <v>1</v>
      </c>
      <c r="CL93" s="109">
        <v>1</v>
      </c>
      <c r="CM93" s="109">
        <v>1</v>
      </c>
      <c r="CN93" s="109">
        <v>1</v>
      </c>
      <c r="CO93" s="109">
        <v>1</v>
      </c>
      <c r="CP93" s="11"/>
      <c r="CQ93" s="11"/>
      <c r="CR93" s="24">
        <v>1</v>
      </c>
      <c r="CS93" s="32">
        <v>33.430433000000001</v>
      </c>
      <c r="CT93" s="32">
        <v>-88.801721000000001</v>
      </c>
      <c r="CU93" s="17">
        <v>20</v>
      </c>
      <c r="CV93" s="15" t="s">
        <v>42</v>
      </c>
      <c r="CW93" s="13" t="s">
        <v>16</v>
      </c>
      <c r="CX93" s="13" t="s">
        <v>19</v>
      </c>
      <c r="CY93" s="17">
        <v>1</v>
      </c>
      <c r="CZ93" s="15" t="s">
        <v>42</v>
      </c>
      <c r="DA93" s="17">
        <v>20</v>
      </c>
      <c r="DB93" s="15" t="s">
        <v>42</v>
      </c>
      <c r="DC93" s="17">
        <f t="shared" si="146"/>
        <v>19</v>
      </c>
      <c r="DD93" s="15" t="s">
        <v>42</v>
      </c>
      <c r="DE93" s="12">
        <v>3</v>
      </c>
      <c r="DF93" s="105">
        <f t="shared" si="100"/>
        <v>57</v>
      </c>
      <c r="DH93" s="12">
        <v>20</v>
      </c>
      <c r="DI93" s="101">
        <f>INDEX('Cost Values'!$G$4:$G$47,MATCH(DH93,'Cost Values'!$A$4:$A$47,0))*CR93</f>
        <v>25000</v>
      </c>
      <c r="DJ93" s="12"/>
      <c r="DK93" s="12">
        <v>20</v>
      </c>
      <c r="DL93" s="101">
        <f>INDEX('Cost Values'!$G$4:$G$47,MATCH(DK93,'Cost Values'!$A$4:$A$47,0))*CR93*(1+$DL$1)^DC93</f>
        <v>90573.870269835883</v>
      </c>
      <c r="DM93" s="12"/>
      <c r="DN93" s="127">
        <f>SUM(D93:INDEX(D93:AV93,DC93))</f>
        <v>19</v>
      </c>
      <c r="DO93" s="12"/>
      <c r="DP93" s="130">
        <f ca="1">IF(COUNT(D93:CO93)&lt;2*DA93,DA93,SUM(OFFSET(D93,0,DC93):INDEX(OFFSET(D93,0,DC93):CO93,DA93)))</f>
        <v>20</v>
      </c>
      <c r="DQ93" s="12"/>
      <c r="DR93" s="101">
        <f t="shared" si="101"/>
        <v>4767.0458036755726</v>
      </c>
      <c r="DS93" s="101">
        <f t="shared" si="102"/>
        <v>4767.0458036755726</v>
      </c>
      <c r="DT93" s="101">
        <f t="shared" si="103"/>
        <v>4767.0458036755726</v>
      </c>
      <c r="DU93" s="101">
        <f t="shared" si="104"/>
        <v>4767.0458036755726</v>
      </c>
      <c r="DV93" s="101">
        <f t="shared" si="105"/>
        <v>4767.0458036755726</v>
      </c>
      <c r="DW93" s="101">
        <f t="shared" si="106"/>
        <v>4767.0458036755726</v>
      </c>
      <c r="DX93" s="101">
        <f t="shared" si="107"/>
        <v>4767.0458036755726</v>
      </c>
      <c r="DY93" s="101">
        <f t="shared" si="108"/>
        <v>4767.0458036755726</v>
      </c>
      <c r="DZ93" s="101">
        <f t="shared" si="109"/>
        <v>4767.0458036755726</v>
      </c>
      <c r="EA93" s="101">
        <f t="shared" si="110"/>
        <v>4767.0458036755726</v>
      </c>
      <c r="EB93" s="101">
        <f t="shared" si="111"/>
        <v>4767.0458036755726</v>
      </c>
      <c r="EC93" s="101">
        <f t="shared" si="112"/>
        <v>4767.0458036755726</v>
      </c>
      <c r="ED93" s="101">
        <f t="shared" si="113"/>
        <v>4767.0458036755726</v>
      </c>
      <c r="EE93" s="101">
        <f t="shared" si="114"/>
        <v>4767.0458036755726</v>
      </c>
      <c r="EF93" s="101">
        <f t="shared" si="115"/>
        <v>4767.0458036755726</v>
      </c>
      <c r="EG93" s="101">
        <f t="shared" si="116"/>
        <v>4767.0458036755726</v>
      </c>
      <c r="EH93" s="101">
        <f t="shared" si="117"/>
        <v>4767.0458036755726</v>
      </c>
      <c r="EI93" s="101">
        <f t="shared" si="118"/>
        <v>4767.0458036755726</v>
      </c>
      <c r="EJ93" s="101">
        <f t="shared" si="119"/>
        <v>4767.0458036755726</v>
      </c>
      <c r="EK93" s="101">
        <f t="shared" si="120"/>
        <v>17557.40031310124</v>
      </c>
      <c r="EL93" s="101">
        <f t="shared" si="121"/>
        <v>17557.40031310124</v>
      </c>
      <c r="EM93" s="101">
        <f t="shared" si="122"/>
        <v>17557.40031310124</v>
      </c>
      <c r="EN93" s="101">
        <f t="shared" si="123"/>
        <v>17557.40031310124</v>
      </c>
      <c r="EO93" s="101">
        <f t="shared" si="124"/>
        <v>17557.40031310124</v>
      </c>
      <c r="EP93" s="101">
        <f t="shared" si="125"/>
        <v>17557.40031310124</v>
      </c>
      <c r="EQ93" s="101">
        <f t="shared" si="126"/>
        <v>17557.40031310124</v>
      </c>
      <c r="ER93" s="101">
        <f t="shared" si="127"/>
        <v>17557.40031310124</v>
      </c>
      <c r="ES93" s="101">
        <f t="shared" si="128"/>
        <v>17557.40031310124</v>
      </c>
      <c r="ET93" s="101">
        <f t="shared" si="129"/>
        <v>17557.40031310124</v>
      </c>
      <c r="EU93" s="101">
        <f t="shared" si="130"/>
        <v>17557.40031310124</v>
      </c>
      <c r="EV93" s="101">
        <f t="shared" si="131"/>
        <v>17557.40031310124</v>
      </c>
      <c r="EW93" s="101">
        <f t="shared" si="132"/>
        <v>17557.40031310124</v>
      </c>
      <c r="EX93" s="101">
        <f t="shared" si="133"/>
        <v>17557.40031310124</v>
      </c>
      <c r="EY93" s="101">
        <f t="shared" si="134"/>
        <v>17557.40031310124</v>
      </c>
      <c r="EZ93" s="101">
        <f t="shared" si="135"/>
        <v>17557.40031310124</v>
      </c>
      <c r="FA93" s="101">
        <f t="shared" si="136"/>
        <v>17557.40031310124</v>
      </c>
      <c r="FB93" s="101">
        <f t="shared" si="137"/>
        <v>17557.40031310124</v>
      </c>
      <c r="FC93" s="101">
        <f t="shared" si="138"/>
        <v>17557.40031310124</v>
      </c>
      <c r="FD93" s="101">
        <f t="shared" si="139"/>
        <v>17557.40031310124</v>
      </c>
      <c r="FE93" s="101">
        <f t="shared" si="140"/>
        <v>68068.705651225566</v>
      </c>
      <c r="FF93" s="101">
        <f t="shared" si="141"/>
        <v>68068.705651225566</v>
      </c>
      <c r="FG93" s="101">
        <f t="shared" si="142"/>
        <v>68068.705651225566</v>
      </c>
      <c r="FH93" s="101">
        <f t="shared" si="143"/>
        <v>68068.705651225566</v>
      </c>
      <c r="FI93" s="101">
        <f t="shared" si="144"/>
        <v>68068.705651225566</v>
      </c>
      <c r="FJ93" s="101">
        <f t="shared" si="145"/>
        <v>68068.705651225566</v>
      </c>
    </row>
    <row r="94" spans="1:166" ht="45" x14ac:dyDescent="0.25">
      <c r="A94" s="10" t="s">
        <v>38</v>
      </c>
      <c r="B94" s="138">
        <v>7</v>
      </c>
      <c r="C94" s="11" t="s">
        <v>168</v>
      </c>
      <c r="D94" s="109">
        <v>1</v>
      </c>
      <c r="E94" s="109">
        <v>1</v>
      </c>
      <c r="F94" s="109">
        <v>1</v>
      </c>
      <c r="G94" s="109">
        <v>1</v>
      </c>
      <c r="H94" s="109">
        <v>1</v>
      </c>
      <c r="I94" s="109">
        <v>1</v>
      </c>
      <c r="J94" s="109">
        <v>1</v>
      </c>
      <c r="K94" s="109">
        <v>1</v>
      </c>
      <c r="L94" s="109">
        <v>1</v>
      </c>
      <c r="M94" s="109">
        <v>1</v>
      </c>
      <c r="N94" s="109">
        <v>1</v>
      </c>
      <c r="O94" s="109">
        <v>1</v>
      </c>
      <c r="P94" s="109">
        <v>1</v>
      </c>
      <c r="Q94" s="109">
        <v>1</v>
      </c>
      <c r="R94" s="109">
        <v>1</v>
      </c>
      <c r="S94" s="109">
        <v>1</v>
      </c>
      <c r="T94" s="109">
        <v>1</v>
      </c>
      <c r="U94" s="109">
        <v>1</v>
      </c>
      <c r="V94" s="109">
        <v>1</v>
      </c>
      <c r="W94" s="109">
        <v>1</v>
      </c>
      <c r="X94" s="109">
        <v>1</v>
      </c>
      <c r="Y94" s="109">
        <v>1</v>
      </c>
      <c r="Z94" s="109">
        <v>1</v>
      </c>
      <c r="AA94" s="109">
        <v>1</v>
      </c>
      <c r="AB94" s="109">
        <v>1</v>
      </c>
      <c r="AC94" s="109">
        <v>1</v>
      </c>
      <c r="AD94" s="109">
        <v>1</v>
      </c>
      <c r="AE94" s="109">
        <v>1</v>
      </c>
      <c r="AF94" s="109">
        <v>1</v>
      </c>
      <c r="AG94" s="109">
        <v>1</v>
      </c>
      <c r="AH94" s="109">
        <v>1</v>
      </c>
      <c r="AI94" s="109">
        <v>1</v>
      </c>
      <c r="AJ94" s="109">
        <v>1</v>
      </c>
      <c r="AK94" s="109">
        <v>1</v>
      </c>
      <c r="AL94" s="109">
        <v>1</v>
      </c>
      <c r="AM94" s="109">
        <v>1</v>
      </c>
      <c r="AN94" s="109">
        <v>1</v>
      </c>
      <c r="AO94" s="109">
        <v>1</v>
      </c>
      <c r="AP94" s="109">
        <v>1</v>
      </c>
      <c r="AQ94" s="109">
        <v>1</v>
      </c>
      <c r="AR94" s="109">
        <v>1</v>
      </c>
      <c r="AS94" s="109">
        <v>1</v>
      </c>
      <c r="AT94" s="109">
        <v>1</v>
      </c>
      <c r="AU94" s="109">
        <v>1</v>
      </c>
      <c r="AV94" s="109">
        <v>1</v>
      </c>
      <c r="AW94" s="109">
        <v>1</v>
      </c>
      <c r="AX94" s="109">
        <v>1</v>
      </c>
      <c r="AY94" s="109">
        <v>1</v>
      </c>
      <c r="AZ94" s="109">
        <v>1</v>
      </c>
      <c r="BA94" s="109">
        <v>1</v>
      </c>
      <c r="BB94" s="109">
        <v>1</v>
      </c>
      <c r="BC94" s="109">
        <v>1</v>
      </c>
      <c r="BD94" s="109">
        <v>1</v>
      </c>
      <c r="BE94" s="109">
        <v>1</v>
      </c>
      <c r="BF94" s="109">
        <v>1</v>
      </c>
      <c r="BG94" s="109">
        <v>1</v>
      </c>
      <c r="BH94" s="109">
        <v>1</v>
      </c>
      <c r="BI94" s="109">
        <v>1</v>
      </c>
      <c r="BJ94" s="109">
        <v>1</v>
      </c>
      <c r="BK94" s="109">
        <v>1</v>
      </c>
      <c r="BL94" s="109">
        <v>1</v>
      </c>
      <c r="BM94" s="109">
        <v>1</v>
      </c>
      <c r="BN94" s="109">
        <v>1</v>
      </c>
      <c r="BO94" s="109">
        <v>1</v>
      </c>
      <c r="BP94" s="109">
        <v>1</v>
      </c>
      <c r="BQ94" s="109">
        <v>1</v>
      </c>
      <c r="BR94" s="109">
        <v>1</v>
      </c>
      <c r="BS94" s="109">
        <v>1</v>
      </c>
      <c r="BT94" s="109">
        <v>1</v>
      </c>
      <c r="BU94" s="109">
        <v>1</v>
      </c>
      <c r="BV94" s="109">
        <v>1</v>
      </c>
      <c r="BW94" s="109">
        <v>1</v>
      </c>
      <c r="BX94" s="109">
        <v>1</v>
      </c>
      <c r="BY94" s="109">
        <v>1</v>
      </c>
      <c r="BZ94" s="109">
        <v>1</v>
      </c>
      <c r="CA94" s="109">
        <v>1</v>
      </c>
      <c r="CB94" s="109">
        <v>1</v>
      </c>
      <c r="CC94" s="109">
        <v>1</v>
      </c>
      <c r="CD94" s="109">
        <v>1</v>
      </c>
      <c r="CE94" s="109">
        <v>1</v>
      </c>
      <c r="CF94" s="109">
        <v>1</v>
      </c>
      <c r="CG94" s="109">
        <v>1</v>
      </c>
      <c r="CH94" s="109">
        <v>1</v>
      </c>
      <c r="CI94" s="109">
        <v>1</v>
      </c>
      <c r="CJ94" s="109">
        <v>1</v>
      </c>
      <c r="CK94" s="109">
        <v>1</v>
      </c>
      <c r="CL94" s="109">
        <v>1</v>
      </c>
      <c r="CM94" s="109">
        <v>1</v>
      </c>
      <c r="CN94" s="109">
        <v>1</v>
      </c>
      <c r="CO94" s="109">
        <v>1</v>
      </c>
      <c r="CP94" s="11"/>
      <c r="CQ94" s="11"/>
      <c r="CR94" s="24">
        <v>1</v>
      </c>
      <c r="CS94" s="32">
        <v>33.430706000000001</v>
      </c>
      <c r="CT94" s="32">
        <v>-88.801946999999998</v>
      </c>
      <c r="CU94" s="17">
        <v>35</v>
      </c>
      <c r="CV94" s="15" t="s">
        <v>42</v>
      </c>
      <c r="CW94" s="13" t="s">
        <v>16</v>
      </c>
      <c r="CX94" s="13" t="s">
        <v>25</v>
      </c>
      <c r="CY94" s="17">
        <v>8</v>
      </c>
      <c r="CZ94" s="15" t="s">
        <v>42</v>
      </c>
      <c r="DA94" s="17">
        <v>40</v>
      </c>
      <c r="DB94" s="15" t="s">
        <v>42</v>
      </c>
      <c r="DC94" s="17">
        <f t="shared" si="146"/>
        <v>32</v>
      </c>
      <c r="DD94" s="15" t="s">
        <v>42</v>
      </c>
      <c r="DE94" s="12">
        <v>2</v>
      </c>
      <c r="DF94" s="105">
        <f t="shared" si="100"/>
        <v>64</v>
      </c>
      <c r="DH94" s="12">
        <v>13</v>
      </c>
      <c r="DI94" s="101">
        <f>INDEX('Cost Values'!$E$4:$E$47,MATCH(DH94,'Cost Values'!$A$4:$A$47,0))*CR94</f>
        <v>7500</v>
      </c>
      <c r="DJ94" s="12"/>
      <c r="DK94" s="12">
        <v>13</v>
      </c>
      <c r="DL94" s="101">
        <f>INDEX('Cost Values'!$E$4:$E$47,MATCH(DK94,'Cost Values'!$A$4:$A$47,0))*CR94*(1+$DL$1)^DC94</f>
        <v>65560.297137791218</v>
      </c>
      <c r="DM94" s="12"/>
      <c r="DN94" s="127">
        <f>SUM(D94:INDEX(D94:AV94,DC94))</f>
        <v>32</v>
      </c>
      <c r="DO94" s="12"/>
      <c r="DP94" s="130">
        <f ca="1">IF(COUNT(D94:CO94)&lt;2*DA94,DA94,SUM(OFFSET(D94,0,DC94):INDEX(OFFSET(D94,0,DC94):CO94,DA94)))</f>
        <v>40</v>
      </c>
      <c r="DQ94" s="12"/>
      <c r="DR94" s="101">
        <f t="shared" si="101"/>
        <v>2048.7592855559756</v>
      </c>
      <c r="DS94" s="101">
        <f t="shared" si="102"/>
        <v>2048.7592855559756</v>
      </c>
      <c r="DT94" s="101">
        <f t="shared" si="103"/>
        <v>2048.7592855559756</v>
      </c>
      <c r="DU94" s="101">
        <f t="shared" si="104"/>
        <v>2048.7592855559756</v>
      </c>
      <c r="DV94" s="101">
        <f t="shared" si="105"/>
        <v>2048.7592855559756</v>
      </c>
      <c r="DW94" s="101">
        <f t="shared" si="106"/>
        <v>2048.7592855559756</v>
      </c>
      <c r="DX94" s="101">
        <f t="shared" si="107"/>
        <v>2048.7592855559756</v>
      </c>
      <c r="DY94" s="101">
        <f t="shared" si="108"/>
        <v>2048.7592855559756</v>
      </c>
      <c r="DZ94" s="101">
        <f t="shared" si="109"/>
        <v>2048.7592855559756</v>
      </c>
      <c r="EA94" s="101">
        <f t="shared" si="110"/>
        <v>2048.7592855559756</v>
      </c>
      <c r="EB94" s="101">
        <f t="shared" si="111"/>
        <v>2048.7592855559756</v>
      </c>
      <c r="EC94" s="101">
        <f t="shared" si="112"/>
        <v>2048.7592855559756</v>
      </c>
      <c r="ED94" s="101">
        <f t="shared" si="113"/>
        <v>2048.7592855559756</v>
      </c>
      <c r="EE94" s="101">
        <f t="shared" si="114"/>
        <v>2048.7592855559756</v>
      </c>
      <c r="EF94" s="101">
        <f t="shared" si="115"/>
        <v>2048.7592855559756</v>
      </c>
      <c r="EG94" s="101">
        <f t="shared" si="116"/>
        <v>2048.7592855559756</v>
      </c>
      <c r="EH94" s="101">
        <f t="shared" si="117"/>
        <v>2048.7592855559756</v>
      </c>
      <c r="EI94" s="101">
        <f t="shared" si="118"/>
        <v>2048.7592855559756</v>
      </c>
      <c r="EJ94" s="101">
        <f t="shared" si="119"/>
        <v>2048.7592855559756</v>
      </c>
      <c r="EK94" s="101">
        <f t="shared" si="120"/>
        <v>2048.7592855559756</v>
      </c>
      <c r="EL94" s="101">
        <f t="shared" si="121"/>
        <v>2048.7592855559756</v>
      </c>
      <c r="EM94" s="101">
        <f t="shared" si="122"/>
        <v>2048.7592855559756</v>
      </c>
      <c r="EN94" s="101">
        <f t="shared" si="123"/>
        <v>2048.7592855559756</v>
      </c>
      <c r="EO94" s="101">
        <f t="shared" si="124"/>
        <v>2048.7592855559756</v>
      </c>
      <c r="EP94" s="101">
        <f t="shared" si="125"/>
        <v>2048.7592855559756</v>
      </c>
      <c r="EQ94" s="101">
        <f t="shared" si="126"/>
        <v>2048.7592855559756</v>
      </c>
      <c r="ER94" s="101">
        <f t="shared" si="127"/>
        <v>2048.7592855559756</v>
      </c>
      <c r="ES94" s="101">
        <f t="shared" si="128"/>
        <v>2048.7592855559756</v>
      </c>
      <c r="ET94" s="101">
        <f t="shared" si="129"/>
        <v>2048.7592855559756</v>
      </c>
      <c r="EU94" s="101">
        <f t="shared" si="130"/>
        <v>2048.7592855559756</v>
      </c>
      <c r="EV94" s="101">
        <f t="shared" si="131"/>
        <v>2048.7592855559756</v>
      </c>
      <c r="EW94" s="101">
        <f t="shared" si="132"/>
        <v>2048.7592855559756</v>
      </c>
      <c r="EX94" s="101">
        <f t="shared" si="133"/>
        <v>24635.165500735991</v>
      </c>
      <c r="EY94" s="101">
        <f t="shared" si="134"/>
        <v>24635.165500735991</v>
      </c>
      <c r="EZ94" s="101">
        <f t="shared" si="135"/>
        <v>24635.165500735991</v>
      </c>
      <c r="FA94" s="101">
        <f t="shared" si="136"/>
        <v>24635.165500735991</v>
      </c>
      <c r="FB94" s="101">
        <f t="shared" si="137"/>
        <v>24635.165500735991</v>
      </c>
      <c r="FC94" s="101">
        <f t="shared" si="138"/>
        <v>24635.165500735991</v>
      </c>
      <c r="FD94" s="101">
        <f t="shared" si="139"/>
        <v>24635.165500735991</v>
      </c>
      <c r="FE94" s="101">
        <f t="shared" si="140"/>
        <v>24635.165500735991</v>
      </c>
      <c r="FF94" s="101">
        <f t="shared" si="141"/>
        <v>24635.165500735991</v>
      </c>
      <c r="FG94" s="101">
        <f t="shared" si="142"/>
        <v>24635.165500735991</v>
      </c>
      <c r="FH94" s="101">
        <f t="shared" si="143"/>
        <v>24635.165500735991</v>
      </c>
      <c r="FI94" s="101">
        <f t="shared" si="144"/>
        <v>24635.165500735991</v>
      </c>
      <c r="FJ94" s="101">
        <f t="shared" si="145"/>
        <v>24635.165500735991</v>
      </c>
    </row>
    <row r="95" spans="1:166" ht="45" x14ac:dyDescent="0.25">
      <c r="A95" s="10" t="s">
        <v>38</v>
      </c>
      <c r="B95" s="138">
        <v>7</v>
      </c>
      <c r="C95" s="11" t="s">
        <v>169</v>
      </c>
      <c r="D95" s="109">
        <v>1</v>
      </c>
      <c r="E95" s="109">
        <v>1</v>
      </c>
      <c r="F95" s="109">
        <v>1</v>
      </c>
      <c r="G95" s="109">
        <v>1</v>
      </c>
      <c r="H95" s="109">
        <v>1</v>
      </c>
      <c r="I95" s="109">
        <v>1</v>
      </c>
      <c r="J95" s="109">
        <v>1</v>
      </c>
      <c r="K95" s="109">
        <v>1</v>
      </c>
      <c r="L95" s="109">
        <v>1</v>
      </c>
      <c r="M95" s="109">
        <v>1</v>
      </c>
      <c r="N95" s="109">
        <v>1</v>
      </c>
      <c r="O95" s="109">
        <v>1</v>
      </c>
      <c r="P95" s="109">
        <v>1</v>
      </c>
      <c r="Q95" s="109">
        <v>1</v>
      </c>
      <c r="R95" s="109">
        <v>1</v>
      </c>
      <c r="S95" s="109">
        <v>1</v>
      </c>
      <c r="T95" s="109">
        <v>1</v>
      </c>
      <c r="U95" s="109">
        <v>1</v>
      </c>
      <c r="V95" s="109">
        <v>1</v>
      </c>
      <c r="W95" s="109">
        <v>1</v>
      </c>
      <c r="X95" s="109">
        <v>1</v>
      </c>
      <c r="Y95" s="109">
        <v>1</v>
      </c>
      <c r="Z95" s="109">
        <v>1</v>
      </c>
      <c r="AA95" s="109">
        <v>1</v>
      </c>
      <c r="AB95" s="109">
        <v>1</v>
      </c>
      <c r="AC95" s="109">
        <v>1</v>
      </c>
      <c r="AD95" s="109">
        <v>1</v>
      </c>
      <c r="AE95" s="109">
        <v>1</v>
      </c>
      <c r="AF95" s="109">
        <v>1</v>
      </c>
      <c r="AG95" s="109">
        <v>1</v>
      </c>
      <c r="AH95" s="109">
        <v>1</v>
      </c>
      <c r="AI95" s="109">
        <v>1</v>
      </c>
      <c r="AJ95" s="109">
        <v>1</v>
      </c>
      <c r="AK95" s="109">
        <v>1</v>
      </c>
      <c r="AL95" s="109">
        <v>1</v>
      </c>
      <c r="AM95" s="109">
        <v>1</v>
      </c>
      <c r="AN95" s="109">
        <v>1</v>
      </c>
      <c r="AO95" s="109">
        <v>1</v>
      </c>
      <c r="AP95" s="109">
        <v>1</v>
      </c>
      <c r="AQ95" s="109">
        <v>1</v>
      </c>
      <c r="AR95" s="109">
        <v>1</v>
      </c>
      <c r="AS95" s="109">
        <v>1</v>
      </c>
      <c r="AT95" s="109">
        <v>1</v>
      </c>
      <c r="AU95" s="109">
        <v>1</v>
      </c>
      <c r="AV95" s="109">
        <v>1</v>
      </c>
      <c r="AW95" s="109">
        <v>1</v>
      </c>
      <c r="AX95" s="109">
        <v>1</v>
      </c>
      <c r="AY95" s="109">
        <v>1</v>
      </c>
      <c r="AZ95" s="109">
        <v>1</v>
      </c>
      <c r="BA95" s="109">
        <v>1</v>
      </c>
      <c r="BB95" s="109">
        <v>1</v>
      </c>
      <c r="BC95" s="109">
        <v>1</v>
      </c>
      <c r="BD95" s="109">
        <v>1</v>
      </c>
      <c r="BE95" s="109">
        <v>1</v>
      </c>
      <c r="BF95" s="109">
        <v>1</v>
      </c>
      <c r="BG95" s="109">
        <v>1</v>
      </c>
      <c r="BH95" s="109">
        <v>1</v>
      </c>
      <c r="BI95" s="109">
        <v>1</v>
      </c>
      <c r="BJ95" s="109">
        <v>1</v>
      </c>
      <c r="BK95" s="109">
        <v>1</v>
      </c>
      <c r="BL95" s="109">
        <v>1</v>
      </c>
      <c r="BM95" s="109">
        <v>1</v>
      </c>
      <c r="BN95" s="109">
        <v>1</v>
      </c>
      <c r="BO95" s="109">
        <v>1</v>
      </c>
      <c r="BP95" s="109">
        <v>1</v>
      </c>
      <c r="BQ95" s="109">
        <v>1</v>
      </c>
      <c r="BR95" s="109">
        <v>1</v>
      </c>
      <c r="BS95" s="109">
        <v>1</v>
      </c>
      <c r="BT95" s="109">
        <v>1</v>
      </c>
      <c r="BU95" s="109">
        <v>1</v>
      </c>
      <c r="BV95" s="109">
        <v>1</v>
      </c>
      <c r="BW95" s="109">
        <v>1</v>
      </c>
      <c r="BX95" s="109">
        <v>1</v>
      </c>
      <c r="BY95" s="109">
        <v>1</v>
      </c>
      <c r="BZ95" s="109">
        <v>1</v>
      </c>
      <c r="CA95" s="109">
        <v>1</v>
      </c>
      <c r="CB95" s="109">
        <v>1</v>
      </c>
      <c r="CC95" s="109">
        <v>1</v>
      </c>
      <c r="CD95" s="109">
        <v>1</v>
      </c>
      <c r="CE95" s="109">
        <v>1</v>
      </c>
      <c r="CF95" s="109">
        <v>1</v>
      </c>
      <c r="CG95" s="109">
        <v>1</v>
      </c>
      <c r="CH95" s="109">
        <v>1</v>
      </c>
      <c r="CI95" s="109">
        <v>1</v>
      </c>
      <c r="CJ95" s="109">
        <v>1</v>
      </c>
      <c r="CK95" s="109">
        <v>1</v>
      </c>
      <c r="CL95" s="109">
        <v>1</v>
      </c>
      <c r="CM95" s="109">
        <v>1</v>
      </c>
      <c r="CN95" s="109">
        <v>1</v>
      </c>
      <c r="CO95" s="109">
        <v>1</v>
      </c>
      <c r="CP95" s="11"/>
      <c r="CQ95" s="11"/>
      <c r="CR95" s="24">
        <v>1</v>
      </c>
      <c r="CS95" s="32">
        <v>33.430847999999997</v>
      </c>
      <c r="CT95" s="32">
        <v>-88.801136</v>
      </c>
      <c r="CU95" s="17">
        <v>35</v>
      </c>
      <c r="CV95" s="15" t="s">
        <v>42</v>
      </c>
      <c r="CW95" s="13" t="s">
        <v>16</v>
      </c>
      <c r="CX95" s="13" t="s">
        <v>25</v>
      </c>
      <c r="CY95" s="17">
        <v>8</v>
      </c>
      <c r="CZ95" s="15" t="s">
        <v>42</v>
      </c>
      <c r="DA95" s="17">
        <v>40</v>
      </c>
      <c r="DB95" s="15" t="s">
        <v>42</v>
      </c>
      <c r="DC95" s="17">
        <f t="shared" si="146"/>
        <v>32</v>
      </c>
      <c r="DD95" s="15" t="s">
        <v>42</v>
      </c>
      <c r="DE95" s="12">
        <v>2</v>
      </c>
      <c r="DF95" s="105">
        <f t="shared" si="100"/>
        <v>64</v>
      </c>
      <c r="DH95" s="12">
        <v>13</v>
      </c>
      <c r="DI95" s="101">
        <f>INDEX('Cost Values'!$E$4:$E$47,MATCH(DH95,'Cost Values'!$A$4:$A$47,0))*CR95</f>
        <v>7500</v>
      </c>
      <c r="DJ95" s="12"/>
      <c r="DK95" s="12">
        <v>13</v>
      </c>
      <c r="DL95" s="101">
        <f>INDEX('Cost Values'!$E$4:$E$47,MATCH(DK95,'Cost Values'!$A$4:$A$47,0))*CR95*(1+$DL$1)^DC95</f>
        <v>65560.297137791218</v>
      </c>
      <c r="DM95" s="12"/>
      <c r="DN95" s="127">
        <f>SUM(D95:INDEX(D95:AV95,DC95))</f>
        <v>32</v>
      </c>
      <c r="DO95" s="12"/>
      <c r="DP95" s="130">
        <f ca="1">IF(COUNT(D95:CO95)&lt;2*DA95,DA95,SUM(OFFSET(D95,0,DC95):INDEX(OFFSET(D95,0,DC95):CO95,DA95)))</f>
        <v>40</v>
      </c>
      <c r="DQ95" s="12"/>
      <c r="DR95" s="101">
        <f t="shared" si="101"/>
        <v>2048.7592855559756</v>
      </c>
      <c r="DS95" s="101">
        <f t="shared" si="102"/>
        <v>2048.7592855559756</v>
      </c>
      <c r="DT95" s="101">
        <f t="shared" si="103"/>
        <v>2048.7592855559756</v>
      </c>
      <c r="DU95" s="101">
        <f t="shared" si="104"/>
        <v>2048.7592855559756</v>
      </c>
      <c r="DV95" s="101">
        <f t="shared" si="105"/>
        <v>2048.7592855559756</v>
      </c>
      <c r="DW95" s="101">
        <f t="shared" si="106"/>
        <v>2048.7592855559756</v>
      </c>
      <c r="DX95" s="101">
        <f t="shared" si="107"/>
        <v>2048.7592855559756</v>
      </c>
      <c r="DY95" s="101">
        <f t="shared" si="108"/>
        <v>2048.7592855559756</v>
      </c>
      <c r="DZ95" s="101">
        <f t="shared" si="109"/>
        <v>2048.7592855559756</v>
      </c>
      <c r="EA95" s="101">
        <f t="shared" si="110"/>
        <v>2048.7592855559756</v>
      </c>
      <c r="EB95" s="101">
        <f t="shared" si="111"/>
        <v>2048.7592855559756</v>
      </c>
      <c r="EC95" s="101">
        <f t="shared" si="112"/>
        <v>2048.7592855559756</v>
      </c>
      <c r="ED95" s="101">
        <f t="shared" si="113"/>
        <v>2048.7592855559756</v>
      </c>
      <c r="EE95" s="101">
        <f t="shared" si="114"/>
        <v>2048.7592855559756</v>
      </c>
      <c r="EF95" s="101">
        <f t="shared" si="115"/>
        <v>2048.7592855559756</v>
      </c>
      <c r="EG95" s="101">
        <f t="shared" si="116"/>
        <v>2048.7592855559756</v>
      </c>
      <c r="EH95" s="101">
        <f t="shared" si="117"/>
        <v>2048.7592855559756</v>
      </c>
      <c r="EI95" s="101">
        <f t="shared" si="118"/>
        <v>2048.7592855559756</v>
      </c>
      <c r="EJ95" s="101">
        <f t="shared" si="119"/>
        <v>2048.7592855559756</v>
      </c>
      <c r="EK95" s="101">
        <f t="shared" si="120"/>
        <v>2048.7592855559756</v>
      </c>
      <c r="EL95" s="101">
        <f t="shared" si="121"/>
        <v>2048.7592855559756</v>
      </c>
      <c r="EM95" s="101">
        <f t="shared" si="122"/>
        <v>2048.7592855559756</v>
      </c>
      <c r="EN95" s="101">
        <f t="shared" si="123"/>
        <v>2048.7592855559756</v>
      </c>
      <c r="EO95" s="101">
        <f t="shared" si="124"/>
        <v>2048.7592855559756</v>
      </c>
      <c r="EP95" s="101">
        <f t="shared" si="125"/>
        <v>2048.7592855559756</v>
      </c>
      <c r="EQ95" s="101">
        <f t="shared" si="126"/>
        <v>2048.7592855559756</v>
      </c>
      <c r="ER95" s="101">
        <f t="shared" si="127"/>
        <v>2048.7592855559756</v>
      </c>
      <c r="ES95" s="101">
        <f t="shared" si="128"/>
        <v>2048.7592855559756</v>
      </c>
      <c r="ET95" s="101">
        <f t="shared" si="129"/>
        <v>2048.7592855559756</v>
      </c>
      <c r="EU95" s="101">
        <f t="shared" si="130"/>
        <v>2048.7592855559756</v>
      </c>
      <c r="EV95" s="101">
        <f t="shared" si="131"/>
        <v>2048.7592855559756</v>
      </c>
      <c r="EW95" s="101">
        <f t="shared" si="132"/>
        <v>2048.7592855559756</v>
      </c>
      <c r="EX95" s="101">
        <f t="shared" si="133"/>
        <v>24635.165500735991</v>
      </c>
      <c r="EY95" s="101">
        <f t="shared" si="134"/>
        <v>24635.165500735991</v>
      </c>
      <c r="EZ95" s="101">
        <f t="shared" si="135"/>
        <v>24635.165500735991</v>
      </c>
      <c r="FA95" s="101">
        <f t="shared" si="136"/>
        <v>24635.165500735991</v>
      </c>
      <c r="FB95" s="101">
        <f t="shared" si="137"/>
        <v>24635.165500735991</v>
      </c>
      <c r="FC95" s="101">
        <f t="shared" si="138"/>
        <v>24635.165500735991</v>
      </c>
      <c r="FD95" s="101">
        <f t="shared" si="139"/>
        <v>24635.165500735991</v>
      </c>
      <c r="FE95" s="101">
        <f t="shared" si="140"/>
        <v>24635.165500735991</v>
      </c>
      <c r="FF95" s="101">
        <f t="shared" si="141"/>
        <v>24635.165500735991</v>
      </c>
      <c r="FG95" s="101">
        <f t="shared" si="142"/>
        <v>24635.165500735991</v>
      </c>
      <c r="FH95" s="101">
        <f t="shared" si="143"/>
        <v>24635.165500735991</v>
      </c>
      <c r="FI95" s="101">
        <f t="shared" si="144"/>
        <v>24635.165500735991</v>
      </c>
      <c r="FJ95" s="101">
        <f t="shared" si="145"/>
        <v>24635.165500735991</v>
      </c>
    </row>
    <row r="96" spans="1:166" ht="45" x14ac:dyDescent="0.25">
      <c r="A96" s="10" t="s">
        <v>38</v>
      </c>
      <c r="B96" s="138">
        <v>7</v>
      </c>
      <c r="C96" s="11" t="s">
        <v>170</v>
      </c>
      <c r="D96" s="109">
        <v>0</v>
      </c>
      <c r="E96" s="109">
        <v>1</v>
      </c>
      <c r="F96" s="109">
        <v>1</v>
      </c>
      <c r="G96" s="109">
        <v>1</v>
      </c>
      <c r="H96" s="109">
        <v>1</v>
      </c>
      <c r="I96" s="109">
        <v>1</v>
      </c>
      <c r="J96" s="109">
        <v>1</v>
      </c>
      <c r="K96" s="109">
        <v>1</v>
      </c>
      <c r="L96" s="109">
        <v>1</v>
      </c>
      <c r="M96" s="109">
        <v>1</v>
      </c>
      <c r="N96" s="109">
        <v>1</v>
      </c>
      <c r="O96" s="109">
        <v>1</v>
      </c>
      <c r="P96" s="109">
        <v>1</v>
      </c>
      <c r="Q96" s="109">
        <v>1</v>
      </c>
      <c r="R96" s="109">
        <v>1</v>
      </c>
      <c r="S96" s="109">
        <v>1</v>
      </c>
      <c r="T96" s="109">
        <v>1</v>
      </c>
      <c r="U96" s="109">
        <v>1</v>
      </c>
      <c r="V96" s="109">
        <v>1</v>
      </c>
      <c r="W96" s="109">
        <v>1</v>
      </c>
      <c r="X96" s="109">
        <v>1</v>
      </c>
      <c r="Y96" s="109">
        <v>1</v>
      </c>
      <c r="Z96" s="109">
        <v>1</v>
      </c>
      <c r="AA96" s="109">
        <v>1</v>
      </c>
      <c r="AB96" s="109">
        <v>1</v>
      </c>
      <c r="AC96" s="109">
        <v>1</v>
      </c>
      <c r="AD96" s="109">
        <v>1</v>
      </c>
      <c r="AE96" s="109">
        <v>1</v>
      </c>
      <c r="AF96" s="109">
        <v>1</v>
      </c>
      <c r="AG96" s="109">
        <v>1</v>
      </c>
      <c r="AH96" s="109">
        <v>1</v>
      </c>
      <c r="AI96" s="109">
        <v>1</v>
      </c>
      <c r="AJ96" s="109">
        <v>1</v>
      </c>
      <c r="AK96" s="109">
        <v>1</v>
      </c>
      <c r="AL96" s="109">
        <v>1</v>
      </c>
      <c r="AM96" s="109">
        <v>1</v>
      </c>
      <c r="AN96" s="109">
        <v>1</v>
      </c>
      <c r="AO96" s="109">
        <v>1</v>
      </c>
      <c r="AP96" s="109">
        <v>1</v>
      </c>
      <c r="AQ96" s="109">
        <v>1</v>
      </c>
      <c r="AR96" s="109">
        <v>1</v>
      </c>
      <c r="AS96" s="109">
        <v>1</v>
      </c>
      <c r="AT96" s="109">
        <v>1</v>
      </c>
      <c r="AU96" s="109">
        <v>1</v>
      </c>
      <c r="AV96" s="109">
        <v>1</v>
      </c>
      <c r="AW96" s="109">
        <v>1</v>
      </c>
      <c r="AX96" s="109">
        <v>1</v>
      </c>
      <c r="AY96" s="109">
        <v>1</v>
      </c>
      <c r="AZ96" s="109">
        <v>1</v>
      </c>
      <c r="BA96" s="109">
        <v>1</v>
      </c>
      <c r="BB96" s="109">
        <v>1</v>
      </c>
      <c r="BC96" s="109">
        <v>1</v>
      </c>
      <c r="BD96" s="109">
        <v>1</v>
      </c>
      <c r="BE96" s="109">
        <v>1</v>
      </c>
      <c r="BF96" s="109">
        <v>1</v>
      </c>
      <c r="BG96" s="109">
        <v>1</v>
      </c>
      <c r="BH96" s="109">
        <v>1</v>
      </c>
      <c r="BI96" s="109">
        <v>1</v>
      </c>
      <c r="BJ96" s="109">
        <v>1</v>
      </c>
      <c r="BK96" s="109">
        <v>1</v>
      </c>
      <c r="BL96" s="109">
        <v>1</v>
      </c>
      <c r="BM96" s="109">
        <v>1</v>
      </c>
      <c r="BN96" s="109">
        <v>1</v>
      </c>
      <c r="BO96" s="109">
        <v>1</v>
      </c>
      <c r="BP96" s="109">
        <v>1</v>
      </c>
      <c r="BQ96" s="109">
        <v>1</v>
      </c>
      <c r="BR96" s="109">
        <v>1</v>
      </c>
      <c r="BS96" s="109">
        <v>1</v>
      </c>
      <c r="BT96" s="109">
        <v>1</v>
      </c>
      <c r="BU96" s="109">
        <v>1</v>
      </c>
      <c r="BV96" s="109">
        <v>1</v>
      </c>
      <c r="BW96" s="109">
        <v>1</v>
      </c>
      <c r="BX96" s="109">
        <v>1</v>
      </c>
      <c r="BY96" s="109">
        <v>1</v>
      </c>
      <c r="BZ96" s="109">
        <v>1</v>
      </c>
      <c r="CA96" s="109">
        <v>1</v>
      </c>
      <c r="CB96" s="109">
        <v>1</v>
      </c>
      <c r="CC96" s="109">
        <v>1</v>
      </c>
      <c r="CD96" s="109">
        <v>1</v>
      </c>
      <c r="CE96" s="109">
        <v>1</v>
      </c>
      <c r="CF96" s="109">
        <v>1</v>
      </c>
      <c r="CG96" s="109">
        <v>1</v>
      </c>
      <c r="CH96" s="109">
        <v>1</v>
      </c>
      <c r="CI96" s="109">
        <v>1</v>
      </c>
      <c r="CJ96" s="109">
        <v>1</v>
      </c>
      <c r="CK96" s="109">
        <v>1</v>
      </c>
      <c r="CL96" s="109">
        <v>1</v>
      </c>
      <c r="CM96" s="109">
        <v>1</v>
      </c>
      <c r="CN96" s="109">
        <v>1</v>
      </c>
      <c r="CO96" s="109">
        <v>1</v>
      </c>
      <c r="CP96" s="11"/>
      <c r="CQ96" s="11"/>
      <c r="CR96" s="24">
        <v>1</v>
      </c>
      <c r="CS96" s="32">
        <v>33.430391</v>
      </c>
      <c r="CT96" s="32">
        <v>-88.801148999999995</v>
      </c>
      <c r="CU96" s="17">
        <v>35</v>
      </c>
      <c r="CV96" s="15" t="s">
        <v>42</v>
      </c>
      <c r="CW96" s="13" t="s">
        <v>16</v>
      </c>
      <c r="CX96" s="13" t="s">
        <v>25</v>
      </c>
      <c r="CY96" s="17">
        <v>8</v>
      </c>
      <c r="CZ96" s="15" t="s">
        <v>42</v>
      </c>
      <c r="DA96" s="17">
        <v>40</v>
      </c>
      <c r="DB96" s="15" t="s">
        <v>42</v>
      </c>
      <c r="DC96" s="17">
        <f t="shared" si="146"/>
        <v>32</v>
      </c>
      <c r="DD96" s="15" t="s">
        <v>42</v>
      </c>
      <c r="DE96" s="12">
        <v>2</v>
      </c>
      <c r="DF96" s="105">
        <f t="shared" si="100"/>
        <v>64</v>
      </c>
      <c r="DH96" s="12">
        <v>13</v>
      </c>
      <c r="DI96" s="101">
        <f>INDEX('Cost Values'!$E$4:$E$47,MATCH(DH96,'Cost Values'!$A$4:$A$47,0))*CR96</f>
        <v>7500</v>
      </c>
      <c r="DJ96" s="12"/>
      <c r="DK96" s="12">
        <v>13</v>
      </c>
      <c r="DL96" s="101">
        <f>INDEX('Cost Values'!$E$4:$E$47,MATCH(DK96,'Cost Values'!$A$4:$A$47,0))*CR96*(1+$DL$1)^DC96</f>
        <v>65560.297137791218</v>
      </c>
      <c r="DM96" s="12"/>
      <c r="DN96" s="127">
        <f>SUM(D96:INDEX(D96:AV96,DC96))</f>
        <v>31</v>
      </c>
      <c r="DO96" s="12"/>
      <c r="DP96" s="130">
        <f ca="1">IF(COUNT(D96:CO96)&lt;2*DA96,DA96,SUM(OFFSET(D96,0,DC96):INDEX(OFFSET(D96,0,DC96):CO96,DA96)))</f>
        <v>40</v>
      </c>
      <c r="DQ96" s="12"/>
      <c r="DR96" s="101">
        <f t="shared" si="101"/>
        <v>0</v>
      </c>
      <c r="DS96" s="101">
        <f t="shared" si="102"/>
        <v>2114.8482947674588</v>
      </c>
      <c r="DT96" s="101">
        <f t="shared" si="103"/>
        <v>2114.8482947674588</v>
      </c>
      <c r="DU96" s="101">
        <f t="shared" si="104"/>
        <v>2114.8482947674588</v>
      </c>
      <c r="DV96" s="101">
        <f t="shared" si="105"/>
        <v>2114.8482947674588</v>
      </c>
      <c r="DW96" s="101">
        <f t="shared" si="106"/>
        <v>2114.8482947674588</v>
      </c>
      <c r="DX96" s="101">
        <f t="shared" si="107"/>
        <v>2114.8482947674588</v>
      </c>
      <c r="DY96" s="101">
        <f t="shared" si="108"/>
        <v>2114.8482947674588</v>
      </c>
      <c r="DZ96" s="101">
        <f t="shared" si="109"/>
        <v>2114.8482947674588</v>
      </c>
      <c r="EA96" s="101">
        <f t="shared" si="110"/>
        <v>2114.8482947674588</v>
      </c>
      <c r="EB96" s="101">
        <f t="shared" si="111"/>
        <v>2114.8482947674588</v>
      </c>
      <c r="EC96" s="101">
        <f t="shared" si="112"/>
        <v>2114.8482947674588</v>
      </c>
      <c r="ED96" s="101">
        <f t="shared" si="113"/>
        <v>2114.8482947674588</v>
      </c>
      <c r="EE96" s="101">
        <f t="shared" si="114"/>
        <v>2114.8482947674588</v>
      </c>
      <c r="EF96" s="101">
        <f t="shared" si="115"/>
        <v>2114.8482947674588</v>
      </c>
      <c r="EG96" s="101">
        <f t="shared" si="116"/>
        <v>2114.8482947674588</v>
      </c>
      <c r="EH96" s="101">
        <f t="shared" si="117"/>
        <v>2114.8482947674588</v>
      </c>
      <c r="EI96" s="101">
        <f t="shared" si="118"/>
        <v>2114.8482947674588</v>
      </c>
      <c r="EJ96" s="101">
        <f t="shared" si="119"/>
        <v>2114.8482947674588</v>
      </c>
      <c r="EK96" s="101">
        <f t="shared" si="120"/>
        <v>2114.8482947674588</v>
      </c>
      <c r="EL96" s="101">
        <f t="shared" si="121"/>
        <v>2114.8482947674588</v>
      </c>
      <c r="EM96" s="101">
        <f t="shared" si="122"/>
        <v>2114.8482947674588</v>
      </c>
      <c r="EN96" s="101">
        <f t="shared" si="123"/>
        <v>2114.8482947674588</v>
      </c>
      <c r="EO96" s="101">
        <f t="shared" si="124"/>
        <v>2114.8482947674588</v>
      </c>
      <c r="EP96" s="101">
        <f t="shared" si="125"/>
        <v>2114.8482947674588</v>
      </c>
      <c r="EQ96" s="101">
        <f t="shared" si="126"/>
        <v>2114.8482947674588</v>
      </c>
      <c r="ER96" s="101">
        <f t="shared" si="127"/>
        <v>2114.8482947674588</v>
      </c>
      <c r="ES96" s="101">
        <f t="shared" si="128"/>
        <v>2114.8482947674588</v>
      </c>
      <c r="ET96" s="101">
        <f t="shared" si="129"/>
        <v>2114.8482947674588</v>
      </c>
      <c r="EU96" s="101">
        <f t="shared" si="130"/>
        <v>2114.8482947674588</v>
      </c>
      <c r="EV96" s="101">
        <f t="shared" si="131"/>
        <v>2114.8482947674588</v>
      </c>
      <c r="EW96" s="101">
        <f t="shared" si="132"/>
        <v>2114.8482947674588</v>
      </c>
      <c r="EX96" s="101">
        <f t="shared" si="133"/>
        <v>24635.165500735991</v>
      </c>
      <c r="EY96" s="101">
        <f t="shared" si="134"/>
        <v>24635.165500735991</v>
      </c>
      <c r="EZ96" s="101">
        <f t="shared" si="135"/>
        <v>24635.165500735991</v>
      </c>
      <c r="FA96" s="101">
        <f t="shared" si="136"/>
        <v>24635.165500735991</v>
      </c>
      <c r="FB96" s="101">
        <f t="shared" si="137"/>
        <v>24635.165500735991</v>
      </c>
      <c r="FC96" s="101">
        <f t="shared" si="138"/>
        <v>24635.165500735991</v>
      </c>
      <c r="FD96" s="101">
        <f t="shared" si="139"/>
        <v>24635.165500735991</v>
      </c>
      <c r="FE96" s="101">
        <f t="shared" si="140"/>
        <v>24635.165500735991</v>
      </c>
      <c r="FF96" s="101">
        <f t="shared" si="141"/>
        <v>24635.165500735991</v>
      </c>
      <c r="FG96" s="101">
        <f t="shared" si="142"/>
        <v>24635.165500735991</v>
      </c>
      <c r="FH96" s="101">
        <f t="shared" si="143"/>
        <v>24635.165500735991</v>
      </c>
      <c r="FI96" s="101">
        <f t="shared" si="144"/>
        <v>24635.165500735991</v>
      </c>
      <c r="FJ96" s="101">
        <f t="shared" si="145"/>
        <v>24635.165500735991</v>
      </c>
    </row>
    <row r="97" spans="1:166" s="110" customFormat="1" x14ac:dyDescent="0.25">
      <c r="A97" s="110" t="s">
        <v>38</v>
      </c>
      <c r="B97" s="152">
        <v>7</v>
      </c>
      <c r="C97" s="110" t="s">
        <v>215</v>
      </c>
      <c r="D97" s="111">
        <v>1</v>
      </c>
      <c r="E97" s="111">
        <v>1</v>
      </c>
      <c r="F97" s="111">
        <v>1</v>
      </c>
      <c r="G97" s="111">
        <v>1</v>
      </c>
      <c r="H97" s="111">
        <v>1</v>
      </c>
      <c r="I97" s="111">
        <v>1</v>
      </c>
      <c r="J97" s="111">
        <v>1</v>
      </c>
      <c r="K97" s="111">
        <v>1</v>
      </c>
      <c r="L97" s="111">
        <v>1</v>
      </c>
      <c r="M97" s="111">
        <v>1</v>
      </c>
      <c r="N97" s="111">
        <v>1</v>
      </c>
      <c r="O97" s="111">
        <v>1</v>
      </c>
      <c r="P97" s="111">
        <v>1</v>
      </c>
      <c r="Q97" s="111">
        <v>1</v>
      </c>
      <c r="R97" s="111">
        <v>1</v>
      </c>
      <c r="S97" s="111">
        <v>1</v>
      </c>
      <c r="T97" s="111">
        <v>1</v>
      </c>
      <c r="U97" s="111">
        <v>1</v>
      </c>
      <c r="V97" s="111">
        <v>1</v>
      </c>
      <c r="W97" s="111">
        <v>1</v>
      </c>
      <c r="X97" s="111">
        <v>1</v>
      </c>
      <c r="Y97" s="111">
        <v>1</v>
      </c>
      <c r="Z97" s="111">
        <v>1</v>
      </c>
      <c r="AA97" s="111">
        <v>1</v>
      </c>
      <c r="AB97" s="111">
        <v>1</v>
      </c>
      <c r="AC97" s="111">
        <v>1</v>
      </c>
      <c r="AD97" s="111">
        <v>1</v>
      </c>
      <c r="AE97" s="111">
        <v>1</v>
      </c>
      <c r="AF97" s="111">
        <v>1</v>
      </c>
      <c r="AG97" s="111">
        <v>1</v>
      </c>
      <c r="AH97" s="111">
        <v>1</v>
      </c>
      <c r="AI97" s="111">
        <v>1</v>
      </c>
      <c r="AJ97" s="111">
        <v>1</v>
      </c>
      <c r="AK97" s="111">
        <v>1</v>
      </c>
      <c r="AL97" s="111">
        <v>1</v>
      </c>
      <c r="AM97" s="111">
        <v>1</v>
      </c>
      <c r="AN97" s="111">
        <v>1</v>
      </c>
      <c r="AO97" s="111">
        <v>1</v>
      </c>
      <c r="AP97" s="111">
        <v>1</v>
      </c>
      <c r="AQ97" s="111">
        <v>1</v>
      </c>
      <c r="AR97" s="111">
        <v>1</v>
      </c>
      <c r="AS97" s="111">
        <v>1</v>
      </c>
      <c r="AT97" s="111">
        <v>1</v>
      </c>
      <c r="AU97" s="111">
        <v>1</v>
      </c>
      <c r="AV97" s="111">
        <v>1</v>
      </c>
      <c r="AW97" s="111">
        <v>1</v>
      </c>
      <c r="AX97" s="111">
        <v>1</v>
      </c>
      <c r="AY97" s="111">
        <v>1</v>
      </c>
      <c r="AZ97" s="111">
        <v>1</v>
      </c>
      <c r="BA97" s="111">
        <v>1</v>
      </c>
      <c r="BB97" s="111">
        <v>1</v>
      </c>
      <c r="BC97" s="111">
        <v>1</v>
      </c>
      <c r="BD97" s="111">
        <v>1</v>
      </c>
      <c r="BE97" s="111">
        <v>1</v>
      </c>
      <c r="BF97" s="111">
        <v>1</v>
      </c>
      <c r="BG97" s="111">
        <v>1</v>
      </c>
      <c r="BH97" s="111">
        <v>1</v>
      </c>
      <c r="BI97" s="111">
        <v>1</v>
      </c>
      <c r="BJ97" s="111">
        <v>1</v>
      </c>
      <c r="BK97" s="111">
        <v>1</v>
      </c>
      <c r="BL97" s="111">
        <v>1</v>
      </c>
      <c r="BM97" s="111">
        <v>1</v>
      </c>
      <c r="BN97" s="111">
        <v>1</v>
      </c>
      <c r="BO97" s="111">
        <v>1</v>
      </c>
      <c r="BP97" s="111">
        <v>1</v>
      </c>
      <c r="BQ97" s="111">
        <v>1</v>
      </c>
      <c r="BR97" s="111">
        <v>1</v>
      </c>
      <c r="BS97" s="111">
        <v>1</v>
      </c>
      <c r="BT97" s="111">
        <v>1</v>
      </c>
      <c r="BU97" s="111">
        <v>1</v>
      </c>
      <c r="BV97" s="111">
        <v>1</v>
      </c>
      <c r="BW97" s="111">
        <v>1</v>
      </c>
      <c r="BX97" s="111">
        <v>1</v>
      </c>
      <c r="BY97" s="111">
        <v>1</v>
      </c>
      <c r="BZ97" s="111">
        <v>1</v>
      </c>
      <c r="CA97" s="111">
        <v>1</v>
      </c>
      <c r="CB97" s="111">
        <v>1</v>
      </c>
      <c r="CC97" s="111">
        <v>1</v>
      </c>
      <c r="CD97" s="111">
        <v>1</v>
      </c>
      <c r="CE97" s="111">
        <v>1</v>
      </c>
      <c r="CF97" s="111">
        <v>1</v>
      </c>
      <c r="CG97" s="111">
        <v>1</v>
      </c>
      <c r="CH97" s="111">
        <v>1</v>
      </c>
      <c r="CI97" s="111">
        <v>1</v>
      </c>
      <c r="CJ97" s="111">
        <v>1</v>
      </c>
      <c r="CK97" s="111">
        <v>1</v>
      </c>
      <c r="CL97" s="111">
        <v>1</v>
      </c>
      <c r="CM97" s="111">
        <v>1</v>
      </c>
      <c r="CN97" s="111">
        <v>1</v>
      </c>
      <c r="CO97" s="111">
        <v>1</v>
      </c>
      <c r="CQ97" s="110" t="s">
        <v>296</v>
      </c>
      <c r="CR97" s="112">
        <v>8</v>
      </c>
      <c r="CS97" s="113"/>
      <c r="CT97" s="113"/>
      <c r="CU97" s="114">
        <v>35</v>
      </c>
      <c r="CV97" s="115" t="s">
        <v>42</v>
      </c>
      <c r="CX97" s="116"/>
      <c r="CY97" s="117">
        <v>10</v>
      </c>
      <c r="CZ97" s="118"/>
      <c r="DA97" s="114">
        <v>35</v>
      </c>
      <c r="DB97" s="115" t="s">
        <v>42</v>
      </c>
      <c r="DC97" s="114">
        <v>35</v>
      </c>
      <c r="DD97" s="115" t="s">
        <v>42</v>
      </c>
      <c r="DE97" s="119">
        <v>2</v>
      </c>
      <c r="DF97" s="120">
        <f t="shared" ref="DF97" si="147">DC97*DE97</f>
        <v>70</v>
      </c>
      <c r="DH97" s="110">
        <v>13</v>
      </c>
      <c r="DI97" s="121">
        <f>INDEX('Cost Values'!$G$4:$G$47,MATCH(DH97,'Cost Values'!$A$4:$A$47,0))*CR97</f>
        <v>180000</v>
      </c>
      <c r="DJ97" s="122"/>
      <c r="DK97" s="119">
        <v>13</v>
      </c>
      <c r="DL97" s="121">
        <f>INDEX('Cost Values'!$G$4:$G$47,MATCH(DK97,'Cost Values'!$A$4:$A$47,0))*CR97*(1+$DL$1)^CY97</f>
        <v>354418.3061781287</v>
      </c>
      <c r="DN97" s="119">
        <f>SUM(D97:INDEX(D97:AV97,CY97))</f>
        <v>10</v>
      </c>
      <c r="DP97" s="130">
        <f ca="1">IF(COUNT(D97:CO97)&lt;2*DA97,DA97,SUM(OFFSET(D97,0,DC97):INDEX(OFFSET(D97,0,DC97):CO97,DA97)))</f>
        <v>35</v>
      </c>
      <c r="DR97" s="121">
        <f t="shared" si="101"/>
        <v>35441.83061781287</v>
      </c>
      <c r="DS97" s="121">
        <f t="shared" si="102"/>
        <v>35441.83061781287</v>
      </c>
      <c r="DT97" s="121">
        <f t="shared" si="103"/>
        <v>35441.83061781287</v>
      </c>
      <c r="DU97" s="121">
        <f t="shared" si="104"/>
        <v>35441.83061781287</v>
      </c>
      <c r="DV97" s="121">
        <f t="shared" si="105"/>
        <v>35441.83061781287</v>
      </c>
      <c r="DW97" s="121">
        <f t="shared" si="106"/>
        <v>35441.83061781287</v>
      </c>
      <c r="DX97" s="121">
        <f t="shared" si="107"/>
        <v>35441.83061781287</v>
      </c>
      <c r="DY97" s="121">
        <f t="shared" si="108"/>
        <v>35441.83061781287</v>
      </c>
      <c r="DZ97" s="121">
        <f t="shared" si="109"/>
        <v>35441.83061781287</v>
      </c>
      <c r="EA97" s="121">
        <f t="shared" si="110"/>
        <v>35441.83061781287</v>
      </c>
      <c r="EB97" s="121">
        <f t="shared" si="111"/>
        <v>35441.83061781287</v>
      </c>
      <c r="EC97" s="121">
        <f t="shared" si="112"/>
        <v>35441.83061781287</v>
      </c>
      <c r="ED97" s="121">
        <f t="shared" si="113"/>
        <v>35441.83061781287</v>
      </c>
      <c r="EE97" s="121">
        <f t="shared" si="114"/>
        <v>35441.83061781287</v>
      </c>
      <c r="EF97" s="121">
        <f t="shared" si="115"/>
        <v>35441.83061781287</v>
      </c>
      <c r="EG97" s="121">
        <f t="shared" si="116"/>
        <v>35441.83061781287</v>
      </c>
      <c r="EH97" s="121">
        <f t="shared" si="117"/>
        <v>35441.83061781287</v>
      </c>
      <c r="EI97" s="121">
        <f t="shared" si="118"/>
        <v>35441.83061781287</v>
      </c>
      <c r="EJ97" s="121">
        <f t="shared" si="119"/>
        <v>35441.83061781287</v>
      </c>
      <c r="EK97" s="121">
        <f t="shared" si="120"/>
        <v>35441.83061781287</v>
      </c>
      <c r="EL97" s="121">
        <f t="shared" si="121"/>
        <v>35441.83061781287</v>
      </c>
      <c r="EM97" s="121">
        <f t="shared" si="122"/>
        <v>35441.83061781287</v>
      </c>
      <c r="EN97" s="121">
        <f t="shared" si="123"/>
        <v>35441.83061781287</v>
      </c>
      <c r="EO97" s="121">
        <f t="shared" si="124"/>
        <v>35441.83061781287</v>
      </c>
      <c r="EP97" s="121">
        <f t="shared" si="125"/>
        <v>35441.83061781287</v>
      </c>
      <c r="EQ97" s="121">
        <f t="shared" si="126"/>
        <v>35441.83061781287</v>
      </c>
      <c r="ER97" s="121">
        <f t="shared" si="127"/>
        <v>35441.83061781287</v>
      </c>
      <c r="ES97" s="121">
        <f t="shared" si="128"/>
        <v>35441.83061781287</v>
      </c>
      <c r="ET97" s="121">
        <f t="shared" si="129"/>
        <v>35441.83061781287</v>
      </c>
      <c r="EU97" s="121">
        <f t="shared" si="130"/>
        <v>35441.83061781287</v>
      </c>
      <c r="EV97" s="121">
        <f t="shared" si="131"/>
        <v>35441.83061781287</v>
      </c>
      <c r="EW97" s="121">
        <f t="shared" si="132"/>
        <v>35441.83061781287</v>
      </c>
      <c r="EX97" s="121">
        <f t="shared" si="133"/>
        <v>35441.83061781287</v>
      </c>
      <c r="EY97" s="121">
        <f t="shared" si="134"/>
        <v>35441.83061781287</v>
      </c>
      <c r="EZ97" s="121">
        <f t="shared" si="135"/>
        <v>35441.83061781287</v>
      </c>
      <c r="FA97" s="121">
        <f t="shared" si="136"/>
        <v>108467.80292286453</v>
      </c>
      <c r="FB97" s="121">
        <f t="shared" si="137"/>
        <v>108467.80292286453</v>
      </c>
      <c r="FC97" s="121">
        <f t="shared" si="138"/>
        <v>108467.80292286453</v>
      </c>
      <c r="FD97" s="121">
        <f t="shared" si="139"/>
        <v>108467.80292286453</v>
      </c>
      <c r="FE97" s="121">
        <f t="shared" si="140"/>
        <v>108467.80292286453</v>
      </c>
      <c r="FF97" s="121">
        <f t="shared" si="141"/>
        <v>108467.80292286453</v>
      </c>
      <c r="FG97" s="121">
        <f t="shared" si="142"/>
        <v>108467.80292286453</v>
      </c>
      <c r="FH97" s="121">
        <f t="shared" si="143"/>
        <v>108467.80292286453</v>
      </c>
      <c r="FI97" s="121">
        <f t="shared" si="144"/>
        <v>108467.80292286453</v>
      </c>
      <c r="FJ97" s="121">
        <f t="shared" si="145"/>
        <v>108467.80292286453</v>
      </c>
    </row>
    <row r="98" spans="1:166" ht="45" x14ac:dyDescent="0.25">
      <c r="A98" s="10" t="s">
        <v>38</v>
      </c>
      <c r="B98" s="138">
        <v>7</v>
      </c>
      <c r="C98" s="11" t="s">
        <v>171</v>
      </c>
      <c r="D98" s="109">
        <v>1</v>
      </c>
      <c r="E98" s="109">
        <v>1</v>
      </c>
      <c r="F98" s="109">
        <v>1</v>
      </c>
      <c r="G98" s="109">
        <v>1</v>
      </c>
      <c r="H98" s="109">
        <v>1</v>
      </c>
      <c r="I98" s="109">
        <v>1</v>
      </c>
      <c r="J98" s="109">
        <v>1</v>
      </c>
      <c r="K98" s="109">
        <v>1</v>
      </c>
      <c r="L98" s="109">
        <v>1</v>
      </c>
      <c r="M98" s="109">
        <v>1</v>
      </c>
      <c r="N98" s="109">
        <v>1</v>
      </c>
      <c r="O98" s="109">
        <v>1</v>
      </c>
      <c r="P98" s="109">
        <v>1</v>
      </c>
      <c r="Q98" s="109">
        <v>1</v>
      </c>
      <c r="R98" s="109">
        <v>1</v>
      </c>
      <c r="S98" s="109">
        <v>1</v>
      </c>
      <c r="T98" s="109">
        <v>1</v>
      </c>
      <c r="U98" s="109">
        <v>1</v>
      </c>
      <c r="V98" s="109">
        <v>1</v>
      </c>
      <c r="W98" s="109">
        <v>1</v>
      </c>
      <c r="X98" s="109">
        <v>1</v>
      </c>
      <c r="Y98" s="109">
        <v>1</v>
      </c>
      <c r="Z98" s="109">
        <v>1</v>
      </c>
      <c r="AA98" s="109">
        <v>1</v>
      </c>
      <c r="AB98" s="109">
        <v>1</v>
      </c>
      <c r="AC98" s="109">
        <v>1</v>
      </c>
      <c r="AD98" s="109">
        <v>1</v>
      </c>
      <c r="AE98" s="109">
        <v>1</v>
      </c>
      <c r="AF98" s="109">
        <v>1</v>
      </c>
      <c r="AG98" s="109">
        <v>1</v>
      </c>
      <c r="AH98" s="109">
        <v>1</v>
      </c>
      <c r="AI98" s="109">
        <v>1</v>
      </c>
      <c r="AJ98" s="109">
        <v>1</v>
      </c>
      <c r="AK98" s="109">
        <v>1</v>
      </c>
      <c r="AL98" s="109">
        <v>1</v>
      </c>
      <c r="AM98" s="109">
        <v>1</v>
      </c>
      <c r="AN98" s="109">
        <v>1</v>
      </c>
      <c r="AO98" s="109">
        <v>1</v>
      </c>
      <c r="AP98" s="109">
        <v>1</v>
      </c>
      <c r="AQ98" s="109">
        <v>1</v>
      </c>
      <c r="AR98" s="109">
        <v>1</v>
      </c>
      <c r="AS98" s="109">
        <v>1</v>
      </c>
      <c r="AT98" s="109">
        <v>1</v>
      </c>
      <c r="AU98" s="109">
        <v>1</v>
      </c>
      <c r="AV98" s="109">
        <v>1</v>
      </c>
      <c r="AW98" s="109">
        <v>1</v>
      </c>
      <c r="AX98" s="109">
        <v>1</v>
      </c>
      <c r="AY98" s="109">
        <v>1</v>
      </c>
      <c r="AZ98" s="109">
        <v>1</v>
      </c>
      <c r="BA98" s="109">
        <v>1</v>
      </c>
      <c r="BB98" s="109">
        <v>1</v>
      </c>
      <c r="BC98" s="109">
        <v>1</v>
      </c>
      <c r="BD98" s="109">
        <v>1</v>
      </c>
      <c r="BE98" s="109">
        <v>1</v>
      </c>
      <c r="BF98" s="109">
        <v>1</v>
      </c>
      <c r="BG98" s="109">
        <v>1</v>
      </c>
      <c r="BH98" s="109">
        <v>1</v>
      </c>
      <c r="BI98" s="109">
        <v>1</v>
      </c>
      <c r="BJ98" s="109">
        <v>1</v>
      </c>
      <c r="BK98" s="109">
        <v>1</v>
      </c>
      <c r="BL98" s="109">
        <v>1</v>
      </c>
      <c r="BM98" s="109">
        <v>1</v>
      </c>
      <c r="BN98" s="109">
        <v>1</v>
      </c>
      <c r="BO98" s="109">
        <v>1</v>
      </c>
      <c r="BP98" s="109">
        <v>1</v>
      </c>
      <c r="BQ98" s="109">
        <v>1</v>
      </c>
      <c r="BR98" s="109">
        <v>1</v>
      </c>
      <c r="BS98" s="109">
        <v>1</v>
      </c>
      <c r="BT98" s="109">
        <v>1</v>
      </c>
      <c r="BU98" s="109">
        <v>1</v>
      </c>
      <c r="BV98" s="109">
        <v>1</v>
      </c>
      <c r="BW98" s="109">
        <v>1</v>
      </c>
      <c r="BX98" s="109">
        <v>1</v>
      </c>
      <c r="BY98" s="109">
        <v>1</v>
      </c>
      <c r="BZ98" s="109">
        <v>1</v>
      </c>
      <c r="CA98" s="109">
        <v>1</v>
      </c>
      <c r="CB98" s="109">
        <v>1</v>
      </c>
      <c r="CC98" s="109">
        <v>1</v>
      </c>
      <c r="CD98" s="109">
        <v>1</v>
      </c>
      <c r="CE98" s="109">
        <v>1</v>
      </c>
      <c r="CF98" s="109">
        <v>1</v>
      </c>
      <c r="CG98" s="109">
        <v>1</v>
      </c>
      <c r="CH98" s="109">
        <v>1</v>
      </c>
      <c r="CI98" s="109">
        <v>1</v>
      </c>
      <c r="CJ98" s="109">
        <v>1</v>
      </c>
      <c r="CK98" s="109">
        <v>1</v>
      </c>
      <c r="CL98" s="109">
        <v>1</v>
      </c>
      <c r="CM98" s="109">
        <v>1</v>
      </c>
      <c r="CN98" s="109">
        <v>1</v>
      </c>
      <c r="CO98" s="109">
        <v>1</v>
      </c>
      <c r="CP98" s="11"/>
      <c r="CQ98" s="11"/>
      <c r="CR98" s="24">
        <v>1</v>
      </c>
      <c r="CS98" s="32">
        <v>33.430391</v>
      </c>
      <c r="CT98" s="32">
        <v>-88.801148999999995</v>
      </c>
      <c r="CU98" s="17">
        <v>35</v>
      </c>
      <c r="CV98" s="15" t="s">
        <v>42</v>
      </c>
      <c r="CW98" s="13" t="s">
        <v>16</v>
      </c>
      <c r="CX98" s="13" t="s">
        <v>25</v>
      </c>
      <c r="CY98" s="17">
        <v>8</v>
      </c>
      <c r="CZ98" s="15" t="s">
        <v>42</v>
      </c>
      <c r="DA98" s="17">
        <v>40</v>
      </c>
      <c r="DB98" s="15" t="s">
        <v>42</v>
      </c>
      <c r="DC98" s="17">
        <f>DA98-CY98</f>
        <v>32</v>
      </c>
      <c r="DD98" s="15" t="s">
        <v>42</v>
      </c>
      <c r="DE98" s="12">
        <v>2</v>
      </c>
      <c r="DF98" s="105">
        <f>DC98*DE98</f>
        <v>64</v>
      </c>
      <c r="DH98" s="12">
        <v>13</v>
      </c>
      <c r="DI98" s="101">
        <f>INDEX('Cost Values'!$E$4:$E$47,MATCH(DH98,'Cost Values'!$A$4:$A$47,0))*CR98</f>
        <v>7500</v>
      </c>
      <c r="DJ98" s="12"/>
      <c r="DK98" s="12">
        <v>13</v>
      </c>
      <c r="DL98" s="101">
        <f>INDEX('Cost Values'!$E$4:$E$47,MATCH(DK98,'Cost Values'!$A$4:$A$47,0))*CR98*(1+$DL$1)^DC98</f>
        <v>65560.297137791218</v>
      </c>
      <c r="DM98" s="12"/>
      <c r="DN98" s="127">
        <f>SUM(D98:INDEX(D98:AV98,DC98))</f>
        <v>32</v>
      </c>
      <c r="DO98" s="12"/>
      <c r="DP98" s="130">
        <f ca="1">IF(COUNT(D98:CO98)&lt;2*DA98,DA98,SUM(OFFSET(D98,0,DC98):INDEX(OFFSET(D98,0,DC98):CO98,DA98)))</f>
        <v>40</v>
      </c>
      <c r="DQ98" s="12"/>
      <c r="DR98" s="101">
        <f t="shared" si="101"/>
        <v>2048.7592855559756</v>
      </c>
      <c r="DS98" s="101">
        <f t="shared" si="102"/>
        <v>2048.7592855559756</v>
      </c>
      <c r="DT98" s="101">
        <f t="shared" si="103"/>
        <v>2048.7592855559756</v>
      </c>
      <c r="DU98" s="101">
        <f t="shared" si="104"/>
        <v>2048.7592855559756</v>
      </c>
      <c r="DV98" s="101">
        <f t="shared" si="105"/>
        <v>2048.7592855559756</v>
      </c>
      <c r="DW98" s="101">
        <f t="shared" si="106"/>
        <v>2048.7592855559756</v>
      </c>
      <c r="DX98" s="101">
        <f t="shared" si="107"/>
        <v>2048.7592855559756</v>
      </c>
      <c r="DY98" s="101">
        <f t="shared" si="108"/>
        <v>2048.7592855559756</v>
      </c>
      <c r="DZ98" s="101">
        <f t="shared" si="109"/>
        <v>2048.7592855559756</v>
      </c>
      <c r="EA98" s="101">
        <f t="shared" si="110"/>
        <v>2048.7592855559756</v>
      </c>
      <c r="EB98" s="101">
        <f t="shared" si="111"/>
        <v>2048.7592855559756</v>
      </c>
      <c r="EC98" s="101">
        <f t="shared" si="112"/>
        <v>2048.7592855559756</v>
      </c>
      <c r="ED98" s="101">
        <f t="shared" si="113"/>
        <v>2048.7592855559756</v>
      </c>
      <c r="EE98" s="101">
        <f t="shared" si="114"/>
        <v>2048.7592855559756</v>
      </c>
      <c r="EF98" s="101">
        <f t="shared" si="115"/>
        <v>2048.7592855559756</v>
      </c>
      <c r="EG98" s="101">
        <f t="shared" si="116"/>
        <v>2048.7592855559756</v>
      </c>
      <c r="EH98" s="101">
        <f t="shared" si="117"/>
        <v>2048.7592855559756</v>
      </c>
      <c r="EI98" s="101">
        <f t="shared" si="118"/>
        <v>2048.7592855559756</v>
      </c>
      <c r="EJ98" s="101">
        <f t="shared" si="119"/>
        <v>2048.7592855559756</v>
      </c>
      <c r="EK98" s="101">
        <f t="shared" si="120"/>
        <v>2048.7592855559756</v>
      </c>
      <c r="EL98" s="101">
        <f t="shared" si="121"/>
        <v>2048.7592855559756</v>
      </c>
      <c r="EM98" s="101">
        <f t="shared" si="122"/>
        <v>2048.7592855559756</v>
      </c>
      <c r="EN98" s="101">
        <f t="shared" si="123"/>
        <v>2048.7592855559756</v>
      </c>
      <c r="EO98" s="101">
        <f t="shared" si="124"/>
        <v>2048.7592855559756</v>
      </c>
      <c r="EP98" s="101">
        <f t="shared" si="125"/>
        <v>2048.7592855559756</v>
      </c>
      <c r="EQ98" s="101">
        <f t="shared" si="126"/>
        <v>2048.7592855559756</v>
      </c>
      <c r="ER98" s="101">
        <f t="shared" si="127"/>
        <v>2048.7592855559756</v>
      </c>
      <c r="ES98" s="101">
        <f t="shared" si="128"/>
        <v>2048.7592855559756</v>
      </c>
      <c r="ET98" s="101">
        <f t="shared" si="129"/>
        <v>2048.7592855559756</v>
      </c>
      <c r="EU98" s="101">
        <f t="shared" si="130"/>
        <v>2048.7592855559756</v>
      </c>
      <c r="EV98" s="101">
        <f t="shared" si="131"/>
        <v>2048.7592855559756</v>
      </c>
      <c r="EW98" s="101">
        <f t="shared" si="132"/>
        <v>2048.7592855559756</v>
      </c>
      <c r="EX98" s="101">
        <f t="shared" si="133"/>
        <v>24635.165500735991</v>
      </c>
      <c r="EY98" s="101">
        <f t="shared" si="134"/>
        <v>24635.165500735991</v>
      </c>
      <c r="EZ98" s="101">
        <f t="shared" si="135"/>
        <v>24635.165500735991</v>
      </c>
      <c r="FA98" s="101">
        <f t="shared" si="136"/>
        <v>24635.165500735991</v>
      </c>
      <c r="FB98" s="101">
        <f t="shared" si="137"/>
        <v>24635.165500735991</v>
      </c>
      <c r="FC98" s="101">
        <f t="shared" si="138"/>
        <v>24635.165500735991</v>
      </c>
      <c r="FD98" s="101">
        <f t="shared" si="139"/>
        <v>24635.165500735991</v>
      </c>
      <c r="FE98" s="101">
        <f t="shared" si="140"/>
        <v>24635.165500735991</v>
      </c>
      <c r="FF98" s="101">
        <f t="shared" si="141"/>
        <v>24635.165500735991</v>
      </c>
      <c r="FG98" s="101">
        <f t="shared" si="142"/>
        <v>24635.165500735991</v>
      </c>
      <c r="FH98" s="101">
        <f t="shared" si="143"/>
        <v>24635.165500735991</v>
      </c>
      <c r="FI98" s="101">
        <f t="shared" si="144"/>
        <v>24635.165500735991</v>
      </c>
      <c r="FJ98" s="101">
        <f t="shared" si="145"/>
        <v>24635.165500735991</v>
      </c>
    </row>
    <row r="99" spans="1:166" x14ac:dyDescent="0.25">
      <c r="A99" s="1" t="s">
        <v>37</v>
      </c>
      <c r="B99" s="139">
        <v>5</v>
      </c>
      <c r="C99" s="1" t="s">
        <v>188</v>
      </c>
      <c r="D99" s="109">
        <v>1</v>
      </c>
      <c r="E99" s="109">
        <v>1</v>
      </c>
      <c r="F99" s="109">
        <v>1</v>
      </c>
      <c r="G99" s="109">
        <v>1</v>
      </c>
      <c r="H99" s="109">
        <v>1</v>
      </c>
      <c r="I99" s="109">
        <v>1</v>
      </c>
      <c r="J99" s="109">
        <v>1</v>
      </c>
      <c r="K99" s="109">
        <v>1</v>
      </c>
      <c r="L99" s="109">
        <v>1</v>
      </c>
      <c r="M99" s="109">
        <v>1</v>
      </c>
      <c r="N99" s="109">
        <v>1</v>
      </c>
      <c r="O99" s="109">
        <v>1</v>
      </c>
      <c r="P99" s="109">
        <v>1</v>
      </c>
      <c r="Q99" s="109">
        <v>1</v>
      </c>
      <c r="R99" s="109">
        <v>1</v>
      </c>
      <c r="S99" s="109">
        <v>1</v>
      </c>
      <c r="T99" s="109">
        <v>1</v>
      </c>
      <c r="U99" s="109">
        <v>1</v>
      </c>
      <c r="V99" s="109">
        <v>1</v>
      </c>
      <c r="W99" s="109">
        <v>1</v>
      </c>
      <c r="X99" s="109">
        <v>1</v>
      </c>
      <c r="Y99" s="109">
        <v>1</v>
      </c>
      <c r="Z99" s="109">
        <v>1</v>
      </c>
      <c r="AA99" s="109">
        <v>1</v>
      </c>
      <c r="AB99" s="109">
        <v>1</v>
      </c>
      <c r="AC99" s="109">
        <v>1</v>
      </c>
      <c r="AD99" s="109">
        <v>1</v>
      </c>
      <c r="AE99" s="109">
        <v>1</v>
      </c>
      <c r="AF99" s="109">
        <v>1</v>
      </c>
      <c r="AG99" s="109">
        <v>1</v>
      </c>
      <c r="AH99" s="109">
        <v>1</v>
      </c>
      <c r="AI99" s="109">
        <v>1</v>
      </c>
      <c r="AJ99" s="109">
        <v>1</v>
      </c>
      <c r="AK99" s="109">
        <v>1</v>
      </c>
      <c r="AL99" s="109">
        <v>1</v>
      </c>
      <c r="AM99" s="109">
        <v>1</v>
      </c>
      <c r="AN99" s="109">
        <v>1</v>
      </c>
      <c r="AO99" s="109">
        <v>1</v>
      </c>
      <c r="AP99" s="109">
        <v>1</v>
      </c>
      <c r="AQ99" s="109">
        <v>1</v>
      </c>
      <c r="AR99" s="109">
        <v>1</v>
      </c>
      <c r="AS99" s="109">
        <v>1</v>
      </c>
      <c r="AT99" s="109">
        <v>1</v>
      </c>
      <c r="AU99" s="109">
        <v>1</v>
      </c>
      <c r="AV99" s="109">
        <v>1</v>
      </c>
      <c r="AW99" s="109">
        <v>1</v>
      </c>
      <c r="AX99" s="109">
        <v>1</v>
      </c>
      <c r="AY99" s="109">
        <v>1</v>
      </c>
      <c r="AZ99" s="109">
        <v>1</v>
      </c>
      <c r="BA99" s="109">
        <v>1</v>
      </c>
      <c r="BB99" s="109">
        <v>1</v>
      </c>
      <c r="BC99" s="109">
        <v>1</v>
      </c>
      <c r="BD99" s="109">
        <v>1</v>
      </c>
      <c r="BE99" s="109">
        <v>1</v>
      </c>
      <c r="BF99" s="109">
        <v>1</v>
      </c>
      <c r="BG99" s="109">
        <v>1</v>
      </c>
      <c r="BH99" s="109">
        <v>1</v>
      </c>
      <c r="BI99" s="109">
        <v>1</v>
      </c>
      <c r="BJ99" s="109">
        <v>1</v>
      </c>
      <c r="BK99" s="109">
        <v>1</v>
      </c>
      <c r="BL99" s="109">
        <v>1</v>
      </c>
      <c r="BM99" s="109">
        <v>1</v>
      </c>
      <c r="BN99" s="109">
        <v>1</v>
      </c>
      <c r="BO99" s="109">
        <v>1</v>
      </c>
      <c r="BP99" s="109">
        <v>1</v>
      </c>
      <c r="BQ99" s="109">
        <v>1</v>
      </c>
      <c r="BR99" s="109">
        <v>1</v>
      </c>
      <c r="BS99" s="109">
        <v>1</v>
      </c>
      <c r="BT99" s="109">
        <v>1</v>
      </c>
      <c r="BU99" s="109">
        <v>1</v>
      </c>
      <c r="BV99" s="109">
        <v>1</v>
      </c>
      <c r="BW99" s="109">
        <v>1</v>
      </c>
      <c r="BX99" s="109">
        <v>1</v>
      </c>
      <c r="BY99" s="109">
        <v>1</v>
      </c>
      <c r="BZ99" s="109">
        <v>1</v>
      </c>
      <c r="CA99" s="109">
        <v>1</v>
      </c>
      <c r="CB99" s="109">
        <v>1</v>
      </c>
      <c r="CC99" s="109">
        <v>1</v>
      </c>
      <c r="CD99" s="109">
        <v>1</v>
      </c>
      <c r="CE99" s="109">
        <v>1</v>
      </c>
      <c r="CF99" s="109">
        <v>1</v>
      </c>
      <c r="CG99" s="109">
        <v>1</v>
      </c>
      <c r="CH99" s="109">
        <v>1</v>
      </c>
      <c r="CI99" s="109">
        <v>1</v>
      </c>
      <c r="CJ99" s="109">
        <v>1</v>
      </c>
      <c r="CK99" s="109">
        <v>1</v>
      </c>
      <c r="CL99" s="109">
        <v>1</v>
      </c>
      <c r="CM99" s="109">
        <v>1</v>
      </c>
      <c r="CN99" s="109">
        <v>1</v>
      </c>
      <c r="CO99" s="109">
        <v>1</v>
      </c>
      <c r="CR99" s="26">
        <v>1</v>
      </c>
      <c r="CS99" s="36">
        <v>33.245115695353554</v>
      </c>
      <c r="CT99" s="36">
        <v>-88.455660029241642</v>
      </c>
      <c r="CU99" s="31">
        <v>50</v>
      </c>
      <c r="CV99" s="15" t="s">
        <v>42</v>
      </c>
      <c r="CW99" s="12" t="s">
        <v>16</v>
      </c>
      <c r="CX99" s="27" t="s">
        <v>191</v>
      </c>
      <c r="CY99" s="31">
        <v>25</v>
      </c>
      <c r="CZ99" s="15" t="s">
        <v>42</v>
      </c>
      <c r="DA99" s="31">
        <v>65</v>
      </c>
      <c r="DB99" s="15" t="s">
        <v>42</v>
      </c>
      <c r="DC99" s="19">
        <f>DA99-CY99</f>
        <v>40</v>
      </c>
      <c r="DD99" s="15" t="s">
        <v>42</v>
      </c>
      <c r="DE99" s="12">
        <v>2</v>
      </c>
      <c r="DF99" s="105">
        <f>DC99*DE99</f>
        <v>80</v>
      </c>
      <c r="DH99" s="12">
        <v>21</v>
      </c>
      <c r="DI99" s="101">
        <f>INDEX('Cost Values'!$G$4:$G$47,MATCH(DH99,'Cost Values'!$A$4:$A$47,0))*CR99</f>
        <v>15000</v>
      </c>
      <c r="DJ99" s="12"/>
      <c r="DK99" s="12">
        <v>21</v>
      </c>
      <c r="DL99" s="101">
        <f>INDEX('Cost Values'!$G$4:$G$47,MATCH(DK99,'Cost Values'!$A$4:$A$47,0))*CR99*(1+$DL$1)^DC99</f>
        <v>225458.08890059558</v>
      </c>
      <c r="DM99" s="12"/>
      <c r="DN99" s="127">
        <f>SUM(D99:INDEX(D99:AV99,DC99))</f>
        <v>40</v>
      </c>
      <c r="DO99" s="12"/>
      <c r="DP99" s="130">
        <f ca="1">IF(COUNT(D99:CO99)&lt;2*DA99,DA99,SUM(OFFSET(D99,0,DC99):INDEX(OFFSET(D99,0,DC99):CO99,DA99)))</f>
        <v>65</v>
      </c>
      <c r="DQ99" s="12"/>
      <c r="DR99" s="101">
        <f t="shared" si="101"/>
        <v>5636.4522225148894</v>
      </c>
      <c r="DS99" s="101">
        <f t="shared" si="102"/>
        <v>5636.4522225148894</v>
      </c>
      <c r="DT99" s="101">
        <f t="shared" si="103"/>
        <v>5636.4522225148894</v>
      </c>
      <c r="DU99" s="101">
        <f t="shared" si="104"/>
        <v>5636.4522225148894</v>
      </c>
      <c r="DV99" s="101">
        <f t="shared" si="105"/>
        <v>5636.4522225148894</v>
      </c>
      <c r="DW99" s="101">
        <f t="shared" si="106"/>
        <v>5636.4522225148894</v>
      </c>
      <c r="DX99" s="101">
        <f t="shared" si="107"/>
        <v>5636.4522225148894</v>
      </c>
      <c r="DY99" s="101">
        <f t="shared" si="108"/>
        <v>5636.4522225148894</v>
      </c>
      <c r="DZ99" s="101">
        <f t="shared" si="109"/>
        <v>5636.4522225148894</v>
      </c>
      <c r="EA99" s="101">
        <f t="shared" si="110"/>
        <v>5636.4522225148894</v>
      </c>
      <c r="EB99" s="101">
        <f t="shared" si="111"/>
        <v>5636.4522225148894</v>
      </c>
      <c r="EC99" s="101">
        <f t="shared" si="112"/>
        <v>5636.4522225148894</v>
      </c>
      <c r="ED99" s="101">
        <f t="shared" si="113"/>
        <v>5636.4522225148894</v>
      </c>
      <c r="EE99" s="101">
        <f t="shared" si="114"/>
        <v>5636.4522225148894</v>
      </c>
      <c r="EF99" s="101">
        <f t="shared" si="115"/>
        <v>5636.4522225148894</v>
      </c>
      <c r="EG99" s="101">
        <f t="shared" si="116"/>
        <v>5636.4522225148894</v>
      </c>
      <c r="EH99" s="101">
        <f t="shared" si="117"/>
        <v>5636.4522225148894</v>
      </c>
      <c r="EI99" s="101">
        <f t="shared" si="118"/>
        <v>5636.4522225148894</v>
      </c>
      <c r="EJ99" s="101">
        <f t="shared" si="119"/>
        <v>5636.4522225148894</v>
      </c>
      <c r="EK99" s="101">
        <f t="shared" si="120"/>
        <v>5636.4522225148894</v>
      </c>
      <c r="EL99" s="101">
        <f t="shared" si="121"/>
        <v>5636.4522225148894</v>
      </c>
      <c r="EM99" s="101">
        <f t="shared" si="122"/>
        <v>5636.4522225148894</v>
      </c>
      <c r="EN99" s="101">
        <f t="shared" si="123"/>
        <v>5636.4522225148894</v>
      </c>
      <c r="EO99" s="101">
        <f t="shared" si="124"/>
        <v>5636.4522225148894</v>
      </c>
      <c r="EP99" s="101">
        <f t="shared" si="125"/>
        <v>5636.4522225148894</v>
      </c>
      <c r="EQ99" s="101">
        <f t="shared" si="126"/>
        <v>5636.4522225148894</v>
      </c>
      <c r="ER99" s="101">
        <f t="shared" si="127"/>
        <v>5636.4522225148894</v>
      </c>
      <c r="ES99" s="101">
        <f t="shared" si="128"/>
        <v>5636.4522225148894</v>
      </c>
      <c r="ET99" s="101">
        <f t="shared" si="129"/>
        <v>5636.4522225148894</v>
      </c>
      <c r="EU99" s="101">
        <f t="shared" si="130"/>
        <v>5636.4522225148894</v>
      </c>
      <c r="EV99" s="101">
        <f t="shared" si="131"/>
        <v>5636.4522225148894</v>
      </c>
      <c r="EW99" s="101">
        <f t="shared" si="132"/>
        <v>5636.4522225148894</v>
      </c>
      <c r="EX99" s="101">
        <f t="shared" si="133"/>
        <v>5636.4522225148894</v>
      </c>
      <c r="EY99" s="101">
        <f t="shared" si="134"/>
        <v>5636.4522225148894</v>
      </c>
      <c r="EZ99" s="101">
        <f t="shared" si="135"/>
        <v>5636.4522225148894</v>
      </c>
      <c r="FA99" s="101">
        <f t="shared" si="136"/>
        <v>5636.4522225148894</v>
      </c>
      <c r="FB99" s="101">
        <f t="shared" si="137"/>
        <v>5636.4522225148894</v>
      </c>
      <c r="FC99" s="101">
        <f t="shared" si="138"/>
        <v>5636.4522225148894</v>
      </c>
      <c r="FD99" s="101">
        <f t="shared" si="139"/>
        <v>5636.4522225148894</v>
      </c>
      <c r="FE99" s="101">
        <f t="shared" si="140"/>
        <v>5636.4522225148894</v>
      </c>
      <c r="FF99" s="101">
        <f t="shared" si="141"/>
        <v>283619.52706668718</v>
      </c>
      <c r="FG99" s="101">
        <f t="shared" si="142"/>
        <v>283619.52706668718</v>
      </c>
      <c r="FH99" s="101">
        <f t="shared" si="143"/>
        <v>283619.52706668718</v>
      </c>
      <c r="FI99" s="101">
        <f t="shared" si="144"/>
        <v>283619.52706668718</v>
      </c>
      <c r="FJ99" s="101">
        <f t="shared" si="145"/>
        <v>283619.52706668718</v>
      </c>
    </row>
    <row r="100" spans="1:166" x14ac:dyDescent="0.25">
      <c r="A100" s="1" t="s">
        <v>37</v>
      </c>
      <c r="B100" s="139">
        <v>5</v>
      </c>
      <c r="C100" s="1" t="s">
        <v>189</v>
      </c>
      <c r="D100" s="109">
        <v>1</v>
      </c>
      <c r="E100" s="109">
        <v>1</v>
      </c>
      <c r="F100" s="109">
        <v>1</v>
      </c>
      <c r="G100" s="109">
        <v>1</v>
      </c>
      <c r="H100" s="109">
        <v>1</v>
      </c>
      <c r="I100" s="109">
        <v>1</v>
      </c>
      <c r="J100" s="109">
        <v>1</v>
      </c>
      <c r="K100" s="109">
        <v>1</v>
      </c>
      <c r="L100" s="109">
        <v>1</v>
      </c>
      <c r="M100" s="109">
        <v>1</v>
      </c>
      <c r="N100" s="109">
        <v>1</v>
      </c>
      <c r="O100" s="109">
        <v>1</v>
      </c>
      <c r="P100" s="109">
        <v>1</v>
      </c>
      <c r="Q100" s="109">
        <v>1</v>
      </c>
      <c r="R100" s="109">
        <v>1</v>
      </c>
      <c r="S100" s="109">
        <v>1</v>
      </c>
      <c r="T100" s="109">
        <v>1</v>
      </c>
      <c r="U100" s="109">
        <v>1</v>
      </c>
      <c r="V100" s="109">
        <v>1</v>
      </c>
      <c r="W100" s="109">
        <v>1</v>
      </c>
      <c r="X100" s="109">
        <v>1</v>
      </c>
      <c r="Y100" s="109">
        <v>1</v>
      </c>
      <c r="Z100" s="109">
        <v>1</v>
      </c>
      <c r="AA100" s="109">
        <v>1</v>
      </c>
      <c r="AB100" s="109">
        <v>1</v>
      </c>
      <c r="AC100" s="109">
        <v>1</v>
      </c>
      <c r="AD100" s="109">
        <v>1</v>
      </c>
      <c r="AE100" s="109">
        <v>1</v>
      </c>
      <c r="AF100" s="109">
        <v>1</v>
      </c>
      <c r="AG100" s="109">
        <v>1</v>
      </c>
      <c r="AH100" s="109">
        <v>1</v>
      </c>
      <c r="AI100" s="109">
        <v>1</v>
      </c>
      <c r="AJ100" s="109">
        <v>1</v>
      </c>
      <c r="AK100" s="109">
        <v>1</v>
      </c>
      <c r="AL100" s="109">
        <v>1</v>
      </c>
      <c r="AM100" s="109">
        <v>1</v>
      </c>
      <c r="AN100" s="109">
        <v>1</v>
      </c>
      <c r="AO100" s="109">
        <v>1</v>
      </c>
      <c r="AP100" s="109">
        <v>1</v>
      </c>
      <c r="AQ100" s="109">
        <v>1</v>
      </c>
      <c r="AR100" s="109">
        <v>1</v>
      </c>
      <c r="AS100" s="109">
        <v>1</v>
      </c>
      <c r="AT100" s="109">
        <v>1</v>
      </c>
      <c r="AU100" s="109">
        <v>1</v>
      </c>
      <c r="AV100" s="109">
        <v>1</v>
      </c>
      <c r="AW100" s="109">
        <v>1</v>
      </c>
      <c r="AX100" s="109">
        <v>1</v>
      </c>
      <c r="AY100" s="109">
        <v>1</v>
      </c>
      <c r="AZ100" s="109">
        <v>1</v>
      </c>
      <c r="BA100" s="109">
        <v>1</v>
      </c>
      <c r="BB100" s="109">
        <v>1</v>
      </c>
      <c r="BC100" s="109">
        <v>1</v>
      </c>
      <c r="BD100" s="109">
        <v>1</v>
      </c>
      <c r="BE100" s="109">
        <v>1</v>
      </c>
      <c r="BF100" s="109">
        <v>1</v>
      </c>
      <c r="BG100" s="109">
        <v>1</v>
      </c>
      <c r="BH100" s="109">
        <v>1</v>
      </c>
      <c r="BI100" s="109">
        <v>1</v>
      </c>
      <c r="BJ100" s="109">
        <v>1</v>
      </c>
      <c r="BK100" s="109">
        <v>1</v>
      </c>
      <c r="BL100" s="109">
        <v>1</v>
      </c>
      <c r="BM100" s="109">
        <v>1</v>
      </c>
      <c r="BN100" s="109">
        <v>1</v>
      </c>
      <c r="BO100" s="109">
        <v>1</v>
      </c>
      <c r="BP100" s="109">
        <v>1</v>
      </c>
      <c r="BQ100" s="109">
        <v>1</v>
      </c>
      <c r="BR100" s="109">
        <v>1</v>
      </c>
      <c r="BS100" s="109">
        <v>1</v>
      </c>
      <c r="BT100" s="109">
        <v>1</v>
      </c>
      <c r="BU100" s="109">
        <v>1</v>
      </c>
      <c r="BV100" s="109">
        <v>1</v>
      </c>
      <c r="BW100" s="109">
        <v>1</v>
      </c>
      <c r="BX100" s="109">
        <v>1</v>
      </c>
      <c r="BY100" s="109">
        <v>1</v>
      </c>
      <c r="BZ100" s="109">
        <v>1</v>
      </c>
      <c r="CA100" s="109">
        <v>1</v>
      </c>
      <c r="CB100" s="109">
        <v>1</v>
      </c>
      <c r="CC100" s="109">
        <v>1</v>
      </c>
      <c r="CD100" s="109">
        <v>1</v>
      </c>
      <c r="CE100" s="109">
        <v>1</v>
      </c>
      <c r="CF100" s="109">
        <v>1</v>
      </c>
      <c r="CG100" s="109">
        <v>1</v>
      </c>
      <c r="CH100" s="109">
        <v>1</v>
      </c>
      <c r="CI100" s="109">
        <v>1</v>
      </c>
      <c r="CJ100" s="109">
        <v>1</v>
      </c>
      <c r="CK100" s="109">
        <v>1</v>
      </c>
      <c r="CL100" s="109">
        <v>1</v>
      </c>
      <c r="CM100" s="109">
        <v>1</v>
      </c>
      <c r="CN100" s="109">
        <v>1</v>
      </c>
      <c r="CO100" s="109">
        <v>1</v>
      </c>
      <c r="CR100" s="26">
        <v>1</v>
      </c>
      <c r="CS100" s="36">
        <v>33.146759088260232</v>
      </c>
      <c r="CT100" s="36">
        <v>-88.632381476238677</v>
      </c>
      <c r="CU100" s="31">
        <v>50</v>
      </c>
      <c r="CV100" s="15" t="s">
        <v>42</v>
      </c>
      <c r="CW100" s="12" t="s">
        <v>190</v>
      </c>
      <c r="CX100" s="27" t="s">
        <v>191</v>
      </c>
      <c r="CY100" s="31">
        <v>0</v>
      </c>
      <c r="CZ100" s="15" t="s">
        <v>42</v>
      </c>
      <c r="DA100" s="31">
        <v>50</v>
      </c>
      <c r="DB100" s="15" t="s">
        <v>42</v>
      </c>
      <c r="DC100" s="19">
        <v>45</v>
      </c>
      <c r="DD100" s="15" t="s">
        <v>42</v>
      </c>
      <c r="DE100" s="12">
        <v>2</v>
      </c>
      <c r="DF100" s="105">
        <f>DC100*DE100</f>
        <v>90</v>
      </c>
      <c r="DH100" s="12">
        <v>21</v>
      </c>
      <c r="DI100" s="101">
        <f>INDEX('Cost Values'!$G$4:$G$47,MATCH(DH100,'Cost Values'!$A$4:$A$47,0))*CR100</f>
        <v>15000</v>
      </c>
      <c r="DJ100" s="12"/>
      <c r="DK100" s="12">
        <v>21</v>
      </c>
      <c r="DL100" s="101">
        <f>INDEX('Cost Values'!$G$4:$G$47,MATCH(DK100,'Cost Values'!$A$4:$A$47,0))*CR100*(1+$DL$1)^DC100</f>
        <v>316364.42519168823</v>
      </c>
      <c r="DM100" s="12"/>
      <c r="DN100" s="127">
        <f>SUM(D100:INDEX(D100:AV100,DC100))</f>
        <v>45</v>
      </c>
      <c r="DO100" s="12"/>
      <c r="DP100" s="130">
        <f ca="1">IF(COUNT(D100:CO100)&lt;2*DA100,DA100,SUM(OFFSET(D100,0,DC100):INDEX(OFFSET(D100,0,DC100):CO100,DA100)))</f>
        <v>50</v>
      </c>
      <c r="DQ100" s="12"/>
      <c r="DR100" s="101">
        <f t="shared" si="101"/>
        <v>7030.3205598152945</v>
      </c>
      <c r="DS100" s="101">
        <f t="shared" si="102"/>
        <v>7030.3205598152945</v>
      </c>
      <c r="DT100" s="101">
        <f t="shared" si="103"/>
        <v>7030.3205598152945</v>
      </c>
      <c r="DU100" s="101">
        <f t="shared" si="104"/>
        <v>7030.3205598152945</v>
      </c>
      <c r="DV100" s="101">
        <f t="shared" si="105"/>
        <v>7030.3205598152945</v>
      </c>
      <c r="DW100" s="101">
        <f t="shared" si="106"/>
        <v>7030.3205598152945</v>
      </c>
      <c r="DX100" s="101">
        <f t="shared" si="107"/>
        <v>7030.3205598152945</v>
      </c>
      <c r="DY100" s="101">
        <f t="shared" si="108"/>
        <v>7030.3205598152945</v>
      </c>
      <c r="DZ100" s="101">
        <f t="shared" si="109"/>
        <v>7030.3205598152945</v>
      </c>
      <c r="EA100" s="101">
        <f t="shared" si="110"/>
        <v>7030.3205598152945</v>
      </c>
      <c r="EB100" s="101">
        <f t="shared" si="111"/>
        <v>7030.3205598152945</v>
      </c>
      <c r="EC100" s="101">
        <f t="shared" si="112"/>
        <v>7030.3205598152945</v>
      </c>
      <c r="ED100" s="101">
        <f t="shared" si="113"/>
        <v>7030.3205598152945</v>
      </c>
      <c r="EE100" s="101">
        <f t="shared" si="114"/>
        <v>7030.3205598152945</v>
      </c>
      <c r="EF100" s="101">
        <f t="shared" si="115"/>
        <v>7030.3205598152945</v>
      </c>
      <c r="EG100" s="101">
        <f t="shared" si="116"/>
        <v>7030.3205598152945</v>
      </c>
      <c r="EH100" s="101">
        <f t="shared" si="117"/>
        <v>7030.3205598152945</v>
      </c>
      <c r="EI100" s="101">
        <f t="shared" si="118"/>
        <v>7030.3205598152945</v>
      </c>
      <c r="EJ100" s="101">
        <f t="shared" si="119"/>
        <v>7030.3205598152945</v>
      </c>
      <c r="EK100" s="101">
        <f t="shared" si="120"/>
        <v>7030.3205598152945</v>
      </c>
      <c r="EL100" s="101">
        <f t="shared" si="121"/>
        <v>7030.3205598152945</v>
      </c>
      <c r="EM100" s="101">
        <f t="shared" si="122"/>
        <v>7030.3205598152945</v>
      </c>
      <c r="EN100" s="101">
        <f t="shared" si="123"/>
        <v>7030.3205598152945</v>
      </c>
      <c r="EO100" s="101">
        <f t="shared" si="124"/>
        <v>7030.3205598152945</v>
      </c>
      <c r="EP100" s="101">
        <f t="shared" si="125"/>
        <v>7030.3205598152945</v>
      </c>
      <c r="EQ100" s="101">
        <f t="shared" si="126"/>
        <v>7030.3205598152945</v>
      </c>
      <c r="ER100" s="101">
        <f t="shared" si="127"/>
        <v>7030.3205598152945</v>
      </c>
      <c r="ES100" s="101">
        <f t="shared" si="128"/>
        <v>7030.3205598152945</v>
      </c>
      <c r="ET100" s="101">
        <f t="shared" si="129"/>
        <v>7030.3205598152945</v>
      </c>
      <c r="EU100" s="101">
        <f t="shared" si="130"/>
        <v>7030.3205598152945</v>
      </c>
      <c r="EV100" s="101">
        <f t="shared" si="131"/>
        <v>7030.3205598152945</v>
      </c>
      <c r="EW100" s="101">
        <f t="shared" si="132"/>
        <v>7030.3205598152945</v>
      </c>
      <c r="EX100" s="101">
        <f t="shared" si="133"/>
        <v>7030.3205598152945</v>
      </c>
      <c r="EY100" s="101">
        <f t="shared" si="134"/>
        <v>7030.3205598152945</v>
      </c>
      <c r="EZ100" s="101">
        <f t="shared" si="135"/>
        <v>7030.3205598152945</v>
      </c>
      <c r="FA100" s="101">
        <f t="shared" si="136"/>
        <v>7030.3205598152945</v>
      </c>
      <c r="FB100" s="101">
        <f t="shared" si="137"/>
        <v>7030.3205598152945</v>
      </c>
      <c r="FC100" s="101">
        <f t="shared" si="138"/>
        <v>7030.3205598152945</v>
      </c>
      <c r="FD100" s="101">
        <f t="shared" si="139"/>
        <v>7030.3205598152945</v>
      </c>
      <c r="FE100" s="101">
        <f t="shared" si="140"/>
        <v>7030.3205598152945</v>
      </c>
      <c r="FF100" s="101">
        <f t="shared" si="141"/>
        <v>7030.3205598152945</v>
      </c>
      <c r="FG100" s="101">
        <f t="shared" si="142"/>
        <v>7030.3205598152945</v>
      </c>
      <c r="FH100" s="101">
        <f t="shared" si="143"/>
        <v>7030.3205598152945</v>
      </c>
      <c r="FI100" s="101">
        <f t="shared" si="144"/>
        <v>7030.3205598152945</v>
      </c>
      <c r="FJ100" s="101">
        <f t="shared" si="145"/>
        <v>7030.3205598152945</v>
      </c>
    </row>
    <row r="101" spans="1:166" ht="30" x14ac:dyDescent="0.25">
      <c r="A101" s="10" t="s">
        <v>39</v>
      </c>
      <c r="B101" s="138">
        <v>5</v>
      </c>
      <c r="C101" s="11" t="s">
        <v>20</v>
      </c>
      <c r="D101" s="109">
        <v>1</v>
      </c>
      <c r="E101" s="109">
        <v>1</v>
      </c>
      <c r="F101" s="109">
        <v>1</v>
      </c>
      <c r="G101" s="109">
        <v>1</v>
      </c>
      <c r="H101" s="109">
        <v>1</v>
      </c>
      <c r="I101" s="109">
        <v>1</v>
      </c>
      <c r="J101" s="109">
        <v>1</v>
      </c>
      <c r="K101" s="109">
        <v>1</v>
      </c>
      <c r="L101" s="109">
        <v>1</v>
      </c>
      <c r="M101" s="109">
        <v>1</v>
      </c>
      <c r="N101" s="109">
        <v>1</v>
      </c>
      <c r="O101" s="109">
        <v>1</v>
      </c>
      <c r="P101" s="109">
        <v>1</v>
      </c>
      <c r="Q101" s="109">
        <v>1</v>
      </c>
      <c r="R101" s="109">
        <v>1</v>
      </c>
      <c r="S101" s="109">
        <v>1</v>
      </c>
      <c r="T101" s="109">
        <v>1</v>
      </c>
      <c r="U101" s="109">
        <v>1</v>
      </c>
      <c r="V101" s="109">
        <v>1</v>
      </c>
      <c r="W101" s="109">
        <v>1</v>
      </c>
      <c r="X101" s="109">
        <v>1</v>
      </c>
      <c r="Y101" s="109">
        <v>1</v>
      </c>
      <c r="Z101" s="109">
        <v>1</v>
      </c>
      <c r="AA101" s="109">
        <v>1</v>
      </c>
      <c r="AB101" s="109">
        <v>1</v>
      </c>
      <c r="AC101" s="109">
        <v>1</v>
      </c>
      <c r="AD101" s="109">
        <v>1</v>
      </c>
      <c r="AE101" s="109">
        <v>1</v>
      </c>
      <c r="AF101" s="109">
        <v>1</v>
      </c>
      <c r="AG101" s="109">
        <v>1</v>
      </c>
      <c r="AH101" s="109">
        <v>1</v>
      </c>
      <c r="AI101" s="109">
        <v>1</v>
      </c>
      <c r="AJ101" s="109">
        <v>1</v>
      </c>
      <c r="AK101" s="109">
        <v>1</v>
      </c>
      <c r="AL101" s="109">
        <v>1</v>
      </c>
      <c r="AM101" s="109">
        <v>1</v>
      </c>
      <c r="AN101" s="109">
        <v>1</v>
      </c>
      <c r="AO101" s="109">
        <v>1</v>
      </c>
      <c r="AP101" s="109">
        <v>1</v>
      </c>
      <c r="AQ101" s="109">
        <v>1</v>
      </c>
      <c r="AR101" s="109">
        <v>1</v>
      </c>
      <c r="AS101" s="109">
        <v>1</v>
      </c>
      <c r="AT101" s="109">
        <v>1</v>
      </c>
      <c r="AU101" s="109">
        <v>1</v>
      </c>
      <c r="AV101" s="109">
        <v>1</v>
      </c>
      <c r="AW101" s="109">
        <v>1</v>
      </c>
      <c r="AX101" s="109">
        <v>1</v>
      </c>
      <c r="AY101" s="109">
        <v>1</v>
      </c>
      <c r="AZ101" s="109">
        <v>1</v>
      </c>
      <c r="BA101" s="109">
        <v>1</v>
      </c>
      <c r="BB101" s="109">
        <v>1</v>
      </c>
      <c r="BC101" s="109">
        <v>1</v>
      </c>
      <c r="BD101" s="109">
        <v>1</v>
      </c>
      <c r="BE101" s="109">
        <v>1</v>
      </c>
      <c r="BF101" s="109">
        <v>1</v>
      </c>
      <c r="BG101" s="109">
        <v>1</v>
      </c>
      <c r="BH101" s="109">
        <v>1</v>
      </c>
      <c r="BI101" s="109">
        <v>1</v>
      </c>
      <c r="BJ101" s="109">
        <v>1</v>
      </c>
      <c r="BK101" s="109">
        <v>1</v>
      </c>
      <c r="BL101" s="109">
        <v>1</v>
      </c>
      <c r="BM101" s="109">
        <v>1</v>
      </c>
      <c r="BN101" s="109">
        <v>1</v>
      </c>
      <c r="BO101" s="109">
        <v>1</v>
      </c>
      <c r="BP101" s="109">
        <v>1</v>
      </c>
      <c r="BQ101" s="109">
        <v>1</v>
      </c>
      <c r="BR101" s="109">
        <v>1</v>
      </c>
      <c r="BS101" s="109">
        <v>1</v>
      </c>
      <c r="BT101" s="109">
        <v>1</v>
      </c>
      <c r="BU101" s="109">
        <v>1</v>
      </c>
      <c r="BV101" s="109">
        <v>1</v>
      </c>
      <c r="BW101" s="109">
        <v>1</v>
      </c>
      <c r="BX101" s="109">
        <v>1</v>
      </c>
      <c r="BY101" s="109">
        <v>1</v>
      </c>
      <c r="BZ101" s="109">
        <v>1</v>
      </c>
      <c r="CA101" s="109">
        <v>1</v>
      </c>
      <c r="CB101" s="109">
        <v>1</v>
      </c>
      <c r="CC101" s="109">
        <v>1</v>
      </c>
      <c r="CD101" s="109">
        <v>1</v>
      </c>
      <c r="CE101" s="109">
        <v>1</v>
      </c>
      <c r="CF101" s="109">
        <v>1</v>
      </c>
      <c r="CG101" s="109">
        <v>1</v>
      </c>
      <c r="CH101" s="109">
        <v>1</v>
      </c>
      <c r="CI101" s="109">
        <v>1</v>
      </c>
      <c r="CJ101" s="109">
        <v>1</v>
      </c>
      <c r="CK101" s="109">
        <v>1</v>
      </c>
      <c r="CL101" s="109">
        <v>1</v>
      </c>
      <c r="CM101" s="109">
        <v>1</v>
      </c>
      <c r="CN101" s="109">
        <v>1</v>
      </c>
      <c r="CO101" s="109">
        <v>1</v>
      </c>
      <c r="CP101" s="11"/>
      <c r="CQ101" s="11"/>
      <c r="CR101" s="24">
        <v>1</v>
      </c>
      <c r="CS101" s="32">
        <v>33.430391</v>
      </c>
      <c r="CT101" s="32">
        <v>-88.801148999999995</v>
      </c>
      <c r="CU101" s="17">
        <v>40</v>
      </c>
      <c r="CV101" s="15" t="s">
        <v>42</v>
      </c>
      <c r="CW101" s="13" t="s">
        <v>16</v>
      </c>
      <c r="CX101" s="13" t="s">
        <v>21</v>
      </c>
      <c r="CY101" s="17">
        <v>5</v>
      </c>
      <c r="CZ101" s="15" t="s">
        <v>42</v>
      </c>
      <c r="DA101" s="17">
        <v>50</v>
      </c>
      <c r="DB101" s="15" t="s">
        <v>42</v>
      </c>
      <c r="DC101" s="17">
        <f>DA101-CY101</f>
        <v>45</v>
      </c>
      <c r="DD101" s="15" t="s">
        <v>42</v>
      </c>
      <c r="DE101" s="12">
        <v>4</v>
      </c>
      <c r="DF101" s="105">
        <f>DC101*DE101</f>
        <v>180</v>
      </c>
      <c r="DH101" s="12">
        <v>23</v>
      </c>
      <c r="DI101" s="101">
        <f>INDEX('Cost Values'!$G$4:$G$47,MATCH(DH101,'Cost Values'!$A$4:$A$47,0))*CR101</f>
        <v>150000</v>
      </c>
      <c r="DJ101" s="12"/>
      <c r="DK101" s="12">
        <v>23</v>
      </c>
      <c r="DL101" s="101">
        <f>INDEX('Cost Values'!$G$4:$G$47,MATCH(DK101,'Cost Values'!$A$4:$A$47,0))*CR101*(1+$DL$1)^DC101</f>
        <v>3163644.2519168826</v>
      </c>
      <c r="DM101" s="12"/>
      <c r="DN101" s="127">
        <f>SUM(D101:INDEX(D101:AV101,DC101))</f>
        <v>45</v>
      </c>
      <c r="DO101" s="12"/>
      <c r="DP101" s="130">
        <f ca="1">IF(COUNT(D101:CO101)&lt;2*DA101,DA101,SUM(OFFSET(D101,0,DC101):INDEX(OFFSET(D101,0,DC101):CO101,DA101)))</f>
        <v>50</v>
      </c>
      <c r="DQ101" s="12"/>
      <c r="DR101" s="101">
        <f t="shared" si="101"/>
        <v>70303.205598152941</v>
      </c>
      <c r="DS101" s="101">
        <f t="shared" si="102"/>
        <v>70303.205598152941</v>
      </c>
      <c r="DT101" s="101">
        <f t="shared" si="103"/>
        <v>70303.205598152941</v>
      </c>
      <c r="DU101" s="101">
        <f t="shared" si="104"/>
        <v>70303.205598152941</v>
      </c>
      <c r="DV101" s="101">
        <f t="shared" si="105"/>
        <v>70303.205598152941</v>
      </c>
      <c r="DW101" s="101">
        <f t="shared" si="106"/>
        <v>70303.205598152941</v>
      </c>
      <c r="DX101" s="101">
        <f t="shared" si="107"/>
        <v>70303.205598152941</v>
      </c>
      <c r="DY101" s="101">
        <f t="shared" si="108"/>
        <v>70303.205598152941</v>
      </c>
      <c r="DZ101" s="101">
        <f t="shared" si="109"/>
        <v>70303.205598152941</v>
      </c>
      <c r="EA101" s="101">
        <f t="shared" si="110"/>
        <v>70303.205598152941</v>
      </c>
      <c r="EB101" s="101">
        <f t="shared" si="111"/>
        <v>70303.205598152941</v>
      </c>
      <c r="EC101" s="101">
        <f t="shared" si="112"/>
        <v>70303.205598152941</v>
      </c>
      <c r="ED101" s="101">
        <f t="shared" si="113"/>
        <v>70303.205598152941</v>
      </c>
      <c r="EE101" s="101">
        <f t="shared" si="114"/>
        <v>70303.205598152941</v>
      </c>
      <c r="EF101" s="101">
        <f t="shared" si="115"/>
        <v>70303.205598152941</v>
      </c>
      <c r="EG101" s="101">
        <f t="shared" si="116"/>
        <v>70303.205598152941</v>
      </c>
      <c r="EH101" s="101">
        <f t="shared" si="117"/>
        <v>70303.205598152941</v>
      </c>
      <c r="EI101" s="101">
        <f t="shared" si="118"/>
        <v>70303.205598152941</v>
      </c>
      <c r="EJ101" s="101">
        <f t="shared" si="119"/>
        <v>70303.205598152941</v>
      </c>
      <c r="EK101" s="101">
        <f t="shared" si="120"/>
        <v>70303.205598152941</v>
      </c>
      <c r="EL101" s="101">
        <f t="shared" si="121"/>
        <v>70303.205598152941</v>
      </c>
      <c r="EM101" s="101">
        <f t="shared" si="122"/>
        <v>70303.205598152941</v>
      </c>
      <c r="EN101" s="101">
        <f t="shared" si="123"/>
        <v>70303.205598152941</v>
      </c>
      <c r="EO101" s="101">
        <f t="shared" si="124"/>
        <v>70303.205598152941</v>
      </c>
      <c r="EP101" s="101">
        <f t="shared" si="125"/>
        <v>70303.205598152941</v>
      </c>
      <c r="EQ101" s="101">
        <f t="shared" si="126"/>
        <v>70303.205598152941</v>
      </c>
      <c r="ER101" s="101">
        <f t="shared" si="127"/>
        <v>70303.205598152941</v>
      </c>
      <c r="ES101" s="101">
        <f t="shared" si="128"/>
        <v>70303.205598152941</v>
      </c>
      <c r="ET101" s="101">
        <f t="shared" si="129"/>
        <v>70303.205598152941</v>
      </c>
      <c r="EU101" s="101">
        <f t="shared" si="130"/>
        <v>70303.205598152941</v>
      </c>
      <c r="EV101" s="101">
        <f t="shared" si="131"/>
        <v>70303.205598152941</v>
      </c>
      <c r="EW101" s="101">
        <f t="shared" si="132"/>
        <v>70303.205598152941</v>
      </c>
      <c r="EX101" s="101">
        <f t="shared" si="133"/>
        <v>70303.205598152941</v>
      </c>
      <c r="EY101" s="101">
        <f t="shared" si="134"/>
        <v>70303.205598152941</v>
      </c>
      <c r="EZ101" s="101">
        <f t="shared" si="135"/>
        <v>70303.205598152941</v>
      </c>
      <c r="FA101" s="101">
        <f t="shared" si="136"/>
        <v>70303.205598152941</v>
      </c>
      <c r="FB101" s="101">
        <f t="shared" si="137"/>
        <v>70303.205598152941</v>
      </c>
      <c r="FC101" s="101">
        <f t="shared" si="138"/>
        <v>70303.205598152941</v>
      </c>
      <c r="FD101" s="101">
        <f t="shared" si="139"/>
        <v>70303.205598152941</v>
      </c>
      <c r="FE101" s="101">
        <f t="shared" si="140"/>
        <v>70303.205598152941</v>
      </c>
      <c r="FF101" s="101">
        <f t="shared" si="141"/>
        <v>70303.205598152941</v>
      </c>
      <c r="FG101" s="101">
        <f t="shared" si="142"/>
        <v>70303.205598152941</v>
      </c>
      <c r="FH101" s="101">
        <f t="shared" si="143"/>
        <v>70303.205598152941</v>
      </c>
      <c r="FI101" s="101">
        <f t="shared" si="144"/>
        <v>70303.205598152941</v>
      </c>
      <c r="FJ101" s="101">
        <f t="shared" si="145"/>
        <v>70303.205598152941</v>
      </c>
    </row>
    <row r="102" spans="1:166" x14ac:dyDescent="0.25">
      <c r="CZ102" s="15"/>
      <c r="DC102" s="17"/>
      <c r="DD102" s="15"/>
      <c r="DF102" s="105"/>
      <c r="DH102" s="12"/>
      <c r="DI102" s="101"/>
      <c r="DJ102" s="102"/>
      <c r="DK102" s="12"/>
      <c r="DL102" s="101"/>
      <c r="DM102" s="12"/>
      <c r="DN102" s="127"/>
      <c r="DO102" s="12"/>
      <c r="DP102" s="130"/>
      <c r="DQ102" s="12"/>
      <c r="DR102" s="101"/>
      <c r="DS102" s="101"/>
      <c r="DT102" s="101"/>
      <c r="DU102" s="101"/>
      <c r="DV102" s="101"/>
      <c r="DW102" s="101"/>
      <c r="DX102" s="101"/>
      <c r="DY102" s="101"/>
      <c r="DZ102" s="101"/>
      <c r="EA102" s="101"/>
      <c r="EB102" s="101"/>
      <c r="EC102" s="101"/>
      <c r="ED102" s="101"/>
      <c r="EE102" s="101"/>
      <c r="EF102" s="101"/>
      <c r="EG102" s="101"/>
      <c r="EH102" s="101"/>
      <c r="EI102" s="101"/>
      <c r="EJ102" s="101"/>
      <c r="EK102" s="101"/>
      <c r="EL102" s="101"/>
      <c r="EM102" s="101"/>
      <c r="EN102" s="101"/>
      <c r="EO102" s="101"/>
      <c r="EP102" s="101"/>
      <c r="EQ102" s="101"/>
      <c r="ER102" s="101"/>
      <c r="ES102" s="101"/>
      <c r="ET102" s="101"/>
      <c r="EU102" s="101"/>
      <c r="EV102" s="101"/>
      <c r="EW102" s="101"/>
      <c r="EX102" s="101"/>
      <c r="EY102" s="101"/>
      <c r="EZ102" s="101"/>
      <c r="FA102" s="101"/>
      <c r="FB102" s="101"/>
      <c r="FC102" s="101"/>
      <c r="FD102" s="101"/>
      <c r="FE102" s="101"/>
      <c r="FF102" s="101"/>
      <c r="FG102" s="101"/>
      <c r="FH102" s="101"/>
      <c r="FI102" s="101"/>
      <c r="FJ102" s="101"/>
    </row>
    <row r="103" spans="1:166" x14ac:dyDescent="0.25">
      <c r="CZ103" s="15"/>
      <c r="DC103" s="17"/>
      <c r="DD103" s="15"/>
      <c r="DF103" s="105"/>
      <c r="DH103" s="12"/>
      <c r="DI103" s="98">
        <f>SUM(DI4:DI101)</f>
        <v>5321545.1564999996</v>
      </c>
      <c r="DJ103" s="99"/>
      <c r="DK103" s="99"/>
      <c r="DL103" s="98">
        <f>SUM(DL4:DL101)</f>
        <v>35013337.655520618</v>
      </c>
      <c r="DP103" s="130"/>
      <c r="DR103" s="98">
        <f t="shared" ref="DR103:FJ103" si="148">SUM(DR4:DR101)</f>
        <v>1387731.9617893975</v>
      </c>
      <c r="DS103" s="98">
        <f t="shared" si="148"/>
        <v>1442467.0820049434</v>
      </c>
      <c r="DT103" s="98">
        <f t="shared" si="148"/>
        <v>1442467.0820049434</v>
      </c>
      <c r="DU103" s="98">
        <f t="shared" si="148"/>
        <v>1442467.0820049434</v>
      </c>
      <c r="DV103" s="98">
        <f t="shared" si="148"/>
        <v>1442467.0820049434</v>
      </c>
      <c r="DW103" s="98">
        <f t="shared" ca="1" si="148"/>
        <v>1441727.9935574178</v>
      </c>
      <c r="DX103" s="98">
        <f t="shared" ca="1" si="148"/>
        <v>1441727.9935574178</v>
      </c>
      <c r="DY103" s="98">
        <f t="shared" ca="1" si="148"/>
        <v>1441727.9935574178</v>
      </c>
      <c r="DZ103" s="98">
        <f t="shared" ca="1" si="148"/>
        <v>1467096.7506569456</v>
      </c>
      <c r="EA103" s="98">
        <f t="shared" ca="1" si="148"/>
        <v>1467096.7506569456</v>
      </c>
      <c r="EB103" s="98">
        <f t="shared" ca="1" si="148"/>
        <v>1732842.3553628521</v>
      </c>
      <c r="EC103" s="98">
        <f t="shared" ca="1" si="148"/>
        <v>1735987.1830736003</v>
      </c>
      <c r="ED103" s="98">
        <f t="shared" si="148"/>
        <v>1765547.8543666909</v>
      </c>
      <c r="EE103" s="98">
        <f t="shared" ca="1" si="148"/>
        <v>1784013.4302300396</v>
      </c>
      <c r="EF103" s="98">
        <f t="shared" ca="1" si="148"/>
        <v>1797288.4244102826</v>
      </c>
      <c r="EG103" s="98">
        <f t="shared" ca="1" si="148"/>
        <v>2295667.678280713</v>
      </c>
      <c r="EH103" s="98">
        <f t="shared" ca="1" si="148"/>
        <v>2317414.4780193092</v>
      </c>
      <c r="EI103" s="98">
        <f t="shared" ca="1" si="148"/>
        <v>2317414.4780193092</v>
      </c>
      <c r="EJ103" s="98">
        <f t="shared" ca="1" si="148"/>
        <v>2337078.8750857757</v>
      </c>
      <c r="EK103" s="98">
        <f t="shared" ca="1" si="148"/>
        <v>2349869.2295952011</v>
      </c>
      <c r="EL103" s="98">
        <f t="shared" ca="1" si="148"/>
        <v>2581556.7653316241</v>
      </c>
      <c r="EM103" s="98">
        <f t="shared" ca="1" si="148"/>
        <v>2581556.7653316241</v>
      </c>
      <c r="EN103" s="98">
        <f t="shared" ca="1" si="148"/>
        <v>2581556.7653316241</v>
      </c>
      <c r="EO103" s="98">
        <f t="shared" ca="1" si="148"/>
        <v>2581556.7653316241</v>
      </c>
      <c r="EP103" s="98">
        <f t="shared" ca="1" si="148"/>
        <v>2581556.7653316241</v>
      </c>
      <c r="EQ103" s="98">
        <f t="shared" ca="1" si="148"/>
        <v>7095044.0517135393</v>
      </c>
      <c r="ER103" s="98">
        <f t="shared" ca="1" si="148"/>
        <v>7105990.9309827108</v>
      </c>
      <c r="ES103" s="98">
        <f t="shared" ca="1" si="148"/>
        <v>7105990.9309827108</v>
      </c>
      <c r="ET103" s="98">
        <f t="shared" ca="1" si="148"/>
        <v>7105990.9309827108</v>
      </c>
      <c r="EU103" s="98">
        <f t="shared" ca="1" si="148"/>
        <v>7105990.9309827108</v>
      </c>
      <c r="EV103" s="98">
        <f t="shared" si="148"/>
        <v>7208859.7414522441</v>
      </c>
      <c r="EW103" s="98">
        <f t="shared" si="148"/>
        <v>7208859.7414522441</v>
      </c>
      <c r="EX103" s="98">
        <f t="shared" si="148"/>
        <v>7546561.2737955423</v>
      </c>
      <c r="EY103" s="98">
        <f t="shared" si="148"/>
        <v>7615184.7280368702</v>
      </c>
      <c r="EZ103" s="98">
        <f t="shared" si="148"/>
        <v>7675659.7525881073</v>
      </c>
      <c r="FA103" s="98">
        <f t="shared" si="148"/>
        <v>10020085.731606569</v>
      </c>
      <c r="FB103" s="98">
        <f t="shared" si="148"/>
        <v>10112420.128764857</v>
      </c>
      <c r="FC103" s="98">
        <f t="shared" si="148"/>
        <v>10112420.128764857</v>
      </c>
      <c r="FD103" s="98">
        <f t="shared" si="148"/>
        <v>10191720.187608</v>
      </c>
      <c r="FE103" s="98">
        <f t="shared" si="148"/>
        <v>10242231.492946124</v>
      </c>
      <c r="FF103" s="98">
        <f t="shared" si="148"/>
        <v>15804011.329351284</v>
      </c>
      <c r="FG103" s="98">
        <f t="shared" si="148"/>
        <v>15834256.482590899</v>
      </c>
      <c r="FH103" s="98">
        <f t="shared" si="148"/>
        <v>15834256.482590899</v>
      </c>
      <c r="FI103" s="98">
        <f t="shared" si="148"/>
        <v>15834256.482590899</v>
      </c>
      <c r="FJ103" s="98">
        <f t="shared" si="148"/>
        <v>15909859.50117125</v>
      </c>
    </row>
    <row r="104" spans="1:166" x14ac:dyDescent="0.25">
      <c r="CZ104" s="15"/>
      <c r="DC104" s="17"/>
      <c r="DD104" s="15"/>
      <c r="DF104" s="105"/>
      <c r="DH104" s="12"/>
      <c r="DI104" s="98"/>
      <c r="DJ104" s="99"/>
      <c r="DK104" s="99"/>
      <c r="DL104" s="98"/>
      <c r="DR104" s="98"/>
      <c r="DS104" s="98"/>
      <c r="DT104" s="98"/>
      <c r="DU104" s="98"/>
      <c r="DV104" s="98"/>
      <c r="DW104" s="98"/>
      <c r="DX104" s="98"/>
      <c r="DY104" s="98"/>
      <c r="DZ104" s="98"/>
      <c r="EA104" s="98"/>
      <c r="EB104" s="98"/>
      <c r="EC104" s="98"/>
      <c r="ED104" s="98"/>
      <c r="EE104" s="98"/>
      <c r="EF104" s="98"/>
      <c r="EG104" s="98"/>
      <c r="EH104" s="98"/>
      <c r="EI104" s="98"/>
      <c r="EJ104" s="98"/>
      <c r="EK104" s="98"/>
      <c r="EL104" s="98"/>
      <c r="EM104" s="98"/>
      <c r="EN104" s="98"/>
      <c r="EO104" s="98"/>
      <c r="EP104" s="98"/>
      <c r="EQ104" s="98"/>
      <c r="ER104" s="98"/>
      <c r="ES104" s="98"/>
      <c r="ET104" s="98"/>
      <c r="EU104" s="98"/>
      <c r="EV104" s="98"/>
      <c r="EW104" s="98"/>
      <c r="EX104" s="98"/>
      <c r="EY104" s="98"/>
      <c r="EZ104" s="98"/>
      <c r="FA104" s="98"/>
      <c r="FB104" s="98"/>
      <c r="FC104" s="98"/>
      <c r="FD104" s="98"/>
      <c r="FE104" s="98"/>
      <c r="FF104" s="98"/>
      <c r="FG104" s="98"/>
      <c r="FH104" s="98"/>
      <c r="FI104" s="98"/>
      <c r="FJ104" s="98"/>
    </row>
    <row r="105" spans="1:166" x14ac:dyDescent="0.25">
      <c r="CZ105" s="15"/>
      <c r="DC105" s="17"/>
      <c r="DD105" s="15"/>
      <c r="DF105" s="105"/>
      <c r="DH105" s="12"/>
      <c r="DI105" s="98"/>
      <c r="DJ105" s="99"/>
      <c r="DK105" s="99"/>
      <c r="DL105" s="98"/>
      <c r="DR105" s="98"/>
      <c r="DS105" s="98"/>
      <c r="DT105" s="98"/>
      <c r="DU105" s="98"/>
      <c r="DV105" s="98"/>
      <c r="DW105" s="98"/>
      <c r="DX105" s="98"/>
      <c r="DY105" s="98"/>
      <c r="DZ105" s="98"/>
      <c r="EA105" s="98"/>
      <c r="EB105" s="98"/>
      <c r="EC105" s="98"/>
      <c r="ED105" s="98"/>
      <c r="EE105" s="98"/>
      <c r="EF105" s="98"/>
      <c r="EG105" s="98"/>
      <c r="EH105" s="98"/>
      <c r="EI105" s="98"/>
      <c r="EJ105" s="98"/>
      <c r="EK105" s="98"/>
      <c r="EL105" s="98"/>
      <c r="EM105" s="98"/>
      <c r="EN105" s="98"/>
      <c r="EO105" s="98"/>
      <c r="EP105" s="98"/>
      <c r="EQ105" s="98"/>
      <c r="ER105" s="98"/>
      <c r="ES105" s="98"/>
      <c r="ET105" s="98"/>
      <c r="EU105" s="98"/>
      <c r="EV105" s="98"/>
      <c r="EW105" s="98"/>
      <c r="EX105" s="98"/>
      <c r="EY105" s="98"/>
      <c r="EZ105" s="98"/>
      <c r="FA105" s="98"/>
      <c r="FB105" s="98"/>
      <c r="FC105" s="98"/>
      <c r="FD105" s="98"/>
      <c r="FE105" s="98"/>
      <c r="FF105" s="98"/>
      <c r="FG105" s="98"/>
      <c r="FH105" s="98"/>
      <c r="FI105" s="98"/>
      <c r="FJ105" s="98"/>
    </row>
  </sheetData>
  <mergeCells count="6">
    <mergeCell ref="CY1:CZ1"/>
    <mergeCell ref="DA1:DF1"/>
    <mergeCell ref="CU2:CV2"/>
    <mergeCell ref="CY2:CZ2"/>
    <mergeCell ref="DA2:DB2"/>
    <mergeCell ref="DC2:D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AF686-B722-497F-9A12-BB3EA6280F21}">
  <dimension ref="A2:J31"/>
  <sheetViews>
    <sheetView workbookViewId="0">
      <selection activeCell="C21" sqref="C21"/>
    </sheetView>
  </sheetViews>
  <sheetFormatPr defaultRowHeight="15" x14ac:dyDescent="0.25"/>
  <cols>
    <col min="2" max="2" width="13.7109375" customWidth="1"/>
    <col min="4" max="4" width="10.42578125" customWidth="1"/>
    <col min="5" max="5" width="13.85546875" customWidth="1"/>
    <col min="6" max="6" width="10.28515625" customWidth="1"/>
    <col min="7" max="7" width="15.5703125" bestFit="1" customWidth="1"/>
    <col min="8" max="8" width="10.5703125" customWidth="1"/>
    <col min="9" max="9" width="13.85546875" customWidth="1"/>
    <col min="10" max="10" width="12.7109375" customWidth="1"/>
  </cols>
  <sheetData>
    <row r="2" spans="2:10" ht="45" customHeight="1" x14ac:dyDescent="0.25">
      <c r="B2" s="133" t="s">
        <v>312</v>
      </c>
      <c r="C2" s="147" t="s">
        <v>311</v>
      </c>
      <c r="F2" s="134" t="s">
        <v>317</v>
      </c>
      <c r="G2" s="133" t="s">
        <v>318</v>
      </c>
      <c r="H2" s="133" t="s">
        <v>319</v>
      </c>
    </row>
    <row r="3" spans="2:10" x14ac:dyDescent="0.25">
      <c r="B3" t="s">
        <v>313</v>
      </c>
      <c r="C3" s="146">
        <v>2.5000000000000001E-2</v>
      </c>
      <c r="F3" s="157">
        <v>1</v>
      </c>
      <c r="G3" t="s">
        <v>320</v>
      </c>
      <c r="H3">
        <v>20</v>
      </c>
    </row>
    <row r="4" spans="2:10" x14ac:dyDescent="0.25">
      <c r="B4" t="s">
        <v>314</v>
      </c>
      <c r="C4" s="146">
        <v>2.5000000000000001E-2</v>
      </c>
      <c r="F4" s="157">
        <v>2</v>
      </c>
      <c r="G4" t="s">
        <v>213</v>
      </c>
      <c r="H4">
        <v>5</v>
      </c>
    </row>
    <row r="5" spans="2:10" x14ac:dyDescent="0.25">
      <c r="B5" t="s">
        <v>315</v>
      </c>
      <c r="C5" s="146">
        <v>0.06</v>
      </c>
      <c r="F5" s="157">
        <v>3</v>
      </c>
      <c r="G5" t="s">
        <v>209</v>
      </c>
      <c r="H5">
        <v>5</v>
      </c>
    </row>
    <row r="6" spans="2:10" x14ac:dyDescent="0.25">
      <c r="B6" t="s">
        <v>316</v>
      </c>
      <c r="C6" s="146">
        <v>0.04</v>
      </c>
      <c r="F6" s="157">
        <v>4</v>
      </c>
      <c r="G6" t="s">
        <v>321</v>
      </c>
      <c r="H6">
        <v>30</v>
      </c>
    </row>
    <row r="7" spans="2:10" x14ac:dyDescent="0.25">
      <c r="F7" s="157">
        <v>5</v>
      </c>
      <c r="G7" t="s">
        <v>322</v>
      </c>
      <c r="H7">
        <v>30</v>
      </c>
    </row>
    <row r="8" spans="2:10" x14ac:dyDescent="0.25">
      <c r="F8" s="157">
        <v>6</v>
      </c>
      <c r="G8" t="s">
        <v>325</v>
      </c>
      <c r="H8">
        <v>10</v>
      </c>
    </row>
    <row r="9" spans="2:10" x14ac:dyDescent="0.25">
      <c r="F9" s="157">
        <v>7</v>
      </c>
      <c r="G9" t="s">
        <v>323</v>
      </c>
      <c r="H9">
        <v>10</v>
      </c>
    </row>
    <row r="12" spans="2:10" x14ac:dyDescent="0.25">
      <c r="B12" s="132" t="s">
        <v>326</v>
      </c>
    </row>
    <row r="13" spans="2:10" x14ac:dyDescent="0.25">
      <c r="B13" s="132" t="s">
        <v>304</v>
      </c>
      <c r="E13" s="132" t="s">
        <v>299</v>
      </c>
      <c r="I13" t="s">
        <v>300</v>
      </c>
    </row>
    <row r="14" spans="2:10" ht="45" customHeight="1" x14ac:dyDescent="0.25">
      <c r="B14" s="134" t="s">
        <v>305</v>
      </c>
      <c r="C14" s="134" t="s">
        <v>328</v>
      </c>
      <c r="E14" s="134" t="s">
        <v>305</v>
      </c>
      <c r="F14" s="134" t="s">
        <v>327</v>
      </c>
      <c r="G14" s="134" t="s">
        <v>328</v>
      </c>
      <c r="I14" s="134" t="s">
        <v>305</v>
      </c>
      <c r="J14" s="134" t="s">
        <v>328</v>
      </c>
    </row>
    <row r="15" spans="2:10" x14ac:dyDescent="0.25">
      <c r="B15" s="157" cm="1">
        <f t="array" ref="B15:B20">_xlfn._xlws.SORT(_xlfn.UNIQUE('9 - Financing Strategy'!$K$5:$K$102))</f>
        <v>5</v>
      </c>
      <c r="C15" s="91">
        <f>IF(B15="","",SUMIF('9 - Financing Strategy'!$K$5:$K$102,B15,'9 - Financing Strategy'!$J$5:$J$102))</f>
        <v>17990.8</v>
      </c>
      <c r="E15" cm="1">
        <f t="array" ref="E15:F22">_xlfn._xlws.SORT(_xlfn.UNIQUE('9 - Financing Strategy'!$N$5:$O$102))</f>
        <v>5</v>
      </c>
      <c r="F15">
        <v>20</v>
      </c>
      <c r="G15" s="91">
        <f>SUMIFS('9 - Financing Strategy'!$M$5:$M$102,'9 - Financing Strategy'!$N$5:$N$102,E15,'9 - Financing Strategy'!$O$5:$O$102,F15)</f>
        <v>350428.7</v>
      </c>
      <c r="I15" s="157" cm="1">
        <f t="array" ref="I15:I31">_xlfn._xlws.SORT(_xlfn.UNIQUE('9 - Financing Strategy'!$U$5:$U$102))</f>
        <v>5</v>
      </c>
      <c r="J15" s="91">
        <f>SUMIF('9 - Financing Strategy'!$U$5:$U$102,I15,'9 - Financing Strategy'!$T$5:$T$102)</f>
        <v>210481.09</v>
      </c>
    </row>
    <row r="16" spans="2:10" x14ac:dyDescent="0.25">
      <c r="B16" s="157">
        <v>10</v>
      </c>
      <c r="C16" s="91">
        <f>IF(B16="","",SUMIF('9 - Financing Strategy'!$K$5:$K$102,B16,'9 - Financing Strategy'!$J$5:$J$102))</f>
        <v>378634.57</v>
      </c>
      <c r="E16">
        <v>15</v>
      </c>
      <c r="F16">
        <v>20</v>
      </c>
      <c r="G16" s="91">
        <f>SUMIFS('9 - Financing Strategy'!$M$5:$M$102,'9 - Financing Strategy'!$N$5:$N$102,E16,'9 - Financing Strategy'!$O$5:$O$102,F16)</f>
        <v>1861471.0699999998</v>
      </c>
      <c r="I16" s="157">
        <v>8</v>
      </c>
      <c r="J16" s="91">
        <f>SUMIF('9 - Financing Strategy'!$U$5:$U$102,I16,'9 - Financing Strategy'!$T$5:$T$102)</f>
        <v>96290.390000000014</v>
      </c>
    </row>
    <row r="17" spans="1:10" x14ac:dyDescent="0.25">
      <c r="B17" s="157">
        <v>15</v>
      </c>
      <c r="C17" s="91">
        <f>IF(B17="","",SUMIF('9 - Financing Strategy'!$K$5:$K$102,B17,'9 - Financing Strategy'!$J$5:$J$102))</f>
        <v>61840.84</v>
      </c>
      <c r="E17">
        <v>20</v>
      </c>
      <c r="F17">
        <v>20</v>
      </c>
      <c r="G17" s="91">
        <f>SUMIFS('9 - Financing Strategy'!$M$5:$M$102,'9 - Financing Strategy'!$N$5:$N$102,E17,'9 - Financing Strategy'!$O$5:$O$102,F17)</f>
        <v>537874.47</v>
      </c>
      <c r="I17" s="157">
        <v>10</v>
      </c>
      <c r="J17" s="91">
        <f>SUMIF('9 - Financing Strategy'!$U$5:$U$102,I17,'9 - Financing Strategy'!$T$5:$T$102)</f>
        <v>153581.26999999999</v>
      </c>
    </row>
    <row r="18" spans="1:10" x14ac:dyDescent="0.25">
      <c r="B18" s="157">
        <v>25</v>
      </c>
      <c r="C18" s="91">
        <f>IF(B18="","",SUMIF('9 - Financing Strategy'!$K$5:$K$102,B18,'9 - Financing Strategy'!$J$5:$J$102))</f>
        <v>85666.559999999998</v>
      </c>
      <c r="E18">
        <v>25</v>
      </c>
      <c r="F18">
        <v>30</v>
      </c>
      <c r="G18" s="91">
        <f>SUMIFS('9 - Financing Strategy'!$M$5:$M$102,'9 - Financing Strategy'!$N$5:$N$102,E18,'9 - Financing Strategy'!$O$5:$O$102,F18)</f>
        <v>5440127.79</v>
      </c>
      <c r="I18" s="157">
        <v>11</v>
      </c>
      <c r="J18" s="91">
        <f>SUMIF('9 - Financing Strategy'!$U$5:$U$102,I18,'9 - Financing Strategy'!$T$5:$T$102)</f>
        <v>33712.270000000004</v>
      </c>
    </row>
    <row r="19" spans="1:10" x14ac:dyDescent="0.25">
      <c r="B19" s="157">
        <v>35</v>
      </c>
      <c r="C19" s="91">
        <f>IF(B19="","",SUMIF('9 - Financing Strategy'!$K$5:$K$102,B19,'9 - Financing Strategy'!$J$5:$J$102))</f>
        <v>540887.30000000005</v>
      </c>
      <c r="E19">
        <v>35</v>
      </c>
      <c r="F19">
        <v>20</v>
      </c>
      <c r="G19" s="91">
        <f>SUMIFS('9 - Financing Strategy'!$M$5:$M$102,'9 - Financing Strategy'!$N$5:$N$102,E19,'9 - Financing Strategy'!$O$5:$O$102,F19)</f>
        <v>226491.72</v>
      </c>
      <c r="I19" s="157">
        <v>12</v>
      </c>
      <c r="J19" s="91">
        <f>SUMIF('9 - Financing Strategy'!$U$5:$U$102,I19,'9 - Financing Strategy'!$T$5:$T$102)</f>
        <v>304387.02</v>
      </c>
    </row>
    <row r="20" spans="1:10" x14ac:dyDescent="0.25">
      <c r="A20" s="156"/>
      <c r="B20" s="158" t="str">
        <v/>
      </c>
      <c r="E20">
        <v>40</v>
      </c>
      <c r="F20">
        <v>30</v>
      </c>
      <c r="G20" s="91">
        <f>SUMIFS('9 - Financing Strategy'!$M$5:$M$102,'9 - Financing Strategy'!$N$5:$N$102,E20,'9 - Financing Strategy'!$O$5:$O$102,F20)</f>
        <v>15030539.26</v>
      </c>
      <c r="I20" s="157">
        <v>13</v>
      </c>
      <c r="J20" s="91">
        <f>SUMIF('9 - Financing Strategy'!$U$5:$U$102,I20,'9 - Financing Strategy'!$T$5:$T$102)</f>
        <v>123051.5</v>
      </c>
    </row>
    <row r="21" spans="1:10" x14ac:dyDescent="0.25">
      <c r="E21">
        <v>45</v>
      </c>
      <c r="F21">
        <v>30</v>
      </c>
      <c r="G21" s="91">
        <f>SUMIFS('9 - Financing Strategy'!$M$5:$M$102,'9 - Financing Strategy'!$N$5:$N$102,E21,'9 - Financing Strategy'!$O$5:$O$102,F21)</f>
        <v>3163644.25</v>
      </c>
      <c r="I21" s="157">
        <v>14</v>
      </c>
      <c r="J21" s="91">
        <f>SUMIF('9 - Financing Strategy'!$U$5:$U$102,I21,'9 - Financing Strategy'!$T$5:$T$102)</f>
        <v>108440.22</v>
      </c>
    </row>
    <row r="22" spans="1:10" x14ac:dyDescent="0.25">
      <c r="E22" t="str">
        <v/>
      </c>
      <c r="F22" t="str">
        <v/>
      </c>
      <c r="I22" s="157">
        <v>15</v>
      </c>
      <c r="J22" s="91">
        <f>SUMIF('9 - Financing Strategy'!$U$5:$U$102,I22,'9 - Financing Strategy'!$T$5:$T$102)</f>
        <v>183042.20999999996</v>
      </c>
    </row>
    <row r="23" spans="1:10" x14ac:dyDescent="0.25">
      <c r="I23" s="157">
        <v>16</v>
      </c>
      <c r="J23" s="91">
        <f>SUMIF('9 - Financing Strategy'!$U$5:$U$102,I23,'9 - Financing Strategy'!$T$5:$T$102)</f>
        <v>165568.54999999999</v>
      </c>
    </row>
    <row r="24" spans="1:10" x14ac:dyDescent="0.25">
      <c r="I24" s="157">
        <v>18</v>
      </c>
      <c r="J24" s="91">
        <f>SUMIF('9 - Financing Strategy'!$U$5:$U$102,I24,'9 - Financing Strategy'!$T$5:$T$102)</f>
        <v>142196.15</v>
      </c>
    </row>
    <row r="25" spans="1:10" x14ac:dyDescent="0.25">
      <c r="I25" s="157">
        <v>19</v>
      </c>
      <c r="J25" s="91">
        <f>SUMIF('9 - Financing Strategy'!$U$5:$U$102,I25,'9 - Financing Strategy'!$T$5:$T$102)</f>
        <v>90573.87</v>
      </c>
    </row>
    <row r="26" spans="1:10" x14ac:dyDescent="0.25">
      <c r="I26" s="157">
        <v>25</v>
      </c>
      <c r="J26" s="91">
        <f>SUMIF('9 - Financing Strategy'!$U$5:$U$102,I26,'9 - Financing Strategy'!$T$5:$T$102)</f>
        <v>2958736.86</v>
      </c>
    </row>
    <row r="27" spans="1:10" x14ac:dyDescent="0.25">
      <c r="I27" s="157">
        <v>32</v>
      </c>
      <c r="J27" s="91">
        <f>SUMIF('9 - Financing Strategy'!$U$5:$U$102,I27,'9 - Financing Strategy'!$T$5:$T$102)</f>
        <v>374695.08999999997</v>
      </c>
    </row>
    <row r="28" spans="1:10" x14ac:dyDescent="0.25">
      <c r="I28" s="157">
        <v>35</v>
      </c>
      <c r="J28" s="91">
        <f>SUMIF('9 - Financing Strategy'!$U$5:$U$102,I28,'9 - Financing Strategy'!$T$5:$T$102)</f>
        <v>354418.31</v>
      </c>
    </row>
    <row r="29" spans="1:10" x14ac:dyDescent="0.25">
      <c r="I29" s="157">
        <v>40</v>
      </c>
      <c r="J29" s="91">
        <f>SUMIF('9 - Financing Strategy'!$U$5:$U$102,I29,'9 - Financing Strategy'!$T$5:$T$102)</f>
        <v>225458.09</v>
      </c>
    </row>
    <row r="30" spans="1:10" x14ac:dyDescent="0.25">
      <c r="I30" s="157">
        <v>45</v>
      </c>
      <c r="J30" s="91">
        <f>SUMIF('9 - Financing Strategy'!$U$5:$U$102,I30,'9 - Financing Strategy'!$T$5:$T$102)</f>
        <v>316364.43</v>
      </c>
    </row>
    <row r="31" spans="1:10" x14ac:dyDescent="0.25">
      <c r="I31" s="157" t="str"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BE0D5-46B5-41FE-96D1-D6EFD7FDA400}">
  <dimension ref="A1:W102"/>
  <sheetViews>
    <sheetView workbookViewId="0">
      <pane xSplit="5" ySplit="4" topLeftCell="F5" activePane="bottomRight" state="frozen"/>
      <selection pane="topRight" activeCell="E1" sqref="E1"/>
      <selection pane="bottomLeft" activeCell="A5" sqref="A5"/>
      <selection pane="bottomRight" sqref="A1:XFD1048576"/>
    </sheetView>
  </sheetViews>
  <sheetFormatPr defaultRowHeight="15" x14ac:dyDescent="0.25"/>
  <cols>
    <col min="1" max="1" width="10" style="1" customWidth="1"/>
    <col min="2" max="2" width="10" style="138" customWidth="1"/>
    <col min="3" max="3" width="28.140625" style="1" customWidth="1"/>
    <col min="4" max="4" width="27.85546875" style="1" customWidth="1"/>
    <col min="5" max="5" width="2.7109375" style="1" customWidth="1"/>
    <col min="6" max="8" width="12.7109375" style="1" customWidth="1"/>
    <col min="9" max="9" width="2.7109375" style="1" customWidth="1"/>
    <col min="10" max="11" width="12.7109375" style="1" customWidth="1"/>
    <col min="12" max="12" width="2.7109375" style="1" customWidth="1"/>
    <col min="13" max="18" width="12.7109375" style="1" customWidth="1"/>
    <col min="19" max="19" width="2.7109375" style="1" customWidth="1"/>
    <col min="20" max="22" width="12.7109375" style="1" customWidth="1"/>
    <col min="23" max="23" width="12.7109375" style="141" customWidth="1"/>
  </cols>
  <sheetData>
    <row r="1" spans="1:23" ht="21" x14ac:dyDescent="0.35">
      <c r="A1" s="136"/>
      <c r="B1" s="154"/>
      <c r="C1" s="137" t="s">
        <v>7</v>
      </c>
      <c r="D1" s="14"/>
      <c r="E1" s="140"/>
      <c r="F1" s="166" t="s">
        <v>301</v>
      </c>
      <c r="G1" s="167"/>
      <c r="H1" s="168"/>
      <c r="J1" s="166" t="s">
        <v>303</v>
      </c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8"/>
    </row>
    <row r="2" spans="1:23" ht="18.75" x14ac:dyDescent="0.3">
      <c r="D2" s="2" t="s">
        <v>2</v>
      </c>
      <c r="F2" s="169"/>
      <c r="G2" s="170"/>
      <c r="H2" s="171"/>
      <c r="J2" s="172" t="s">
        <v>304</v>
      </c>
      <c r="K2" s="173"/>
      <c r="L2" s="142"/>
      <c r="M2" s="172" t="s">
        <v>299</v>
      </c>
      <c r="N2" s="173"/>
      <c r="O2" s="173"/>
      <c r="P2" s="173"/>
      <c r="Q2" s="173"/>
      <c r="R2" s="174"/>
      <c r="S2" s="142"/>
      <c r="T2" s="172" t="s">
        <v>300</v>
      </c>
      <c r="U2" s="173"/>
      <c r="V2" s="173"/>
      <c r="W2" s="174"/>
    </row>
    <row r="3" spans="1:23" ht="60" x14ac:dyDescent="0.25">
      <c r="A3" s="2" t="s">
        <v>31</v>
      </c>
      <c r="B3" s="2" t="s">
        <v>324</v>
      </c>
      <c r="C3" s="2" t="s">
        <v>0</v>
      </c>
      <c r="D3" s="2"/>
      <c r="E3" s="2"/>
      <c r="F3" s="2" t="s">
        <v>304</v>
      </c>
      <c r="G3" s="2" t="s">
        <v>299</v>
      </c>
      <c r="H3" s="2" t="s">
        <v>300</v>
      </c>
      <c r="J3" s="2" t="s">
        <v>302</v>
      </c>
      <c r="K3" s="2" t="s">
        <v>305</v>
      </c>
      <c r="M3" s="2" t="s">
        <v>302</v>
      </c>
      <c r="N3" s="2" t="s">
        <v>305</v>
      </c>
      <c r="O3" s="2" t="s">
        <v>310</v>
      </c>
      <c r="P3" s="2" t="s">
        <v>312</v>
      </c>
      <c r="Q3" s="2" t="s">
        <v>306</v>
      </c>
      <c r="R3" s="2" t="s">
        <v>307</v>
      </c>
      <c r="T3" s="2" t="s">
        <v>302</v>
      </c>
      <c r="U3" s="2" t="s">
        <v>305</v>
      </c>
      <c r="V3" s="2" t="s">
        <v>308</v>
      </c>
      <c r="W3" s="131" t="s">
        <v>309</v>
      </c>
    </row>
    <row r="4" spans="1:23" x14ac:dyDescent="0.25">
      <c r="A4" s="2"/>
      <c r="B4" s="29"/>
      <c r="C4" s="2"/>
      <c r="E4" s="2"/>
    </row>
    <row r="5" spans="1:23" ht="60" x14ac:dyDescent="0.25">
      <c r="A5" s="10" t="s">
        <v>34</v>
      </c>
      <c r="B5" s="138">
        <f>INDEX('8-Choosing Asset Strategies'!$B$4:$B$101,MATCH('9 - Financing Strategy'!C5,'8-Choosing Asset Strategies'!$C$4:$C$101,0))</f>
        <v>1</v>
      </c>
      <c r="C5" s="11" t="s">
        <v>49</v>
      </c>
      <c r="D5" s="13" t="str">
        <f>IF(INDEX('8-Choosing Asset Strategies'!$CW$4:$CW$101,MATCH($C5,'8-Choosing Asset Strategies'!$C$4:$C$101,0))=0,"",INDEX('8-Choosing Asset Strategies'!$CW$4:$CW$101,MATCH(C5,'8-Choosing Asset Strategies'!$C$4:$C$101,0)))</f>
        <v>Very leaky; pipe is deteriorating</v>
      </c>
      <c r="E5" s="11"/>
      <c r="F5" s="138">
        <v>1</v>
      </c>
      <c r="G5" s="138"/>
      <c r="H5" s="138"/>
      <c r="J5" s="143">
        <f>IF(F5=1,ROUND(INDEX('8-Choosing Asset Strategies'!$DL$4:$DL$101,MATCH($C5,'8-Choosing Asset Strategies'!$C$4:$C$101,0)),2),"")</f>
        <v>17990.8</v>
      </c>
      <c r="K5" s="12">
        <f>IF(F5=1,ROUND(INDEX('8-Choosing Asset Strategies'!$DC$4:$DC$101,MATCH($C5,'8-Choosing Asset Strategies'!$C$4:$C$101,0)),2),"")</f>
        <v>5</v>
      </c>
      <c r="L5" s="12"/>
      <c r="M5" s="143" t="str">
        <f>IF(G5=1,ROUND(INDEX('8-Choosing Asset Strategies'!$DL$4:$DL$101,MATCH($C5,'8-Choosing Asset Strategies'!$C$4:$C$101,0)),2),"")</f>
        <v/>
      </c>
      <c r="N5" s="12" t="str">
        <f>IF(G5=1,ROUND(INDEX('8-Choosing Asset Strategies'!$DC$4:$DC$101,MATCH($C5,'8-Choosing Asset Strategies'!$C$4:$C$101,0)),2),"")</f>
        <v/>
      </c>
      <c r="O5" s="12" t="str">
        <f>IF(G5="","",INDEX('9 - Finance Strategy Parameters'!$H$3:$H$9,MATCH(B5,'9 - Finance Strategy Parameters'!$F$3:$F$9,0)))</f>
        <v/>
      </c>
      <c r="P5" s="12" t="s">
        <v>313</v>
      </c>
      <c r="Q5" s="144" t="str">
        <f>IFERROR((M5*INDEX('9 - Finance Strategy Parameters'!$C$3:$C$6,MATCH(P5,'9 - Finance Strategy Parameters'!$B$3:$B$6,0))*(1+INDEX('9 - Finance Strategy Parameters'!$C$3:$C$6,MATCH(P5,'9 - Finance Strategy Parameters'!$B$3:$B$6,0)))^(O5*12))/((1+INDEX('9 - Finance Strategy Parameters'!$C$3:$C$6,MATCH(P5,'9 - Finance Strategy Parameters'!$B$3:$B$6,0)))^(O5*12)-1),"")</f>
        <v/>
      </c>
      <c r="R5" s="144" t="str">
        <f>IFERROR(Q5*12,"")</f>
        <v/>
      </c>
      <c r="S5" s="12"/>
      <c r="T5" s="143" t="str">
        <f>IF(H5=1,ROUND(INDEX('8-Choosing Asset Strategies'!$DL$4:$DL$101,MATCH($C5,'8-Choosing Asset Strategies'!$C$4:$C$101,0)),2),"")</f>
        <v/>
      </c>
      <c r="U5" s="145" t="str">
        <f>IF(H5=1,ROUND(INDEX('8-Choosing Asset Strategies'!$DC$4:$DC$101,MATCH($C5,'8-Choosing Asset Strategies'!$C$4:$C$101,0)),2),"")</f>
        <v/>
      </c>
      <c r="V5" s="101" t="str">
        <f>IFERROR(T5/U5,"")</f>
        <v/>
      </c>
      <c r="W5" s="155" t="str">
        <f>IFERROR(V5/12,"")</f>
        <v/>
      </c>
    </row>
    <row r="6" spans="1:23" ht="60" x14ac:dyDescent="0.25">
      <c r="A6" s="10" t="s">
        <v>34</v>
      </c>
      <c r="B6" s="138">
        <f>INDEX('8-Choosing Asset Strategies'!$B$4:$B$101,MATCH('9 - Financing Strategy'!C6,'8-Choosing Asset Strategies'!$C$4:$C$101,0))</f>
        <v>1</v>
      </c>
      <c r="C6" s="8" t="s">
        <v>22</v>
      </c>
      <c r="D6" s="13" t="str">
        <f>IF(INDEX('8-Choosing Asset Strategies'!$CW$4:$CW$101,MATCH($C6,'8-Choosing Asset Strategies'!$C$4:$C$101,0))=0,"",INDEX('8-Choosing Asset Strategies'!$CW$4:$CW$101,MATCH(C6,'8-Choosing Asset Strategies'!$C$4:$C$101,0)))</f>
        <v>Good condition, but area is gaining population; new customers can’t be serviced – need replacing</v>
      </c>
      <c r="E6" s="11"/>
      <c r="F6" s="138"/>
      <c r="G6" s="138">
        <v>1</v>
      </c>
      <c r="H6" s="138"/>
      <c r="J6" s="143" t="str">
        <f>IF(F6=1,ROUND(INDEX('8-Choosing Asset Strategies'!$DL$4:$DL$101,MATCH($C6,'8-Choosing Asset Strategies'!$C$4:$C$101,0)),2),"")</f>
        <v/>
      </c>
      <c r="K6" s="12" t="str">
        <f>IF(F6=1,ROUND(INDEX('8-Choosing Asset Strategies'!$DC$4:$DC$101,MATCH($C6,'8-Choosing Asset Strategies'!$C$4:$C$101,0)),2),"")</f>
        <v/>
      </c>
      <c r="L6" s="12"/>
      <c r="M6" s="143">
        <f>IF(G6=1,ROUND(INDEX('8-Choosing Asset Strategies'!$DL$4:$DL$101,MATCH($C6,'8-Choosing Asset Strategies'!$C$4:$C$101,0)),2),"")</f>
        <v>350428.7</v>
      </c>
      <c r="N6" s="12">
        <f>IF(G6=1,ROUND(INDEX('8-Choosing Asset Strategies'!$DC$4:$DC$101,MATCH($C6,'8-Choosing Asset Strategies'!$C$4:$C$101,0)),2),"")</f>
        <v>5</v>
      </c>
      <c r="O6" s="12">
        <f>IF(G6="","",INDEX('9 - Finance Strategy Parameters'!$H$3:$H$9,MATCH(B6,'9 - Finance Strategy Parameters'!$F$3:$F$9,0)))</f>
        <v>20</v>
      </c>
      <c r="P6" s="12" t="s">
        <v>313</v>
      </c>
      <c r="Q6" s="144">
        <f>IFERROR((M6*INDEX('9 - Finance Strategy Parameters'!$C$3:$C$6,MATCH(P6,'9 - Finance Strategy Parameters'!$B$3:$B$6,0))*(1+INDEX('9 - Finance Strategy Parameters'!$C$3:$C$6,MATCH(P6,'9 - Finance Strategy Parameters'!$B$3:$B$6,0)))^(O6*12))/((1+INDEX('9 - Finance Strategy Parameters'!$C$3:$C$6,MATCH(P6,'9 - Finance Strategy Parameters'!$B$3:$B$6,0)))^(O6*12)-1),"")</f>
        <v>8784.1583016330515</v>
      </c>
      <c r="R6" s="144">
        <f t="shared" ref="R6:R69" si="0">IFERROR(Q6*12,"")</f>
        <v>105409.89961959662</v>
      </c>
      <c r="S6" s="12"/>
      <c r="T6" s="143" t="str">
        <f>IF(H6=1,ROUND(INDEX('8-Choosing Asset Strategies'!$DL$4:$DL$101,MATCH($C6,'8-Choosing Asset Strategies'!$C$4:$C$101,0)),2),"")</f>
        <v/>
      </c>
      <c r="U6" s="145" t="str">
        <f>IF(H6=1,ROUND(INDEX('8-Choosing Asset Strategies'!$DC$4:$DC$101,MATCH($C6,'8-Choosing Asset Strategies'!$C$4:$C$101,0)),2),"")</f>
        <v/>
      </c>
      <c r="V6" s="101" t="str">
        <f t="shared" ref="V6:V69" si="1">IFERROR(T6/U6,"")</f>
        <v/>
      </c>
      <c r="W6" s="155" t="str">
        <f t="shared" ref="W6:W69" si="2">IFERROR(V6/12,"")</f>
        <v/>
      </c>
    </row>
    <row r="7" spans="1:23" ht="30" x14ac:dyDescent="0.25">
      <c r="A7" s="10" t="s">
        <v>35</v>
      </c>
      <c r="B7" s="138">
        <f>INDEX('8-Choosing Asset Strategies'!$B$4:$B$101,MATCH('9 - Financing Strategy'!C7,'8-Choosing Asset Strategies'!$C$4:$C$101,0))</f>
        <v>6</v>
      </c>
      <c r="C7" s="11" t="s">
        <v>28</v>
      </c>
      <c r="D7" s="13" t="str">
        <f>IF(INDEX('8-Choosing Asset Strategies'!$CW$4:$CW$101,MATCH($C7,'8-Choosing Asset Strategies'!$C$4:$C$101,0))=0,"",INDEX('8-Choosing Asset Strategies'!$CW$4:$CW$101,MATCH(C7,'8-Choosing Asset Strategies'!$C$4:$C$101,0)))</f>
        <v>Fair condition; needs painting/reconditioning</v>
      </c>
      <c r="E7" s="11"/>
      <c r="F7" s="138"/>
      <c r="G7" s="138"/>
      <c r="H7" s="138">
        <v>1</v>
      </c>
      <c r="J7" s="143" t="str">
        <f>IF(F7=1,ROUND(INDEX('8-Choosing Asset Strategies'!$DL$4:$DL$101,MATCH($C7,'8-Choosing Asset Strategies'!$C$4:$C$101,0)),2),"")</f>
        <v/>
      </c>
      <c r="K7" s="12" t="str">
        <f>IF(F7=1,ROUND(INDEX('8-Choosing Asset Strategies'!$DC$4:$DC$101,MATCH($C7,'8-Choosing Asset Strategies'!$C$4:$C$101,0)),2),"")</f>
        <v/>
      </c>
      <c r="L7" s="12"/>
      <c r="M7" s="143" t="str">
        <f>IF(G7=1,ROUND(INDEX('8-Choosing Asset Strategies'!$DL$4:$DL$101,MATCH($C7,'8-Choosing Asset Strategies'!$C$4:$C$101,0)),2),"")</f>
        <v/>
      </c>
      <c r="N7" s="12" t="str">
        <f>IF(G7=1,ROUND(INDEX('8-Choosing Asset Strategies'!$DC$4:$DC$101,MATCH($C7,'8-Choosing Asset Strategies'!$C$4:$C$101,0)),2),"")</f>
        <v/>
      </c>
      <c r="O7" s="12" t="str">
        <f>IF(G7="","",INDEX('9 - Finance Strategy Parameters'!$H$3:$H$9,MATCH(B7,'9 - Finance Strategy Parameters'!$F$3:$F$9,0)))</f>
        <v/>
      </c>
      <c r="P7" s="12"/>
      <c r="Q7" s="144" t="str">
        <f>IFERROR((M7*INDEX('9 - Finance Strategy Parameters'!$C$3:$C$6,MATCH(P7,'9 - Finance Strategy Parameters'!$B$3:$B$6,0))*(1+INDEX('9 - Finance Strategy Parameters'!$C$3:$C$6,MATCH(P7,'9 - Finance Strategy Parameters'!$B$3:$B$6,0)))^(O7*12))/((1+INDEX('9 - Finance Strategy Parameters'!$C$3:$C$6,MATCH(P7,'9 - Finance Strategy Parameters'!$B$3:$B$6,0)))^(O7*12)-1),"")</f>
        <v/>
      </c>
      <c r="R7" s="144" t="str">
        <f t="shared" si="0"/>
        <v/>
      </c>
      <c r="S7" s="12"/>
      <c r="T7" s="143">
        <f>IF(H7=1,ROUND(INDEX('8-Choosing Asset Strategies'!$DL$4:$DL$101,MATCH($C7,'8-Choosing Asset Strategies'!$C$4:$C$101,0)),2),"")</f>
        <v>68778.850000000006</v>
      </c>
      <c r="U7" s="145">
        <f>IF(H7=1,ROUND(INDEX('8-Choosing Asset Strategies'!$DC$4:$DC$101,MATCH($C7,'8-Choosing Asset Strategies'!$C$4:$C$101,0)),2),"")</f>
        <v>8</v>
      </c>
      <c r="V7" s="101">
        <f t="shared" si="1"/>
        <v>8597.3562500000007</v>
      </c>
      <c r="W7" s="155">
        <f t="shared" si="2"/>
        <v>716.44635416666677</v>
      </c>
    </row>
    <row r="8" spans="1:23" x14ac:dyDescent="0.25">
      <c r="A8" s="1" t="s">
        <v>37</v>
      </c>
      <c r="B8" s="138">
        <f>INDEX('8-Choosing Asset Strategies'!$B$4:$B$101,MATCH('9 - Financing Strategy'!C8,'8-Choosing Asset Strategies'!$C$4:$C$101,0))</f>
        <v>7</v>
      </c>
      <c r="C8" s="12" t="s">
        <v>45</v>
      </c>
      <c r="D8" s="13" t="str">
        <f>IF(INDEX('8-Choosing Asset Strategies'!$CW$4:$CW$101,MATCH($C8,'8-Choosing Asset Strategies'!$C$4:$C$101,0))=0,"",INDEX('8-Choosing Asset Strategies'!$CW$4:$CW$101,MATCH(C8,'8-Choosing Asset Strategies'!$C$4:$C$101,0)))</f>
        <v>Good condition</v>
      </c>
      <c r="F8" s="138"/>
      <c r="G8" s="138"/>
      <c r="H8" s="138">
        <v>1</v>
      </c>
      <c r="J8" s="143" t="str">
        <f>IF(F8=1,ROUND(INDEX('8-Choosing Asset Strategies'!$DL$4:$DL$101,MATCH($C8,'8-Choosing Asset Strategies'!$C$4:$C$101,0)),2),"")</f>
        <v/>
      </c>
      <c r="K8" s="12" t="str">
        <f>IF(F8=1,ROUND(INDEX('8-Choosing Asset Strategies'!$DC$4:$DC$101,MATCH($C8,'8-Choosing Asset Strategies'!$C$4:$C$101,0)),2),"")</f>
        <v/>
      </c>
      <c r="L8" s="12"/>
      <c r="M8" s="143" t="str">
        <f>IF(G8=1,ROUND(INDEX('8-Choosing Asset Strategies'!$DL$4:$DL$101,MATCH($C8,'8-Choosing Asset Strategies'!$C$4:$C$101,0)),2),"")</f>
        <v/>
      </c>
      <c r="N8" s="12" t="str">
        <f>IF(G8=1,ROUND(INDEX('8-Choosing Asset Strategies'!$DC$4:$DC$101,MATCH($C8,'8-Choosing Asset Strategies'!$C$4:$C$101,0)),2),"")</f>
        <v/>
      </c>
      <c r="O8" s="12" t="str">
        <f>IF(G8="","",INDEX('9 - Finance Strategy Parameters'!$H$3:$H$9,MATCH(B8,'9 - Finance Strategy Parameters'!$F$3:$F$9,0)))</f>
        <v/>
      </c>
      <c r="P8" s="12"/>
      <c r="Q8" s="144" t="str">
        <f>IFERROR((M8*INDEX('9 - Finance Strategy Parameters'!$C$3:$C$6,MATCH(P8,'9 - Finance Strategy Parameters'!$B$3:$B$6,0))*(1+INDEX('9 - Finance Strategy Parameters'!$C$3:$C$6,MATCH(P8,'9 - Finance Strategy Parameters'!$B$3:$B$6,0)))^(O8*12))/((1+INDEX('9 - Finance Strategy Parameters'!$C$3:$C$6,MATCH(P8,'9 - Finance Strategy Parameters'!$B$3:$B$6,0)))^(O8*12)-1),"")</f>
        <v/>
      </c>
      <c r="R8" s="144" t="str">
        <f t="shared" si="0"/>
        <v/>
      </c>
      <c r="S8" s="12"/>
      <c r="T8" s="143">
        <f>IF(H8=1,ROUND(INDEX('8-Choosing Asset Strategies'!$DL$4:$DL$101,MATCH($C8,'8-Choosing Asset Strategies'!$C$4:$C$101,0)),2),"")</f>
        <v>24932.33</v>
      </c>
      <c r="U8" s="145">
        <f>IF(H8=1,ROUND(INDEX('8-Choosing Asset Strategies'!$DC$4:$DC$101,MATCH($C8,'8-Choosing Asset Strategies'!$C$4:$C$101,0)),2),"")</f>
        <v>8</v>
      </c>
      <c r="V8" s="101">
        <f t="shared" si="1"/>
        <v>3116.5412500000002</v>
      </c>
      <c r="W8" s="155">
        <f t="shared" si="2"/>
        <v>259.71177083333333</v>
      </c>
    </row>
    <row r="9" spans="1:23" ht="30" x14ac:dyDescent="0.25">
      <c r="A9" s="10" t="s">
        <v>34</v>
      </c>
      <c r="B9" s="138">
        <f>INDEX('8-Choosing Asset Strategies'!$B$4:$B$101,MATCH('9 - Financing Strategy'!C9,'8-Choosing Asset Strategies'!$C$4:$C$101,0))</f>
        <v>1</v>
      </c>
      <c r="C9" s="28" t="s">
        <v>130</v>
      </c>
      <c r="D9" s="13" t="str">
        <f>IF(INDEX('8-Choosing Asset Strategies'!$CW$4:$CW$101,MATCH($C9,'8-Choosing Asset Strategies'!$C$4:$C$101,0))=0,"",INDEX('8-Choosing Asset Strategies'!$CW$4:$CW$101,MATCH(C9,'8-Choosing Asset Strategies'!$C$4:$C$101,0)))</f>
        <v>Should be upgraded to 4" line</v>
      </c>
      <c r="E9" s="27"/>
      <c r="F9" s="138">
        <v>1</v>
      </c>
      <c r="G9" s="138"/>
      <c r="H9" s="138"/>
      <c r="J9" s="143">
        <f>IF(F9=1,ROUND(INDEX('8-Choosing Asset Strategies'!$DL$4:$DL$101,MATCH($C9,'8-Choosing Asset Strategies'!$C$4:$C$101,0)),2),"")</f>
        <v>41619.65</v>
      </c>
      <c r="K9" s="12">
        <f>IF(F9=1,ROUND(INDEX('8-Choosing Asset Strategies'!$DC$4:$DC$101,MATCH($C9,'8-Choosing Asset Strategies'!$C$4:$C$101,0)),2),"")</f>
        <v>10</v>
      </c>
      <c r="L9" s="12"/>
      <c r="M9" s="143" t="str">
        <f>IF(G9=1,ROUND(INDEX('8-Choosing Asset Strategies'!$DL$4:$DL$101,MATCH($C9,'8-Choosing Asset Strategies'!$C$4:$C$101,0)),2),"")</f>
        <v/>
      </c>
      <c r="N9" s="12" t="str">
        <f>IF(G9=1,ROUND(INDEX('8-Choosing Asset Strategies'!$DC$4:$DC$101,MATCH($C9,'8-Choosing Asset Strategies'!$C$4:$C$101,0)),2),"")</f>
        <v/>
      </c>
      <c r="O9" s="12" t="str">
        <f>IF(G9="","",INDEX('9 - Finance Strategy Parameters'!$H$3:$H$9,MATCH(B9,'9 - Finance Strategy Parameters'!$F$3:$F$9,0)))</f>
        <v/>
      </c>
      <c r="P9" s="12"/>
      <c r="Q9" s="144" t="str">
        <f>IFERROR((M9*INDEX('9 - Finance Strategy Parameters'!$C$3:$C$6,MATCH(P9,'9 - Finance Strategy Parameters'!$B$3:$B$6,0))*(1+INDEX('9 - Finance Strategy Parameters'!$C$3:$C$6,MATCH(P9,'9 - Finance Strategy Parameters'!$B$3:$B$6,0)))^(O9*12))/((1+INDEX('9 - Finance Strategy Parameters'!$C$3:$C$6,MATCH(P9,'9 - Finance Strategy Parameters'!$B$3:$B$6,0)))^(O9*12)-1),"")</f>
        <v/>
      </c>
      <c r="R9" s="144" t="str">
        <f t="shared" si="0"/>
        <v/>
      </c>
      <c r="S9" s="12"/>
      <c r="T9" s="143" t="str">
        <f>IF(H9=1,ROUND(INDEX('8-Choosing Asset Strategies'!$DL$4:$DL$101,MATCH($C9,'8-Choosing Asset Strategies'!$C$4:$C$101,0)),2),"")</f>
        <v/>
      </c>
      <c r="U9" s="145" t="str">
        <f>IF(H9=1,ROUND(INDEX('8-Choosing Asset Strategies'!$DC$4:$DC$101,MATCH($C9,'8-Choosing Asset Strategies'!$C$4:$C$101,0)),2),"")</f>
        <v/>
      </c>
      <c r="V9" s="101" t="str">
        <f t="shared" si="1"/>
        <v/>
      </c>
      <c r="W9" s="155" t="str">
        <f t="shared" si="2"/>
        <v/>
      </c>
    </row>
    <row r="10" spans="1:23" ht="30" x14ac:dyDescent="0.25">
      <c r="A10" s="10" t="s">
        <v>34</v>
      </c>
      <c r="B10" s="138">
        <f>INDEX('8-Choosing Asset Strategies'!$B$4:$B$101,MATCH('9 - Financing Strategy'!C10,'8-Choosing Asset Strategies'!$C$4:$C$101,0))</f>
        <v>1</v>
      </c>
      <c r="C10" s="28" t="s">
        <v>131</v>
      </c>
      <c r="D10" s="13" t="str">
        <f>IF(INDEX('8-Choosing Asset Strategies'!$CW$4:$CW$101,MATCH($C10,'8-Choosing Asset Strategies'!$C$4:$C$101,0))=0,"",INDEX('8-Choosing Asset Strategies'!$CW$4:$CW$101,MATCH(C10,'8-Choosing Asset Strategies'!$C$4:$C$101,0)))</f>
        <v>Should be upgraded to 4" line</v>
      </c>
      <c r="E10" s="27"/>
      <c r="F10" s="138">
        <v>1</v>
      </c>
      <c r="G10" s="138"/>
      <c r="H10" s="138"/>
      <c r="J10" s="143">
        <f>IF(F10=1,ROUND(INDEX('8-Choosing Asset Strategies'!$DL$4:$DL$101,MATCH($C10,'8-Choosing Asset Strategies'!$C$4:$C$101,0)),2),"")</f>
        <v>46160.58</v>
      </c>
      <c r="K10" s="12">
        <f>IF(F10=1,ROUND(INDEX('8-Choosing Asset Strategies'!$DC$4:$DC$101,MATCH($C10,'8-Choosing Asset Strategies'!$C$4:$C$101,0)),2),"")</f>
        <v>10</v>
      </c>
      <c r="L10" s="12"/>
      <c r="M10" s="143" t="str">
        <f>IF(G10=1,ROUND(INDEX('8-Choosing Asset Strategies'!$DL$4:$DL$101,MATCH($C10,'8-Choosing Asset Strategies'!$C$4:$C$101,0)),2),"")</f>
        <v/>
      </c>
      <c r="N10" s="12" t="str">
        <f>IF(G10=1,ROUND(INDEX('8-Choosing Asset Strategies'!$DC$4:$DC$101,MATCH($C10,'8-Choosing Asset Strategies'!$C$4:$C$101,0)),2),"")</f>
        <v/>
      </c>
      <c r="O10" s="12" t="str">
        <f>IF(G10="","",INDEX('9 - Finance Strategy Parameters'!$H$3:$H$9,MATCH(B10,'9 - Finance Strategy Parameters'!$F$3:$F$9,0)))</f>
        <v/>
      </c>
      <c r="P10" s="12"/>
      <c r="Q10" s="144" t="str">
        <f>IFERROR((M10*INDEX('9 - Finance Strategy Parameters'!$C$3:$C$6,MATCH(P10,'9 - Finance Strategy Parameters'!$B$3:$B$6,0))*(1+INDEX('9 - Finance Strategy Parameters'!$C$3:$C$6,MATCH(P10,'9 - Finance Strategy Parameters'!$B$3:$B$6,0)))^(O10*12))/((1+INDEX('9 - Finance Strategy Parameters'!$C$3:$C$6,MATCH(P10,'9 - Finance Strategy Parameters'!$B$3:$B$6,0)))^(O10*12)-1),"")</f>
        <v/>
      </c>
      <c r="R10" s="144" t="str">
        <f t="shared" si="0"/>
        <v/>
      </c>
      <c r="S10" s="12"/>
      <c r="T10" s="143" t="str">
        <f>IF(H10=1,ROUND(INDEX('8-Choosing Asset Strategies'!$DL$4:$DL$101,MATCH($C10,'8-Choosing Asset Strategies'!$C$4:$C$101,0)),2),"")</f>
        <v/>
      </c>
      <c r="U10" s="145" t="str">
        <f>IF(H10=1,ROUND(INDEX('8-Choosing Asset Strategies'!$DC$4:$DC$101,MATCH($C10,'8-Choosing Asset Strategies'!$C$4:$C$101,0)),2),"")</f>
        <v/>
      </c>
      <c r="V10" s="101" t="str">
        <f t="shared" si="1"/>
        <v/>
      </c>
      <c r="W10" s="155" t="str">
        <f t="shared" si="2"/>
        <v/>
      </c>
    </row>
    <row r="11" spans="1:23" ht="30" x14ac:dyDescent="0.25">
      <c r="A11" s="10" t="s">
        <v>34</v>
      </c>
      <c r="B11" s="138">
        <f>INDEX('8-Choosing Asset Strategies'!$B$4:$B$101,MATCH('9 - Financing Strategy'!C11,'8-Choosing Asset Strategies'!$C$4:$C$101,0))</f>
        <v>1</v>
      </c>
      <c r="C11" s="28" t="s">
        <v>119</v>
      </c>
      <c r="D11" s="13" t="str">
        <f>IF(INDEX('8-Choosing Asset Strategies'!$CW$4:$CW$101,MATCH($C11,'8-Choosing Asset Strategies'!$C$4:$C$101,0))=0,"",INDEX('8-Choosing Asset Strategies'!$CW$4:$CW$101,MATCH(C11,'8-Choosing Asset Strategies'!$C$4:$C$101,0)))</f>
        <v>Should be upgraded to 4" line</v>
      </c>
      <c r="E11" s="27"/>
      <c r="F11" s="138">
        <v>1</v>
      </c>
      <c r="G11" s="138"/>
      <c r="H11" s="138"/>
      <c r="J11" s="143">
        <f>IF(F11=1,ROUND(INDEX('8-Choosing Asset Strategies'!$DL$4:$DL$101,MATCH($C11,'8-Choosing Asset Strategies'!$C$4:$C$101,0)),2),"")</f>
        <v>5271.04</v>
      </c>
      <c r="K11" s="12">
        <f>IF(F11=1,ROUND(INDEX('8-Choosing Asset Strategies'!$DC$4:$DC$101,MATCH($C11,'8-Choosing Asset Strategies'!$C$4:$C$101,0)),2),"")</f>
        <v>10</v>
      </c>
      <c r="L11" s="12"/>
      <c r="M11" s="143" t="str">
        <f>IF(G11=1,ROUND(INDEX('8-Choosing Asset Strategies'!$DL$4:$DL$101,MATCH($C11,'8-Choosing Asset Strategies'!$C$4:$C$101,0)),2),"")</f>
        <v/>
      </c>
      <c r="N11" s="12" t="str">
        <f>IF(G11=1,ROUND(INDEX('8-Choosing Asset Strategies'!$DC$4:$DC$101,MATCH($C11,'8-Choosing Asset Strategies'!$C$4:$C$101,0)),2),"")</f>
        <v/>
      </c>
      <c r="O11" s="12" t="str">
        <f>IF(G11="","",INDEX('9 - Finance Strategy Parameters'!$H$3:$H$9,MATCH(B11,'9 - Finance Strategy Parameters'!$F$3:$F$9,0)))</f>
        <v/>
      </c>
      <c r="P11" s="12"/>
      <c r="Q11" s="144" t="str">
        <f>IFERROR((M11*INDEX('9 - Finance Strategy Parameters'!$C$3:$C$6,MATCH(P11,'9 - Finance Strategy Parameters'!$B$3:$B$6,0))*(1+INDEX('9 - Finance Strategy Parameters'!$C$3:$C$6,MATCH(P11,'9 - Finance Strategy Parameters'!$B$3:$B$6,0)))^(O11*12))/((1+INDEX('9 - Finance Strategy Parameters'!$C$3:$C$6,MATCH(P11,'9 - Finance Strategy Parameters'!$B$3:$B$6,0)))^(O11*12)-1),"")</f>
        <v/>
      </c>
      <c r="R11" s="144" t="str">
        <f t="shared" si="0"/>
        <v/>
      </c>
      <c r="S11" s="12"/>
      <c r="T11" s="143" t="str">
        <f>IF(H11=1,ROUND(INDEX('8-Choosing Asset Strategies'!$DL$4:$DL$101,MATCH($C11,'8-Choosing Asset Strategies'!$C$4:$C$101,0)),2),"")</f>
        <v/>
      </c>
      <c r="U11" s="145" t="str">
        <f>IF(H11=1,ROUND(INDEX('8-Choosing Asset Strategies'!$DC$4:$DC$101,MATCH($C11,'8-Choosing Asset Strategies'!$C$4:$C$101,0)),2),"")</f>
        <v/>
      </c>
      <c r="V11" s="101" t="str">
        <f t="shared" si="1"/>
        <v/>
      </c>
      <c r="W11" s="155" t="str">
        <f t="shared" si="2"/>
        <v/>
      </c>
    </row>
    <row r="12" spans="1:23" ht="30" x14ac:dyDescent="0.25">
      <c r="A12" s="10" t="s">
        <v>34</v>
      </c>
      <c r="B12" s="138">
        <f>INDEX('8-Choosing Asset Strategies'!$B$4:$B$101,MATCH('9 - Financing Strategy'!C12,'8-Choosing Asset Strategies'!$C$4:$C$101,0))</f>
        <v>1</v>
      </c>
      <c r="C12" s="28" t="s">
        <v>120</v>
      </c>
      <c r="D12" s="13" t="str">
        <f>IF(INDEX('8-Choosing Asset Strategies'!$CW$4:$CW$101,MATCH($C12,'8-Choosing Asset Strategies'!$C$4:$C$101,0))=0,"",INDEX('8-Choosing Asset Strategies'!$CW$4:$CW$101,MATCH(C12,'8-Choosing Asset Strategies'!$C$4:$C$101,0)))</f>
        <v>Should be upgraded to 4" line</v>
      </c>
      <c r="E12" s="27"/>
      <c r="F12" s="138">
        <v>1</v>
      </c>
      <c r="G12" s="138"/>
      <c r="H12" s="138"/>
      <c r="J12" s="143">
        <f>IF(F12=1,ROUND(INDEX('8-Choosing Asset Strategies'!$DL$4:$DL$101,MATCH($C12,'8-Choosing Asset Strategies'!$C$4:$C$101,0)),2),"")</f>
        <v>63676.92</v>
      </c>
      <c r="K12" s="12">
        <f>IF(F12=1,ROUND(INDEX('8-Choosing Asset Strategies'!$DC$4:$DC$101,MATCH($C12,'8-Choosing Asset Strategies'!$C$4:$C$101,0)),2),"")</f>
        <v>10</v>
      </c>
      <c r="L12" s="12"/>
      <c r="M12" s="143" t="str">
        <f>IF(G12=1,ROUND(INDEX('8-Choosing Asset Strategies'!$DL$4:$DL$101,MATCH($C12,'8-Choosing Asset Strategies'!$C$4:$C$101,0)),2),"")</f>
        <v/>
      </c>
      <c r="N12" s="12" t="str">
        <f>IF(G12=1,ROUND(INDEX('8-Choosing Asset Strategies'!$DC$4:$DC$101,MATCH($C12,'8-Choosing Asset Strategies'!$C$4:$C$101,0)),2),"")</f>
        <v/>
      </c>
      <c r="O12" s="12" t="str">
        <f>IF(G12="","",INDEX('9 - Finance Strategy Parameters'!$H$3:$H$9,MATCH(B12,'9 - Finance Strategy Parameters'!$F$3:$F$9,0)))</f>
        <v/>
      </c>
      <c r="P12" s="12"/>
      <c r="Q12" s="144" t="str">
        <f>IFERROR((M12*INDEX('9 - Finance Strategy Parameters'!$C$3:$C$6,MATCH(P12,'9 - Finance Strategy Parameters'!$B$3:$B$6,0))*(1+INDEX('9 - Finance Strategy Parameters'!$C$3:$C$6,MATCH(P12,'9 - Finance Strategy Parameters'!$B$3:$B$6,0)))^(O12*12))/((1+INDEX('9 - Finance Strategy Parameters'!$C$3:$C$6,MATCH(P12,'9 - Finance Strategy Parameters'!$B$3:$B$6,0)))^(O12*12)-1),"")</f>
        <v/>
      </c>
      <c r="R12" s="144" t="str">
        <f t="shared" si="0"/>
        <v/>
      </c>
      <c r="S12" s="12"/>
      <c r="T12" s="143" t="str">
        <f>IF(H12=1,ROUND(INDEX('8-Choosing Asset Strategies'!$DL$4:$DL$101,MATCH($C12,'8-Choosing Asset Strategies'!$C$4:$C$101,0)),2),"")</f>
        <v/>
      </c>
      <c r="U12" s="145" t="str">
        <f>IF(H12=1,ROUND(INDEX('8-Choosing Asset Strategies'!$DC$4:$DC$101,MATCH($C12,'8-Choosing Asset Strategies'!$C$4:$C$101,0)),2),"")</f>
        <v/>
      </c>
      <c r="V12" s="101" t="str">
        <f t="shared" si="1"/>
        <v/>
      </c>
      <c r="W12" s="155" t="str">
        <f t="shared" si="2"/>
        <v/>
      </c>
    </row>
    <row r="13" spans="1:23" ht="30" x14ac:dyDescent="0.25">
      <c r="A13" s="10" t="s">
        <v>34</v>
      </c>
      <c r="B13" s="138">
        <f>INDEX('8-Choosing Asset Strategies'!$B$4:$B$101,MATCH('9 - Financing Strategy'!C13,'8-Choosing Asset Strategies'!$C$4:$C$101,0))</f>
        <v>1</v>
      </c>
      <c r="C13" s="28" t="s">
        <v>121</v>
      </c>
      <c r="D13" s="13" t="str">
        <f>IF(INDEX('8-Choosing Asset Strategies'!$CW$4:$CW$101,MATCH($C13,'8-Choosing Asset Strategies'!$C$4:$C$101,0))=0,"",INDEX('8-Choosing Asset Strategies'!$CW$4:$CW$101,MATCH(C13,'8-Choosing Asset Strategies'!$C$4:$C$101,0)))</f>
        <v>Should be upgraded to 4" line</v>
      </c>
      <c r="E13" s="27"/>
      <c r="F13" s="138">
        <v>1</v>
      </c>
      <c r="G13" s="138"/>
      <c r="H13" s="138"/>
      <c r="J13" s="143">
        <f>IF(F13=1,ROUND(INDEX('8-Choosing Asset Strategies'!$DL$4:$DL$101,MATCH($C13,'8-Choosing Asset Strategies'!$C$4:$C$101,0)),2),"")</f>
        <v>26724.68</v>
      </c>
      <c r="K13" s="12">
        <f>IF(F13=1,ROUND(INDEX('8-Choosing Asset Strategies'!$DC$4:$DC$101,MATCH($C13,'8-Choosing Asset Strategies'!$C$4:$C$101,0)),2),"")</f>
        <v>10</v>
      </c>
      <c r="L13" s="12"/>
      <c r="M13" s="143" t="str">
        <f>IF(G13=1,ROUND(INDEX('8-Choosing Asset Strategies'!$DL$4:$DL$101,MATCH($C13,'8-Choosing Asset Strategies'!$C$4:$C$101,0)),2),"")</f>
        <v/>
      </c>
      <c r="N13" s="12" t="str">
        <f>IF(G13=1,ROUND(INDEX('8-Choosing Asset Strategies'!$DC$4:$DC$101,MATCH($C13,'8-Choosing Asset Strategies'!$C$4:$C$101,0)),2),"")</f>
        <v/>
      </c>
      <c r="O13" s="12" t="str">
        <f>IF(G13="","",INDEX('9 - Finance Strategy Parameters'!$H$3:$H$9,MATCH(B13,'9 - Finance Strategy Parameters'!$F$3:$F$9,0)))</f>
        <v/>
      </c>
      <c r="P13" s="12"/>
      <c r="Q13" s="144" t="str">
        <f>IFERROR((M13*INDEX('9 - Finance Strategy Parameters'!$C$3:$C$6,MATCH(P13,'9 - Finance Strategy Parameters'!$B$3:$B$6,0))*(1+INDEX('9 - Finance Strategy Parameters'!$C$3:$C$6,MATCH(P13,'9 - Finance Strategy Parameters'!$B$3:$B$6,0)))^(O13*12))/((1+INDEX('9 - Finance Strategy Parameters'!$C$3:$C$6,MATCH(P13,'9 - Finance Strategy Parameters'!$B$3:$B$6,0)))^(O13*12)-1),"")</f>
        <v/>
      </c>
      <c r="R13" s="144" t="str">
        <f t="shared" si="0"/>
        <v/>
      </c>
      <c r="S13" s="12"/>
      <c r="T13" s="143" t="str">
        <f>IF(H13=1,ROUND(INDEX('8-Choosing Asset Strategies'!$DL$4:$DL$101,MATCH($C13,'8-Choosing Asset Strategies'!$C$4:$C$101,0)),2),"")</f>
        <v/>
      </c>
      <c r="U13" s="145" t="str">
        <f>IF(H13=1,ROUND(INDEX('8-Choosing Asset Strategies'!$DC$4:$DC$101,MATCH($C13,'8-Choosing Asset Strategies'!$C$4:$C$101,0)),2),"")</f>
        <v/>
      </c>
      <c r="V13" s="101" t="str">
        <f t="shared" si="1"/>
        <v/>
      </c>
      <c r="W13" s="155" t="str">
        <f t="shared" si="2"/>
        <v/>
      </c>
    </row>
    <row r="14" spans="1:23" ht="30" x14ac:dyDescent="0.25">
      <c r="A14" s="10" t="s">
        <v>34</v>
      </c>
      <c r="B14" s="138">
        <f>INDEX('8-Choosing Asset Strategies'!$B$4:$B$101,MATCH('9 - Financing Strategy'!C14,'8-Choosing Asset Strategies'!$C$4:$C$101,0))</f>
        <v>1</v>
      </c>
      <c r="C14" s="28" t="s">
        <v>123</v>
      </c>
      <c r="D14" s="13" t="str">
        <f>IF(INDEX('8-Choosing Asset Strategies'!$CW$4:$CW$101,MATCH($C14,'8-Choosing Asset Strategies'!$C$4:$C$101,0))=0,"",INDEX('8-Choosing Asset Strategies'!$CW$4:$CW$101,MATCH(C14,'8-Choosing Asset Strategies'!$C$4:$C$101,0)))</f>
        <v>Should be upgraded to 4" line</v>
      </c>
      <c r="E14" s="27"/>
      <c r="F14" s="138">
        <v>1</v>
      </c>
      <c r="G14" s="138"/>
      <c r="H14" s="138"/>
      <c r="J14" s="143">
        <f>IF(F14=1,ROUND(INDEX('8-Choosing Asset Strategies'!$DL$4:$DL$101,MATCH($C14,'8-Choosing Asset Strategies'!$C$4:$C$101,0)),2),"")</f>
        <v>22795.759999999998</v>
      </c>
      <c r="K14" s="12">
        <f>IF(F14=1,ROUND(INDEX('8-Choosing Asset Strategies'!$DC$4:$DC$101,MATCH($C14,'8-Choosing Asset Strategies'!$C$4:$C$101,0)),2),"")</f>
        <v>10</v>
      </c>
      <c r="L14" s="12"/>
      <c r="M14" s="143" t="str">
        <f>IF(G14=1,ROUND(INDEX('8-Choosing Asset Strategies'!$DL$4:$DL$101,MATCH($C14,'8-Choosing Asset Strategies'!$C$4:$C$101,0)),2),"")</f>
        <v/>
      </c>
      <c r="N14" s="12" t="str">
        <f>IF(G14=1,ROUND(INDEX('8-Choosing Asset Strategies'!$DC$4:$DC$101,MATCH($C14,'8-Choosing Asset Strategies'!$C$4:$C$101,0)),2),"")</f>
        <v/>
      </c>
      <c r="O14" s="12" t="str">
        <f>IF(G14="","",INDEX('9 - Finance Strategy Parameters'!$H$3:$H$9,MATCH(B14,'9 - Finance Strategy Parameters'!$F$3:$F$9,0)))</f>
        <v/>
      </c>
      <c r="P14" s="12"/>
      <c r="Q14" s="144" t="str">
        <f>IFERROR((M14*INDEX('9 - Finance Strategy Parameters'!$C$3:$C$6,MATCH(P14,'9 - Finance Strategy Parameters'!$B$3:$B$6,0))*(1+INDEX('9 - Finance Strategy Parameters'!$C$3:$C$6,MATCH(P14,'9 - Finance Strategy Parameters'!$B$3:$B$6,0)))^(O14*12))/((1+INDEX('9 - Finance Strategy Parameters'!$C$3:$C$6,MATCH(P14,'9 - Finance Strategy Parameters'!$B$3:$B$6,0)))^(O14*12)-1),"")</f>
        <v/>
      </c>
      <c r="R14" s="144" t="str">
        <f t="shared" si="0"/>
        <v/>
      </c>
      <c r="S14" s="12"/>
      <c r="T14" s="143" t="str">
        <f>IF(H14=1,ROUND(INDEX('8-Choosing Asset Strategies'!$DL$4:$DL$101,MATCH($C14,'8-Choosing Asset Strategies'!$C$4:$C$101,0)),2),"")</f>
        <v/>
      </c>
      <c r="U14" s="145" t="str">
        <f>IF(H14=1,ROUND(INDEX('8-Choosing Asset Strategies'!$DC$4:$DC$101,MATCH($C14,'8-Choosing Asset Strategies'!$C$4:$C$101,0)),2),"")</f>
        <v/>
      </c>
      <c r="V14" s="101" t="str">
        <f t="shared" si="1"/>
        <v/>
      </c>
      <c r="W14" s="155" t="str">
        <f t="shared" si="2"/>
        <v/>
      </c>
    </row>
    <row r="15" spans="1:23" ht="30" x14ac:dyDescent="0.25">
      <c r="A15" s="10" t="s">
        <v>34</v>
      </c>
      <c r="B15" s="138">
        <f>INDEX('8-Choosing Asset Strategies'!$B$4:$B$101,MATCH('9 - Financing Strategy'!C15,'8-Choosing Asset Strategies'!$C$4:$C$101,0))</f>
        <v>1</v>
      </c>
      <c r="C15" s="28" t="s">
        <v>124</v>
      </c>
      <c r="D15" s="13" t="str">
        <f>IF(INDEX('8-Choosing Asset Strategies'!$CW$4:$CW$101,MATCH($C15,'8-Choosing Asset Strategies'!$C$4:$C$101,0))=0,"",INDEX('8-Choosing Asset Strategies'!$CW$4:$CW$101,MATCH(C15,'8-Choosing Asset Strategies'!$C$4:$C$101,0)))</f>
        <v>Should be upgraded to 4" line</v>
      </c>
      <c r="E15" s="27"/>
      <c r="F15" s="138">
        <v>1</v>
      </c>
      <c r="G15" s="138"/>
      <c r="H15" s="138"/>
      <c r="J15" s="143">
        <f>IF(F15=1,ROUND(INDEX('8-Choosing Asset Strategies'!$DL$4:$DL$101,MATCH($C15,'8-Choosing Asset Strategies'!$C$4:$C$101,0)),2),"")</f>
        <v>38786.68</v>
      </c>
      <c r="K15" s="12">
        <f>IF(F15=1,ROUND(INDEX('8-Choosing Asset Strategies'!$DC$4:$DC$101,MATCH($C15,'8-Choosing Asset Strategies'!$C$4:$C$101,0)),2),"")</f>
        <v>10</v>
      </c>
      <c r="L15" s="12"/>
      <c r="M15" s="143" t="str">
        <f>IF(G15=1,ROUND(INDEX('8-Choosing Asset Strategies'!$DL$4:$DL$101,MATCH($C15,'8-Choosing Asset Strategies'!$C$4:$C$101,0)),2),"")</f>
        <v/>
      </c>
      <c r="N15" s="12" t="str">
        <f>IF(G15=1,ROUND(INDEX('8-Choosing Asset Strategies'!$DC$4:$DC$101,MATCH($C15,'8-Choosing Asset Strategies'!$C$4:$C$101,0)),2),"")</f>
        <v/>
      </c>
      <c r="O15" s="12" t="str">
        <f>IF(G15="","",INDEX('9 - Finance Strategy Parameters'!$H$3:$H$9,MATCH(B15,'9 - Finance Strategy Parameters'!$F$3:$F$9,0)))</f>
        <v/>
      </c>
      <c r="P15" s="12"/>
      <c r="Q15" s="144" t="str">
        <f>IFERROR((M15*INDEX('9 - Finance Strategy Parameters'!$C$3:$C$6,MATCH(P15,'9 - Finance Strategy Parameters'!$B$3:$B$6,0))*(1+INDEX('9 - Finance Strategy Parameters'!$C$3:$C$6,MATCH(P15,'9 - Finance Strategy Parameters'!$B$3:$B$6,0)))^(O15*12))/((1+INDEX('9 - Finance Strategy Parameters'!$C$3:$C$6,MATCH(P15,'9 - Finance Strategy Parameters'!$B$3:$B$6,0)))^(O15*12)-1),"")</f>
        <v/>
      </c>
      <c r="R15" s="144" t="str">
        <f t="shared" si="0"/>
        <v/>
      </c>
      <c r="S15" s="12"/>
      <c r="T15" s="143" t="str">
        <f>IF(H15=1,ROUND(INDEX('8-Choosing Asset Strategies'!$DL$4:$DL$101,MATCH($C15,'8-Choosing Asset Strategies'!$C$4:$C$101,0)),2),"")</f>
        <v/>
      </c>
      <c r="U15" s="145" t="str">
        <f>IF(H15=1,ROUND(INDEX('8-Choosing Asset Strategies'!$DC$4:$DC$101,MATCH($C15,'8-Choosing Asset Strategies'!$C$4:$C$101,0)),2),"")</f>
        <v/>
      </c>
      <c r="V15" s="101" t="str">
        <f t="shared" si="1"/>
        <v/>
      </c>
      <c r="W15" s="155" t="str">
        <f t="shared" si="2"/>
        <v/>
      </c>
    </row>
    <row r="16" spans="1:23" ht="30" x14ac:dyDescent="0.25">
      <c r="A16" s="10" t="s">
        <v>34</v>
      </c>
      <c r="B16" s="138">
        <f>INDEX('8-Choosing Asset Strategies'!$B$4:$B$101,MATCH('9 - Financing Strategy'!C16,'8-Choosing Asset Strategies'!$C$4:$C$101,0))</f>
        <v>1</v>
      </c>
      <c r="C16" s="28" t="s">
        <v>125</v>
      </c>
      <c r="D16" s="13" t="str">
        <f>IF(INDEX('8-Choosing Asset Strategies'!$CW$4:$CW$101,MATCH($C16,'8-Choosing Asset Strategies'!$C$4:$C$101,0))=0,"",INDEX('8-Choosing Asset Strategies'!$CW$4:$CW$101,MATCH(C16,'8-Choosing Asset Strategies'!$C$4:$C$101,0)))</f>
        <v>Should be upgraded to 4" line</v>
      </c>
      <c r="E16" s="27"/>
      <c r="F16" s="138">
        <v>1</v>
      </c>
      <c r="G16" s="138"/>
      <c r="H16" s="138"/>
      <c r="J16" s="143">
        <f>IF(F16=1,ROUND(INDEX('8-Choosing Asset Strategies'!$DL$4:$DL$101,MATCH($C16,'8-Choosing Asset Strategies'!$C$4:$C$101,0)),2),"")</f>
        <v>24263.84</v>
      </c>
      <c r="K16" s="12">
        <f>IF(F16=1,ROUND(INDEX('8-Choosing Asset Strategies'!$DC$4:$DC$101,MATCH($C16,'8-Choosing Asset Strategies'!$C$4:$C$101,0)),2),"")</f>
        <v>10</v>
      </c>
      <c r="L16" s="12"/>
      <c r="M16" s="143" t="str">
        <f>IF(G16=1,ROUND(INDEX('8-Choosing Asset Strategies'!$DL$4:$DL$101,MATCH($C16,'8-Choosing Asset Strategies'!$C$4:$C$101,0)),2),"")</f>
        <v/>
      </c>
      <c r="N16" s="12" t="str">
        <f>IF(G16=1,ROUND(INDEX('8-Choosing Asset Strategies'!$DC$4:$DC$101,MATCH($C16,'8-Choosing Asset Strategies'!$C$4:$C$101,0)),2),"")</f>
        <v/>
      </c>
      <c r="O16" s="12" t="str">
        <f>IF(G16="","",INDEX('9 - Finance Strategy Parameters'!$H$3:$H$9,MATCH(B16,'9 - Finance Strategy Parameters'!$F$3:$F$9,0)))</f>
        <v/>
      </c>
      <c r="P16" s="12"/>
      <c r="Q16" s="144" t="str">
        <f>IFERROR((M16*INDEX('9 - Finance Strategy Parameters'!$C$3:$C$6,MATCH(P16,'9 - Finance Strategy Parameters'!$B$3:$B$6,0))*(1+INDEX('9 - Finance Strategy Parameters'!$C$3:$C$6,MATCH(P16,'9 - Finance Strategy Parameters'!$B$3:$B$6,0)))^(O16*12))/((1+INDEX('9 - Finance Strategy Parameters'!$C$3:$C$6,MATCH(P16,'9 - Finance Strategy Parameters'!$B$3:$B$6,0)))^(O16*12)-1),"")</f>
        <v/>
      </c>
      <c r="R16" s="144" t="str">
        <f t="shared" si="0"/>
        <v/>
      </c>
      <c r="S16" s="12"/>
      <c r="T16" s="143" t="str">
        <f>IF(H16=1,ROUND(INDEX('8-Choosing Asset Strategies'!$DL$4:$DL$101,MATCH($C16,'8-Choosing Asset Strategies'!$C$4:$C$101,0)),2),"")</f>
        <v/>
      </c>
      <c r="U16" s="145" t="str">
        <f>IF(H16=1,ROUND(INDEX('8-Choosing Asset Strategies'!$DC$4:$DC$101,MATCH($C16,'8-Choosing Asset Strategies'!$C$4:$C$101,0)),2),"")</f>
        <v/>
      </c>
      <c r="V16" s="101" t="str">
        <f t="shared" si="1"/>
        <v/>
      </c>
      <c r="W16" s="155" t="str">
        <f t="shared" si="2"/>
        <v/>
      </c>
    </row>
    <row r="17" spans="1:23" ht="30" x14ac:dyDescent="0.25">
      <c r="A17" s="10" t="s">
        <v>34</v>
      </c>
      <c r="B17" s="138">
        <f>INDEX('8-Choosing Asset Strategies'!$B$4:$B$101,MATCH('9 - Financing Strategy'!C17,'8-Choosing Asset Strategies'!$C$4:$C$101,0))</f>
        <v>1</v>
      </c>
      <c r="C17" s="28" t="s">
        <v>126</v>
      </c>
      <c r="D17" s="13" t="str">
        <f>IF(INDEX('8-Choosing Asset Strategies'!$CW$4:$CW$101,MATCH($C17,'8-Choosing Asset Strategies'!$C$4:$C$101,0))=0,"",INDEX('8-Choosing Asset Strategies'!$CW$4:$CW$101,MATCH(C17,'8-Choosing Asset Strategies'!$C$4:$C$101,0)))</f>
        <v>Should be upgraded to 4" line</v>
      </c>
      <c r="E17" s="27"/>
      <c r="F17" s="138">
        <v>1</v>
      </c>
      <c r="G17" s="138"/>
      <c r="H17" s="138"/>
      <c r="J17" s="143">
        <f>IF(F17=1,ROUND(INDEX('8-Choosing Asset Strategies'!$DL$4:$DL$101,MATCH($C17,'8-Choosing Asset Strategies'!$C$4:$C$101,0)),2),"")</f>
        <v>72872.95</v>
      </c>
      <c r="K17" s="12">
        <f>IF(F17=1,ROUND(INDEX('8-Choosing Asset Strategies'!$DC$4:$DC$101,MATCH($C17,'8-Choosing Asset Strategies'!$C$4:$C$101,0)),2),"")</f>
        <v>10</v>
      </c>
      <c r="L17" s="12"/>
      <c r="M17" s="143" t="str">
        <f>IF(G17=1,ROUND(INDEX('8-Choosing Asset Strategies'!$DL$4:$DL$101,MATCH($C17,'8-Choosing Asset Strategies'!$C$4:$C$101,0)),2),"")</f>
        <v/>
      </c>
      <c r="N17" s="12" t="str">
        <f>IF(G17=1,ROUND(INDEX('8-Choosing Asset Strategies'!$DC$4:$DC$101,MATCH($C17,'8-Choosing Asset Strategies'!$C$4:$C$101,0)),2),"")</f>
        <v/>
      </c>
      <c r="O17" s="12" t="str">
        <f>IF(G17="","",INDEX('9 - Finance Strategy Parameters'!$H$3:$H$9,MATCH(B17,'9 - Finance Strategy Parameters'!$F$3:$F$9,0)))</f>
        <v/>
      </c>
      <c r="P17" s="12"/>
      <c r="Q17" s="144" t="str">
        <f>IFERROR((M17*INDEX('9 - Finance Strategy Parameters'!$C$3:$C$6,MATCH(P17,'9 - Finance Strategy Parameters'!$B$3:$B$6,0))*(1+INDEX('9 - Finance Strategy Parameters'!$C$3:$C$6,MATCH(P17,'9 - Finance Strategy Parameters'!$B$3:$B$6,0)))^(O17*12))/((1+INDEX('9 - Finance Strategy Parameters'!$C$3:$C$6,MATCH(P17,'9 - Finance Strategy Parameters'!$B$3:$B$6,0)))^(O17*12)-1),"")</f>
        <v/>
      </c>
      <c r="R17" s="144" t="str">
        <f t="shared" si="0"/>
        <v/>
      </c>
      <c r="S17" s="12"/>
      <c r="T17" s="143" t="str">
        <f>IF(H17=1,ROUND(INDEX('8-Choosing Asset Strategies'!$DL$4:$DL$101,MATCH($C17,'8-Choosing Asset Strategies'!$C$4:$C$101,0)),2),"")</f>
        <v/>
      </c>
      <c r="U17" s="145" t="str">
        <f>IF(H17=1,ROUND(INDEX('8-Choosing Asset Strategies'!$DC$4:$DC$101,MATCH($C17,'8-Choosing Asset Strategies'!$C$4:$C$101,0)),2),"")</f>
        <v/>
      </c>
      <c r="V17" s="101" t="str">
        <f t="shared" si="1"/>
        <v/>
      </c>
      <c r="W17" s="155" t="str">
        <f t="shared" si="2"/>
        <v/>
      </c>
    </row>
    <row r="18" spans="1:23" ht="30" x14ac:dyDescent="0.25">
      <c r="A18" s="10" t="s">
        <v>34</v>
      </c>
      <c r="B18" s="138">
        <f>INDEX('8-Choosing Asset Strategies'!$B$4:$B$101,MATCH('9 - Financing Strategy'!C18,'8-Choosing Asset Strategies'!$C$4:$C$101,0))</f>
        <v>1</v>
      </c>
      <c r="C18" s="28" t="s">
        <v>167</v>
      </c>
      <c r="D18" s="13" t="str">
        <f>IF(INDEX('8-Choosing Asset Strategies'!$CW$4:$CW$101,MATCH($C18,'8-Choosing Asset Strategies'!$C$4:$C$101,0))=0,"",INDEX('8-Choosing Asset Strategies'!$CW$4:$CW$101,MATCH(C18,'8-Choosing Asset Strategies'!$C$4:$C$101,0)))</f>
        <v>Should be upgraded to 4" line</v>
      </c>
      <c r="E18" s="27"/>
      <c r="F18" s="138">
        <v>1</v>
      </c>
      <c r="G18" s="138"/>
      <c r="H18" s="138"/>
      <c r="J18" s="143">
        <f>IF(F18=1,ROUND(INDEX('8-Choosing Asset Strategies'!$DL$4:$DL$101,MATCH($C18,'8-Choosing Asset Strategies'!$C$4:$C$101,0)),2),"")</f>
        <v>29571.01</v>
      </c>
      <c r="K18" s="12">
        <f>IF(F18=1,ROUND(INDEX('8-Choosing Asset Strategies'!$DC$4:$DC$101,MATCH($C18,'8-Choosing Asset Strategies'!$C$4:$C$101,0)),2),"")</f>
        <v>10</v>
      </c>
      <c r="L18" s="12"/>
      <c r="M18" s="143" t="str">
        <f>IF(G18=1,ROUND(INDEX('8-Choosing Asset Strategies'!$DL$4:$DL$101,MATCH($C18,'8-Choosing Asset Strategies'!$C$4:$C$101,0)),2),"")</f>
        <v/>
      </c>
      <c r="N18" s="12" t="str">
        <f>IF(G18=1,ROUND(INDEX('8-Choosing Asset Strategies'!$DC$4:$DC$101,MATCH($C18,'8-Choosing Asset Strategies'!$C$4:$C$101,0)),2),"")</f>
        <v/>
      </c>
      <c r="O18" s="12" t="str">
        <f>IF(G18="","",INDEX('9 - Finance Strategy Parameters'!$H$3:$H$9,MATCH(B18,'9 - Finance Strategy Parameters'!$F$3:$F$9,0)))</f>
        <v/>
      </c>
      <c r="P18" s="12"/>
      <c r="Q18" s="144" t="str">
        <f>IFERROR((M18*INDEX('9 - Finance Strategy Parameters'!$C$3:$C$6,MATCH(P18,'9 - Finance Strategy Parameters'!$B$3:$B$6,0))*(1+INDEX('9 - Finance Strategy Parameters'!$C$3:$C$6,MATCH(P18,'9 - Finance Strategy Parameters'!$B$3:$B$6,0)))^(O18*12))/((1+INDEX('9 - Finance Strategy Parameters'!$C$3:$C$6,MATCH(P18,'9 - Finance Strategy Parameters'!$B$3:$B$6,0)))^(O18*12)-1),"")</f>
        <v/>
      </c>
      <c r="R18" s="144" t="str">
        <f t="shared" si="0"/>
        <v/>
      </c>
      <c r="S18" s="12"/>
      <c r="T18" s="143" t="str">
        <f>IF(H18=1,ROUND(INDEX('8-Choosing Asset Strategies'!$DL$4:$DL$101,MATCH($C18,'8-Choosing Asset Strategies'!$C$4:$C$101,0)),2),"")</f>
        <v/>
      </c>
      <c r="U18" s="145" t="str">
        <f>IF(H18=1,ROUND(INDEX('8-Choosing Asset Strategies'!$DC$4:$DC$101,MATCH($C18,'8-Choosing Asset Strategies'!$C$4:$C$101,0)),2),"")</f>
        <v/>
      </c>
      <c r="V18" s="101" t="str">
        <f t="shared" si="1"/>
        <v/>
      </c>
      <c r="W18" s="155" t="str">
        <f t="shared" si="2"/>
        <v/>
      </c>
    </row>
    <row r="19" spans="1:23" x14ac:dyDescent="0.25">
      <c r="A19" s="10" t="s">
        <v>37</v>
      </c>
      <c r="B19" s="138">
        <f>INDEX('8-Choosing Asset Strategies'!$B$4:$B$101,MATCH('9 - Financing Strategy'!C19,'8-Choosing Asset Strategies'!$C$4:$C$101,0))</f>
        <v>7</v>
      </c>
      <c r="C19" s="11" t="s">
        <v>26</v>
      </c>
      <c r="D19" s="13" t="str">
        <f>IF(INDEX('8-Choosing Asset Strategies'!$CW$4:$CW$101,MATCH($C19,'8-Choosing Asset Strategies'!$C$4:$C$101,0))=0,"",INDEX('8-Choosing Asset Strategies'!$CW$4:$CW$101,MATCH(C19,'8-Choosing Asset Strategies'!$C$4:$C$101,0)))</f>
        <v>Good condition</v>
      </c>
      <c r="E19" s="11"/>
      <c r="F19" s="138"/>
      <c r="G19" s="138"/>
      <c r="H19" s="138">
        <v>1</v>
      </c>
      <c r="J19" s="143" t="str">
        <f>IF(F19=1,ROUND(INDEX('8-Choosing Asset Strategies'!$DL$4:$DL$101,MATCH($C19,'8-Choosing Asset Strategies'!$C$4:$C$101,0)),2),"")</f>
        <v/>
      </c>
      <c r="K19" s="12" t="str">
        <f>IF(F19=1,ROUND(INDEX('8-Choosing Asset Strategies'!$DC$4:$DC$101,MATCH($C19,'8-Choosing Asset Strategies'!$C$4:$C$101,0)),2),"")</f>
        <v/>
      </c>
      <c r="L19" s="12"/>
      <c r="M19" s="143" t="str">
        <f>IF(G19=1,ROUND(INDEX('8-Choosing Asset Strategies'!$DL$4:$DL$101,MATCH($C19,'8-Choosing Asset Strategies'!$C$4:$C$101,0)),2),"")</f>
        <v/>
      </c>
      <c r="N19" s="12" t="str">
        <f>IF(G19=1,ROUND(INDEX('8-Choosing Asset Strategies'!$DC$4:$DC$101,MATCH($C19,'8-Choosing Asset Strategies'!$C$4:$C$101,0)),2),"")</f>
        <v/>
      </c>
      <c r="O19" s="12" t="str">
        <f>IF(G19="","",INDEX('9 - Finance Strategy Parameters'!$H$3:$H$9,MATCH(B19,'9 - Finance Strategy Parameters'!$F$3:$F$9,0)))</f>
        <v/>
      </c>
      <c r="P19" s="12"/>
      <c r="Q19" s="144" t="str">
        <f>IFERROR((M19*INDEX('9 - Finance Strategy Parameters'!$C$3:$C$6,MATCH(P19,'9 - Finance Strategy Parameters'!$B$3:$B$6,0))*(1+INDEX('9 - Finance Strategy Parameters'!$C$3:$C$6,MATCH(P19,'9 - Finance Strategy Parameters'!$B$3:$B$6,0)))^(O19*12))/((1+INDEX('9 - Finance Strategy Parameters'!$C$3:$C$6,MATCH(P19,'9 - Finance Strategy Parameters'!$B$3:$B$6,0)))^(O19*12)-1),"")</f>
        <v/>
      </c>
      <c r="R19" s="144" t="str">
        <f t="shared" si="0"/>
        <v/>
      </c>
      <c r="S19" s="12"/>
      <c r="T19" s="143">
        <f>IF(H19=1,ROUND(INDEX('8-Choosing Asset Strategies'!$DL$4:$DL$101,MATCH($C19,'8-Choosing Asset Strategies'!$C$4:$C$101,0)),2),"")</f>
        <v>30551.74</v>
      </c>
      <c r="U19" s="145">
        <f>IF(H19=1,ROUND(INDEX('8-Choosing Asset Strategies'!$DC$4:$DC$101,MATCH($C19,'8-Choosing Asset Strategies'!$C$4:$C$101,0)),2),"")</f>
        <v>11</v>
      </c>
      <c r="V19" s="101">
        <f t="shared" si="1"/>
        <v>2777.4309090909092</v>
      </c>
      <c r="W19" s="155">
        <f t="shared" si="2"/>
        <v>231.45257575757577</v>
      </c>
    </row>
    <row r="20" spans="1:23" ht="30" x14ac:dyDescent="0.25">
      <c r="A20" s="10" t="s">
        <v>34</v>
      </c>
      <c r="B20" s="138">
        <f>INDEX('8-Choosing Asset Strategies'!$B$4:$B$101,MATCH('9 - Financing Strategy'!C20,'8-Choosing Asset Strategies'!$C$4:$C$101,0))</f>
        <v>1</v>
      </c>
      <c r="C20" s="28" t="s">
        <v>139</v>
      </c>
      <c r="D20" s="13" t="str">
        <f>IF(INDEX('8-Choosing Asset Strategies'!$CW$4:$CW$101,MATCH($C20,'8-Choosing Asset Strategies'!$C$4:$C$101,0))=0,"",INDEX('8-Choosing Asset Strategies'!$CW$4:$CW$101,MATCH(C20,'8-Choosing Asset Strategies'!$C$4:$C$101,0)))</f>
        <v>Should be upgraded to 6" line</v>
      </c>
      <c r="E20" s="27"/>
      <c r="F20" s="138"/>
      <c r="G20" s="138">
        <v>1</v>
      </c>
      <c r="H20" s="138"/>
      <c r="J20" s="143" t="str">
        <f>IF(F20=1,ROUND(INDEX('8-Choosing Asset Strategies'!$DL$4:$DL$101,MATCH($C20,'8-Choosing Asset Strategies'!$C$4:$C$101,0)),2),"")</f>
        <v/>
      </c>
      <c r="K20" s="12" t="str">
        <f>IF(F20=1,ROUND(INDEX('8-Choosing Asset Strategies'!$DC$4:$DC$101,MATCH($C20,'8-Choosing Asset Strategies'!$C$4:$C$101,0)),2),"")</f>
        <v/>
      </c>
      <c r="L20" s="12"/>
      <c r="M20" s="143">
        <f>IF(G20=1,ROUND(INDEX('8-Choosing Asset Strategies'!$DL$4:$DL$101,MATCH($C20,'8-Choosing Asset Strategies'!$C$4:$C$101,0)),2),"")</f>
        <v>43384.83</v>
      </c>
      <c r="N20" s="12">
        <f>IF(G20=1,ROUND(INDEX('8-Choosing Asset Strategies'!$DC$4:$DC$101,MATCH($C20,'8-Choosing Asset Strategies'!$C$4:$C$101,0)),2),"")</f>
        <v>15</v>
      </c>
      <c r="O20" s="12">
        <f>IF(G20="","",INDEX('9 - Finance Strategy Parameters'!$H$3:$H$9,MATCH(B20,'9 - Finance Strategy Parameters'!$F$3:$F$9,0)))</f>
        <v>20</v>
      </c>
      <c r="P20" s="12" t="s">
        <v>313</v>
      </c>
      <c r="Q20" s="144">
        <f>IFERROR((M20*INDEX('9 - Finance Strategy Parameters'!$C$3:$C$6,MATCH(P20,'9 - Finance Strategy Parameters'!$B$3:$B$6,0))*(1+INDEX('9 - Finance Strategy Parameters'!$C$3:$C$6,MATCH(P20,'9 - Finance Strategy Parameters'!$B$3:$B$6,0)))^(O20*12))/((1+INDEX('9 - Finance Strategy Parameters'!$C$3:$C$6,MATCH(P20,'9 - Finance Strategy Parameters'!$B$3:$B$6,0)))^(O20*12)-1),"")</f>
        <v>1087.5228387670263</v>
      </c>
      <c r="R20" s="144">
        <f t="shared" si="0"/>
        <v>13050.274065204316</v>
      </c>
      <c r="S20" s="12"/>
      <c r="T20" s="143" t="str">
        <f>IF(H20=1,ROUND(INDEX('8-Choosing Asset Strategies'!$DL$4:$DL$101,MATCH($C20,'8-Choosing Asset Strategies'!$C$4:$C$101,0)),2),"")</f>
        <v/>
      </c>
      <c r="U20" s="145" t="str">
        <f>IF(H20=1,ROUND(INDEX('8-Choosing Asset Strategies'!$DC$4:$DC$101,MATCH($C20,'8-Choosing Asset Strategies'!$C$4:$C$101,0)),2),"")</f>
        <v/>
      </c>
      <c r="V20" s="101" t="str">
        <f t="shared" si="1"/>
        <v/>
      </c>
      <c r="W20" s="155" t="str">
        <f t="shared" si="2"/>
        <v/>
      </c>
    </row>
    <row r="21" spans="1:23" ht="30" x14ac:dyDescent="0.25">
      <c r="A21" s="10" t="s">
        <v>34</v>
      </c>
      <c r="B21" s="138">
        <f>INDEX('8-Choosing Asset Strategies'!$B$4:$B$101,MATCH('9 - Financing Strategy'!C21,'8-Choosing Asset Strategies'!$C$4:$C$101,0))</f>
        <v>1</v>
      </c>
      <c r="C21" s="28" t="s">
        <v>128</v>
      </c>
      <c r="D21" s="13" t="str">
        <f>IF(INDEX('8-Choosing Asset Strategies'!$CW$4:$CW$101,MATCH($C21,'8-Choosing Asset Strategies'!$C$4:$C$101,0))=0,"",INDEX('8-Choosing Asset Strategies'!$CW$4:$CW$101,MATCH(C21,'8-Choosing Asset Strategies'!$C$4:$C$101,0)))</f>
        <v>Good condition; upgrade to 4" line in the future</v>
      </c>
      <c r="E21" s="27"/>
      <c r="F21" s="138">
        <v>1</v>
      </c>
      <c r="G21" s="138"/>
      <c r="H21" s="138"/>
      <c r="J21" s="143">
        <f>IF(F21=1,ROUND(INDEX('8-Choosing Asset Strategies'!$DL$4:$DL$101,MATCH($C21,'8-Choosing Asset Strategies'!$C$4:$C$101,0)),2),"")</f>
        <v>61840.84</v>
      </c>
      <c r="K21" s="12">
        <f>IF(F21=1,ROUND(INDEX('8-Choosing Asset Strategies'!$DC$4:$DC$101,MATCH($C21,'8-Choosing Asset Strategies'!$C$4:$C$101,0)),2),"")</f>
        <v>15</v>
      </c>
      <c r="L21" s="12"/>
      <c r="M21" s="143" t="str">
        <f>IF(G21=1,ROUND(INDEX('8-Choosing Asset Strategies'!$DL$4:$DL$101,MATCH($C21,'8-Choosing Asset Strategies'!$C$4:$C$101,0)),2),"")</f>
        <v/>
      </c>
      <c r="N21" s="12" t="str">
        <f>IF(G21=1,ROUND(INDEX('8-Choosing Asset Strategies'!$DC$4:$DC$101,MATCH($C21,'8-Choosing Asset Strategies'!$C$4:$C$101,0)),2),"")</f>
        <v/>
      </c>
      <c r="O21" s="12" t="str">
        <f>IF(G21="","",INDEX('9 - Finance Strategy Parameters'!$H$3:$H$9,MATCH(B21,'9 - Finance Strategy Parameters'!$F$3:$F$9,0)))</f>
        <v/>
      </c>
      <c r="P21" s="12"/>
      <c r="Q21" s="144" t="str">
        <f>IFERROR((M21*INDEX('9 - Finance Strategy Parameters'!$C$3:$C$6,MATCH(P21,'9 - Finance Strategy Parameters'!$B$3:$B$6,0))*(1+INDEX('9 - Finance Strategy Parameters'!$C$3:$C$6,MATCH(P21,'9 - Finance Strategy Parameters'!$B$3:$B$6,0)))^(O21*12))/((1+INDEX('9 - Finance Strategy Parameters'!$C$3:$C$6,MATCH(P21,'9 - Finance Strategy Parameters'!$B$3:$B$6,0)))^(O21*12)-1),"")</f>
        <v/>
      </c>
      <c r="R21" s="144" t="str">
        <f t="shared" si="0"/>
        <v/>
      </c>
      <c r="S21" s="12"/>
      <c r="T21" s="143" t="str">
        <f>IF(H21=1,ROUND(INDEX('8-Choosing Asset Strategies'!$DL$4:$DL$101,MATCH($C21,'8-Choosing Asset Strategies'!$C$4:$C$101,0)),2),"")</f>
        <v/>
      </c>
      <c r="U21" s="145" t="str">
        <f>IF(H21=1,ROUND(INDEX('8-Choosing Asset Strategies'!$DC$4:$DC$101,MATCH($C21,'8-Choosing Asset Strategies'!$C$4:$C$101,0)),2),"")</f>
        <v/>
      </c>
      <c r="V21" s="101" t="str">
        <f t="shared" si="1"/>
        <v/>
      </c>
      <c r="W21" s="155" t="str">
        <f t="shared" si="2"/>
        <v/>
      </c>
    </row>
    <row r="22" spans="1:23" ht="30" x14ac:dyDescent="0.25">
      <c r="A22" s="10" t="s">
        <v>34</v>
      </c>
      <c r="B22" s="138">
        <f>INDEX('8-Choosing Asset Strategies'!$B$4:$B$101,MATCH('9 - Financing Strategy'!C22,'8-Choosing Asset Strategies'!$C$4:$C$101,0))</f>
        <v>1</v>
      </c>
      <c r="C22" s="28" t="s">
        <v>137</v>
      </c>
      <c r="D22" s="13" t="str">
        <f>IF(INDEX('8-Choosing Asset Strategies'!$CW$4:$CW$101,MATCH($C22,'8-Choosing Asset Strategies'!$C$4:$C$101,0))=0,"",INDEX('8-Choosing Asset Strategies'!$CW$4:$CW$101,MATCH(C22,'8-Choosing Asset Strategies'!$C$4:$C$101,0)))</f>
        <v>Should be upgraded to 6" line</v>
      </c>
      <c r="E22" s="27"/>
      <c r="F22" s="138"/>
      <c r="G22" s="138">
        <v>1</v>
      </c>
      <c r="H22" s="138"/>
      <c r="J22" s="143" t="str">
        <f>IF(F22=1,ROUND(INDEX('8-Choosing Asset Strategies'!$DL$4:$DL$101,MATCH($C22,'8-Choosing Asset Strategies'!$C$4:$C$101,0)),2),"")</f>
        <v/>
      </c>
      <c r="K22" s="12" t="str">
        <f>IF(F22=1,ROUND(INDEX('8-Choosing Asset Strategies'!$DC$4:$DC$101,MATCH($C22,'8-Choosing Asset Strategies'!$C$4:$C$101,0)),2),"")</f>
        <v/>
      </c>
      <c r="L22" s="12"/>
      <c r="M22" s="143">
        <f>IF(G22=1,ROUND(INDEX('8-Choosing Asset Strategies'!$DL$4:$DL$101,MATCH($C22,'8-Choosing Asset Strategies'!$C$4:$C$101,0)),2),"")</f>
        <v>232321.97</v>
      </c>
      <c r="N22" s="12">
        <f>IF(G22=1,ROUND(INDEX('8-Choosing Asset Strategies'!$DC$4:$DC$101,MATCH($C22,'8-Choosing Asset Strategies'!$C$4:$C$101,0)),2),"")</f>
        <v>15</v>
      </c>
      <c r="O22" s="12">
        <f>IF(G22="","",INDEX('9 - Finance Strategy Parameters'!$H$3:$H$9,MATCH(B22,'9 - Finance Strategy Parameters'!$F$3:$F$9,0)))</f>
        <v>20</v>
      </c>
      <c r="P22" s="12" t="s">
        <v>313</v>
      </c>
      <c r="Q22" s="144">
        <f>IFERROR((M22*INDEX('9 - Finance Strategy Parameters'!$C$3:$C$6,MATCH(P22,'9 - Finance Strategy Parameters'!$B$3:$B$6,0))*(1+INDEX('9 - Finance Strategy Parameters'!$C$3:$C$6,MATCH(P22,'9 - Finance Strategy Parameters'!$B$3:$B$6,0)))^(O22*12))/((1+INDEX('9 - Finance Strategy Parameters'!$C$3:$C$6,MATCH(P22,'9 - Finance Strategy Parameters'!$B$3:$B$6,0)))^(O22*12)-1),"")</f>
        <v>5823.5896815165097</v>
      </c>
      <c r="R22" s="144">
        <f t="shared" si="0"/>
        <v>69883.076178198113</v>
      </c>
      <c r="S22" s="12"/>
      <c r="T22" s="143" t="str">
        <f>IF(H22=1,ROUND(INDEX('8-Choosing Asset Strategies'!$DL$4:$DL$101,MATCH($C22,'8-Choosing Asset Strategies'!$C$4:$C$101,0)),2),"")</f>
        <v/>
      </c>
      <c r="U22" s="145" t="str">
        <f>IF(H22=1,ROUND(INDEX('8-Choosing Asset Strategies'!$DC$4:$DC$101,MATCH($C22,'8-Choosing Asset Strategies'!$C$4:$C$101,0)),2),"")</f>
        <v/>
      </c>
      <c r="V22" s="101" t="str">
        <f t="shared" si="1"/>
        <v/>
      </c>
      <c r="W22" s="155" t="str">
        <f t="shared" si="2"/>
        <v/>
      </c>
    </row>
    <row r="23" spans="1:23" ht="30" x14ac:dyDescent="0.25">
      <c r="A23" s="10" t="s">
        <v>34</v>
      </c>
      <c r="B23" s="138">
        <f>INDEX('8-Choosing Asset Strategies'!$B$4:$B$101,MATCH('9 - Financing Strategy'!C23,'8-Choosing Asset Strategies'!$C$4:$C$101,0))</f>
        <v>1</v>
      </c>
      <c r="C23" s="28" t="s">
        <v>140</v>
      </c>
      <c r="D23" s="13" t="str">
        <f>IF(INDEX('8-Choosing Asset Strategies'!$CW$4:$CW$101,MATCH($C23,'8-Choosing Asset Strategies'!$C$4:$C$101,0))=0,"",INDEX('8-Choosing Asset Strategies'!$CW$4:$CW$101,MATCH(C23,'8-Choosing Asset Strategies'!$C$4:$C$101,0)))</f>
        <v>Should be upgraded to 6" line</v>
      </c>
      <c r="E23" s="27"/>
      <c r="F23" s="138"/>
      <c r="G23" s="138">
        <v>1</v>
      </c>
      <c r="H23" s="138"/>
      <c r="J23" s="143" t="str">
        <f>IF(F23=1,ROUND(INDEX('8-Choosing Asset Strategies'!$DL$4:$DL$101,MATCH($C23,'8-Choosing Asset Strategies'!$C$4:$C$101,0)),2),"")</f>
        <v/>
      </c>
      <c r="K23" s="12" t="str">
        <f>IF(F23=1,ROUND(INDEX('8-Choosing Asset Strategies'!$DC$4:$DC$101,MATCH($C23,'8-Choosing Asset Strategies'!$C$4:$C$101,0)),2),"")</f>
        <v/>
      </c>
      <c r="L23" s="12"/>
      <c r="M23" s="143">
        <f>IF(G23=1,ROUND(INDEX('8-Choosing Asset Strategies'!$DL$4:$DL$101,MATCH($C23,'8-Choosing Asset Strategies'!$C$4:$C$101,0)),2),"")</f>
        <v>225341.72</v>
      </c>
      <c r="N23" s="12">
        <f>IF(G23=1,ROUND(INDEX('8-Choosing Asset Strategies'!$DC$4:$DC$101,MATCH($C23,'8-Choosing Asset Strategies'!$C$4:$C$101,0)),2),"")</f>
        <v>15</v>
      </c>
      <c r="O23" s="12">
        <f>IF(G23="","",INDEX('9 - Finance Strategy Parameters'!$H$3:$H$9,MATCH(B23,'9 - Finance Strategy Parameters'!$F$3:$F$9,0)))</f>
        <v>20</v>
      </c>
      <c r="P23" s="12" t="s">
        <v>313</v>
      </c>
      <c r="Q23" s="144">
        <f>IFERROR((M23*INDEX('9 - Finance Strategy Parameters'!$C$3:$C$6,MATCH(P23,'9 - Finance Strategy Parameters'!$B$3:$B$6,0))*(1+INDEX('9 - Finance Strategy Parameters'!$C$3:$C$6,MATCH(P23,'9 - Finance Strategy Parameters'!$B$3:$B$6,0)))^(O23*12))/((1+INDEX('9 - Finance Strategy Parameters'!$C$3:$C$6,MATCH(P23,'9 - Finance Strategy Parameters'!$B$3:$B$6,0)))^(O23*12)-1),"")</f>
        <v>5648.616510126797</v>
      </c>
      <c r="R23" s="144">
        <f t="shared" si="0"/>
        <v>67783.398121521561</v>
      </c>
      <c r="S23" s="12"/>
      <c r="T23" s="143" t="str">
        <f>IF(H23=1,ROUND(INDEX('8-Choosing Asset Strategies'!$DL$4:$DL$101,MATCH($C23,'8-Choosing Asset Strategies'!$C$4:$C$101,0)),2),"")</f>
        <v/>
      </c>
      <c r="U23" s="145" t="str">
        <f>IF(H23=1,ROUND(INDEX('8-Choosing Asset Strategies'!$DC$4:$DC$101,MATCH($C23,'8-Choosing Asset Strategies'!$C$4:$C$101,0)),2),"")</f>
        <v/>
      </c>
      <c r="V23" s="101" t="str">
        <f t="shared" si="1"/>
        <v/>
      </c>
      <c r="W23" s="155" t="str">
        <f t="shared" si="2"/>
        <v/>
      </c>
    </row>
    <row r="24" spans="1:23" ht="30" x14ac:dyDescent="0.25">
      <c r="A24" s="10" t="s">
        <v>34</v>
      </c>
      <c r="B24" s="138">
        <f>INDEX('8-Choosing Asset Strategies'!$B$4:$B$101,MATCH('9 - Financing Strategy'!C24,'8-Choosing Asset Strategies'!$C$4:$C$101,0))</f>
        <v>1</v>
      </c>
      <c r="C24" s="28" t="s">
        <v>141</v>
      </c>
      <c r="D24" s="13" t="str">
        <f>IF(INDEX('8-Choosing Asset Strategies'!$CW$4:$CW$101,MATCH($C24,'8-Choosing Asset Strategies'!$C$4:$C$101,0))=0,"",INDEX('8-Choosing Asset Strategies'!$CW$4:$CW$101,MATCH(C24,'8-Choosing Asset Strategies'!$C$4:$C$101,0)))</f>
        <v>Should be upgraded to 6" line</v>
      </c>
      <c r="E24" s="27"/>
      <c r="F24" s="138"/>
      <c r="G24" s="138">
        <v>1</v>
      </c>
      <c r="H24" s="138"/>
      <c r="J24" s="143" t="str">
        <f>IF(F24=1,ROUND(INDEX('8-Choosing Asset Strategies'!$DL$4:$DL$101,MATCH($C24,'8-Choosing Asset Strategies'!$C$4:$C$101,0)),2),"")</f>
        <v/>
      </c>
      <c r="K24" s="12" t="str">
        <f>IF(F24=1,ROUND(INDEX('8-Choosing Asset Strategies'!$DC$4:$DC$101,MATCH($C24,'8-Choosing Asset Strategies'!$C$4:$C$101,0)),2),"")</f>
        <v/>
      </c>
      <c r="L24" s="12"/>
      <c r="M24" s="143">
        <f>IF(G24=1,ROUND(INDEX('8-Choosing Asset Strategies'!$DL$4:$DL$101,MATCH($C24,'8-Choosing Asset Strategies'!$C$4:$C$101,0)),2),"")</f>
        <v>98279.55</v>
      </c>
      <c r="N24" s="12">
        <f>IF(G24=1,ROUND(INDEX('8-Choosing Asset Strategies'!$DC$4:$DC$101,MATCH($C24,'8-Choosing Asset Strategies'!$C$4:$C$101,0)),2),"")</f>
        <v>15</v>
      </c>
      <c r="O24" s="12">
        <f>IF(G24="","",INDEX('9 - Finance Strategy Parameters'!$H$3:$H$9,MATCH(B24,'9 - Finance Strategy Parameters'!$F$3:$F$9,0)))</f>
        <v>20</v>
      </c>
      <c r="P24" s="12" t="s">
        <v>313</v>
      </c>
      <c r="Q24" s="144">
        <f>IFERROR((M24*INDEX('9 - Finance Strategy Parameters'!$C$3:$C$6,MATCH(P24,'9 - Finance Strategy Parameters'!$B$3:$B$6,0))*(1+INDEX('9 - Finance Strategy Parameters'!$C$3:$C$6,MATCH(P24,'9 - Finance Strategy Parameters'!$B$3:$B$6,0)))^(O24*12))/((1+INDEX('9 - Finance Strategy Parameters'!$C$3:$C$6,MATCH(P24,'9 - Finance Strategy Parameters'!$B$3:$B$6,0)))^(O24*12)-1),"")</f>
        <v>2463.5628446336177</v>
      </c>
      <c r="R24" s="144">
        <f t="shared" si="0"/>
        <v>29562.754135603413</v>
      </c>
      <c r="S24" s="12"/>
      <c r="T24" s="143" t="str">
        <f>IF(H24=1,ROUND(INDEX('8-Choosing Asset Strategies'!$DL$4:$DL$101,MATCH($C24,'8-Choosing Asset Strategies'!$C$4:$C$101,0)),2),"")</f>
        <v/>
      </c>
      <c r="U24" s="145" t="str">
        <f>IF(H24=1,ROUND(INDEX('8-Choosing Asset Strategies'!$DC$4:$DC$101,MATCH($C24,'8-Choosing Asset Strategies'!$C$4:$C$101,0)),2),"")</f>
        <v/>
      </c>
      <c r="V24" s="101" t="str">
        <f t="shared" si="1"/>
        <v/>
      </c>
      <c r="W24" s="155" t="str">
        <f t="shared" si="2"/>
        <v/>
      </c>
    </row>
    <row r="25" spans="1:23" ht="30" x14ac:dyDescent="0.25">
      <c r="A25" s="10" t="s">
        <v>34</v>
      </c>
      <c r="B25" s="138">
        <f>INDEX('8-Choosing Asset Strategies'!$B$4:$B$101,MATCH('9 - Financing Strategy'!C25,'8-Choosing Asset Strategies'!$C$4:$C$101,0))</f>
        <v>1</v>
      </c>
      <c r="C25" s="28" t="s">
        <v>142</v>
      </c>
      <c r="D25" s="13" t="str">
        <f>IF(INDEX('8-Choosing Asset Strategies'!$CW$4:$CW$101,MATCH($C25,'8-Choosing Asset Strategies'!$C$4:$C$101,0))=0,"",INDEX('8-Choosing Asset Strategies'!$CW$4:$CW$101,MATCH(C25,'8-Choosing Asset Strategies'!$C$4:$C$101,0)))</f>
        <v>Should be upgraded to 6" line</v>
      </c>
      <c r="E25" s="27"/>
      <c r="F25" s="138"/>
      <c r="G25" s="138">
        <v>1</v>
      </c>
      <c r="H25" s="138"/>
      <c r="J25" s="143" t="str">
        <f>IF(F25=1,ROUND(INDEX('8-Choosing Asset Strategies'!$DL$4:$DL$101,MATCH($C25,'8-Choosing Asset Strategies'!$C$4:$C$101,0)),2),"")</f>
        <v/>
      </c>
      <c r="K25" s="12" t="str">
        <f>IF(F25=1,ROUND(INDEX('8-Choosing Asset Strategies'!$DC$4:$DC$101,MATCH($C25,'8-Choosing Asset Strategies'!$C$4:$C$101,0)),2),"")</f>
        <v/>
      </c>
      <c r="L25" s="12"/>
      <c r="M25" s="143">
        <f>IF(G25=1,ROUND(INDEX('8-Choosing Asset Strategies'!$DL$4:$DL$101,MATCH($C25,'8-Choosing Asset Strategies'!$C$4:$C$101,0)),2),"")</f>
        <v>73436.14</v>
      </c>
      <c r="N25" s="12">
        <f>IF(G25=1,ROUND(INDEX('8-Choosing Asset Strategies'!$DC$4:$DC$101,MATCH($C25,'8-Choosing Asset Strategies'!$C$4:$C$101,0)),2),"")</f>
        <v>15</v>
      </c>
      <c r="O25" s="12">
        <f>IF(G25="","",INDEX('9 - Finance Strategy Parameters'!$H$3:$H$9,MATCH(B25,'9 - Finance Strategy Parameters'!$F$3:$F$9,0)))</f>
        <v>20</v>
      </c>
      <c r="P25" s="12" t="s">
        <v>313</v>
      </c>
      <c r="Q25" s="144">
        <f>IFERROR((M25*INDEX('9 - Finance Strategy Parameters'!$C$3:$C$6,MATCH(P25,'9 - Finance Strategy Parameters'!$B$3:$B$6,0))*(1+INDEX('9 - Finance Strategy Parameters'!$C$3:$C$6,MATCH(P25,'9 - Finance Strategy Parameters'!$B$3:$B$6,0)))^(O25*12))/((1+INDEX('9 - Finance Strategy Parameters'!$C$3:$C$6,MATCH(P25,'9 - Finance Strategy Parameters'!$B$3:$B$6,0)))^(O25*12)-1),"")</f>
        <v>1840.8157745666579</v>
      </c>
      <c r="R25" s="144">
        <f t="shared" si="0"/>
        <v>22089.789294799895</v>
      </c>
      <c r="S25" s="12"/>
      <c r="T25" s="143" t="str">
        <f>IF(H25=1,ROUND(INDEX('8-Choosing Asset Strategies'!$DL$4:$DL$101,MATCH($C25,'8-Choosing Asset Strategies'!$C$4:$C$101,0)),2),"")</f>
        <v/>
      </c>
      <c r="U25" s="145" t="str">
        <f>IF(H25=1,ROUND(INDEX('8-Choosing Asset Strategies'!$DC$4:$DC$101,MATCH($C25,'8-Choosing Asset Strategies'!$C$4:$C$101,0)),2),"")</f>
        <v/>
      </c>
      <c r="V25" s="101" t="str">
        <f t="shared" si="1"/>
        <v/>
      </c>
      <c r="W25" s="155" t="str">
        <f t="shared" si="2"/>
        <v/>
      </c>
    </row>
    <row r="26" spans="1:23" ht="30" x14ac:dyDescent="0.25">
      <c r="A26" s="10" t="s">
        <v>34</v>
      </c>
      <c r="B26" s="138">
        <f>INDEX('8-Choosing Asset Strategies'!$B$4:$B$101,MATCH('9 - Financing Strategy'!C26,'8-Choosing Asset Strategies'!$C$4:$C$101,0))</f>
        <v>1</v>
      </c>
      <c r="C26" s="28" t="s">
        <v>143</v>
      </c>
      <c r="D26" s="13" t="str">
        <f>IF(INDEX('8-Choosing Asset Strategies'!$CW$4:$CW$101,MATCH($C26,'8-Choosing Asset Strategies'!$C$4:$C$101,0))=0,"",INDEX('8-Choosing Asset Strategies'!$CW$4:$CW$101,MATCH(C26,'8-Choosing Asset Strategies'!$C$4:$C$101,0)))</f>
        <v>Should be upgraded to 6" line</v>
      </c>
      <c r="E26" s="27"/>
      <c r="F26" s="138"/>
      <c r="G26" s="138">
        <v>1</v>
      </c>
      <c r="H26" s="138"/>
      <c r="J26" s="143" t="str">
        <f>IF(F26=1,ROUND(INDEX('8-Choosing Asset Strategies'!$DL$4:$DL$101,MATCH($C26,'8-Choosing Asset Strategies'!$C$4:$C$101,0)),2),"")</f>
        <v/>
      </c>
      <c r="K26" s="12" t="str">
        <f>IF(F26=1,ROUND(INDEX('8-Choosing Asset Strategies'!$DC$4:$DC$101,MATCH($C26,'8-Choosing Asset Strategies'!$C$4:$C$101,0)),2),"")</f>
        <v/>
      </c>
      <c r="L26" s="12"/>
      <c r="M26" s="143">
        <f>IF(G26=1,ROUND(INDEX('8-Choosing Asset Strategies'!$DL$4:$DL$101,MATCH($C26,'8-Choosing Asset Strategies'!$C$4:$C$101,0)),2),"")</f>
        <v>10961.48</v>
      </c>
      <c r="N26" s="12">
        <f>IF(G26=1,ROUND(INDEX('8-Choosing Asset Strategies'!$DC$4:$DC$101,MATCH($C26,'8-Choosing Asset Strategies'!$C$4:$C$101,0)),2),"")</f>
        <v>15</v>
      </c>
      <c r="O26" s="12">
        <f>IF(G26="","",INDEX('9 - Finance Strategy Parameters'!$H$3:$H$9,MATCH(B26,'9 - Finance Strategy Parameters'!$F$3:$F$9,0)))</f>
        <v>20</v>
      </c>
      <c r="P26" s="12" t="s">
        <v>313</v>
      </c>
      <c r="Q26" s="144">
        <f>IFERROR((M26*INDEX('9 - Finance Strategy Parameters'!$C$3:$C$6,MATCH(P26,'9 - Finance Strategy Parameters'!$B$3:$B$6,0))*(1+INDEX('9 - Finance Strategy Parameters'!$C$3:$C$6,MATCH(P26,'9 - Finance Strategy Parameters'!$B$3:$B$6,0)))^(O26*12))/((1+INDEX('9 - Finance Strategy Parameters'!$C$3:$C$6,MATCH(P26,'9 - Finance Strategy Parameters'!$B$3:$B$6,0)))^(O26*12)-1),"")</f>
        <v>274.77023297516627</v>
      </c>
      <c r="R26" s="144">
        <f t="shared" si="0"/>
        <v>3297.2427957019954</v>
      </c>
      <c r="S26" s="12"/>
      <c r="T26" s="143" t="str">
        <f>IF(H26=1,ROUND(INDEX('8-Choosing Asset Strategies'!$DL$4:$DL$101,MATCH($C26,'8-Choosing Asset Strategies'!$C$4:$C$101,0)),2),"")</f>
        <v/>
      </c>
      <c r="U26" s="145" t="str">
        <f>IF(H26=1,ROUND(INDEX('8-Choosing Asset Strategies'!$DC$4:$DC$101,MATCH($C26,'8-Choosing Asset Strategies'!$C$4:$C$101,0)),2),"")</f>
        <v/>
      </c>
      <c r="V26" s="101" t="str">
        <f t="shared" si="1"/>
        <v/>
      </c>
      <c r="W26" s="155" t="str">
        <f t="shared" si="2"/>
        <v/>
      </c>
    </row>
    <row r="27" spans="1:23" ht="30" x14ac:dyDescent="0.25">
      <c r="A27" s="10" t="s">
        <v>34</v>
      </c>
      <c r="B27" s="138">
        <f>INDEX('8-Choosing Asset Strategies'!$B$4:$B$101,MATCH('9 - Financing Strategy'!C27,'8-Choosing Asset Strategies'!$C$4:$C$101,0))</f>
        <v>1</v>
      </c>
      <c r="C27" s="28" t="s">
        <v>144</v>
      </c>
      <c r="D27" s="13" t="str">
        <f>IF(INDEX('8-Choosing Asset Strategies'!$CW$4:$CW$101,MATCH($C27,'8-Choosing Asset Strategies'!$C$4:$C$101,0))=0,"",INDEX('8-Choosing Asset Strategies'!$CW$4:$CW$101,MATCH(C27,'8-Choosing Asset Strategies'!$C$4:$C$101,0)))</f>
        <v>Should be upgraded to 6" line</v>
      </c>
      <c r="E27" s="27"/>
      <c r="F27" s="138"/>
      <c r="G27" s="138">
        <v>1</v>
      </c>
      <c r="H27" s="138"/>
      <c r="J27" s="143" t="str">
        <f>IF(F27=1,ROUND(INDEX('8-Choosing Asset Strategies'!$DL$4:$DL$101,MATCH($C27,'8-Choosing Asset Strategies'!$C$4:$C$101,0)),2),"")</f>
        <v/>
      </c>
      <c r="K27" s="12" t="str">
        <f>IF(F27=1,ROUND(INDEX('8-Choosing Asset Strategies'!$DC$4:$DC$101,MATCH($C27,'8-Choosing Asset Strategies'!$C$4:$C$101,0)),2),"")</f>
        <v/>
      </c>
      <c r="L27" s="12"/>
      <c r="M27" s="143">
        <f>IF(G27=1,ROUND(INDEX('8-Choosing Asset Strategies'!$DL$4:$DL$101,MATCH($C27,'8-Choosing Asset Strategies'!$C$4:$C$101,0)),2),"")</f>
        <v>170188.35</v>
      </c>
      <c r="N27" s="12">
        <f>IF(G27=1,ROUND(INDEX('8-Choosing Asset Strategies'!$DC$4:$DC$101,MATCH($C27,'8-Choosing Asset Strategies'!$C$4:$C$101,0)),2),"")</f>
        <v>15</v>
      </c>
      <c r="O27" s="12">
        <f>IF(G27="","",INDEX('9 - Finance Strategy Parameters'!$H$3:$H$9,MATCH(B27,'9 - Finance Strategy Parameters'!$F$3:$F$9,0)))</f>
        <v>20</v>
      </c>
      <c r="P27" s="12" t="s">
        <v>313</v>
      </c>
      <c r="Q27" s="144">
        <f>IFERROR((M27*INDEX('9 - Finance Strategy Parameters'!$C$3:$C$6,MATCH(P27,'9 - Finance Strategy Parameters'!$B$3:$B$6,0))*(1+INDEX('9 - Finance Strategy Parameters'!$C$3:$C$6,MATCH(P27,'9 - Finance Strategy Parameters'!$B$3:$B$6,0)))^(O27*12))/((1+INDEX('9 - Finance Strategy Parameters'!$C$3:$C$6,MATCH(P27,'9 - Finance Strategy Parameters'!$B$3:$B$6,0)))^(O27*12)-1),"")</f>
        <v>4266.0929526997406</v>
      </c>
      <c r="R27" s="144">
        <f t="shared" si="0"/>
        <v>51193.115432396888</v>
      </c>
      <c r="S27" s="12"/>
      <c r="T27" s="143" t="str">
        <f>IF(H27=1,ROUND(INDEX('8-Choosing Asset Strategies'!$DL$4:$DL$101,MATCH($C27,'8-Choosing Asset Strategies'!$C$4:$C$101,0)),2),"")</f>
        <v/>
      </c>
      <c r="U27" s="145" t="str">
        <f>IF(H27=1,ROUND(INDEX('8-Choosing Asset Strategies'!$DC$4:$DC$101,MATCH($C27,'8-Choosing Asset Strategies'!$C$4:$C$101,0)),2),"")</f>
        <v/>
      </c>
      <c r="V27" s="101" t="str">
        <f t="shared" si="1"/>
        <v/>
      </c>
      <c r="W27" s="155" t="str">
        <f t="shared" si="2"/>
        <v/>
      </c>
    </row>
    <row r="28" spans="1:23" ht="30" x14ac:dyDescent="0.25">
      <c r="A28" s="10" t="s">
        <v>34</v>
      </c>
      <c r="B28" s="138">
        <f>INDEX('8-Choosing Asset Strategies'!$B$4:$B$101,MATCH('9 - Financing Strategy'!C28,'8-Choosing Asset Strategies'!$C$4:$C$101,0))</f>
        <v>1</v>
      </c>
      <c r="C28" s="28" t="s">
        <v>145</v>
      </c>
      <c r="D28" s="13" t="str">
        <f>IF(INDEX('8-Choosing Asset Strategies'!$CW$4:$CW$101,MATCH($C28,'8-Choosing Asset Strategies'!$C$4:$C$101,0))=0,"",INDEX('8-Choosing Asset Strategies'!$CW$4:$CW$101,MATCH(C28,'8-Choosing Asset Strategies'!$C$4:$C$101,0)))</f>
        <v>Should be upgraded to 6" line</v>
      </c>
      <c r="E28" s="27"/>
      <c r="F28" s="138"/>
      <c r="G28" s="138">
        <v>1</v>
      </c>
      <c r="H28" s="138"/>
      <c r="J28" s="143" t="str">
        <f>IF(F28=1,ROUND(INDEX('8-Choosing Asset Strategies'!$DL$4:$DL$101,MATCH($C28,'8-Choosing Asset Strategies'!$C$4:$C$101,0)),2),"")</f>
        <v/>
      </c>
      <c r="K28" s="12" t="str">
        <f>IF(F28=1,ROUND(INDEX('8-Choosing Asset Strategies'!$DC$4:$DC$101,MATCH($C28,'8-Choosing Asset Strategies'!$C$4:$C$101,0)),2),"")</f>
        <v/>
      </c>
      <c r="L28" s="12"/>
      <c r="M28" s="143">
        <f>IF(G28=1,ROUND(INDEX('8-Choosing Asset Strategies'!$DL$4:$DL$101,MATCH($C28,'8-Choosing Asset Strategies'!$C$4:$C$101,0)),2),"")</f>
        <v>283205.44</v>
      </c>
      <c r="N28" s="12">
        <f>IF(G28=1,ROUND(INDEX('8-Choosing Asset Strategies'!$DC$4:$DC$101,MATCH($C28,'8-Choosing Asset Strategies'!$C$4:$C$101,0)),2),"")</f>
        <v>15</v>
      </c>
      <c r="O28" s="12">
        <f>IF(G28="","",INDEX('9 - Finance Strategy Parameters'!$H$3:$H$9,MATCH(B28,'9 - Finance Strategy Parameters'!$F$3:$F$9,0)))</f>
        <v>20</v>
      </c>
      <c r="P28" s="12" t="s">
        <v>313</v>
      </c>
      <c r="Q28" s="144">
        <f>IFERROR((M28*INDEX('9 - Finance Strategy Parameters'!$C$3:$C$6,MATCH(P28,'9 - Finance Strategy Parameters'!$B$3:$B$6,0))*(1+INDEX('9 - Finance Strategy Parameters'!$C$3:$C$6,MATCH(P28,'9 - Finance Strategy Parameters'!$B$3:$B$6,0)))^(O28*12))/((1+INDEX('9 - Finance Strategy Parameters'!$C$3:$C$6,MATCH(P28,'9 - Finance Strategy Parameters'!$B$3:$B$6,0)))^(O28*12)-1),"")</f>
        <v>7099.0801177062285</v>
      </c>
      <c r="R28" s="144">
        <f t="shared" si="0"/>
        <v>85188.961412474746</v>
      </c>
      <c r="S28" s="12"/>
      <c r="T28" s="143" t="str">
        <f>IF(H28=1,ROUND(INDEX('8-Choosing Asset Strategies'!$DL$4:$DL$101,MATCH($C28,'8-Choosing Asset Strategies'!$C$4:$C$101,0)),2),"")</f>
        <v/>
      </c>
      <c r="U28" s="145" t="str">
        <f>IF(H28=1,ROUND(INDEX('8-Choosing Asset Strategies'!$DC$4:$DC$101,MATCH($C28,'8-Choosing Asset Strategies'!$C$4:$C$101,0)),2),"")</f>
        <v/>
      </c>
      <c r="V28" s="101" t="str">
        <f t="shared" si="1"/>
        <v/>
      </c>
      <c r="W28" s="155" t="str">
        <f t="shared" si="2"/>
        <v/>
      </c>
    </row>
    <row r="29" spans="1:23" ht="30" x14ac:dyDescent="0.25">
      <c r="A29" s="10" t="s">
        <v>34</v>
      </c>
      <c r="B29" s="138">
        <f>INDEX('8-Choosing Asset Strategies'!$B$4:$B$101,MATCH('9 - Financing Strategy'!C29,'8-Choosing Asset Strategies'!$C$4:$C$101,0))</f>
        <v>1</v>
      </c>
      <c r="C29" s="28" t="s">
        <v>146</v>
      </c>
      <c r="D29" s="13" t="str">
        <f>IF(INDEX('8-Choosing Asset Strategies'!$CW$4:$CW$101,MATCH($C29,'8-Choosing Asset Strategies'!$C$4:$C$101,0))=0,"",INDEX('8-Choosing Asset Strategies'!$CW$4:$CW$101,MATCH(C29,'8-Choosing Asset Strategies'!$C$4:$C$101,0)))</f>
        <v>Should be upgraded to 6" line</v>
      </c>
      <c r="E29" s="27"/>
      <c r="F29" s="138"/>
      <c r="G29" s="138">
        <v>1</v>
      </c>
      <c r="H29" s="138"/>
      <c r="J29" s="143" t="str">
        <f>IF(F29=1,ROUND(INDEX('8-Choosing Asset Strategies'!$DL$4:$DL$101,MATCH($C29,'8-Choosing Asset Strategies'!$C$4:$C$101,0)),2),"")</f>
        <v/>
      </c>
      <c r="K29" s="12" t="str">
        <f>IF(F29=1,ROUND(INDEX('8-Choosing Asset Strategies'!$DC$4:$DC$101,MATCH($C29,'8-Choosing Asset Strategies'!$C$4:$C$101,0)),2),"")</f>
        <v/>
      </c>
      <c r="L29" s="12"/>
      <c r="M29" s="143">
        <f>IF(G29=1,ROUND(INDEX('8-Choosing Asset Strategies'!$DL$4:$DL$101,MATCH($C29,'8-Choosing Asset Strategies'!$C$4:$C$101,0)),2),"")</f>
        <v>11213.58</v>
      </c>
      <c r="N29" s="12">
        <f>IF(G29=1,ROUND(INDEX('8-Choosing Asset Strategies'!$DC$4:$DC$101,MATCH($C29,'8-Choosing Asset Strategies'!$C$4:$C$101,0)),2),"")</f>
        <v>15</v>
      </c>
      <c r="O29" s="12">
        <f>IF(G29="","",INDEX('9 - Finance Strategy Parameters'!$H$3:$H$9,MATCH(B29,'9 - Finance Strategy Parameters'!$F$3:$F$9,0)))</f>
        <v>20</v>
      </c>
      <c r="P29" s="12" t="s">
        <v>313</v>
      </c>
      <c r="Q29" s="144">
        <f>IFERROR((M29*INDEX('9 - Finance Strategy Parameters'!$C$3:$C$6,MATCH(P29,'9 - Finance Strategy Parameters'!$B$3:$B$6,0))*(1+INDEX('9 - Finance Strategy Parameters'!$C$3:$C$6,MATCH(P29,'9 - Finance Strategy Parameters'!$B$3:$B$6,0)))^(O29*12))/((1+INDEX('9 - Finance Strategy Parameters'!$C$3:$C$6,MATCH(P29,'9 - Finance Strategy Parameters'!$B$3:$B$6,0)))^(O29*12)-1),"")</f>
        <v>281.08959639443441</v>
      </c>
      <c r="R29" s="144">
        <f t="shared" si="0"/>
        <v>3373.0751567332127</v>
      </c>
      <c r="S29" s="12"/>
      <c r="T29" s="143" t="str">
        <f>IF(H29=1,ROUND(INDEX('8-Choosing Asset Strategies'!$DL$4:$DL$101,MATCH($C29,'8-Choosing Asset Strategies'!$C$4:$C$101,0)),2),"")</f>
        <v/>
      </c>
      <c r="U29" s="145" t="str">
        <f>IF(H29=1,ROUND(INDEX('8-Choosing Asset Strategies'!$DC$4:$DC$101,MATCH($C29,'8-Choosing Asset Strategies'!$C$4:$C$101,0)),2),"")</f>
        <v/>
      </c>
      <c r="V29" s="101" t="str">
        <f t="shared" si="1"/>
        <v/>
      </c>
      <c r="W29" s="155" t="str">
        <f t="shared" si="2"/>
        <v/>
      </c>
    </row>
    <row r="30" spans="1:23" ht="30" x14ac:dyDescent="0.25">
      <c r="A30" s="10" t="s">
        <v>34</v>
      </c>
      <c r="B30" s="138">
        <f>INDEX('8-Choosing Asset Strategies'!$B$4:$B$101,MATCH('9 - Financing Strategy'!C30,'8-Choosing Asset Strategies'!$C$4:$C$101,0))</f>
        <v>1</v>
      </c>
      <c r="C30" s="28" t="s">
        <v>147</v>
      </c>
      <c r="D30" s="13" t="str">
        <f>IF(INDEX('8-Choosing Asset Strategies'!$CW$4:$CW$101,MATCH($C30,'8-Choosing Asset Strategies'!$C$4:$C$101,0))=0,"",INDEX('8-Choosing Asset Strategies'!$CW$4:$CW$101,MATCH(C30,'8-Choosing Asset Strategies'!$C$4:$C$101,0)))</f>
        <v>Should be upgraded to 6" line</v>
      </c>
      <c r="E30" s="27"/>
      <c r="F30" s="138"/>
      <c r="G30" s="138">
        <v>1</v>
      </c>
      <c r="H30" s="138"/>
      <c r="J30" s="143" t="str">
        <f>IF(F30=1,ROUND(INDEX('8-Choosing Asset Strategies'!$DL$4:$DL$101,MATCH($C30,'8-Choosing Asset Strategies'!$C$4:$C$101,0)),2),"")</f>
        <v/>
      </c>
      <c r="K30" s="12" t="str">
        <f>IF(F30=1,ROUND(INDEX('8-Choosing Asset Strategies'!$DC$4:$DC$101,MATCH($C30,'8-Choosing Asset Strategies'!$C$4:$C$101,0)),2),"")</f>
        <v/>
      </c>
      <c r="L30" s="12"/>
      <c r="M30" s="143">
        <f>IF(G30=1,ROUND(INDEX('8-Choosing Asset Strategies'!$DL$4:$DL$101,MATCH($C30,'8-Choosing Asset Strategies'!$C$4:$C$101,0)),2),"")</f>
        <v>76817.13</v>
      </c>
      <c r="N30" s="12">
        <f>IF(G30=1,ROUND(INDEX('8-Choosing Asset Strategies'!$DC$4:$DC$101,MATCH($C30,'8-Choosing Asset Strategies'!$C$4:$C$101,0)),2),"")</f>
        <v>15</v>
      </c>
      <c r="O30" s="12">
        <f>IF(G30="","",INDEX('9 - Finance Strategy Parameters'!$H$3:$H$9,MATCH(B30,'9 - Finance Strategy Parameters'!$F$3:$F$9,0)))</f>
        <v>20</v>
      </c>
      <c r="P30" s="12" t="s">
        <v>313</v>
      </c>
      <c r="Q30" s="144">
        <f>IFERROR((M30*INDEX('9 - Finance Strategy Parameters'!$C$3:$C$6,MATCH(P30,'9 - Finance Strategy Parameters'!$B$3:$B$6,0))*(1+INDEX('9 - Finance Strategy Parameters'!$C$3:$C$6,MATCH(P30,'9 - Finance Strategy Parameters'!$B$3:$B$6,0)))^(O30*12))/((1+INDEX('9 - Finance Strategy Parameters'!$C$3:$C$6,MATCH(P30,'9 - Finance Strategy Parameters'!$B$3:$B$6,0)))^(O30*12)-1),"")</f>
        <v>1925.5666850264413</v>
      </c>
      <c r="R30" s="144">
        <f t="shared" si="0"/>
        <v>23106.800220317295</v>
      </c>
      <c r="S30" s="12"/>
      <c r="T30" s="143" t="str">
        <f>IF(H30=1,ROUND(INDEX('8-Choosing Asset Strategies'!$DL$4:$DL$101,MATCH($C30,'8-Choosing Asset Strategies'!$C$4:$C$101,0)),2),"")</f>
        <v/>
      </c>
      <c r="U30" s="145" t="str">
        <f>IF(H30=1,ROUND(INDEX('8-Choosing Asset Strategies'!$DC$4:$DC$101,MATCH($C30,'8-Choosing Asset Strategies'!$C$4:$C$101,0)),2),"")</f>
        <v/>
      </c>
      <c r="V30" s="101" t="str">
        <f t="shared" si="1"/>
        <v/>
      </c>
      <c r="W30" s="155" t="str">
        <f t="shared" si="2"/>
        <v/>
      </c>
    </row>
    <row r="31" spans="1:23" ht="30" x14ac:dyDescent="0.25">
      <c r="A31" s="10" t="s">
        <v>34</v>
      </c>
      <c r="B31" s="138">
        <f>INDEX('8-Choosing Asset Strategies'!$B$4:$B$101,MATCH('9 - Financing Strategy'!C31,'8-Choosing Asset Strategies'!$C$4:$C$101,0))</f>
        <v>1</v>
      </c>
      <c r="C31" s="28" t="s">
        <v>148</v>
      </c>
      <c r="D31" s="13" t="str">
        <f>IF(INDEX('8-Choosing Asset Strategies'!$CW$4:$CW$101,MATCH($C31,'8-Choosing Asset Strategies'!$C$4:$C$101,0))=0,"",INDEX('8-Choosing Asset Strategies'!$CW$4:$CW$101,MATCH(C31,'8-Choosing Asset Strategies'!$C$4:$C$101,0)))</f>
        <v>Should be upgraded to 6" line</v>
      </c>
      <c r="E31" s="27"/>
      <c r="F31" s="138"/>
      <c r="G31" s="138">
        <v>1</v>
      </c>
      <c r="H31" s="138"/>
      <c r="J31" s="143" t="str">
        <f>IF(F31=1,ROUND(INDEX('8-Choosing Asset Strategies'!$DL$4:$DL$101,MATCH($C31,'8-Choosing Asset Strategies'!$C$4:$C$101,0)),2),"")</f>
        <v/>
      </c>
      <c r="K31" s="12" t="str">
        <f>IF(F31=1,ROUND(INDEX('8-Choosing Asset Strategies'!$DC$4:$DC$101,MATCH($C31,'8-Choosing Asset Strategies'!$C$4:$C$101,0)),2),"")</f>
        <v/>
      </c>
      <c r="L31" s="12"/>
      <c r="M31" s="143">
        <f>IF(G31=1,ROUND(INDEX('8-Choosing Asset Strategies'!$DL$4:$DL$101,MATCH($C31,'8-Choosing Asset Strategies'!$C$4:$C$101,0)),2),"")</f>
        <v>140541.93</v>
      </c>
      <c r="N31" s="12">
        <f>IF(G31=1,ROUND(INDEX('8-Choosing Asset Strategies'!$DC$4:$DC$101,MATCH($C31,'8-Choosing Asset Strategies'!$C$4:$C$101,0)),2),"")</f>
        <v>15</v>
      </c>
      <c r="O31" s="12">
        <f>IF(G31="","",INDEX('9 - Finance Strategy Parameters'!$H$3:$H$9,MATCH(B31,'9 - Finance Strategy Parameters'!$F$3:$F$9,0)))</f>
        <v>20</v>
      </c>
      <c r="P31" s="12" t="s">
        <v>313</v>
      </c>
      <c r="Q31" s="144">
        <f>IFERROR((M31*INDEX('9 - Finance Strategy Parameters'!$C$3:$C$6,MATCH(P31,'9 - Finance Strategy Parameters'!$B$3:$B$6,0))*(1+INDEX('9 - Finance Strategy Parameters'!$C$3:$C$6,MATCH(P31,'9 - Finance Strategy Parameters'!$B$3:$B$6,0)))^(O31*12))/((1+INDEX('9 - Finance Strategy Parameters'!$C$3:$C$6,MATCH(P31,'9 - Finance Strategy Parameters'!$B$3:$B$6,0)))^(O31*12)-1),"")</f>
        <v>3522.9493507153693</v>
      </c>
      <c r="R31" s="144">
        <f t="shared" si="0"/>
        <v>42275.392208584432</v>
      </c>
      <c r="S31" s="12"/>
      <c r="T31" s="143" t="str">
        <f>IF(H31=1,ROUND(INDEX('8-Choosing Asset Strategies'!$DL$4:$DL$101,MATCH($C31,'8-Choosing Asset Strategies'!$C$4:$C$101,0)),2),"")</f>
        <v/>
      </c>
      <c r="U31" s="145" t="str">
        <f>IF(H31=1,ROUND(INDEX('8-Choosing Asset Strategies'!$DC$4:$DC$101,MATCH($C31,'8-Choosing Asset Strategies'!$C$4:$C$101,0)),2),"")</f>
        <v/>
      </c>
      <c r="V31" s="101" t="str">
        <f t="shared" si="1"/>
        <v/>
      </c>
      <c r="W31" s="155" t="str">
        <f t="shared" si="2"/>
        <v/>
      </c>
    </row>
    <row r="32" spans="1:23" ht="30" x14ac:dyDescent="0.25">
      <c r="A32" s="10" t="s">
        <v>34</v>
      </c>
      <c r="B32" s="138">
        <f>INDEX('8-Choosing Asset Strategies'!$B$4:$B$101,MATCH('9 - Financing Strategy'!C32,'8-Choosing Asset Strategies'!$C$4:$C$101,0))</f>
        <v>1</v>
      </c>
      <c r="C32" s="28" t="s">
        <v>149</v>
      </c>
      <c r="D32" s="13" t="str">
        <f>IF(INDEX('8-Choosing Asset Strategies'!$CW$4:$CW$101,MATCH($C32,'8-Choosing Asset Strategies'!$C$4:$C$101,0))=0,"",INDEX('8-Choosing Asset Strategies'!$CW$4:$CW$101,MATCH(C32,'8-Choosing Asset Strategies'!$C$4:$C$101,0)))</f>
        <v>Should be upgraded to 6" line</v>
      </c>
      <c r="E32" s="27"/>
      <c r="F32" s="138"/>
      <c r="G32" s="138">
        <v>1</v>
      </c>
      <c r="H32" s="138"/>
      <c r="J32" s="143" t="str">
        <f>IF(F32=1,ROUND(INDEX('8-Choosing Asset Strategies'!$DL$4:$DL$101,MATCH($C32,'8-Choosing Asset Strategies'!$C$4:$C$101,0)),2),"")</f>
        <v/>
      </c>
      <c r="K32" s="12" t="str">
        <f>IF(F32=1,ROUND(INDEX('8-Choosing Asset Strategies'!$DC$4:$DC$101,MATCH($C32,'8-Choosing Asset Strategies'!$C$4:$C$101,0)),2),"")</f>
        <v/>
      </c>
      <c r="L32" s="12"/>
      <c r="M32" s="143">
        <f>IF(G32=1,ROUND(INDEX('8-Choosing Asset Strategies'!$DL$4:$DL$101,MATCH($C32,'8-Choosing Asset Strategies'!$C$4:$C$101,0)),2),"")</f>
        <v>149368.74</v>
      </c>
      <c r="N32" s="12">
        <f>IF(G32=1,ROUND(INDEX('8-Choosing Asset Strategies'!$DC$4:$DC$101,MATCH($C32,'8-Choosing Asset Strategies'!$C$4:$C$101,0)),2),"")</f>
        <v>15</v>
      </c>
      <c r="O32" s="12">
        <f>IF(G32="","",INDEX('9 - Finance Strategy Parameters'!$H$3:$H$9,MATCH(B32,'9 - Finance Strategy Parameters'!$F$3:$F$9,0)))</f>
        <v>20</v>
      </c>
      <c r="P32" s="12" t="s">
        <v>313</v>
      </c>
      <c r="Q32" s="144">
        <f>IFERROR((M32*INDEX('9 - Finance Strategy Parameters'!$C$3:$C$6,MATCH(P32,'9 - Finance Strategy Parameters'!$B$3:$B$6,0))*(1+INDEX('9 - Finance Strategy Parameters'!$C$3:$C$6,MATCH(P32,'9 - Finance Strategy Parameters'!$B$3:$B$6,0)))^(O32*12))/((1+INDEX('9 - Finance Strategy Parameters'!$C$3:$C$6,MATCH(P32,'9 - Finance Strategy Parameters'!$B$3:$B$6,0)))^(O32*12)-1),"")</f>
        <v>3744.2100418015666</v>
      </c>
      <c r="R32" s="144">
        <f t="shared" si="0"/>
        <v>44930.520501618797</v>
      </c>
      <c r="S32" s="12"/>
      <c r="T32" s="143" t="str">
        <f>IF(H32=1,ROUND(INDEX('8-Choosing Asset Strategies'!$DL$4:$DL$101,MATCH($C32,'8-Choosing Asset Strategies'!$C$4:$C$101,0)),2),"")</f>
        <v/>
      </c>
      <c r="U32" s="145" t="str">
        <f>IF(H32=1,ROUND(INDEX('8-Choosing Asset Strategies'!$DC$4:$DC$101,MATCH($C32,'8-Choosing Asset Strategies'!$C$4:$C$101,0)),2),"")</f>
        <v/>
      </c>
      <c r="V32" s="101" t="str">
        <f t="shared" si="1"/>
        <v/>
      </c>
      <c r="W32" s="155" t="str">
        <f t="shared" si="2"/>
        <v/>
      </c>
    </row>
    <row r="33" spans="1:23" ht="30" x14ac:dyDescent="0.25">
      <c r="A33" s="10" t="s">
        <v>34</v>
      </c>
      <c r="B33" s="138">
        <f>INDEX('8-Choosing Asset Strategies'!$B$4:$B$101,MATCH('9 - Financing Strategy'!C33,'8-Choosing Asset Strategies'!$C$4:$C$101,0))</f>
        <v>1</v>
      </c>
      <c r="C33" s="28" t="s">
        <v>150</v>
      </c>
      <c r="D33" s="13" t="str">
        <f>IF(INDEX('8-Choosing Asset Strategies'!$CW$4:$CW$101,MATCH($C33,'8-Choosing Asset Strategies'!$C$4:$C$101,0))=0,"",INDEX('8-Choosing Asset Strategies'!$CW$4:$CW$101,MATCH(C33,'8-Choosing Asset Strategies'!$C$4:$C$101,0)))</f>
        <v>Should be upgraded to 6" line</v>
      </c>
      <c r="E33" s="27"/>
      <c r="F33" s="138"/>
      <c r="G33" s="138">
        <v>1</v>
      </c>
      <c r="H33" s="138"/>
      <c r="J33" s="143" t="str">
        <f>IF(F33=1,ROUND(INDEX('8-Choosing Asset Strategies'!$DL$4:$DL$101,MATCH($C33,'8-Choosing Asset Strategies'!$C$4:$C$101,0)),2),"")</f>
        <v/>
      </c>
      <c r="K33" s="12" t="str">
        <f>IF(F33=1,ROUND(INDEX('8-Choosing Asset Strategies'!$DC$4:$DC$101,MATCH($C33,'8-Choosing Asset Strategies'!$C$4:$C$101,0)),2),"")</f>
        <v/>
      </c>
      <c r="L33" s="12"/>
      <c r="M33" s="143">
        <f>IF(G33=1,ROUND(INDEX('8-Choosing Asset Strategies'!$DL$4:$DL$101,MATCH($C33,'8-Choosing Asset Strategies'!$C$4:$C$101,0)),2),"")</f>
        <v>337201.43</v>
      </c>
      <c r="N33" s="12">
        <f>IF(G33=1,ROUND(INDEX('8-Choosing Asset Strategies'!$DC$4:$DC$101,MATCH($C33,'8-Choosing Asset Strategies'!$C$4:$C$101,0)),2),"")</f>
        <v>15</v>
      </c>
      <c r="O33" s="12">
        <f>IF(G33="","",INDEX('9 - Finance Strategy Parameters'!$H$3:$H$9,MATCH(B33,'9 - Finance Strategy Parameters'!$F$3:$F$9,0)))</f>
        <v>20</v>
      </c>
      <c r="P33" s="12" t="s">
        <v>313</v>
      </c>
      <c r="Q33" s="144">
        <f>IFERROR((M33*INDEX('9 - Finance Strategy Parameters'!$C$3:$C$6,MATCH(P33,'9 - Finance Strategy Parameters'!$B$3:$B$6,0))*(1+INDEX('9 - Finance Strategy Parameters'!$C$3:$C$6,MATCH(P33,'9 - Finance Strategy Parameters'!$B$3:$B$6,0)))^(O33*12))/((1+INDEX('9 - Finance Strategy Parameters'!$C$3:$C$6,MATCH(P33,'9 - Finance Strategy Parameters'!$B$3:$B$6,0)))^(O33*12)-1),"")</f>
        <v>8452.5917559179252</v>
      </c>
      <c r="R33" s="144">
        <f t="shared" si="0"/>
        <v>101431.1010710151</v>
      </c>
      <c r="S33" s="12"/>
      <c r="T33" s="143" t="str">
        <f>IF(H33=1,ROUND(INDEX('8-Choosing Asset Strategies'!$DL$4:$DL$101,MATCH($C33,'8-Choosing Asset Strategies'!$C$4:$C$101,0)),2),"")</f>
        <v/>
      </c>
      <c r="U33" s="145" t="str">
        <f>IF(H33=1,ROUND(INDEX('8-Choosing Asset Strategies'!$DC$4:$DC$101,MATCH($C33,'8-Choosing Asset Strategies'!$C$4:$C$101,0)),2),"")</f>
        <v/>
      </c>
      <c r="V33" s="101" t="str">
        <f t="shared" si="1"/>
        <v/>
      </c>
      <c r="W33" s="155" t="str">
        <f t="shared" si="2"/>
        <v/>
      </c>
    </row>
    <row r="34" spans="1:23" ht="30" x14ac:dyDescent="0.25">
      <c r="A34" s="10" t="s">
        <v>34</v>
      </c>
      <c r="B34" s="138">
        <f>INDEX('8-Choosing Asset Strategies'!$B$4:$B$101,MATCH('9 - Financing Strategy'!C34,'8-Choosing Asset Strategies'!$C$4:$C$101,0))</f>
        <v>1</v>
      </c>
      <c r="C34" s="28" t="s">
        <v>151</v>
      </c>
      <c r="D34" s="13" t="str">
        <f>IF(INDEX('8-Choosing Asset Strategies'!$CW$4:$CW$101,MATCH($C34,'8-Choosing Asset Strategies'!$C$4:$C$101,0))=0,"",INDEX('8-Choosing Asset Strategies'!$CW$4:$CW$101,MATCH(C34,'8-Choosing Asset Strategies'!$C$4:$C$101,0)))</f>
        <v>Should be upgraded to 6" line</v>
      </c>
      <c r="E34" s="27"/>
      <c r="F34" s="138"/>
      <c r="G34" s="138">
        <v>1</v>
      </c>
      <c r="H34" s="138"/>
      <c r="J34" s="143" t="str">
        <f>IF(F34=1,ROUND(INDEX('8-Choosing Asset Strategies'!$DL$4:$DL$101,MATCH($C34,'8-Choosing Asset Strategies'!$C$4:$C$101,0)),2),"")</f>
        <v/>
      </c>
      <c r="K34" s="12" t="str">
        <f>IF(F34=1,ROUND(INDEX('8-Choosing Asset Strategies'!$DC$4:$DC$101,MATCH($C34,'8-Choosing Asset Strategies'!$C$4:$C$101,0)),2),"")</f>
        <v/>
      </c>
      <c r="L34" s="12"/>
      <c r="M34" s="143">
        <f>IF(G34=1,ROUND(INDEX('8-Choosing Asset Strategies'!$DL$4:$DL$101,MATCH($C34,'8-Choosing Asset Strategies'!$C$4:$C$101,0)),2),"")</f>
        <v>9208.7800000000007</v>
      </c>
      <c r="N34" s="12">
        <f>IF(G34=1,ROUND(INDEX('8-Choosing Asset Strategies'!$DC$4:$DC$101,MATCH($C34,'8-Choosing Asset Strategies'!$C$4:$C$101,0)),2),"")</f>
        <v>15</v>
      </c>
      <c r="O34" s="12">
        <f>IF(G34="","",INDEX('9 - Finance Strategy Parameters'!$H$3:$H$9,MATCH(B34,'9 - Finance Strategy Parameters'!$F$3:$F$9,0)))</f>
        <v>20</v>
      </c>
      <c r="P34" s="12" t="s">
        <v>313</v>
      </c>
      <c r="Q34" s="144">
        <f>IFERROR((M34*INDEX('9 - Finance Strategy Parameters'!$C$3:$C$6,MATCH(P34,'9 - Finance Strategy Parameters'!$B$3:$B$6,0))*(1+INDEX('9 - Finance Strategy Parameters'!$C$3:$C$6,MATCH(P34,'9 - Finance Strategy Parameters'!$B$3:$B$6,0)))^(O34*12))/((1+INDEX('9 - Finance Strategy Parameters'!$C$3:$C$6,MATCH(P34,'9 - Finance Strategy Parameters'!$B$3:$B$6,0)))^(O34*12)-1),"")</f>
        <v>230.83549174172208</v>
      </c>
      <c r="R34" s="144">
        <f t="shared" si="0"/>
        <v>2770.025900900665</v>
      </c>
      <c r="S34" s="12"/>
      <c r="T34" s="143" t="str">
        <f>IF(H34=1,ROUND(INDEX('8-Choosing Asset Strategies'!$DL$4:$DL$101,MATCH($C34,'8-Choosing Asset Strategies'!$C$4:$C$101,0)),2),"")</f>
        <v/>
      </c>
      <c r="U34" s="145" t="str">
        <f>IF(H34=1,ROUND(INDEX('8-Choosing Asset Strategies'!$DC$4:$DC$101,MATCH($C34,'8-Choosing Asset Strategies'!$C$4:$C$101,0)),2),"")</f>
        <v/>
      </c>
      <c r="V34" s="101" t="str">
        <f t="shared" si="1"/>
        <v/>
      </c>
      <c r="W34" s="155" t="str">
        <f t="shared" si="2"/>
        <v/>
      </c>
    </row>
    <row r="35" spans="1:23" x14ac:dyDescent="0.25">
      <c r="A35" s="1" t="s">
        <v>37</v>
      </c>
      <c r="B35" s="138">
        <f>INDEX('8-Choosing Asset Strategies'!$B$4:$B$101,MATCH('9 - Financing Strategy'!C35,'8-Choosing Asset Strategies'!$C$4:$C$101,0))</f>
        <v>7</v>
      </c>
      <c r="C35" s="12" t="s">
        <v>231</v>
      </c>
      <c r="D35" s="13" t="str">
        <f>IF(INDEX('8-Choosing Asset Strategies'!$CW$4:$CW$101,MATCH($C35,'8-Choosing Asset Strategies'!$C$4:$C$101,0))=0,"",INDEX('8-Choosing Asset Strategies'!$CW$4:$CW$101,MATCH(C35,'8-Choosing Asset Strategies'!$C$4:$C$101,0)))</f>
        <v>Good condition</v>
      </c>
      <c r="F35" s="138"/>
      <c r="G35" s="138"/>
      <c r="H35" s="138">
        <v>1</v>
      </c>
      <c r="J35" s="143" t="str">
        <f>IF(F35=1,ROUND(INDEX('8-Choosing Asset Strategies'!$DL$4:$DL$101,MATCH($C35,'8-Choosing Asset Strategies'!$C$4:$C$101,0)),2),"")</f>
        <v/>
      </c>
      <c r="K35" s="12" t="str">
        <f>IF(F35=1,ROUND(INDEX('8-Choosing Asset Strategies'!$DC$4:$DC$101,MATCH($C35,'8-Choosing Asset Strategies'!$C$4:$C$101,0)),2),"")</f>
        <v/>
      </c>
      <c r="L35" s="12"/>
      <c r="M35" s="143" t="str">
        <f>IF(G35=1,ROUND(INDEX('8-Choosing Asset Strategies'!$DL$4:$DL$101,MATCH($C35,'8-Choosing Asset Strategies'!$C$4:$C$101,0)),2),"")</f>
        <v/>
      </c>
      <c r="N35" s="12" t="str">
        <f>IF(G35=1,ROUND(INDEX('8-Choosing Asset Strategies'!$DC$4:$DC$101,MATCH($C35,'8-Choosing Asset Strategies'!$C$4:$C$101,0)),2),"")</f>
        <v/>
      </c>
      <c r="O35" s="12" t="str">
        <f>IF(G35="","",INDEX('9 - Finance Strategy Parameters'!$H$3:$H$9,MATCH(B35,'9 - Finance Strategy Parameters'!$F$3:$F$9,0)))</f>
        <v/>
      </c>
      <c r="P35" s="12"/>
      <c r="Q35" s="144" t="str">
        <f>IFERROR((M35*INDEX('9 - Finance Strategy Parameters'!$C$3:$C$6,MATCH(P35,'9 - Finance Strategy Parameters'!$B$3:$B$6,0))*(1+INDEX('9 - Finance Strategy Parameters'!$C$3:$C$6,MATCH(P35,'9 - Finance Strategy Parameters'!$B$3:$B$6,0)))^(O35*12))/((1+INDEX('9 - Finance Strategy Parameters'!$C$3:$C$6,MATCH(P35,'9 - Finance Strategy Parameters'!$B$3:$B$6,0)))^(O35*12)-1),"")</f>
        <v/>
      </c>
      <c r="R35" s="144" t="str">
        <f t="shared" si="0"/>
        <v/>
      </c>
      <c r="S35" s="12"/>
      <c r="T35" s="143">
        <f>IF(H35=1,ROUND(INDEX('8-Choosing Asset Strategies'!$DL$4:$DL$101,MATCH($C35,'8-Choosing Asset Strategies'!$C$4:$C$101,0)),2),"")</f>
        <v>2579.21</v>
      </c>
      <c r="U35" s="145">
        <f>IF(H35=1,ROUND(INDEX('8-Choosing Asset Strategies'!$DC$4:$DC$101,MATCH($C35,'8-Choosing Asset Strategies'!$C$4:$C$101,0)),2),"")</f>
        <v>8</v>
      </c>
      <c r="V35" s="101">
        <f t="shared" si="1"/>
        <v>322.40125</v>
      </c>
      <c r="W35" s="155">
        <f t="shared" si="2"/>
        <v>26.866770833333334</v>
      </c>
    </row>
    <row r="36" spans="1:23" ht="30" x14ac:dyDescent="0.25">
      <c r="A36" s="10" t="s">
        <v>34</v>
      </c>
      <c r="B36" s="138">
        <f>INDEX('8-Choosing Asset Strategies'!$B$4:$B$101,MATCH('9 - Financing Strategy'!C36,'8-Choosing Asset Strategies'!$C$4:$C$101,0))</f>
        <v>1</v>
      </c>
      <c r="C36" s="28" t="s">
        <v>132</v>
      </c>
      <c r="D36" s="13" t="str">
        <f>IF(INDEX('8-Choosing Asset Strategies'!$CW$4:$CW$101,MATCH($C36,'8-Choosing Asset Strategies'!$C$4:$C$101,0))=0,"",INDEX('8-Choosing Asset Strategies'!$CW$4:$CW$101,MATCH(C36,'8-Choosing Asset Strategies'!$C$4:$C$101,0)))</f>
        <v>Should be upgraded to 4" line</v>
      </c>
      <c r="E36" s="27"/>
      <c r="F36" s="138"/>
      <c r="G36" s="138">
        <v>1</v>
      </c>
      <c r="H36" s="138"/>
      <c r="J36" s="143" t="str">
        <f>IF(F36=1,ROUND(INDEX('8-Choosing Asset Strategies'!$DL$4:$DL$101,MATCH($C36,'8-Choosing Asset Strategies'!$C$4:$C$101,0)),2),"")</f>
        <v/>
      </c>
      <c r="K36" s="12" t="str">
        <f>IF(F36=1,ROUND(INDEX('8-Choosing Asset Strategies'!$DC$4:$DC$101,MATCH($C36,'8-Choosing Asset Strategies'!$C$4:$C$101,0)),2),"")</f>
        <v/>
      </c>
      <c r="L36" s="12"/>
      <c r="M36" s="143">
        <f>IF(G36=1,ROUND(INDEX('8-Choosing Asset Strategies'!$DL$4:$DL$101,MATCH($C36,'8-Choosing Asset Strategies'!$C$4:$C$101,0)),2),"")</f>
        <v>92510.2</v>
      </c>
      <c r="N36" s="12">
        <f>IF(G36=1,ROUND(INDEX('8-Choosing Asset Strategies'!$DC$4:$DC$101,MATCH($C36,'8-Choosing Asset Strategies'!$C$4:$C$101,0)),2),"")</f>
        <v>20</v>
      </c>
      <c r="O36" s="12">
        <f>IF(G36="","",INDEX('9 - Finance Strategy Parameters'!$H$3:$H$9,MATCH(B36,'9 - Finance Strategy Parameters'!$F$3:$F$9,0)))</f>
        <v>20</v>
      </c>
      <c r="P36" s="12" t="s">
        <v>313</v>
      </c>
      <c r="Q36" s="144">
        <f>IFERROR((M36*INDEX('9 - Finance Strategy Parameters'!$C$3:$C$6,MATCH(P36,'9 - Finance Strategy Parameters'!$B$3:$B$6,0))*(1+INDEX('9 - Finance Strategy Parameters'!$C$3:$C$6,MATCH(P36,'9 - Finance Strategy Parameters'!$B$3:$B$6,0)))^(O36*12))/((1+INDEX('9 - Finance Strategy Parameters'!$C$3:$C$6,MATCH(P36,'9 - Finance Strategy Parameters'!$B$3:$B$6,0)))^(O36*12)-1),"")</f>
        <v>2318.9431725076565</v>
      </c>
      <c r="R36" s="144">
        <f t="shared" si="0"/>
        <v>27827.318070091878</v>
      </c>
      <c r="S36" s="12"/>
      <c r="T36" s="143" t="str">
        <f>IF(H36=1,ROUND(INDEX('8-Choosing Asset Strategies'!$DL$4:$DL$101,MATCH($C36,'8-Choosing Asset Strategies'!$C$4:$C$101,0)),2),"")</f>
        <v/>
      </c>
      <c r="U36" s="145" t="str">
        <f>IF(H36=1,ROUND(INDEX('8-Choosing Asset Strategies'!$DC$4:$DC$101,MATCH($C36,'8-Choosing Asset Strategies'!$C$4:$C$101,0)),2),"")</f>
        <v/>
      </c>
      <c r="V36" s="101" t="str">
        <f t="shared" si="1"/>
        <v/>
      </c>
      <c r="W36" s="155" t="str">
        <f t="shared" si="2"/>
        <v/>
      </c>
    </row>
    <row r="37" spans="1:23" ht="30" x14ac:dyDescent="0.25">
      <c r="A37" s="10" t="s">
        <v>34</v>
      </c>
      <c r="B37" s="138">
        <f>INDEX('8-Choosing Asset Strategies'!$B$4:$B$101,MATCH('9 - Financing Strategy'!C37,'8-Choosing Asset Strategies'!$C$4:$C$101,0))</f>
        <v>1</v>
      </c>
      <c r="C37" s="28" t="s">
        <v>133</v>
      </c>
      <c r="D37" s="13" t="str">
        <f>IF(INDEX('8-Choosing Asset Strategies'!$CW$4:$CW$101,MATCH($C37,'8-Choosing Asset Strategies'!$C$4:$C$101,0))=0,"",INDEX('8-Choosing Asset Strategies'!$CW$4:$CW$101,MATCH(C37,'8-Choosing Asset Strategies'!$C$4:$C$101,0)))</f>
        <v>Should be upgraded to 4" line</v>
      </c>
      <c r="E37" s="27"/>
      <c r="F37" s="138"/>
      <c r="G37" s="138">
        <v>1</v>
      </c>
      <c r="H37" s="138"/>
      <c r="J37" s="143" t="str">
        <f>IF(F37=1,ROUND(INDEX('8-Choosing Asset Strategies'!$DL$4:$DL$101,MATCH($C37,'8-Choosing Asset Strategies'!$C$4:$C$101,0)),2),"")</f>
        <v/>
      </c>
      <c r="K37" s="12" t="str">
        <f>IF(F37=1,ROUND(INDEX('8-Choosing Asset Strategies'!$DC$4:$DC$101,MATCH($C37,'8-Choosing Asset Strategies'!$C$4:$C$101,0)),2),"")</f>
        <v/>
      </c>
      <c r="L37" s="12"/>
      <c r="M37" s="143">
        <f>IF(G37=1,ROUND(INDEX('8-Choosing Asset Strategies'!$DL$4:$DL$101,MATCH($C37,'8-Choosing Asset Strategies'!$C$4:$C$101,0)),2),"")</f>
        <v>110490.96</v>
      </c>
      <c r="N37" s="12">
        <f>IF(G37=1,ROUND(INDEX('8-Choosing Asset Strategies'!$DC$4:$DC$101,MATCH($C37,'8-Choosing Asset Strategies'!$C$4:$C$101,0)),2),"")</f>
        <v>20</v>
      </c>
      <c r="O37" s="12">
        <f>IF(G37="","",INDEX('9 - Finance Strategy Parameters'!$H$3:$H$9,MATCH(B37,'9 - Finance Strategy Parameters'!$F$3:$F$9,0)))</f>
        <v>20</v>
      </c>
      <c r="P37" s="12" t="s">
        <v>313</v>
      </c>
      <c r="Q37" s="144">
        <f>IFERROR((M37*INDEX('9 - Finance Strategy Parameters'!$C$3:$C$6,MATCH(P37,'9 - Finance Strategy Parameters'!$B$3:$B$6,0))*(1+INDEX('9 - Finance Strategy Parameters'!$C$3:$C$6,MATCH(P37,'9 - Finance Strategy Parameters'!$B$3:$B$6,0)))^(O37*12))/((1+INDEX('9 - Finance Strategy Parameters'!$C$3:$C$6,MATCH(P37,'9 - Finance Strategy Parameters'!$B$3:$B$6,0)))^(O37*12)-1),"")</f>
        <v>2769.6649376589457</v>
      </c>
      <c r="R37" s="144">
        <f t="shared" si="0"/>
        <v>33235.979251907353</v>
      </c>
      <c r="S37" s="12"/>
      <c r="T37" s="143" t="str">
        <f>IF(H37=1,ROUND(INDEX('8-Choosing Asset Strategies'!$DL$4:$DL$101,MATCH($C37,'8-Choosing Asset Strategies'!$C$4:$C$101,0)),2),"")</f>
        <v/>
      </c>
      <c r="U37" s="145" t="str">
        <f>IF(H37=1,ROUND(INDEX('8-Choosing Asset Strategies'!$DC$4:$DC$101,MATCH($C37,'8-Choosing Asset Strategies'!$C$4:$C$101,0)),2),"")</f>
        <v/>
      </c>
      <c r="V37" s="101" t="str">
        <f t="shared" si="1"/>
        <v/>
      </c>
      <c r="W37" s="155" t="str">
        <f t="shared" si="2"/>
        <v/>
      </c>
    </row>
    <row r="38" spans="1:23" ht="30" x14ac:dyDescent="0.25">
      <c r="A38" s="10" t="s">
        <v>34</v>
      </c>
      <c r="B38" s="138">
        <f>INDEX('8-Choosing Asset Strategies'!$B$4:$B$101,MATCH('9 - Financing Strategy'!C38,'8-Choosing Asset Strategies'!$C$4:$C$101,0))</f>
        <v>1</v>
      </c>
      <c r="C38" s="28" t="s">
        <v>134</v>
      </c>
      <c r="D38" s="13" t="str">
        <f>IF(INDEX('8-Choosing Asset Strategies'!$CW$4:$CW$101,MATCH($C38,'8-Choosing Asset Strategies'!$C$4:$C$101,0))=0,"",INDEX('8-Choosing Asset Strategies'!$CW$4:$CW$101,MATCH(C38,'8-Choosing Asset Strategies'!$C$4:$C$101,0)))</f>
        <v>Should be upgraded to 4" line</v>
      </c>
      <c r="E38" s="27"/>
      <c r="F38" s="138"/>
      <c r="G38" s="138">
        <v>1</v>
      </c>
      <c r="H38" s="138"/>
      <c r="J38" s="143" t="str">
        <f>IF(F38=1,ROUND(INDEX('8-Choosing Asset Strategies'!$DL$4:$DL$101,MATCH($C38,'8-Choosing Asset Strategies'!$C$4:$C$101,0)),2),"")</f>
        <v/>
      </c>
      <c r="K38" s="12" t="str">
        <f>IF(F38=1,ROUND(INDEX('8-Choosing Asset Strategies'!$DC$4:$DC$101,MATCH($C38,'8-Choosing Asset Strategies'!$C$4:$C$101,0)),2),"")</f>
        <v/>
      </c>
      <c r="L38" s="12"/>
      <c r="M38" s="143">
        <f>IF(G38=1,ROUND(INDEX('8-Choosing Asset Strategies'!$DL$4:$DL$101,MATCH($C38,'8-Choosing Asset Strategies'!$C$4:$C$101,0)),2),"")</f>
        <v>125843.86</v>
      </c>
      <c r="N38" s="12">
        <f>IF(G38=1,ROUND(INDEX('8-Choosing Asset Strategies'!$DC$4:$DC$101,MATCH($C38,'8-Choosing Asset Strategies'!$C$4:$C$101,0)),2),"")</f>
        <v>20</v>
      </c>
      <c r="O38" s="12">
        <f>IF(G38="","",INDEX('9 - Finance Strategy Parameters'!$H$3:$H$9,MATCH(B38,'9 - Finance Strategy Parameters'!$F$3:$F$9,0)))</f>
        <v>20</v>
      </c>
      <c r="P38" s="12" t="s">
        <v>313</v>
      </c>
      <c r="Q38" s="144">
        <f>IFERROR((M38*INDEX('9 - Finance Strategy Parameters'!$C$3:$C$6,MATCH(P38,'9 - Finance Strategy Parameters'!$B$3:$B$6,0))*(1+INDEX('9 - Finance Strategy Parameters'!$C$3:$C$6,MATCH(P38,'9 - Finance Strategy Parameters'!$B$3:$B$6,0)))^(O38*12))/((1+INDEX('9 - Finance Strategy Parameters'!$C$3:$C$6,MATCH(P38,'9 - Finance Strategy Parameters'!$B$3:$B$6,0)))^(O38*12)-1),"")</f>
        <v>3154.5144205612937</v>
      </c>
      <c r="R38" s="144">
        <f t="shared" si="0"/>
        <v>37854.173046735523</v>
      </c>
      <c r="S38" s="12"/>
      <c r="T38" s="143" t="str">
        <f>IF(H38=1,ROUND(INDEX('8-Choosing Asset Strategies'!$DL$4:$DL$101,MATCH($C38,'8-Choosing Asset Strategies'!$C$4:$C$101,0)),2),"")</f>
        <v/>
      </c>
      <c r="U38" s="145" t="str">
        <f>IF(H38=1,ROUND(INDEX('8-Choosing Asset Strategies'!$DC$4:$DC$101,MATCH($C38,'8-Choosing Asset Strategies'!$C$4:$C$101,0)),2),"")</f>
        <v/>
      </c>
      <c r="V38" s="101" t="str">
        <f t="shared" si="1"/>
        <v/>
      </c>
      <c r="W38" s="155" t="str">
        <f t="shared" si="2"/>
        <v/>
      </c>
    </row>
    <row r="39" spans="1:23" ht="30" x14ac:dyDescent="0.25">
      <c r="A39" s="10" t="s">
        <v>34</v>
      </c>
      <c r="B39" s="138">
        <f>INDEX('8-Choosing Asset Strategies'!$B$4:$B$101,MATCH('9 - Financing Strategy'!C39,'8-Choosing Asset Strategies'!$C$4:$C$101,0))</f>
        <v>1</v>
      </c>
      <c r="C39" s="28" t="s">
        <v>135</v>
      </c>
      <c r="D39" s="13" t="str">
        <f>IF(INDEX('8-Choosing Asset Strategies'!$CW$4:$CW$101,MATCH($C39,'8-Choosing Asset Strategies'!$C$4:$C$101,0))=0,"",INDEX('8-Choosing Asset Strategies'!$CW$4:$CW$101,MATCH(C39,'8-Choosing Asset Strategies'!$C$4:$C$101,0)))</f>
        <v>Should be upgraded to 4" line</v>
      </c>
      <c r="E39" s="27"/>
      <c r="F39" s="138"/>
      <c r="G39" s="138">
        <v>1</v>
      </c>
      <c r="H39" s="138"/>
      <c r="J39" s="143" t="str">
        <f>IF(F39=1,ROUND(INDEX('8-Choosing Asset Strategies'!$DL$4:$DL$101,MATCH($C39,'8-Choosing Asset Strategies'!$C$4:$C$101,0)),2),"")</f>
        <v/>
      </c>
      <c r="K39" s="12" t="str">
        <f>IF(F39=1,ROUND(INDEX('8-Choosing Asset Strategies'!$DC$4:$DC$101,MATCH($C39,'8-Choosing Asset Strategies'!$C$4:$C$101,0)),2),"")</f>
        <v/>
      </c>
      <c r="L39" s="12"/>
      <c r="M39" s="143">
        <f>IF(G39=1,ROUND(INDEX('8-Choosing Asset Strategies'!$DL$4:$DL$101,MATCH($C39,'8-Choosing Asset Strategies'!$C$4:$C$101,0)),2),"")</f>
        <v>130284.87</v>
      </c>
      <c r="N39" s="12">
        <f>IF(G39=1,ROUND(INDEX('8-Choosing Asset Strategies'!$DC$4:$DC$101,MATCH($C39,'8-Choosing Asset Strategies'!$C$4:$C$101,0)),2),"")</f>
        <v>20</v>
      </c>
      <c r="O39" s="12">
        <f>IF(G39="","",INDEX('9 - Finance Strategy Parameters'!$H$3:$H$9,MATCH(B39,'9 - Finance Strategy Parameters'!$F$3:$F$9,0)))</f>
        <v>20</v>
      </c>
      <c r="P39" s="12" t="s">
        <v>313</v>
      </c>
      <c r="Q39" s="144">
        <f>IFERROR((M39*INDEX('9 - Finance Strategy Parameters'!$C$3:$C$6,MATCH(P39,'9 - Finance Strategy Parameters'!$B$3:$B$6,0))*(1+INDEX('9 - Finance Strategy Parameters'!$C$3:$C$6,MATCH(P39,'9 - Finance Strategy Parameters'!$B$3:$B$6,0)))^(O39*12))/((1+INDEX('9 - Finance Strategy Parameters'!$C$3:$C$6,MATCH(P39,'9 - Finance Strategy Parameters'!$B$3:$B$6,0)))^(O39*12)-1),"")</f>
        <v>3265.8367376521464</v>
      </c>
      <c r="R39" s="144">
        <f t="shared" si="0"/>
        <v>39190.040851825761</v>
      </c>
      <c r="S39" s="12"/>
      <c r="T39" s="143" t="str">
        <f>IF(H39=1,ROUND(INDEX('8-Choosing Asset Strategies'!$DL$4:$DL$101,MATCH($C39,'8-Choosing Asset Strategies'!$C$4:$C$101,0)),2),"")</f>
        <v/>
      </c>
      <c r="U39" s="145" t="str">
        <f>IF(H39=1,ROUND(INDEX('8-Choosing Asset Strategies'!$DC$4:$DC$101,MATCH($C39,'8-Choosing Asset Strategies'!$C$4:$C$101,0)),2),"")</f>
        <v/>
      </c>
      <c r="V39" s="101" t="str">
        <f t="shared" si="1"/>
        <v/>
      </c>
      <c r="W39" s="155" t="str">
        <f t="shared" si="2"/>
        <v/>
      </c>
    </row>
    <row r="40" spans="1:23" ht="30" x14ac:dyDescent="0.25">
      <c r="A40" s="10" t="s">
        <v>34</v>
      </c>
      <c r="B40" s="138">
        <f>INDEX('8-Choosing Asset Strategies'!$B$4:$B$101,MATCH('9 - Financing Strategy'!C40,'8-Choosing Asset Strategies'!$C$4:$C$101,0))</f>
        <v>1</v>
      </c>
      <c r="C40" s="28" t="s">
        <v>136</v>
      </c>
      <c r="D40" s="13" t="str">
        <f>IF(INDEX('8-Choosing Asset Strategies'!$CW$4:$CW$101,MATCH($C40,'8-Choosing Asset Strategies'!$C$4:$C$101,0))=0,"",INDEX('8-Choosing Asset Strategies'!$CW$4:$CW$101,MATCH(C40,'8-Choosing Asset Strategies'!$C$4:$C$101,0)))</f>
        <v>Should be upgraded to 4" line</v>
      </c>
      <c r="E40" s="27"/>
      <c r="F40" s="138"/>
      <c r="G40" s="138">
        <v>1</v>
      </c>
      <c r="H40" s="138"/>
      <c r="J40" s="143" t="str">
        <f>IF(F40=1,ROUND(INDEX('8-Choosing Asset Strategies'!$DL$4:$DL$101,MATCH($C40,'8-Choosing Asset Strategies'!$C$4:$C$101,0)),2),"")</f>
        <v/>
      </c>
      <c r="K40" s="12" t="str">
        <f>IF(F40=1,ROUND(INDEX('8-Choosing Asset Strategies'!$DC$4:$DC$101,MATCH($C40,'8-Choosing Asset Strategies'!$C$4:$C$101,0)),2),"")</f>
        <v/>
      </c>
      <c r="L40" s="12"/>
      <c r="M40" s="143">
        <f>IF(G40=1,ROUND(INDEX('8-Choosing Asset Strategies'!$DL$4:$DL$101,MATCH($C40,'8-Choosing Asset Strategies'!$C$4:$C$101,0)),2),"")</f>
        <v>78744.58</v>
      </c>
      <c r="N40" s="12">
        <f>IF(G40=1,ROUND(INDEX('8-Choosing Asset Strategies'!$DC$4:$DC$101,MATCH($C40,'8-Choosing Asset Strategies'!$C$4:$C$101,0)),2),"")</f>
        <v>20</v>
      </c>
      <c r="O40" s="12">
        <f>IF(G40="","",INDEX('9 - Finance Strategy Parameters'!$H$3:$H$9,MATCH(B40,'9 - Finance Strategy Parameters'!$F$3:$F$9,0)))</f>
        <v>20</v>
      </c>
      <c r="P40" s="12" t="s">
        <v>313</v>
      </c>
      <c r="Q40" s="144">
        <f>IFERROR((M40*INDEX('9 - Finance Strategy Parameters'!$C$3:$C$6,MATCH(P40,'9 - Finance Strategy Parameters'!$B$3:$B$6,0))*(1+INDEX('9 - Finance Strategy Parameters'!$C$3:$C$6,MATCH(P40,'9 - Finance Strategy Parameters'!$B$3:$B$6,0)))^(O40*12))/((1+INDEX('9 - Finance Strategy Parameters'!$C$3:$C$6,MATCH(P40,'9 - Finance Strategy Parameters'!$B$3:$B$6,0)))^(O40*12)-1),"")</f>
        <v>1973.881865599501</v>
      </c>
      <c r="R40" s="144">
        <f t="shared" si="0"/>
        <v>23686.582387194012</v>
      </c>
      <c r="S40" s="12"/>
      <c r="T40" s="143" t="str">
        <f>IF(H40=1,ROUND(INDEX('8-Choosing Asset Strategies'!$DL$4:$DL$101,MATCH($C40,'8-Choosing Asset Strategies'!$C$4:$C$101,0)),2),"")</f>
        <v/>
      </c>
      <c r="U40" s="145" t="str">
        <f>IF(H40=1,ROUND(INDEX('8-Choosing Asset Strategies'!$DC$4:$DC$101,MATCH($C40,'8-Choosing Asset Strategies'!$C$4:$C$101,0)),2),"")</f>
        <v/>
      </c>
      <c r="V40" s="101" t="str">
        <f t="shared" si="1"/>
        <v/>
      </c>
      <c r="W40" s="155" t="str">
        <f t="shared" si="2"/>
        <v/>
      </c>
    </row>
    <row r="41" spans="1:23" ht="45" x14ac:dyDescent="0.25">
      <c r="A41" s="10" t="s">
        <v>35</v>
      </c>
      <c r="B41" s="138">
        <f>INDEX('8-Choosing Asset Strategies'!$B$4:$B$101,MATCH('9 - Financing Strategy'!C41,'8-Choosing Asset Strategies'!$C$4:$C$101,0))</f>
        <v>6</v>
      </c>
      <c r="C41" s="11" t="s">
        <v>187</v>
      </c>
      <c r="D41" s="13" t="str">
        <f>IF(INDEX('8-Choosing Asset Strategies'!$CW$4:$CW$101,MATCH($C41,'8-Choosing Asset Strategies'!$C$4:$C$101,0))=0,"",INDEX('8-Choosing Asset Strategies'!$CW$4:$CW$101,MATCH(C41,'8-Choosing Asset Strategies'!$C$4:$C$101,0)))</f>
        <v>Paint is deteriorating; soiled appearance and paint is starting to flake</v>
      </c>
      <c r="E41" s="11"/>
      <c r="F41" s="138"/>
      <c r="G41" s="138"/>
      <c r="H41" s="138"/>
      <c r="J41" s="143" t="str">
        <f>IF(F41=1,ROUND(INDEX('8-Choosing Asset Strategies'!$DL$4:$DL$101,MATCH($C41,'8-Choosing Asset Strategies'!$C$4:$C$101,0)),2),"")</f>
        <v/>
      </c>
      <c r="K41" s="12" t="str">
        <f>IF(F41=1,ROUND(INDEX('8-Choosing Asset Strategies'!$DC$4:$DC$101,MATCH($C41,'8-Choosing Asset Strategies'!$C$4:$C$101,0)),2),"")</f>
        <v/>
      </c>
      <c r="L41" s="12"/>
      <c r="M41" s="143" t="str">
        <f>IF(G41=1,ROUND(INDEX('8-Choosing Asset Strategies'!$DL$4:$DL$101,MATCH($C41,'8-Choosing Asset Strategies'!$C$4:$C$101,0)),2),"")</f>
        <v/>
      </c>
      <c r="N41" s="12" t="str">
        <f>IF(G41=1,ROUND(INDEX('8-Choosing Asset Strategies'!$DC$4:$DC$101,MATCH($C41,'8-Choosing Asset Strategies'!$C$4:$C$101,0)),2),"")</f>
        <v/>
      </c>
      <c r="O41" s="12" t="str">
        <f>IF(G41="","",INDEX('9 - Finance Strategy Parameters'!$H$3:$H$9,MATCH(B41,'9 - Finance Strategy Parameters'!$F$3:$F$9,0)))</f>
        <v/>
      </c>
      <c r="P41" s="12"/>
      <c r="Q41" s="144" t="str">
        <f>IFERROR((M41*INDEX('9 - Finance Strategy Parameters'!$C$3:$C$6,MATCH(P41,'9 - Finance Strategy Parameters'!$B$3:$B$6,0))*(1+INDEX('9 - Finance Strategy Parameters'!$C$3:$C$6,MATCH(P41,'9 - Finance Strategy Parameters'!$B$3:$B$6,0)))^(O41*12))/((1+INDEX('9 - Finance Strategy Parameters'!$C$3:$C$6,MATCH(P41,'9 - Finance Strategy Parameters'!$B$3:$B$6,0)))^(O41*12)-1),"")</f>
        <v/>
      </c>
      <c r="R41" s="144" t="str">
        <f t="shared" si="0"/>
        <v/>
      </c>
      <c r="S41" s="12"/>
      <c r="T41" s="143" t="str">
        <f>IF(H41=1,ROUND(INDEX('8-Choosing Asset Strategies'!$DL$4:$DL$101,MATCH($C41,'8-Choosing Asset Strategies'!$C$4:$C$101,0)),2),"")</f>
        <v/>
      </c>
      <c r="U41" s="145" t="str">
        <f>IF(H41=1,ROUND(INDEX('8-Choosing Asset Strategies'!$DC$4:$DC$101,MATCH($C41,'8-Choosing Asset Strategies'!$C$4:$C$101,0)),2),"")</f>
        <v/>
      </c>
      <c r="V41" s="101" t="str">
        <f t="shared" si="1"/>
        <v/>
      </c>
      <c r="W41" s="155" t="str">
        <f t="shared" si="2"/>
        <v/>
      </c>
    </row>
    <row r="42" spans="1:23" x14ac:dyDescent="0.25">
      <c r="A42" s="1" t="s">
        <v>34</v>
      </c>
      <c r="B42" s="138">
        <f>INDEX('8-Choosing Asset Strategies'!$B$4:$B$101,MATCH('9 - Financing Strategy'!C42,'8-Choosing Asset Strategies'!$C$4:$C$101,0))</f>
        <v>2</v>
      </c>
      <c r="C42" s="12" t="s">
        <v>236</v>
      </c>
      <c r="D42" s="13" t="str">
        <f>IF(INDEX('8-Choosing Asset Strategies'!$CW$4:$CW$101,MATCH($C42,'8-Choosing Asset Strategies'!$C$4:$C$101,0))=0,"",INDEX('8-Choosing Asset Strategies'!$CW$4:$CW$101,MATCH(C42,'8-Choosing Asset Strategies'!$C$4:$C$101,0)))</f>
        <v/>
      </c>
      <c r="F42" s="138"/>
      <c r="G42" s="138"/>
      <c r="H42" s="138">
        <v>1</v>
      </c>
      <c r="J42" s="143" t="str">
        <f>IF(F42=1,ROUND(INDEX('8-Choosing Asset Strategies'!$DL$4:$DL$101,MATCH($C42,'8-Choosing Asset Strategies'!$C$4:$C$101,0)),2),"")</f>
        <v/>
      </c>
      <c r="K42" s="12" t="str">
        <f>IF(F42=1,ROUND(INDEX('8-Choosing Asset Strategies'!$DC$4:$DC$101,MATCH($C42,'8-Choosing Asset Strategies'!$C$4:$C$101,0)),2),"")</f>
        <v/>
      </c>
      <c r="L42" s="12"/>
      <c r="M42" s="143" t="str">
        <f>IF(G42=1,ROUND(INDEX('8-Choosing Asset Strategies'!$DL$4:$DL$101,MATCH($C42,'8-Choosing Asset Strategies'!$C$4:$C$101,0)),2),"")</f>
        <v/>
      </c>
      <c r="N42" s="12" t="str">
        <f>IF(G42=1,ROUND(INDEX('8-Choosing Asset Strategies'!$DC$4:$DC$101,MATCH($C42,'8-Choosing Asset Strategies'!$C$4:$C$101,0)),2),"")</f>
        <v/>
      </c>
      <c r="O42" s="12" t="str">
        <f>IF(G42="","",INDEX('9 - Finance Strategy Parameters'!$H$3:$H$9,MATCH(B42,'9 - Finance Strategy Parameters'!$F$3:$F$9,0)))</f>
        <v/>
      </c>
      <c r="P42" s="12"/>
      <c r="Q42" s="144" t="str">
        <f>IFERROR((M42*INDEX('9 - Finance Strategy Parameters'!$C$3:$C$6,MATCH(P42,'9 - Finance Strategy Parameters'!$B$3:$B$6,0))*(1+INDEX('9 - Finance Strategy Parameters'!$C$3:$C$6,MATCH(P42,'9 - Finance Strategy Parameters'!$B$3:$B$6,0)))^(O42*12))/((1+INDEX('9 - Finance Strategy Parameters'!$C$3:$C$6,MATCH(P42,'9 - Finance Strategy Parameters'!$B$3:$B$6,0)))^(O42*12)-1),"")</f>
        <v/>
      </c>
      <c r="R42" s="144" t="str">
        <f t="shared" si="0"/>
        <v/>
      </c>
      <c r="S42" s="12"/>
      <c r="T42" s="143">
        <f>IF(H42=1,ROUND(INDEX('8-Choosing Asset Strategies'!$DL$4:$DL$101,MATCH($C42,'8-Choosing Asset Strategies'!$C$4:$C$101,0)),2),"")</f>
        <v>153581.26999999999</v>
      </c>
      <c r="U42" s="145">
        <f>IF(H42=1,ROUND(INDEX('8-Choosing Asset Strategies'!$DC$4:$DC$101,MATCH($C42,'8-Choosing Asset Strategies'!$C$4:$C$101,0)),2),"")</f>
        <v>10</v>
      </c>
      <c r="V42" s="101">
        <f t="shared" si="1"/>
        <v>15358.126999999999</v>
      </c>
      <c r="W42" s="155">
        <f t="shared" si="2"/>
        <v>1279.8439166666665</v>
      </c>
    </row>
    <row r="43" spans="1:23" x14ac:dyDescent="0.25">
      <c r="A43" s="1" t="s">
        <v>37</v>
      </c>
      <c r="B43" s="138">
        <f>INDEX('8-Choosing Asset Strategies'!$B$4:$B$101,MATCH('9 - Financing Strategy'!C43,'8-Choosing Asset Strategies'!$C$4:$C$101,0))</f>
        <v>7</v>
      </c>
      <c r="C43" s="12" t="s">
        <v>232</v>
      </c>
      <c r="D43" s="13" t="str">
        <f>IF(INDEX('8-Choosing Asset Strategies'!$CW$4:$CW$101,MATCH($C43,'8-Choosing Asset Strategies'!$C$4:$C$101,0))=0,"",INDEX('8-Choosing Asset Strategies'!$CW$4:$CW$101,MATCH(C43,'8-Choosing Asset Strategies'!$C$4:$C$101,0)))</f>
        <v>Good condition</v>
      </c>
      <c r="F43" s="138"/>
      <c r="G43" s="138"/>
      <c r="H43" s="138">
        <v>1</v>
      </c>
      <c r="J43" s="143" t="str">
        <f>IF(F43=1,ROUND(INDEX('8-Choosing Asset Strategies'!$DL$4:$DL$101,MATCH($C43,'8-Choosing Asset Strategies'!$C$4:$C$101,0)),2),"")</f>
        <v/>
      </c>
      <c r="K43" s="12" t="str">
        <f>IF(F43=1,ROUND(INDEX('8-Choosing Asset Strategies'!$DC$4:$DC$101,MATCH($C43,'8-Choosing Asset Strategies'!$C$4:$C$101,0)),2),"")</f>
        <v/>
      </c>
      <c r="L43" s="12"/>
      <c r="M43" s="143" t="str">
        <f>IF(G43=1,ROUND(INDEX('8-Choosing Asset Strategies'!$DL$4:$DL$101,MATCH($C43,'8-Choosing Asset Strategies'!$C$4:$C$101,0)),2),"")</f>
        <v/>
      </c>
      <c r="N43" s="12" t="str">
        <f>IF(G43=1,ROUND(INDEX('8-Choosing Asset Strategies'!$DC$4:$DC$101,MATCH($C43,'8-Choosing Asset Strategies'!$C$4:$C$101,0)),2),"")</f>
        <v/>
      </c>
      <c r="O43" s="12" t="str">
        <f>IF(G43="","",INDEX('9 - Finance Strategy Parameters'!$H$3:$H$9,MATCH(B43,'9 - Finance Strategy Parameters'!$F$3:$F$9,0)))</f>
        <v/>
      </c>
      <c r="P43" s="12"/>
      <c r="Q43" s="144" t="str">
        <f>IFERROR((M43*INDEX('9 - Finance Strategy Parameters'!$C$3:$C$6,MATCH(P43,'9 - Finance Strategy Parameters'!$B$3:$B$6,0))*(1+INDEX('9 - Finance Strategy Parameters'!$C$3:$C$6,MATCH(P43,'9 - Finance Strategy Parameters'!$B$3:$B$6,0)))^(O43*12))/((1+INDEX('9 - Finance Strategy Parameters'!$C$3:$C$6,MATCH(P43,'9 - Finance Strategy Parameters'!$B$3:$B$6,0)))^(O43*12)-1),"")</f>
        <v/>
      </c>
      <c r="R43" s="144" t="str">
        <f t="shared" si="0"/>
        <v/>
      </c>
      <c r="S43" s="12"/>
      <c r="T43" s="143">
        <f>IF(H43=1,ROUND(INDEX('8-Choosing Asset Strategies'!$DL$4:$DL$101,MATCH($C43,'8-Choosing Asset Strategies'!$C$4:$C$101,0)),2),"")</f>
        <v>3160.53</v>
      </c>
      <c r="U43" s="145">
        <f>IF(H43=1,ROUND(INDEX('8-Choosing Asset Strategies'!$DC$4:$DC$101,MATCH($C43,'8-Choosing Asset Strategies'!$C$4:$C$101,0)),2),"")</f>
        <v>11</v>
      </c>
      <c r="V43" s="101">
        <f t="shared" si="1"/>
        <v>287.32090909090908</v>
      </c>
      <c r="W43" s="155">
        <f t="shared" si="2"/>
        <v>23.943409090909089</v>
      </c>
    </row>
    <row r="44" spans="1:23" x14ac:dyDescent="0.25">
      <c r="A44" s="1" t="s">
        <v>34</v>
      </c>
      <c r="B44" s="138">
        <f>INDEX('8-Choosing Asset Strategies'!$B$4:$B$101,MATCH('9 - Financing Strategy'!C44,'8-Choosing Asset Strategies'!$C$4:$C$101,0))</f>
        <v>2</v>
      </c>
      <c r="C44" s="12" t="s">
        <v>237</v>
      </c>
      <c r="D44" s="13" t="str">
        <f>IF(INDEX('8-Choosing Asset Strategies'!$CW$4:$CW$101,MATCH($C44,'8-Choosing Asset Strategies'!$C$4:$C$101,0))=0,"",INDEX('8-Choosing Asset Strategies'!$CW$4:$CW$101,MATCH(C44,'8-Choosing Asset Strategies'!$C$4:$C$101,0)))</f>
        <v/>
      </c>
      <c r="F44" s="138"/>
      <c r="G44" s="138"/>
      <c r="H44" s="138">
        <v>1</v>
      </c>
      <c r="J44" s="143" t="str">
        <f>IF(F44=1,ROUND(INDEX('8-Choosing Asset Strategies'!$DL$4:$DL$101,MATCH($C44,'8-Choosing Asset Strategies'!$C$4:$C$101,0)),2),"")</f>
        <v/>
      </c>
      <c r="K44" s="12" t="str">
        <f>IF(F44=1,ROUND(INDEX('8-Choosing Asset Strategies'!$DC$4:$DC$101,MATCH($C44,'8-Choosing Asset Strategies'!$C$4:$C$101,0)),2),"")</f>
        <v/>
      </c>
      <c r="L44" s="12"/>
      <c r="M44" s="143" t="str">
        <f>IF(G44=1,ROUND(INDEX('8-Choosing Asset Strategies'!$DL$4:$DL$101,MATCH($C44,'8-Choosing Asset Strategies'!$C$4:$C$101,0)),2),"")</f>
        <v/>
      </c>
      <c r="N44" s="12" t="str">
        <f>IF(G44=1,ROUND(INDEX('8-Choosing Asset Strategies'!$DC$4:$DC$101,MATCH($C44,'8-Choosing Asset Strategies'!$C$4:$C$101,0)),2),"")</f>
        <v/>
      </c>
      <c r="O44" s="12" t="str">
        <f>IF(G44="","",INDEX('9 - Finance Strategy Parameters'!$H$3:$H$9,MATCH(B44,'9 - Finance Strategy Parameters'!$F$3:$F$9,0)))</f>
        <v/>
      </c>
      <c r="P44" s="12"/>
      <c r="Q44" s="144" t="str">
        <f>IFERROR((M44*INDEX('9 - Finance Strategy Parameters'!$C$3:$C$6,MATCH(P44,'9 - Finance Strategy Parameters'!$B$3:$B$6,0))*(1+INDEX('9 - Finance Strategy Parameters'!$C$3:$C$6,MATCH(P44,'9 - Finance Strategy Parameters'!$B$3:$B$6,0)))^(O44*12))/((1+INDEX('9 - Finance Strategy Parameters'!$C$3:$C$6,MATCH(P44,'9 - Finance Strategy Parameters'!$B$3:$B$6,0)))^(O44*12)-1),"")</f>
        <v/>
      </c>
      <c r="R44" s="144" t="str">
        <f t="shared" si="0"/>
        <v/>
      </c>
      <c r="S44" s="12"/>
      <c r="T44" s="143">
        <f>IF(H44=1,ROUND(INDEX('8-Choosing Asset Strategies'!$DL$4:$DL$101,MATCH($C44,'8-Choosing Asset Strategies'!$C$4:$C$101,0)),2),"")</f>
        <v>117245.37</v>
      </c>
      <c r="U44" s="145">
        <f>IF(H44=1,ROUND(INDEX('8-Choosing Asset Strategies'!$DC$4:$DC$101,MATCH($C44,'8-Choosing Asset Strategies'!$C$4:$C$101,0)),2),"")</f>
        <v>12</v>
      </c>
      <c r="V44" s="101">
        <f t="shared" si="1"/>
        <v>9770.4475000000002</v>
      </c>
      <c r="W44" s="155">
        <f t="shared" si="2"/>
        <v>814.20395833333339</v>
      </c>
    </row>
    <row r="45" spans="1:23" x14ac:dyDescent="0.25">
      <c r="A45" s="1" t="s">
        <v>34</v>
      </c>
      <c r="B45" s="138">
        <f>INDEX('8-Choosing Asset Strategies'!$B$4:$B$101,MATCH('9 - Financing Strategy'!C45,'8-Choosing Asset Strategies'!$C$4:$C$101,0))</f>
        <v>2</v>
      </c>
      <c r="C45" s="12" t="s">
        <v>240</v>
      </c>
      <c r="D45" s="13" t="str">
        <f>IF(INDEX('8-Choosing Asset Strategies'!$CW$4:$CW$101,MATCH($C45,'8-Choosing Asset Strategies'!$C$4:$C$101,0))=0,"",INDEX('8-Choosing Asset Strategies'!$CW$4:$CW$101,MATCH(C45,'8-Choosing Asset Strategies'!$C$4:$C$101,0)))</f>
        <v/>
      </c>
      <c r="F45" s="138"/>
      <c r="G45" s="138"/>
      <c r="H45" s="138">
        <v>1</v>
      </c>
      <c r="J45" s="143" t="str">
        <f>IF(F45=1,ROUND(INDEX('8-Choosing Asset Strategies'!$DL$4:$DL$101,MATCH($C45,'8-Choosing Asset Strategies'!$C$4:$C$101,0)),2),"")</f>
        <v/>
      </c>
      <c r="K45" s="12" t="str">
        <f>IF(F45=1,ROUND(INDEX('8-Choosing Asset Strategies'!$DC$4:$DC$101,MATCH($C45,'8-Choosing Asset Strategies'!$C$4:$C$101,0)),2),"")</f>
        <v/>
      </c>
      <c r="L45" s="12"/>
      <c r="M45" s="143" t="str">
        <f>IF(G45=1,ROUND(INDEX('8-Choosing Asset Strategies'!$DL$4:$DL$101,MATCH($C45,'8-Choosing Asset Strategies'!$C$4:$C$101,0)),2),"")</f>
        <v/>
      </c>
      <c r="N45" s="12" t="str">
        <f>IF(G45=1,ROUND(INDEX('8-Choosing Asset Strategies'!$DC$4:$DC$101,MATCH($C45,'8-Choosing Asset Strategies'!$C$4:$C$101,0)),2),"")</f>
        <v/>
      </c>
      <c r="O45" s="12" t="str">
        <f>IF(G45="","",INDEX('9 - Finance Strategy Parameters'!$H$3:$H$9,MATCH(B45,'9 - Finance Strategy Parameters'!$F$3:$F$9,0)))</f>
        <v/>
      </c>
      <c r="P45" s="12"/>
      <c r="Q45" s="144" t="str">
        <f>IFERROR((M45*INDEX('9 - Finance Strategy Parameters'!$C$3:$C$6,MATCH(P45,'9 - Finance Strategy Parameters'!$B$3:$B$6,0))*(1+INDEX('9 - Finance Strategy Parameters'!$C$3:$C$6,MATCH(P45,'9 - Finance Strategy Parameters'!$B$3:$B$6,0)))^(O45*12))/((1+INDEX('9 - Finance Strategy Parameters'!$C$3:$C$6,MATCH(P45,'9 - Finance Strategy Parameters'!$B$3:$B$6,0)))^(O45*12)-1),"")</f>
        <v/>
      </c>
      <c r="R45" s="144" t="str">
        <f t="shared" si="0"/>
        <v/>
      </c>
      <c r="S45" s="12"/>
      <c r="T45" s="143">
        <f>IF(H45=1,ROUND(INDEX('8-Choosing Asset Strategies'!$DL$4:$DL$101,MATCH($C45,'8-Choosing Asset Strategies'!$C$4:$C$101,0)),2),"")</f>
        <v>187141.65</v>
      </c>
      <c r="U45" s="145">
        <f>IF(H45=1,ROUND(INDEX('8-Choosing Asset Strategies'!$DC$4:$DC$101,MATCH($C45,'8-Choosing Asset Strategies'!$C$4:$C$101,0)),2),"")</f>
        <v>12</v>
      </c>
      <c r="V45" s="101">
        <f t="shared" si="1"/>
        <v>15595.137499999999</v>
      </c>
      <c r="W45" s="155">
        <f t="shared" si="2"/>
        <v>1299.5947916666667</v>
      </c>
    </row>
    <row r="46" spans="1:23" ht="45" x14ac:dyDescent="0.25">
      <c r="A46" s="10" t="s">
        <v>34</v>
      </c>
      <c r="B46" s="138">
        <f>INDEX('8-Choosing Asset Strategies'!$B$4:$B$101,MATCH('9 - Financing Strategy'!C46,'8-Choosing Asset Strategies'!$C$4:$C$101,0))</f>
        <v>1</v>
      </c>
      <c r="C46" s="28" t="s">
        <v>107</v>
      </c>
      <c r="D46" s="13" t="str">
        <f>IF(INDEX('8-Choosing Asset Strategies'!$CW$4:$CW$101,MATCH($C46,'8-Choosing Asset Strategies'!$C$4:$C$101,0))=0,"",INDEX('8-Choosing Asset Strategies'!$CW$4:$CW$101,MATCH(C46,'8-Choosing Asset Strategies'!$C$4:$C$101,0)))</f>
        <v>Good condition; limited distribution</v>
      </c>
      <c r="E46" s="27"/>
      <c r="F46" s="138">
        <v>1</v>
      </c>
      <c r="G46" s="138"/>
      <c r="H46" s="138"/>
      <c r="J46" s="143">
        <f>IF(F46=1,ROUND(INDEX('8-Choosing Asset Strategies'!$DL$4:$DL$101,MATCH($C46,'8-Choosing Asset Strategies'!$C$4:$C$101,0)),2),"")</f>
        <v>85666.559999999998</v>
      </c>
      <c r="K46" s="12">
        <f>IF(F46=1,ROUND(INDEX('8-Choosing Asset Strategies'!$DC$4:$DC$101,MATCH($C46,'8-Choosing Asset Strategies'!$C$4:$C$101,0)),2),"")</f>
        <v>25</v>
      </c>
      <c r="L46" s="12"/>
      <c r="M46" s="143" t="str">
        <f>IF(G46=1,ROUND(INDEX('8-Choosing Asset Strategies'!$DL$4:$DL$101,MATCH($C46,'8-Choosing Asset Strategies'!$C$4:$C$101,0)),2),"")</f>
        <v/>
      </c>
      <c r="N46" s="12" t="str">
        <f>IF(G46=1,ROUND(INDEX('8-Choosing Asset Strategies'!$DC$4:$DC$101,MATCH($C46,'8-Choosing Asset Strategies'!$C$4:$C$101,0)),2),"")</f>
        <v/>
      </c>
      <c r="O46" s="12" t="str">
        <f>IF(G46="","",INDEX('9 - Finance Strategy Parameters'!$H$3:$H$9,MATCH(B46,'9 - Finance Strategy Parameters'!$F$3:$F$9,0)))</f>
        <v/>
      </c>
      <c r="P46" s="12"/>
      <c r="Q46" s="144" t="str">
        <f>IFERROR((M46*INDEX('9 - Finance Strategy Parameters'!$C$3:$C$6,MATCH(P46,'9 - Finance Strategy Parameters'!$B$3:$B$6,0))*(1+INDEX('9 - Finance Strategy Parameters'!$C$3:$C$6,MATCH(P46,'9 - Finance Strategy Parameters'!$B$3:$B$6,0)))^(O46*12))/((1+INDEX('9 - Finance Strategy Parameters'!$C$3:$C$6,MATCH(P46,'9 - Finance Strategy Parameters'!$B$3:$B$6,0)))^(O46*12)-1),"")</f>
        <v/>
      </c>
      <c r="R46" s="144" t="str">
        <f t="shared" si="0"/>
        <v/>
      </c>
      <c r="S46" s="12"/>
      <c r="T46" s="143" t="str">
        <f>IF(H46=1,ROUND(INDEX('8-Choosing Asset Strategies'!$DL$4:$DL$101,MATCH($C46,'8-Choosing Asset Strategies'!$C$4:$C$101,0)),2),"")</f>
        <v/>
      </c>
      <c r="U46" s="145" t="str">
        <f>IF(H46=1,ROUND(INDEX('8-Choosing Asset Strategies'!$DC$4:$DC$101,MATCH($C46,'8-Choosing Asset Strategies'!$C$4:$C$101,0)),2),"")</f>
        <v/>
      </c>
      <c r="V46" s="101" t="str">
        <f t="shared" si="1"/>
        <v/>
      </c>
      <c r="W46" s="155" t="str">
        <f t="shared" si="2"/>
        <v/>
      </c>
    </row>
    <row r="47" spans="1:23" ht="30" x14ac:dyDescent="0.25">
      <c r="A47" s="10" t="s">
        <v>34</v>
      </c>
      <c r="B47" s="138">
        <f>INDEX('8-Choosing Asset Strategies'!$B$4:$B$101,MATCH('9 - Financing Strategy'!C47,'8-Choosing Asset Strategies'!$C$4:$C$101,0))</f>
        <v>1</v>
      </c>
      <c r="C47" s="28" t="s">
        <v>153</v>
      </c>
      <c r="D47" s="13" t="str">
        <f>IF(INDEX('8-Choosing Asset Strategies'!$CW$4:$CW$101,MATCH($C47,'8-Choosing Asset Strategies'!$C$4:$C$101,0))=0,"",INDEX('8-Choosing Asset Strategies'!$CW$4:$CW$101,MATCH(C47,'8-Choosing Asset Strategies'!$C$4:$C$101,0)))</f>
        <v>Good condition</v>
      </c>
      <c r="E47" s="27"/>
      <c r="F47" s="138"/>
      <c r="G47" s="138"/>
      <c r="H47" s="138">
        <v>1</v>
      </c>
      <c r="J47" s="143" t="str">
        <f>IF(F47=1,ROUND(INDEX('8-Choosing Asset Strategies'!$DL$4:$DL$101,MATCH($C47,'8-Choosing Asset Strategies'!$C$4:$C$101,0)),2),"")</f>
        <v/>
      </c>
      <c r="K47" s="12" t="str">
        <f>IF(F47=1,ROUND(INDEX('8-Choosing Asset Strategies'!$DC$4:$DC$101,MATCH($C47,'8-Choosing Asset Strategies'!$C$4:$C$101,0)),2),"")</f>
        <v/>
      </c>
      <c r="L47" s="12"/>
      <c r="M47" s="143" t="str">
        <f>IF(G47=1,ROUND(INDEX('8-Choosing Asset Strategies'!$DL$4:$DL$101,MATCH($C47,'8-Choosing Asset Strategies'!$C$4:$C$101,0)),2),"")</f>
        <v/>
      </c>
      <c r="N47" s="12" t="str">
        <f>IF(G47=1,ROUND(INDEX('8-Choosing Asset Strategies'!$DC$4:$DC$101,MATCH($C47,'8-Choosing Asset Strategies'!$C$4:$C$101,0)),2),"")</f>
        <v/>
      </c>
      <c r="O47" s="12" t="str">
        <f>IF(G47="","",INDEX('9 - Finance Strategy Parameters'!$H$3:$H$9,MATCH(B47,'9 - Finance Strategy Parameters'!$F$3:$F$9,0)))</f>
        <v/>
      </c>
      <c r="P47" s="12"/>
      <c r="Q47" s="144" t="str">
        <f>IFERROR((M47*INDEX('9 - Finance Strategy Parameters'!$C$3:$C$6,MATCH(P47,'9 - Finance Strategy Parameters'!$B$3:$B$6,0))*(1+INDEX('9 - Finance Strategy Parameters'!$C$3:$C$6,MATCH(P47,'9 - Finance Strategy Parameters'!$B$3:$B$6,0)))^(O47*12))/((1+INDEX('9 - Finance Strategy Parameters'!$C$3:$C$6,MATCH(P47,'9 - Finance Strategy Parameters'!$B$3:$B$6,0)))^(O47*12)-1),"")</f>
        <v/>
      </c>
      <c r="R47" s="144" t="str">
        <f t="shared" si="0"/>
        <v/>
      </c>
      <c r="S47" s="12"/>
      <c r="T47" s="143">
        <f>IF(H47=1,ROUND(INDEX('8-Choosing Asset Strategies'!$DL$4:$DL$101,MATCH($C47,'8-Choosing Asset Strategies'!$C$4:$C$101,0)),2),"")</f>
        <v>23563.22</v>
      </c>
      <c r="U47" s="145">
        <f>IF(H47=1,ROUND(INDEX('8-Choosing Asset Strategies'!$DC$4:$DC$101,MATCH($C47,'8-Choosing Asset Strategies'!$C$4:$C$101,0)),2),"")</f>
        <v>25</v>
      </c>
      <c r="V47" s="101">
        <f t="shared" si="1"/>
        <v>942.52880000000005</v>
      </c>
      <c r="W47" s="155">
        <f t="shared" si="2"/>
        <v>78.544066666666666</v>
      </c>
    </row>
    <row r="48" spans="1:23" ht="30" x14ac:dyDescent="0.25">
      <c r="A48" s="10" t="s">
        <v>34</v>
      </c>
      <c r="B48" s="138">
        <f>INDEX('8-Choosing Asset Strategies'!$B$4:$B$101,MATCH('9 - Financing Strategy'!C48,'8-Choosing Asset Strategies'!$C$4:$C$101,0))</f>
        <v>1</v>
      </c>
      <c r="C48" s="28" t="s">
        <v>154</v>
      </c>
      <c r="D48" s="13" t="str">
        <f>IF(INDEX('8-Choosing Asset Strategies'!$CW$4:$CW$101,MATCH($C48,'8-Choosing Asset Strategies'!$C$4:$C$101,0))=0,"",INDEX('8-Choosing Asset Strategies'!$CW$4:$CW$101,MATCH(C48,'8-Choosing Asset Strategies'!$C$4:$C$101,0)))</f>
        <v>Good condition</v>
      </c>
      <c r="E48" s="27"/>
      <c r="F48" s="138"/>
      <c r="G48" s="138"/>
      <c r="H48" s="138">
        <v>1</v>
      </c>
      <c r="J48" s="143" t="str">
        <f>IF(F48=1,ROUND(INDEX('8-Choosing Asset Strategies'!$DL$4:$DL$101,MATCH($C48,'8-Choosing Asset Strategies'!$C$4:$C$101,0)),2),"")</f>
        <v/>
      </c>
      <c r="K48" s="12" t="str">
        <f>IF(F48=1,ROUND(INDEX('8-Choosing Asset Strategies'!$DC$4:$DC$101,MATCH($C48,'8-Choosing Asset Strategies'!$C$4:$C$101,0)),2),"")</f>
        <v/>
      </c>
      <c r="L48" s="12"/>
      <c r="M48" s="143" t="str">
        <f>IF(G48=1,ROUND(INDEX('8-Choosing Asset Strategies'!$DL$4:$DL$101,MATCH($C48,'8-Choosing Asset Strategies'!$C$4:$C$101,0)),2),"")</f>
        <v/>
      </c>
      <c r="N48" s="12" t="str">
        <f>IF(G48=1,ROUND(INDEX('8-Choosing Asset Strategies'!$DC$4:$DC$101,MATCH($C48,'8-Choosing Asset Strategies'!$C$4:$C$101,0)),2),"")</f>
        <v/>
      </c>
      <c r="O48" s="12" t="str">
        <f>IF(G48="","",INDEX('9 - Finance Strategy Parameters'!$H$3:$H$9,MATCH(B48,'9 - Finance Strategy Parameters'!$F$3:$F$9,0)))</f>
        <v/>
      </c>
      <c r="P48" s="12"/>
      <c r="Q48" s="144" t="str">
        <f>IFERROR((M48*INDEX('9 - Finance Strategy Parameters'!$C$3:$C$6,MATCH(P48,'9 - Finance Strategy Parameters'!$B$3:$B$6,0))*(1+INDEX('9 - Finance Strategy Parameters'!$C$3:$C$6,MATCH(P48,'9 - Finance Strategy Parameters'!$B$3:$B$6,0)))^(O48*12))/((1+INDEX('9 - Finance Strategy Parameters'!$C$3:$C$6,MATCH(P48,'9 - Finance Strategy Parameters'!$B$3:$B$6,0)))^(O48*12)-1),"")</f>
        <v/>
      </c>
      <c r="R48" s="144" t="str">
        <f t="shared" si="0"/>
        <v/>
      </c>
      <c r="S48" s="12"/>
      <c r="T48" s="143">
        <f>IF(H48=1,ROUND(INDEX('8-Choosing Asset Strategies'!$DL$4:$DL$101,MATCH($C48,'8-Choosing Asset Strategies'!$C$4:$C$101,0)),2),"")</f>
        <v>417415.28</v>
      </c>
      <c r="U48" s="145">
        <f>IF(H48=1,ROUND(INDEX('8-Choosing Asset Strategies'!$DC$4:$DC$101,MATCH($C48,'8-Choosing Asset Strategies'!$C$4:$C$101,0)),2),"")</f>
        <v>25</v>
      </c>
      <c r="V48" s="101">
        <f t="shared" si="1"/>
        <v>16696.611199999999</v>
      </c>
      <c r="W48" s="155">
        <f t="shared" si="2"/>
        <v>1391.3842666666667</v>
      </c>
    </row>
    <row r="49" spans="1:23" ht="30" x14ac:dyDescent="0.25">
      <c r="A49" s="10" t="s">
        <v>34</v>
      </c>
      <c r="B49" s="138">
        <f>INDEX('8-Choosing Asset Strategies'!$B$4:$B$101,MATCH('9 - Financing Strategy'!C49,'8-Choosing Asset Strategies'!$C$4:$C$101,0))</f>
        <v>1</v>
      </c>
      <c r="C49" s="28" t="s">
        <v>155</v>
      </c>
      <c r="D49" s="13" t="str">
        <f>IF(INDEX('8-Choosing Asset Strategies'!$CW$4:$CW$101,MATCH($C49,'8-Choosing Asset Strategies'!$C$4:$C$101,0))=0,"",INDEX('8-Choosing Asset Strategies'!$CW$4:$CW$101,MATCH(C49,'8-Choosing Asset Strategies'!$C$4:$C$101,0)))</f>
        <v>Good condition</v>
      </c>
      <c r="E49" s="27"/>
      <c r="F49" s="138"/>
      <c r="G49" s="138"/>
      <c r="H49" s="138">
        <v>1</v>
      </c>
      <c r="J49" s="143" t="str">
        <f>IF(F49=1,ROUND(INDEX('8-Choosing Asset Strategies'!$DL$4:$DL$101,MATCH($C49,'8-Choosing Asset Strategies'!$C$4:$C$101,0)),2),"")</f>
        <v/>
      </c>
      <c r="K49" s="12" t="str">
        <f>IF(F49=1,ROUND(INDEX('8-Choosing Asset Strategies'!$DC$4:$DC$101,MATCH($C49,'8-Choosing Asset Strategies'!$C$4:$C$101,0)),2),"")</f>
        <v/>
      </c>
      <c r="L49" s="12"/>
      <c r="M49" s="143" t="str">
        <f>IF(G49=1,ROUND(INDEX('8-Choosing Asset Strategies'!$DL$4:$DL$101,MATCH($C49,'8-Choosing Asset Strategies'!$C$4:$C$101,0)),2),"")</f>
        <v/>
      </c>
      <c r="N49" s="12" t="str">
        <f>IF(G49=1,ROUND(INDEX('8-Choosing Asset Strategies'!$DC$4:$DC$101,MATCH($C49,'8-Choosing Asset Strategies'!$C$4:$C$101,0)),2),"")</f>
        <v/>
      </c>
      <c r="O49" s="12" t="str">
        <f>IF(G49="","",INDEX('9 - Finance Strategy Parameters'!$H$3:$H$9,MATCH(B49,'9 - Finance Strategy Parameters'!$F$3:$F$9,0)))</f>
        <v/>
      </c>
      <c r="P49" s="12"/>
      <c r="Q49" s="144" t="str">
        <f>IFERROR((M49*INDEX('9 - Finance Strategy Parameters'!$C$3:$C$6,MATCH(P49,'9 - Finance Strategy Parameters'!$B$3:$B$6,0))*(1+INDEX('9 - Finance Strategy Parameters'!$C$3:$C$6,MATCH(P49,'9 - Finance Strategy Parameters'!$B$3:$B$6,0)))^(O49*12))/((1+INDEX('9 - Finance Strategy Parameters'!$C$3:$C$6,MATCH(P49,'9 - Finance Strategy Parameters'!$B$3:$B$6,0)))^(O49*12)-1),"")</f>
        <v/>
      </c>
      <c r="R49" s="144" t="str">
        <f t="shared" si="0"/>
        <v/>
      </c>
      <c r="S49" s="12"/>
      <c r="T49" s="143">
        <f>IF(H49=1,ROUND(INDEX('8-Choosing Asset Strategies'!$DL$4:$DL$101,MATCH($C49,'8-Choosing Asset Strategies'!$C$4:$C$101,0)),2),"")</f>
        <v>73077.03</v>
      </c>
      <c r="U49" s="145">
        <f>IF(H49=1,ROUND(INDEX('8-Choosing Asset Strategies'!$DC$4:$DC$101,MATCH($C49,'8-Choosing Asset Strategies'!$C$4:$C$101,0)),2),"")</f>
        <v>25</v>
      </c>
      <c r="V49" s="101">
        <f t="shared" si="1"/>
        <v>2923.0812000000001</v>
      </c>
      <c r="W49" s="155">
        <f t="shared" si="2"/>
        <v>243.59010000000001</v>
      </c>
    </row>
    <row r="50" spans="1:23" ht="30" x14ac:dyDescent="0.25">
      <c r="A50" s="10" t="s">
        <v>34</v>
      </c>
      <c r="B50" s="138">
        <f>INDEX('8-Choosing Asset Strategies'!$B$4:$B$101,MATCH('9 - Financing Strategy'!C50,'8-Choosing Asset Strategies'!$C$4:$C$101,0))</f>
        <v>1</v>
      </c>
      <c r="C50" s="28" t="s">
        <v>156</v>
      </c>
      <c r="D50" s="13" t="str">
        <f>IF(INDEX('8-Choosing Asset Strategies'!$CW$4:$CW$101,MATCH($C50,'8-Choosing Asset Strategies'!$C$4:$C$101,0))=0,"",INDEX('8-Choosing Asset Strategies'!$CW$4:$CW$101,MATCH(C50,'8-Choosing Asset Strategies'!$C$4:$C$101,0)))</f>
        <v>Good condition</v>
      </c>
      <c r="E50" s="27"/>
      <c r="F50" s="138"/>
      <c r="G50" s="138"/>
      <c r="H50" s="138">
        <v>1</v>
      </c>
      <c r="J50" s="143" t="str">
        <f>IF(F50=1,ROUND(INDEX('8-Choosing Asset Strategies'!$DL$4:$DL$101,MATCH($C50,'8-Choosing Asset Strategies'!$C$4:$C$101,0)),2),"")</f>
        <v/>
      </c>
      <c r="K50" s="12" t="str">
        <f>IF(F50=1,ROUND(INDEX('8-Choosing Asset Strategies'!$DC$4:$DC$101,MATCH($C50,'8-Choosing Asset Strategies'!$C$4:$C$101,0)),2),"")</f>
        <v/>
      </c>
      <c r="L50" s="12"/>
      <c r="M50" s="143" t="str">
        <f>IF(G50=1,ROUND(INDEX('8-Choosing Asset Strategies'!$DL$4:$DL$101,MATCH($C50,'8-Choosing Asset Strategies'!$C$4:$C$101,0)),2),"")</f>
        <v/>
      </c>
      <c r="N50" s="12" t="str">
        <f>IF(G50=1,ROUND(INDEX('8-Choosing Asset Strategies'!$DC$4:$DC$101,MATCH($C50,'8-Choosing Asset Strategies'!$C$4:$C$101,0)),2),"")</f>
        <v/>
      </c>
      <c r="O50" s="12" t="str">
        <f>IF(G50="","",INDEX('9 - Finance Strategy Parameters'!$H$3:$H$9,MATCH(B50,'9 - Finance Strategy Parameters'!$F$3:$F$9,0)))</f>
        <v/>
      </c>
      <c r="P50" s="12"/>
      <c r="Q50" s="144" t="str">
        <f>IFERROR((M50*INDEX('9 - Finance Strategy Parameters'!$C$3:$C$6,MATCH(P50,'9 - Finance Strategy Parameters'!$B$3:$B$6,0))*(1+INDEX('9 - Finance Strategy Parameters'!$C$3:$C$6,MATCH(P50,'9 - Finance Strategy Parameters'!$B$3:$B$6,0)))^(O50*12))/((1+INDEX('9 - Finance Strategy Parameters'!$C$3:$C$6,MATCH(P50,'9 - Finance Strategy Parameters'!$B$3:$B$6,0)))^(O50*12)-1),"")</f>
        <v/>
      </c>
      <c r="R50" s="144" t="str">
        <f t="shared" si="0"/>
        <v/>
      </c>
      <c r="S50" s="12"/>
      <c r="T50" s="143">
        <f>IF(H50=1,ROUND(INDEX('8-Choosing Asset Strategies'!$DL$4:$DL$101,MATCH($C50,'8-Choosing Asset Strategies'!$C$4:$C$101,0)),2),"")</f>
        <v>281693.88</v>
      </c>
      <c r="U50" s="145">
        <f>IF(H50=1,ROUND(INDEX('8-Choosing Asset Strategies'!$DC$4:$DC$101,MATCH($C50,'8-Choosing Asset Strategies'!$C$4:$C$101,0)),2),"")</f>
        <v>25</v>
      </c>
      <c r="V50" s="101">
        <f t="shared" si="1"/>
        <v>11267.7552</v>
      </c>
      <c r="W50" s="155">
        <f t="shared" si="2"/>
        <v>938.9796</v>
      </c>
    </row>
    <row r="51" spans="1:23" ht="30" x14ac:dyDescent="0.25">
      <c r="A51" s="10" t="s">
        <v>34</v>
      </c>
      <c r="B51" s="138">
        <f>INDEX('8-Choosing Asset Strategies'!$B$4:$B$101,MATCH('9 - Financing Strategy'!C51,'8-Choosing Asset Strategies'!$C$4:$C$101,0))</f>
        <v>1</v>
      </c>
      <c r="C51" s="28" t="s">
        <v>157</v>
      </c>
      <c r="D51" s="13" t="str">
        <f>IF(INDEX('8-Choosing Asset Strategies'!$CW$4:$CW$101,MATCH($C51,'8-Choosing Asset Strategies'!$C$4:$C$101,0))=0,"",INDEX('8-Choosing Asset Strategies'!$CW$4:$CW$101,MATCH(C51,'8-Choosing Asset Strategies'!$C$4:$C$101,0)))</f>
        <v>Good condition</v>
      </c>
      <c r="E51" s="27"/>
      <c r="F51" s="138"/>
      <c r="G51" s="138"/>
      <c r="H51" s="138">
        <v>1</v>
      </c>
      <c r="J51" s="143" t="str">
        <f>IF(F51=1,ROUND(INDEX('8-Choosing Asset Strategies'!$DL$4:$DL$101,MATCH($C51,'8-Choosing Asset Strategies'!$C$4:$C$101,0)),2),"")</f>
        <v/>
      </c>
      <c r="K51" s="12" t="str">
        <f>IF(F51=1,ROUND(INDEX('8-Choosing Asset Strategies'!$DC$4:$DC$101,MATCH($C51,'8-Choosing Asset Strategies'!$C$4:$C$101,0)),2),"")</f>
        <v/>
      </c>
      <c r="L51" s="12"/>
      <c r="M51" s="143" t="str">
        <f>IF(G51=1,ROUND(INDEX('8-Choosing Asset Strategies'!$DL$4:$DL$101,MATCH($C51,'8-Choosing Asset Strategies'!$C$4:$C$101,0)),2),"")</f>
        <v/>
      </c>
      <c r="N51" s="12" t="str">
        <f>IF(G51=1,ROUND(INDEX('8-Choosing Asset Strategies'!$DC$4:$DC$101,MATCH($C51,'8-Choosing Asset Strategies'!$C$4:$C$101,0)),2),"")</f>
        <v/>
      </c>
      <c r="O51" s="12" t="str">
        <f>IF(G51="","",INDEX('9 - Finance Strategy Parameters'!$H$3:$H$9,MATCH(B51,'9 - Finance Strategy Parameters'!$F$3:$F$9,0)))</f>
        <v/>
      </c>
      <c r="P51" s="12"/>
      <c r="Q51" s="144" t="str">
        <f>IFERROR((M51*INDEX('9 - Finance Strategy Parameters'!$C$3:$C$6,MATCH(P51,'9 - Finance Strategy Parameters'!$B$3:$B$6,0))*(1+INDEX('9 - Finance Strategy Parameters'!$C$3:$C$6,MATCH(P51,'9 - Finance Strategy Parameters'!$B$3:$B$6,0)))^(O51*12))/((1+INDEX('9 - Finance Strategy Parameters'!$C$3:$C$6,MATCH(P51,'9 - Finance Strategy Parameters'!$B$3:$B$6,0)))^(O51*12)-1),"")</f>
        <v/>
      </c>
      <c r="R51" s="144" t="str">
        <f t="shared" si="0"/>
        <v/>
      </c>
      <c r="S51" s="12"/>
      <c r="T51" s="143">
        <f>IF(H51=1,ROUND(INDEX('8-Choosing Asset Strategies'!$DL$4:$DL$101,MATCH($C51,'8-Choosing Asset Strategies'!$C$4:$C$101,0)),2),"")</f>
        <v>286709.3</v>
      </c>
      <c r="U51" s="145">
        <f>IF(H51=1,ROUND(INDEX('8-Choosing Asset Strategies'!$DC$4:$DC$101,MATCH($C51,'8-Choosing Asset Strategies'!$C$4:$C$101,0)),2),"")</f>
        <v>25</v>
      </c>
      <c r="V51" s="101">
        <f t="shared" si="1"/>
        <v>11468.371999999999</v>
      </c>
      <c r="W51" s="155">
        <f t="shared" si="2"/>
        <v>955.69766666666658</v>
      </c>
    </row>
    <row r="52" spans="1:23" ht="30" x14ac:dyDescent="0.25">
      <c r="A52" s="10" t="s">
        <v>34</v>
      </c>
      <c r="B52" s="138">
        <f>INDEX('8-Choosing Asset Strategies'!$B$4:$B$101,MATCH('9 - Financing Strategy'!C52,'8-Choosing Asset Strategies'!$C$4:$C$101,0))</f>
        <v>1</v>
      </c>
      <c r="C52" s="28" t="s">
        <v>158</v>
      </c>
      <c r="D52" s="13" t="str">
        <f>IF(INDEX('8-Choosing Asset Strategies'!$CW$4:$CW$101,MATCH($C52,'8-Choosing Asset Strategies'!$C$4:$C$101,0))=0,"",INDEX('8-Choosing Asset Strategies'!$CW$4:$CW$101,MATCH(C52,'8-Choosing Asset Strategies'!$C$4:$C$101,0)))</f>
        <v>Good condition</v>
      </c>
      <c r="E52" s="27"/>
      <c r="F52" s="138"/>
      <c r="G52" s="138"/>
      <c r="H52" s="138">
        <v>1</v>
      </c>
      <c r="J52" s="143" t="str">
        <f>IF(F52=1,ROUND(INDEX('8-Choosing Asset Strategies'!$DL$4:$DL$101,MATCH($C52,'8-Choosing Asset Strategies'!$C$4:$C$101,0)),2),"")</f>
        <v/>
      </c>
      <c r="K52" s="12" t="str">
        <f>IF(F52=1,ROUND(INDEX('8-Choosing Asset Strategies'!$DC$4:$DC$101,MATCH($C52,'8-Choosing Asset Strategies'!$C$4:$C$101,0)),2),"")</f>
        <v/>
      </c>
      <c r="L52" s="12"/>
      <c r="M52" s="143" t="str">
        <f>IF(G52=1,ROUND(INDEX('8-Choosing Asset Strategies'!$DL$4:$DL$101,MATCH($C52,'8-Choosing Asset Strategies'!$C$4:$C$101,0)),2),"")</f>
        <v/>
      </c>
      <c r="N52" s="12" t="str">
        <f>IF(G52=1,ROUND(INDEX('8-Choosing Asset Strategies'!$DC$4:$DC$101,MATCH($C52,'8-Choosing Asset Strategies'!$C$4:$C$101,0)),2),"")</f>
        <v/>
      </c>
      <c r="O52" s="12" t="str">
        <f>IF(G52="","",INDEX('9 - Finance Strategy Parameters'!$H$3:$H$9,MATCH(B52,'9 - Finance Strategy Parameters'!$F$3:$F$9,0)))</f>
        <v/>
      </c>
      <c r="P52" s="12"/>
      <c r="Q52" s="144" t="str">
        <f>IFERROR((M52*INDEX('9 - Finance Strategy Parameters'!$C$3:$C$6,MATCH(P52,'9 - Finance Strategy Parameters'!$B$3:$B$6,0))*(1+INDEX('9 - Finance Strategy Parameters'!$C$3:$C$6,MATCH(P52,'9 - Finance Strategy Parameters'!$B$3:$B$6,0)))^(O52*12))/((1+INDEX('9 - Finance Strategy Parameters'!$C$3:$C$6,MATCH(P52,'9 - Finance Strategy Parameters'!$B$3:$B$6,0)))^(O52*12)-1),"")</f>
        <v/>
      </c>
      <c r="R52" s="144" t="str">
        <f t="shared" si="0"/>
        <v/>
      </c>
      <c r="S52" s="12"/>
      <c r="T52" s="143">
        <f>IF(H52=1,ROUND(INDEX('8-Choosing Asset Strategies'!$DL$4:$DL$101,MATCH($C52,'8-Choosing Asset Strategies'!$C$4:$C$101,0)),2),"")</f>
        <v>23465.45</v>
      </c>
      <c r="U52" s="145">
        <f>IF(H52=1,ROUND(INDEX('8-Choosing Asset Strategies'!$DC$4:$DC$101,MATCH($C52,'8-Choosing Asset Strategies'!$C$4:$C$101,0)),2),"")</f>
        <v>25</v>
      </c>
      <c r="V52" s="101">
        <f t="shared" si="1"/>
        <v>938.61800000000005</v>
      </c>
      <c r="W52" s="155">
        <f t="shared" si="2"/>
        <v>78.218166666666676</v>
      </c>
    </row>
    <row r="53" spans="1:23" ht="30" x14ac:dyDescent="0.25">
      <c r="A53" s="10" t="s">
        <v>34</v>
      </c>
      <c r="B53" s="138">
        <f>INDEX('8-Choosing Asset Strategies'!$B$4:$B$101,MATCH('9 - Financing Strategy'!C53,'8-Choosing Asset Strategies'!$C$4:$C$101,0))</f>
        <v>1</v>
      </c>
      <c r="C53" s="28" t="s">
        <v>159</v>
      </c>
      <c r="D53" s="13" t="str">
        <f>IF(INDEX('8-Choosing Asset Strategies'!$CW$4:$CW$101,MATCH($C53,'8-Choosing Asset Strategies'!$C$4:$C$101,0))=0,"",INDEX('8-Choosing Asset Strategies'!$CW$4:$CW$101,MATCH(C53,'8-Choosing Asset Strategies'!$C$4:$C$101,0)))</f>
        <v>Good condition</v>
      </c>
      <c r="E53" s="27"/>
      <c r="F53" s="138"/>
      <c r="G53" s="138"/>
      <c r="H53" s="138">
        <v>1</v>
      </c>
      <c r="J53" s="143" t="str">
        <f>IF(F53=1,ROUND(INDEX('8-Choosing Asset Strategies'!$DL$4:$DL$101,MATCH($C53,'8-Choosing Asset Strategies'!$C$4:$C$101,0)),2),"")</f>
        <v/>
      </c>
      <c r="K53" s="12" t="str">
        <f>IF(F53=1,ROUND(INDEX('8-Choosing Asset Strategies'!$DC$4:$DC$101,MATCH($C53,'8-Choosing Asset Strategies'!$C$4:$C$101,0)),2),"")</f>
        <v/>
      </c>
      <c r="L53" s="12"/>
      <c r="M53" s="143" t="str">
        <f>IF(G53=1,ROUND(INDEX('8-Choosing Asset Strategies'!$DL$4:$DL$101,MATCH($C53,'8-Choosing Asset Strategies'!$C$4:$C$101,0)),2),"")</f>
        <v/>
      </c>
      <c r="N53" s="12" t="str">
        <f>IF(G53=1,ROUND(INDEX('8-Choosing Asset Strategies'!$DC$4:$DC$101,MATCH($C53,'8-Choosing Asset Strategies'!$C$4:$C$101,0)),2),"")</f>
        <v/>
      </c>
      <c r="O53" s="12" t="str">
        <f>IF(G53="","",INDEX('9 - Finance Strategy Parameters'!$H$3:$H$9,MATCH(B53,'9 - Finance Strategy Parameters'!$F$3:$F$9,0)))</f>
        <v/>
      </c>
      <c r="P53" s="12"/>
      <c r="Q53" s="144" t="str">
        <f>IFERROR((M53*INDEX('9 - Finance Strategy Parameters'!$C$3:$C$6,MATCH(P53,'9 - Finance Strategy Parameters'!$B$3:$B$6,0))*(1+INDEX('9 - Finance Strategy Parameters'!$C$3:$C$6,MATCH(P53,'9 - Finance Strategy Parameters'!$B$3:$B$6,0)))^(O53*12))/((1+INDEX('9 - Finance Strategy Parameters'!$C$3:$C$6,MATCH(P53,'9 - Finance Strategy Parameters'!$B$3:$B$6,0)))^(O53*12)-1),"")</f>
        <v/>
      </c>
      <c r="R53" s="144" t="str">
        <f t="shared" si="0"/>
        <v/>
      </c>
      <c r="S53" s="12"/>
      <c r="T53" s="143">
        <f>IF(H53=1,ROUND(INDEX('8-Choosing Asset Strategies'!$DL$4:$DL$101,MATCH($C53,'8-Choosing Asset Strategies'!$C$4:$C$101,0)),2),"")</f>
        <v>40243.67</v>
      </c>
      <c r="U53" s="145">
        <f>IF(H53=1,ROUND(INDEX('8-Choosing Asset Strategies'!$DC$4:$DC$101,MATCH($C53,'8-Choosing Asset Strategies'!$C$4:$C$101,0)),2),"")</f>
        <v>25</v>
      </c>
      <c r="V53" s="101">
        <f t="shared" si="1"/>
        <v>1609.7467999999999</v>
      </c>
      <c r="W53" s="155">
        <f t="shared" si="2"/>
        <v>134.14556666666667</v>
      </c>
    </row>
    <row r="54" spans="1:23" ht="30" x14ac:dyDescent="0.25">
      <c r="A54" s="10" t="s">
        <v>34</v>
      </c>
      <c r="B54" s="138">
        <f>INDEX('8-Choosing Asset Strategies'!$B$4:$B$101,MATCH('9 - Financing Strategy'!C54,'8-Choosing Asset Strategies'!$C$4:$C$101,0))</f>
        <v>1</v>
      </c>
      <c r="C54" s="28" t="s">
        <v>160</v>
      </c>
      <c r="D54" s="13" t="str">
        <f>IF(INDEX('8-Choosing Asset Strategies'!$CW$4:$CW$101,MATCH($C54,'8-Choosing Asset Strategies'!$C$4:$C$101,0))=0,"",INDEX('8-Choosing Asset Strategies'!$CW$4:$CW$101,MATCH(C54,'8-Choosing Asset Strategies'!$C$4:$C$101,0)))</f>
        <v>Good condition</v>
      </c>
      <c r="E54" s="27"/>
      <c r="F54" s="138"/>
      <c r="G54" s="138"/>
      <c r="H54" s="138">
        <v>1</v>
      </c>
      <c r="J54" s="143" t="str">
        <f>IF(F54=1,ROUND(INDEX('8-Choosing Asset Strategies'!$DL$4:$DL$101,MATCH($C54,'8-Choosing Asset Strategies'!$C$4:$C$101,0)),2),"")</f>
        <v/>
      </c>
      <c r="K54" s="12" t="str">
        <f>IF(F54=1,ROUND(INDEX('8-Choosing Asset Strategies'!$DC$4:$DC$101,MATCH($C54,'8-Choosing Asset Strategies'!$C$4:$C$101,0)),2),"")</f>
        <v/>
      </c>
      <c r="L54" s="12"/>
      <c r="M54" s="143" t="str">
        <f>IF(G54=1,ROUND(INDEX('8-Choosing Asset Strategies'!$DL$4:$DL$101,MATCH($C54,'8-Choosing Asset Strategies'!$C$4:$C$101,0)),2),"")</f>
        <v/>
      </c>
      <c r="N54" s="12" t="str">
        <f>IF(G54=1,ROUND(INDEX('8-Choosing Asset Strategies'!$DC$4:$DC$101,MATCH($C54,'8-Choosing Asset Strategies'!$C$4:$C$101,0)),2),"")</f>
        <v/>
      </c>
      <c r="O54" s="12" t="str">
        <f>IF(G54="","",INDEX('9 - Finance Strategy Parameters'!$H$3:$H$9,MATCH(B54,'9 - Finance Strategy Parameters'!$F$3:$F$9,0)))</f>
        <v/>
      </c>
      <c r="P54" s="12"/>
      <c r="Q54" s="144" t="str">
        <f>IFERROR((M54*INDEX('9 - Finance Strategy Parameters'!$C$3:$C$6,MATCH(P54,'9 - Finance Strategy Parameters'!$B$3:$B$6,0))*(1+INDEX('9 - Finance Strategy Parameters'!$C$3:$C$6,MATCH(P54,'9 - Finance Strategy Parameters'!$B$3:$B$6,0)))^(O54*12))/((1+INDEX('9 - Finance Strategy Parameters'!$C$3:$C$6,MATCH(P54,'9 - Finance Strategy Parameters'!$B$3:$B$6,0)))^(O54*12)-1),"")</f>
        <v/>
      </c>
      <c r="R54" s="144" t="str">
        <f t="shared" si="0"/>
        <v/>
      </c>
      <c r="S54" s="12"/>
      <c r="T54" s="143">
        <f>IF(H54=1,ROUND(INDEX('8-Choosing Asset Strategies'!$DL$4:$DL$101,MATCH($C54,'8-Choosing Asset Strategies'!$C$4:$C$101,0)),2),"")</f>
        <v>10562.67</v>
      </c>
      <c r="U54" s="145">
        <f>IF(H54=1,ROUND(INDEX('8-Choosing Asset Strategies'!$DC$4:$DC$101,MATCH($C54,'8-Choosing Asset Strategies'!$C$4:$C$101,0)),2),"")</f>
        <v>25</v>
      </c>
      <c r="V54" s="101">
        <f t="shared" si="1"/>
        <v>422.5068</v>
      </c>
      <c r="W54" s="155">
        <f t="shared" si="2"/>
        <v>35.2089</v>
      </c>
    </row>
    <row r="55" spans="1:23" ht="30" x14ac:dyDescent="0.25">
      <c r="A55" s="10" t="s">
        <v>34</v>
      </c>
      <c r="B55" s="138">
        <f>INDEX('8-Choosing Asset Strategies'!$B$4:$B$101,MATCH('9 - Financing Strategy'!C55,'8-Choosing Asset Strategies'!$C$4:$C$101,0))</f>
        <v>1</v>
      </c>
      <c r="C55" s="28" t="s">
        <v>161</v>
      </c>
      <c r="D55" s="13" t="str">
        <f>IF(INDEX('8-Choosing Asset Strategies'!$CW$4:$CW$101,MATCH($C55,'8-Choosing Asset Strategies'!$C$4:$C$101,0))=0,"",INDEX('8-Choosing Asset Strategies'!$CW$4:$CW$101,MATCH(C55,'8-Choosing Asset Strategies'!$C$4:$C$101,0)))</f>
        <v>Good condition</v>
      </c>
      <c r="E55" s="27"/>
      <c r="F55" s="138"/>
      <c r="G55" s="138"/>
      <c r="H55" s="138">
        <v>1</v>
      </c>
      <c r="J55" s="143" t="str">
        <f>IF(F55=1,ROUND(INDEX('8-Choosing Asset Strategies'!$DL$4:$DL$101,MATCH($C55,'8-Choosing Asset Strategies'!$C$4:$C$101,0)),2),"")</f>
        <v/>
      </c>
      <c r="K55" s="12" t="str">
        <f>IF(F55=1,ROUND(INDEX('8-Choosing Asset Strategies'!$DC$4:$DC$101,MATCH($C55,'8-Choosing Asset Strategies'!$C$4:$C$101,0)),2),"")</f>
        <v/>
      </c>
      <c r="L55" s="12"/>
      <c r="M55" s="143" t="str">
        <f>IF(G55=1,ROUND(INDEX('8-Choosing Asset Strategies'!$DL$4:$DL$101,MATCH($C55,'8-Choosing Asset Strategies'!$C$4:$C$101,0)),2),"")</f>
        <v/>
      </c>
      <c r="N55" s="12" t="str">
        <f>IF(G55=1,ROUND(INDEX('8-Choosing Asset Strategies'!$DC$4:$DC$101,MATCH($C55,'8-Choosing Asset Strategies'!$C$4:$C$101,0)),2),"")</f>
        <v/>
      </c>
      <c r="O55" s="12" t="str">
        <f>IF(G55="","",INDEX('9 - Finance Strategy Parameters'!$H$3:$H$9,MATCH(B55,'9 - Finance Strategy Parameters'!$F$3:$F$9,0)))</f>
        <v/>
      </c>
      <c r="P55" s="12"/>
      <c r="Q55" s="144" t="str">
        <f>IFERROR((M55*INDEX('9 - Finance Strategy Parameters'!$C$3:$C$6,MATCH(P55,'9 - Finance Strategy Parameters'!$B$3:$B$6,0))*(1+INDEX('9 - Finance Strategy Parameters'!$C$3:$C$6,MATCH(P55,'9 - Finance Strategy Parameters'!$B$3:$B$6,0)))^(O55*12))/((1+INDEX('9 - Finance Strategy Parameters'!$C$3:$C$6,MATCH(P55,'9 - Finance Strategy Parameters'!$B$3:$B$6,0)))^(O55*12)-1),"")</f>
        <v/>
      </c>
      <c r="R55" s="144" t="str">
        <f t="shared" si="0"/>
        <v/>
      </c>
      <c r="S55" s="12"/>
      <c r="T55" s="143">
        <f>IF(H55=1,ROUND(INDEX('8-Choosing Asset Strategies'!$DL$4:$DL$101,MATCH($C55,'8-Choosing Asset Strategies'!$C$4:$C$101,0)),2),"")</f>
        <v>940282.17</v>
      </c>
      <c r="U55" s="145">
        <f>IF(H55=1,ROUND(INDEX('8-Choosing Asset Strategies'!$DC$4:$DC$101,MATCH($C55,'8-Choosing Asset Strategies'!$C$4:$C$101,0)),2),"")</f>
        <v>25</v>
      </c>
      <c r="V55" s="101">
        <f t="shared" si="1"/>
        <v>37611.286800000002</v>
      </c>
      <c r="W55" s="155">
        <f t="shared" si="2"/>
        <v>3134.2739000000001</v>
      </c>
    </row>
    <row r="56" spans="1:23" ht="30" x14ac:dyDescent="0.25">
      <c r="A56" s="10" t="s">
        <v>34</v>
      </c>
      <c r="B56" s="138">
        <f>INDEX('8-Choosing Asset Strategies'!$B$4:$B$101,MATCH('9 - Financing Strategy'!C56,'8-Choosing Asset Strategies'!$C$4:$C$101,0))</f>
        <v>1</v>
      </c>
      <c r="C56" s="28" t="s">
        <v>162</v>
      </c>
      <c r="D56" s="13" t="str">
        <f>IF(INDEX('8-Choosing Asset Strategies'!$CW$4:$CW$101,MATCH($C56,'8-Choosing Asset Strategies'!$C$4:$C$101,0))=0,"",INDEX('8-Choosing Asset Strategies'!$CW$4:$CW$101,MATCH(C56,'8-Choosing Asset Strategies'!$C$4:$C$101,0)))</f>
        <v>Good condition</v>
      </c>
      <c r="E56" s="27"/>
      <c r="F56" s="138"/>
      <c r="G56" s="138"/>
      <c r="H56" s="138">
        <v>1</v>
      </c>
      <c r="J56" s="143" t="str">
        <f>IF(F56=1,ROUND(INDEX('8-Choosing Asset Strategies'!$DL$4:$DL$101,MATCH($C56,'8-Choosing Asset Strategies'!$C$4:$C$101,0)),2),"")</f>
        <v/>
      </c>
      <c r="K56" s="12" t="str">
        <f>IF(F56=1,ROUND(INDEX('8-Choosing Asset Strategies'!$DC$4:$DC$101,MATCH($C56,'8-Choosing Asset Strategies'!$C$4:$C$101,0)),2),"")</f>
        <v/>
      </c>
      <c r="L56" s="12"/>
      <c r="M56" s="143" t="str">
        <f>IF(G56=1,ROUND(INDEX('8-Choosing Asset Strategies'!$DL$4:$DL$101,MATCH($C56,'8-Choosing Asset Strategies'!$C$4:$C$101,0)),2),"")</f>
        <v/>
      </c>
      <c r="N56" s="12" t="str">
        <f>IF(G56=1,ROUND(INDEX('8-Choosing Asset Strategies'!$DC$4:$DC$101,MATCH($C56,'8-Choosing Asset Strategies'!$C$4:$C$101,0)),2),"")</f>
        <v/>
      </c>
      <c r="O56" s="12" t="str">
        <f>IF(G56="","",INDEX('9 - Finance Strategy Parameters'!$H$3:$H$9,MATCH(B56,'9 - Finance Strategy Parameters'!$F$3:$F$9,0)))</f>
        <v/>
      </c>
      <c r="P56" s="12"/>
      <c r="Q56" s="144" t="str">
        <f>IFERROR((M56*INDEX('9 - Finance Strategy Parameters'!$C$3:$C$6,MATCH(P56,'9 - Finance Strategy Parameters'!$B$3:$B$6,0))*(1+INDEX('9 - Finance Strategy Parameters'!$C$3:$C$6,MATCH(P56,'9 - Finance Strategy Parameters'!$B$3:$B$6,0)))^(O56*12))/((1+INDEX('9 - Finance Strategy Parameters'!$C$3:$C$6,MATCH(P56,'9 - Finance Strategy Parameters'!$B$3:$B$6,0)))^(O56*12)-1),"")</f>
        <v/>
      </c>
      <c r="R56" s="144" t="str">
        <f t="shared" si="0"/>
        <v/>
      </c>
      <c r="S56" s="12"/>
      <c r="T56" s="143">
        <f>IF(H56=1,ROUND(INDEX('8-Choosing Asset Strategies'!$DL$4:$DL$101,MATCH($C56,'8-Choosing Asset Strategies'!$C$4:$C$101,0)),2),"")</f>
        <v>156423.42000000001</v>
      </c>
      <c r="U56" s="145">
        <f>IF(H56=1,ROUND(INDEX('8-Choosing Asset Strategies'!$DC$4:$DC$101,MATCH($C56,'8-Choosing Asset Strategies'!$C$4:$C$101,0)),2),"")</f>
        <v>25</v>
      </c>
      <c r="V56" s="101">
        <f t="shared" si="1"/>
        <v>6256.9368000000004</v>
      </c>
      <c r="W56" s="155">
        <f t="shared" si="2"/>
        <v>521.41140000000007</v>
      </c>
    </row>
    <row r="57" spans="1:23" ht="30" x14ac:dyDescent="0.25">
      <c r="A57" s="10" t="s">
        <v>34</v>
      </c>
      <c r="B57" s="138">
        <f>INDEX('8-Choosing Asset Strategies'!$B$4:$B$101,MATCH('9 - Financing Strategy'!C57,'8-Choosing Asset Strategies'!$C$4:$C$101,0))</f>
        <v>1</v>
      </c>
      <c r="C57" s="28" t="s">
        <v>163</v>
      </c>
      <c r="D57" s="13" t="str">
        <f>IF(INDEX('8-Choosing Asset Strategies'!$CW$4:$CW$101,MATCH($C57,'8-Choosing Asset Strategies'!$C$4:$C$101,0))=0,"",INDEX('8-Choosing Asset Strategies'!$CW$4:$CW$101,MATCH(C57,'8-Choosing Asset Strategies'!$C$4:$C$101,0)))</f>
        <v>Good condition</v>
      </c>
      <c r="E57" s="27"/>
      <c r="F57" s="138"/>
      <c r="G57" s="138"/>
      <c r="H57" s="138">
        <v>1</v>
      </c>
      <c r="J57" s="143" t="str">
        <f>IF(F57=1,ROUND(INDEX('8-Choosing Asset Strategies'!$DL$4:$DL$101,MATCH($C57,'8-Choosing Asset Strategies'!$C$4:$C$101,0)),2),"")</f>
        <v/>
      </c>
      <c r="K57" s="12" t="str">
        <f>IF(F57=1,ROUND(INDEX('8-Choosing Asset Strategies'!$DC$4:$DC$101,MATCH($C57,'8-Choosing Asset Strategies'!$C$4:$C$101,0)),2),"")</f>
        <v/>
      </c>
      <c r="L57" s="12"/>
      <c r="M57" s="143" t="str">
        <f>IF(G57=1,ROUND(INDEX('8-Choosing Asset Strategies'!$DL$4:$DL$101,MATCH($C57,'8-Choosing Asset Strategies'!$C$4:$C$101,0)),2),"")</f>
        <v/>
      </c>
      <c r="N57" s="12" t="str">
        <f>IF(G57=1,ROUND(INDEX('8-Choosing Asset Strategies'!$DC$4:$DC$101,MATCH($C57,'8-Choosing Asset Strategies'!$C$4:$C$101,0)),2),"")</f>
        <v/>
      </c>
      <c r="O57" s="12" t="str">
        <f>IF(G57="","",INDEX('9 - Finance Strategy Parameters'!$H$3:$H$9,MATCH(B57,'9 - Finance Strategy Parameters'!$F$3:$F$9,0)))</f>
        <v/>
      </c>
      <c r="P57" s="12"/>
      <c r="Q57" s="144" t="str">
        <f>IFERROR((M57*INDEX('9 - Finance Strategy Parameters'!$C$3:$C$6,MATCH(P57,'9 - Finance Strategy Parameters'!$B$3:$B$6,0))*(1+INDEX('9 - Finance Strategy Parameters'!$C$3:$C$6,MATCH(P57,'9 - Finance Strategy Parameters'!$B$3:$B$6,0)))^(O57*12))/((1+INDEX('9 - Finance Strategy Parameters'!$C$3:$C$6,MATCH(P57,'9 - Finance Strategy Parameters'!$B$3:$B$6,0)))^(O57*12)-1),"")</f>
        <v/>
      </c>
      <c r="R57" s="144" t="str">
        <f t="shared" si="0"/>
        <v/>
      </c>
      <c r="S57" s="12"/>
      <c r="T57" s="143">
        <f>IF(H57=1,ROUND(INDEX('8-Choosing Asset Strategies'!$DL$4:$DL$101,MATCH($C57,'8-Choosing Asset Strategies'!$C$4:$C$101,0)),2),"")</f>
        <v>164839.39000000001</v>
      </c>
      <c r="U57" s="145">
        <f>IF(H57=1,ROUND(INDEX('8-Choosing Asset Strategies'!$DC$4:$DC$101,MATCH($C57,'8-Choosing Asset Strategies'!$C$4:$C$101,0)),2),"")</f>
        <v>25</v>
      </c>
      <c r="V57" s="101">
        <f t="shared" si="1"/>
        <v>6593.5756000000001</v>
      </c>
      <c r="W57" s="155">
        <f t="shared" si="2"/>
        <v>549.46463333333338</v>
      </c>
    </row>
    <row r="58" spans="1:23" ht="30" x14ac:dyDescent="0.25">
      <c r="A58" s="10" t="s">
        <v>34</v>
      </c>
      <c r="B58" s="138">
        <f>INDEX('8-Choosing Asset Strategies'!$B$4:$B$101,MATCH('9 - Financing Strategy'!C58,'8-Choosing Asset Strategies'!$C$4:$C$101,0))</f>
        <v>1</v>
      </c>
      <c r="C58" s="28" t="s">
        <v>164</v>
      </c>
      <c r="D58" s="13" t="str">
        <f>IF(INDEX('8-Choosing Asset Strategies'!$CW$4:$CW$101,MATCH($C58,'8-Choosing Asset Strategies'!$C$4:$C$101,0))=0,"",INDEX('8-Choosing Asset Strategies'!$CW$4:$CW$101,MATCH(C58,'8-Choosing Asset Strategies'!$C$4:$C$101,0)))</f>
        <v>Good condition</v>
      </c>
      <c r="E58" s="27"/>
      <c r="F58" s="138"/>
      <c r="G58" s="138"/>
      <c r="H58" s="138">
        <v>1</v>
      </c>
      <c r="J58" s="143" t="str">
        <f>IF(F58=1,ROUND(INDEX('8-Choosing Asset Strategies'!$DL$4:$DL$101,MATCH($C58,'8-Choosing Asset Strategies'!$C$4:$C$101,0)),2),"")</f>
        <v/>
      </c>
      <c r="K58" s="12" t="str">
        <f>IF(F58=1,ROUND(INDEX('8-Choosing Asset Strategies'!$DC$4:$DC$101,MATCH($C58,'8-Choosing Asset Strategies'!$C$4:$C$101,0)),2),"")</f>
        <v/>
      </c>
      <c r="L58" s="12"/>
      <c r="M58" s="143" t="str">
        <f>IF(G58=1,ROUND(INDEX('8-Choosing Asset Strategies'!$DL$4:$DL$101,MATCH($C58,'8-Choosing Asset Strategies'!$C$4:$C$101,0)),2),"")</f>
        <v/>
      </c>
      <c r="N58" s="12" t="str">
        <f>IF(G58=1,ROUND(INDEX('8-Choosing Asset Strategies'!$DC$4:$DC$101,MATCH($C58,'8-Choosing Asset Strategies'!$C$4:$C$101,0)),2),"")</f>
        <v/>
      </c>
      <c r="O58" s="12" t="str">
        <f>IF(G58="","",INDEX('9 - Finance Strategy Parameters'!$H$3:$H$9,MATCH(B58,'9 - Finance Strategy Parameters'!$F$3:$F$9,0)))</f>
        <v/>
      </c>
      <c r="P58" s="12"/>
      <c r="Q58" s="144" t="str">
        <f>IFERROR((M58*INDEX('9 - Finance Strategy Parameters'!$C$3:$C$6,MATCH(P58,'9 - Finance Strategy Parameters'!$B$3:$B$6,0))*(1+INDEX('9 - Finance Strategy Parameters'!$C$3:$C$6,MATCH(P58,'9 - Finance Strategy Parameters'!$B$3:$B$6,0)))^(O58*12))/((1+INDEX('9 - Finance Strategy Parameters'!$C$3:$C$6,MATCH(P58,'9 - Finance Strategy Parameters'!$B$3:$B$6,0)))^(O58*12)-1),"")</f>
        <v/>
      </c>
      <c r="R58" s="144" t="str">
        <f t="shared" si="0"/>
        <v/>
      </c>
      <c r="S58" s="12"/>
      <c r="T58" s="143">
        <f>IF(H58=1,ROUND(INDEX('8-Choosing Asset Strategies'!$DL$4:$DL$101,MATCH($C58,'8-Choosing Asset Strategies'!$C$4:$C$101,0)),2),"")</f>
        <v>347781.78</v>
      </c>
      <c r="U58" s="145">
        <f>IF(H58=1,ROUND(INDEX('8-Choosing Asset Strategies'!$DC$4:$DC$101,MATCH($C58,'8-Choosing Asset Strategies'!$C$4:$C$101,0)),2),"")</f>
        <v>25</v>
      </c>
      <c r="V58" s="101">
        <f t="shared" si="1"/>
        <v>13911.271200000001</v>
      </c>
      <c r="W58" s="155">
        <f t="shared" si="2"/>
        <v>1159.2726</v>
      </c>
    </row>
    <row r="59" spans="1:23" ht="30" x14ac:dyDescent="0.25">
      <c r="A59" s="10" t="s">
        <v>34</v>
      </c>
      <c r="B59" s="138">
        <f>INDEX('8-Choosing Asset Strategies'!$B$4:$B$101,MATCH('9 - Financing Strategy'!C59,'8-Choosing Asset Strategies'!$C$4:$C$101,0))</f>
        <v>1</v>
      </c>
      <c r="C59" s="28" t="s">
        <v>152</v>
      </c>
      <c r="D59" s="13" t="str">
        <f>IF(INDEX('8-Choosing Asset Strategies'!$CW$4:$CW$101,MATCH($C59,'8-Choosing Asset Strategies'!$C$4:$C$101,0))=0,"",INDEX('8-Choosing Asset Strategies'!$CW$4:$CW$101,MATCH(C59,'8-Choosing Asset Strategies'!$C$4:$C$101,0)))</f>
        <v>Good condition</v>
      </c>
      <c r="E59" s="27"/>
      <c r="F59" s="138"/>
      <c r="G59" s="138"/>
      <c r="H59" s="138">
        <v>1</v>
      </c>
      <c r="J59" s="143" t="str">
        <f>IF(F59=1,ROUND(INDEX('8-Choosing Asset Strategies'!$DL$4:$DL$101,MATCH($C59,'8-Choosing Asset Strategies'!$C$4:$C$101,0)),2),"")</f>
        <v/>
      </c>
      <c r="K59" s="12" t="str">
        <f>IF(F59=1,ROUND(INDEX('8-Choosing Asset Strategies'!$DC$4:$DC$101,MATCH($C59,'8-Choosing Asset Strategies'!$C$4:$C$101,0)),2),"")</f>
        <v/>
      </c>
      <c r="L59" s="12"/>
      <c r="M59" s="143" t="str">
        <f>IF(G59=1,ROUND(INDEX('8-Choosing Asset Strategies'!$DL$4:$DL$101,MATCH($C59,'8-Choosing Asset Strategies'!$C$4:$C$101,0)),2),"")</f>
        <v/>
      </c>
      <c r="N59" s="12" t="str">
        <f>IF(G59=1,ROUND(INDEX('8-Choosing Asset Strategies'!$DC$4:$DC$101,MATCH($C59,'8-Choosing Asset Strategies'!$C$4:$C$101,0)),2),"")</f>
        <v/>
      </c>
      <c r="O59" s="12" t="str">
        <f>IF(G59="","",INDEX('9 - Finance Strategy Parameters'!$H$3:$H$9,MATCH(B59,'9 - Finance Strategy Parameters'!$F$3:$F$9,0)))</f>
        <v/>
      </c>
      <c r="P59" s="12"/>
      <c r="Q59" s="144" t="str">
        <f>IFERROR((M59*INDEX('9 - Finance Strategy Parameters'!$C$3:$C$6,MATCH(P59,'9 - Finance Strategy Parameters'!$B$3:$B$6,0))*(1+INDEX('9 - Finance Strategy Parameters'!$C$3:$C$6,MATCH(P59,'9 - Finance Strategy Parameters'!$B$3:$B$6,0)))^(O59*12))/((1+INDEX('9 - Finance Strategy Parameters'!$C$3:$C$6,MATCH(P59,'9 - Finance Strategy Parameters'!$B$3:$B$6,0)))^(O59*12)-1),"")</f>
        <v/>
      </c>
      <c r="R59" s="144" t="str">
        <f t="shared" si="0"/>
        <v/>
      </c>
      <c r="S59" s="12"/>
      <c r="T59" s="143">
        <f>IF(H59=1,ROUND(INDEX('8-Choosing Asset Strategies'!$DL$4:$DL$101,MATCH($C59,'8-Choosing Asset Strategies'!$C$4:$C$101,0)),2),"")</f>
        <v>169196.96</v>
      </c>
      <c r="U59" s="145">
        <f>IF(H59=1,ROUND(INDEX('8-Choosing Asset Strategies'!$DC$4:$DC$101,MATCH($C59,'8-Choosing Asset Strategies'!$C$4:$C$101,0)),2),"")</f>
        <v>25</v>
      </c>
      <c r="V59" s="101">
        <f t="shared" si="1"/>
        <v>6767.8783999999996</v>
      </c>
      <c r="W59" s="155">
        <f t="shared" si="2"/>
        <v>563.98986666666667</v>
      </c>
    </row>
    <row r="60" spans="1:23" ht="30" x14ac:dyDescent="0.25">
      <c r="A60" s="10" t="s">
        <v>34</v>
      </c>
      <c r="B60" s="138">
        <f>INDEX('8-Choosing Asset Strategies'!$B$4:$B$101,MATCH('9 - Financing Strategy'!C60,'8-Choosing Asset Strategies'!$C$4:$C$101,0))</f>
        <v>1</v>
      </c>
      <c r="C60" s="28" t="s">
        <v>165</v>
      </c>
      <c r="D60" s="13" t="str">
        <f>IF(INDEX('8-Choosing Asset Strategies'!$CW$4:$CW$101,MATCH($C60,'8-Choosing Asset Strategies'!$C$4:$C$101,0))=0,"",INDEX('8-Choosing Asset Strategies'!$CW$4:$CW$101,MATCH(C60,'8-Choosing Asset Strategies'!$C$4:$C$101,0)))</f>
        <v>Good condition</v>
      </c>
      <c r="E60" s="27"/>
      <c r="F60" s="138"/>
      <c r="G60" s="138"/>
      <c r="H60" s="138">
        <v>1</v>
      </c>
      <c r="J60" s="143" t="str">
        <f>IF(F60=1,ROUND(INDEX('8-Choosing Asset Strategies'!$DL$4:$DL$101,MATCH($C60,'8-Choosing Asset Strategies'!$C$4:$C$101,0)),2),"")</f>
        <v/>
      </c>
      <c r="K60" s="12" t="str">
        <f>IF(F60=1,ROUND(INDEX('8-Choosing Asset Strategies'!$DC$4:$DC$101,MATCH($C60,'8-Choosing Asset Strategies'!$C$4:$C$101,0)),2),"")</f>
        <v/>
      </c>
      <c r="L60" s="12"/>
      <c r="M60" s="143" t="str">
        <f>IF(G60=1,ROUND(INDEX('8-Choosing Asset Strategies'!$DL$4:$DL$101,MATCH($C60,'8-Choosing Asset Strategies'!$C$4:$C$101,0)),2),"")</f>
        <v/>
      </c>
      <c r="N60" s="12" t="str">
        <f>IF(G60=1,ROUND(INDEX('8-Choosing Asset Strategies'!$DC$4:$DC$101,MATCH($C60,'8-Choosing Asset Strategies'!$C$4:$C$101,0)),2),"")</f>
        <v/>
      </c>
      <c r="O60" s="12" t="str">
        <f>IF(G60="","",INDEX('9 - Finance Strategy Parameters'!$H$3:$H$9,MATCH(B60,'9 - Finance Strategy Parameters'!$F$3:$F$9,0)))</f>
        <v/>
      </c>
      <c r="P60" s="12"/>
      <c r="Q60" s="144" t="str">
        <f>IFERROR((M60*INDEX('9 - Finance Strategy Parameters'!$C$3:$C$6,MATCH(P60,'9 - Finance Strategy Parameters'!$B$3:$B$6,0))*(1+INDEX('9 - Finance Strategy Parameters'!$C$3:$C$6,MATCH(P60,'9 - Finance Strategy Parameters'!$B$3:$B$6,0)))^(O60*12))/((1+INDEX('9 - Finance Strategy Parameters'!$C$3:$C$6,MATCH(P60,'9 - Finance Strategy Parameters'!$B$3:$B$6,0)))^(O60*12)-1),"")</f>
        <v/>
      </c>
      <c r="R60" s="144" t="str">
        <f t="shared" si="0"/>
        <v/>
      </c>
      <c r="S60" s="12"/>
      <c r="T60" s="143">
        <f>IF(H60=1,ROUND(INDEX('8-Choosing Asset Strategies'!$DL$4:$DL$101,MATCH($C60,'8-Choosing Asset Strategies'!$C$4:$C$101,0)),2),"")</f>
        <v>23482.639999999999</v>
      </c>
      <c r="U60" s="145">
        <f>IF(H60=1,ROUND(INDEX('8-Choosing Asset Strategies'!$DC$4:$DC$101,MATCH($C60,'8-Choosing Asset Strategies'!$C$4:$C$101,0)),2),"")</f>
        <v>25</v>
      </c>
      <c r="V60" s="101">
        <f t="shared" si="1"/>
        <v>939.30560000000003</v>
      </c>
      <c r="W60" s="155">
        <f t="shared" si="2"/>
        <v>78.275466666666674</v>
      </c>
    </row>
    <row r="61" spans="1:23" ht="30" x14ac:dyDescent="0.25">
      <c r="A61" s="10" t="s">
        <v>36</v>
      </c>
      <c r="B61" s="138">
        <f>INDEX('8-Choosing Asset Strategies'!$B$4:$B$101,MATCH('9 - Financing Strategy'!C61,'8-Choosing Asset Strategies'!$C$4:$C$101,0))</f>
        <v>4</v>
      </c>
      <c r="C61" s="11" t="s">
        <v>46</v>
      </c>
      <c r="D61" s="13" t="str">
        <f>IF(INDEX('8-Choosing Asset Strategies'!$CW$4:$CW$101,MATCH($C61,'8-Choosing Asset Strategies'!$C$4:$C$101,0))=0,"",INDEX('8-Choosing Asset Strategies'!$CW$4:$CW$101,MATCH(C61,'8-Choosing Asset Strategies'!$C$4:$C$101,0)))</f>
        <v>Well operating at 85% capacity</v>
      </c>
      <c r="E61" s="11"/>
      <c r="F61" s="138"/>
      <c r="G61" s="138">
        <v>1</v>
      </c>
      <c r="H61" s="138"/>
      <c r="J61" s="143" t="str">
        <f>IF(F61=1,ROUND(INDEX('8-Choosing Asset Strategies'!$DL$4:$DL$101,MATCH($C61,'8-Choosing Asset Strategies'!$C$4:$C$101,0)),2),"")</f>
        <v/>
      </c>
      <c r="K61" s="12" t="str">
        <f>IF(F61=1,ROUND(INDEX('8-Choosing Asset Strategies'!$DC$4:$DC$101,MATCH($C61,'8-Choosing Asset Strategies'!$C$4:$C$101,0)),2),"")</f>
        <v/>
      </c>
      <c r="L61" s="12"/>
      <c r="M61" s="143">
        <f>IF(G61=1,ROUND(INDEX('8-Choosing Asset Strategies'!$DL$4:$DL$101,MATCH($C61,'8-Choosing Asset Strategies'!$C$4:$C$101,0)),2),"")</f>
        <v>5440127.79</v>
      </c>
      <c r="N61" s="12">
        <f>IF(G61=1,ROUND(INDEX('8-Choosing Asset Strategies'!$DC$4:$DC$101,MATCH($C61,'8-Choosing Asset Strategies'!$C$4:$C$101,0)),2),"")</f>
        <v>25</v>
      </c>
      <c r="O61" s="12">
        <f>IF(G61="","",INDEX('9 - Finance Strategy Parameters'!$H$3:$H$9,MATCH(B61,'9 - Finance Strategy Parameters'!$F$3:$F$9,0)))</f>
        <v>30</v>
      </c>
      <c r="P61" s="12" t="s">
        <v>313</v>
      </c>
      <c r="Q61" s="144">
        <f>IFERROR((M61*INDEX('9 - Finance Strategy Parameters'!$C$3:$C$6,MATCH(P61,'9 - Finance Strategy Parameters'!$B$3:$B$6,0))*(1+INDEX('9 - Finance Strategy Parameters'!$C$3:$C$6,MATCH(P61,'9 - Finance Strategy Parameters'!$B$3:$B$6,0)))^(O61*12))/((1+INDEX('9 - Finance Strategy Parameters'!$C$3:$C$6,MATCH(P61,'9 - Finance Strategy Parameters'!$B$3:$B$6,0)))^(O61*12)-1),"")</f>
        <v>136021.94544808185</v>
      </c>
      <c r="R61" s="144">
        <f t="shared" si="0"/>
        <v>1632263.3453769824</v>
      </c>
      <c r="S61" s="12"/>
      <c r="T61" s="143" t="str">
        <f>IF(H61=1,ROUND(INDEX('8-Choosing Asset Strategies'!$DL$4:$DL$101,MATCH($C61,'8-Choosing Asset Strategies'!$C$4:$C$101,0)),2),"")</f>
        <v/>
      </c>
      <c r="U61" s="145" t="str">
        <f>IF(H61=1,ROUND(INDEX('8-Choosing Asset Strategies'!$DC$4:$DC$101,MATCH($C61,'8-Choosing Asset Strategies'!$C$4:$C$101,0)),2),"")</f>
        <v/>
      </c>
      <c r="V61" s="101" t="str">
        <f t="shared" si="1"/>
        <v/>
      </c>
      <c r="W61" s="155" t="str">
        <f t="shared" si="2"/>
        <v/>
      </c>
    </row>
    <row r="62" spans="1:23" x14ac:dyDescent="0.25">
      <c r="A62" s="1" t="s">
        <v>34</v>
      </c>
      <c r="B62" s="138">
        <f>INDEX('8-Choosing Asset Strategies'!$B$4:$B$101,MATCH('9 - Financing Strategy'!C62,'8-Choosing Asset Strategies'!$C$4:$C$101,0))</f>
        <v>2</v>
      </c>
      <c r="C62" s="12" t="s">
        <v>243</v>
      </c>
      <c r="D62" s="13" t="str">
        <f>IF(INDEX('8-Choosing Asset Strategies'!$CW$4:$CW$101,MATCH($C62,'8-Choosing Asset Strategies'!$C$4:$C$101,0))=0,"",INDEX('8-Choosing Asset Strategies'!$CW$4:$CW$101,MATCH(C62,'8-Choosing Asset Strategies'!$C$4:$C$101,0)))</f>
        <v/>
      </c>
      <c r="F62" s="138"/>
      <c r="G62" s="138"/>
      <c r="H62" s="138">
        <v>1</v>
      </c>
      <c r="J62" s="143" t="str">
        <f>IF(F62=1,ROUND(INDEX('8-Choosing Asset Strategies'!$DL$4:$DL$101,MATCH($C62,'8-Choosing Asset Strategies'!$C$4:$C$101,0)),2),"")</f>
        <v/>
      </c>
      <c r="K62" s="12" t="str">
        <f>IF(F62=1,ROUND(INDEX('8-Choosing Asset Strategies'!$DC$4:$DC$101,MATCH($C62,'8-Choosing Asset Strategies'!$C$4:$C$101,0)),2),"")</f>
        <v/>
      </c>
      <c r="L62" s="12"/>
      <c r="M62" s="143" t="str">
        <f>IF(G62=1,ROUND(INDEX('8-Choosing Asset Strategies'!$DL$4:$DL$101,MATCH($C62,'8-Choosing Asset Strategies'!$C$4:$C$101,0)),2),"")</f>
        <v/>
      </c>
      <c r="N62" s="12" t="str">
        <f>IF(G62=1,ROUND(INDEX('8-Choosing Asset Strategies'!$DC$4:$DC$101,MATCH($C62,'8-Choosing Asset Strategies'!$C$4:$C$101,0)),2),"")</f>
        <v/>
      </c>
      <c r="O62" s="12" t="str">
        <f>IF(G62="","",INDEX('9 - Finance Strategy Parameters'!$H$3:$H$9,MATCH(B62,'9 - Finance Strategy Parameters'!$F$3:$F$9,0)))</f>
        <v/>
      </c>
      <c r="P62" s="12"/>
      <c r="Q62" s="144" t="str">
        <f>IFERROR((M62*INDEX('9 - Finance Strategy Parameters'!$C$3:$C$6,MATCH(P62,'9 - Finance Strategy Parameters'!$B$3:$B$6,0))*(1+INDEX('9 - Finance Strategy Parameters'!$C$3:$C$6,MATCH(P62,'9 - Finance Strategy Parameters'!$B$3:$B$6,0)))^(O62*12))/((1+INDEX('9 - Finance Strategy Parameters'!$C$3:$C$6,MATCH(P62,'9 - Finance Strategy Parameters'!$B$3:$B$6,0)))^(O62*12)-1),"")</f>
        <v/>
      </c>
      <c r="R62" s="144" t="str">
        <f t="shared" si="0"/>
        <v/>
      </c>
      <c r="S62" s="12"/>
      <c r="T62" s="143">
        <f>IF(H62=1,ROUND(INDEX('8-Choosing Asset Strategies'!$DL$4:$DL$101,MATCH($C62,'8-Choosing Asset Strategies'!$C$4:$C$101,0)),2),"")</f>
        <v>123051.5</v>
      </c>
      <c r="U62" s="145">
        <f>IF(H62=1,ROUND(INDEX('8-Choosing Asset Strategies'!$DC$4:$DC$101,MATCH($C62,'8-Choosing Asset Strategies'!$C$4:$C$101,0)),2),"")</f>
        <v>13</v>
      </c>
      <c r="V62" s="101">
        <f t="shared" si="1"/>
        <v>9465.5</v>
      </c>
      <c r="W62" s="155">
        <f t="shared" si="2"/>
        <v>788.79166666666663</v>
      </c>
    </row>
    <row r="63" spans="1:23" x14ac:dyDescent="0.25">
      <c r="A63" s="1" t="s">
        <v>34</v>
      </c>
      <c r="B63" s="138">
        <f>INDEX('8-Choosing Asset Strategies'!$B$4:$B$101,MATCH('9 - Financing Strategy'!C63,'8-Choosing Asset Strategies'!$C$4:$C$101,0))</f>
        <v>2</v>
      </c>
      <c r="C63" s="12" t="s">
        <v>238</v>
      </c>
      <c r="D63" s="13" t="str">
        <f>IF(INDEX('8-Choosing Asset Strategies'!$CW$4:$CW$101,MATCH($C63,'8-Choosing Asset Strategies'!$C$4:$C$101,0))=0,"",INDEX('8-Choosing Asset Strategies'!$CW$4:$CW$101,MATCH(C63,'8-Choosing Asset Strategies'!$C$4:$C$101,0)))</f>
        <v/>
      </c>
      <c r="F63" s="138"/>
      <c r="G63" s="138"/>
      <c r="H63" s="138">
        <v>1</v>
      </c>
      <c r="J63" s="143" t="str">
        <f>IF(F63=1,ROUND(INDEX('8-Choosing Asset Strategies'!$DL$4:$DL$101,MATCH($C63,'8-Choosing Asset Strategies'!$C$4:$C$101,0)),2),"")</f>
        <v/>
      </c>
      <c r="K63" s="12" t="str">
        <f>IF(F63=1,ROUND(INDEX('8-Choosing Asset Strategies'!$DC$4:$DC$101,MATCH($C63,'8-Choosing Asset Strategies'!$C$4:$C$101,0)),2),"")</f>
        <v/>
      </c>
      <c r="L63" s="12"/>
      <c r="M63" s="143" t="str">
        <f>IF(G63=1,ROUND(INDEX('8-Choosing Asset Strategies'!$DL$4:$DL$101,MATCH($C63,'8-Choosing Asset Strategies'!$C$4:$C$101,0)),2),"")</f>
        <v/>
      </c>
      <c r="N63" s="12" t="str">
        <f>IF(G63=1,ROUND(INDEX('8-Choosing Asset Strategies'!$DC$4:$DC$101,MATCH($C63,'8-Choosing Asset Strategies'!$C$4:$C$101,0)),2),"")</f>
        <v/>
      </c>
      <c r="O63" s="12" t="str">
        <f>IF(G63="","",INDEX('9 - Finance Strategy Parameters'!$H$3:$H$9,MATCH(B63,'9 - Finance Strategy Parameters'!$F$3:$F$9,0)))</f>
        <v/>
      </c>
      <c r="P63" s="12"/>
      <c r="Q63" s="144" t="str">
        <f>IFERROR((M63*INDEX('9 - Finance Strategy Parameters'!$C$3:$C$6,MATCH(P63,'9 - Finance Strategy Parameters'!$B$3:$B$6,0))*(1+INDEX('9 - Finance Strategy Parameters'!$C$3:$C$6,MATCH(P63,'9 - Finance Strategy Parameters'!$B$3:$B$6,0)))^(O63*12))/((1+INDEX('9 - Finance Strategy Parameters'!$C$3:$C$6,MATCH(P63,'9 - Finance Strategy Parameters'!$B$3:$B$6,0)))^(O63*12)-1),"")</f>
        <v/>
      </c>
      <c r="R63" s="144" t="str">
        <f t="shared" si="0"/>
        <v/>
      </c>
      <c r="S63" s="12"/>
      <c r="T63" s="143">
        <f>IF(H63=1,ROUND(INDEX('8-Choosing Asset Strategies'!$DL$4:$DL$101,MATCH($C63,'8-Choosing Asset Strategies'!$C$4:$C$101,0)),2),"")</f>
        <v>54220.11</v>
      </c>
      <c r="U63" s="145">
        <f>IF(H63=1,ROUND(INDEX('8-Choosing Asset Strategies'!$DC$4:$DC$101,MATCH($C63,'8-Choosing Asset Strategies'!$C$4:$C$101,0)),2),"")</f>
        <v>14</v>
      </c>
      <c r="V63" s="101">
        <f t="shared" si="1"/>
        <v>3872.8650000000002</v>
      </c>
      <c r="W63" s="155">
        <f t="shared" si="2"/>
        <v>322.73875000000004</v>
      </c>
    </row>
    <row r="64" spans="1:23" x14ac:dyDescent="0.25">
      <c r="A64" s="1" t="s">
        <v>34</v>
      </c>
      <c r="B64" s="138">
        <f>INDEX('8-Choosing Asset Strategies'!$B$4:$B$101,MATCH('9 - Financing Strategy'!C64,'8-Choosing Asset Strategies'!$C$4:$C$101,0))</f>
        <v>2</v>
      </c>
      <c r="C64" s="12" t="s">
        <v>245</v>
      </c>
      <c r="D64" s="13" t="str">
        <f>IF(INDEX('8-Choosing Asset Strategies'!$CW$4:$CW$101,MATCH($C64,'8-Choosing Asset Strategies'!$C$4:$C$101,0))=0,"",INDEX('8-Choosing Asset Strategies'!$CW$4:$CW$101,MATCH(C64,'8-Choosing Asset Strategies'!$C$4:$C$101,0)))</f>
        <v/>
      </c>
      <c r="F64" s="138"/>
      <c r="G64" s="138"/>
      <c r="H64" s="138">
        <v>1</v>
      </c>
      <c r="J64" s="143" t="str">
        <f>IF(F64=1,ROUND(INDEX('8-Choosing Asset Strategies'!$DL$4:$DL$101,MATCH($C64,'8-Choosing Asset Strategies'!$C$4:$C$101,0)),2),"")</f>
        <v/>
      </c>
      <c r="K64" s="12" t="str">
        <f>IF(F64=1,ROUND(INDEX('8-Choosing Asset Strategies'!$DC$4:$DC$101,MATCH($C64,'8-Choosing Asset Strategies'!$C$4:$C$101,0)),2),"")</f>
        <v/>
      </c>
      <c r="L64" s="12"/>
      <c r="M64" s="143" t="str">
        <f>IF(G64=1,ROUND(INDEX('8-Choosing Asset Strategies'!$DL$4:$DL$101,MATCH($C64,'8-Choosing Asset Strategies'!$C$4:$C$101,0)),2),"")</f>
        <v/>
      </c>
      <c r="N64" s="12" t="str">
        <f>IF(G64=1,ROUND(INDEX('8-Choosing Asset Strategies'!$DC$4:$DC$101,MATCH($C64,'8-Choosing Asset Strategies'!$C$4:$C$101,0)),2),"")</f>
        <v/>
      </c>
      <c r="O64" s="12" t="str">
        <f>IF(G64="","",INDEX('9 - Finance Strategy Parameters'!$H$3:$H$9,MATCH(B64,'9 - Finance Strategy Parameters'!$F$3:$F$9,0)))</f>
        <v/>
      </c>
      <c r="P64" s="12"/>
      <c r="Q64" s="144" t="str">
        <f>IFERROR((M64*INDEX('9 - Finance Strategy Parameters'!$C$3:$C$6,MATCH(P64,'9 - Finance Strategy Parameters'!$B$3:$B$6,0))*(1+INDEX('9 - Finance Strategy Parameters'!$C$3:$C$6,MATCH(P64,'9 - Finance Strategy Parameters'!$B$3:$B$6,0)))^(O64*12))/((1+INDEX('9 - Finance Strategy Parameters'!$C$3:$C$6,MATCH(P64,'9 - Finance Strategy Parameters'!$B$3:$B$6,0)))^(O64*12)-1),"")</f>
        <v/>
      </c>
      <c r="R64" s="144" t="str">
        <f t="shared" si="0"/>
        <v/>
      </c>
      <c r="S64" s="12"/>
      <c r="T64" s="143">
        <f>IF(H64=1,ROUND(INDEX('8-Choosing Asset Strategies'!$DL$4:$DL$101,MATCH($C64,'8-Choosing Asset Strategies'!$C$4:$C$101,0)),2),"")</f>
        <v>54220.11</v>
      </c>
      <c r="U64" s="145">
        <f>IF(H64=1,ROUND(INDEX('8-Choosing Asset Strategies'!$DC$4:$DC$101,MATCH($C64,'8-Choosing Asset Strategies'!$C$4:$C$101,0)),2),"")</f>
        <v>14</v>
      </c>
      <c r="V64" s="101">
        <f t="shared" si="1"/>
        <v>3872.8650000000002</v>
      </c>
      <c r="W64" s="155">
        <f t="shared" si="2"/>
        <v>322.73875000000004</v>
      </c>
    </row>
    <row r="65" spans="1:23" ht="45" x14ac:dyDescent="0.25">
      <c r="A65" s="10" t="s">
        <v>34</v>
      </c>
      <c r="B65" s="138">
        <f>INDEX('8-Choosing Asset Strategies'!$B$4:$B$101,MATCH('9 - Financing Strategy'!C65,'8-Choosing Asset Strategies'!$C$4:$C$101,0))</f>
        <v>3</v>
      </c>
      <c r="C65" s="11" t="s">
        <v>172</v>
      </c>
      <c r="D65" s="13" t="str">
        <f>IF(INDEX('8-Choosing Asset Strategies'!$CW$4:$CW$101,MATCH($C65,'8-Choosing Asset Strategies'!$C$4:$C$101,0))=0,"",INDEX('8-Choosing Asset Strategies'!$CW$4:$CW$101,MATCH(C65,'8-Choosing Asset Strategies'!$C$4:$C$101,0)))</f>
        <v>Needs replacement for future expansion</v>
      </c>
      <c r="E65" s="11"/>
      <c r="F65" s="138">
        <v>1</v>
      </c>
      <c r="G65" s="138"/>
      <c r="H65" s="138"/>
      <c r="J65" s="143">
        <f>IF(F65=1,ROUND(INDEX('8-Choosing Asset Strategies'!$DL$4:$DL$101,MATCH($C65,'8-Choosing Asset Strategies'!$C$4:$C$101,0)),2),"")</f>
        <v>3445.73</v>
      </c>
      <c r="K65" s="12">
        <f>IF(F65=1,ROUND(INDEX('8-Choosing Asset Strategies'!$DC$4:$DC$101,MATCH($C65,'8-Choosing Asset Strategies'!$C$4:$C$101,0)),2),"")</f>
        <v>10</v>
      </c>
      <c r="L65" s="12"/>
      <c r="M65" s="143" t="str">
        <f>IF(G65=1,ROUND(INDEX('8-Choosing Asset Strategies'!$DL$4:$DL$101,MATCH($C65,'8-Choosing Asset Strategies'!$C$4:$C$101,0)),2),"")</f>
        <v/>
      </c>
      <c r="N65" s="12" t="str">
        <f>IF(G65=1,ROUND(INDEX('8-Choosing Asset Strategies'!$DC$4:$DC$101,MATCH($C65,'8-Choosing Asset Strategies'!$C$4:$C$101,0)),2),"")</f>
        <v/>
      </c>
      <c r="O65" s="12" t="str">
        <f>IF(G65="","",INDEX('9 - Finance Strategy Parameters'!$H$3:$H$9,MATCH(B65,'9 - Finance Strategy Parameters'!$F$3:$F$9,0)))</f>
        <v/>
      </c>
      <c r="P65" s="12"/>
      <c r="Q65" s="144" t="str">
        <f>IFERROR((M65*INDEX('9 - Finance Strategy Parameters'!$C$3:$C$6,MATCH(P65,'9 - Finance Strategy Parameters'!$B$3:$B$6,0))*(1+INDEX('9 - Finance Strategy Parameters'!$C$3:$C$6,MATCH(P65,'9 - Finance Strategy Parameters'!$B$3:$B$6,0)))^(O65*12))/((1+INDEX('9 - Finance Strategy Parameters'!$C$3:$C$6,MATCH(P65,'9 - Finance Strategy Parameters'!$B$3:$B$6,0)))^(O65*12)-1),"")</f>
        <v/>
      </c>
      <c r="R65" s="144" t="str">
        <f t="shared" si="0"/>
        <v/>
      </c>
      <c r="S65" s="12"/>
      <c r="T65" s="143" t="str">
        <f>IF(H65=1,ROUND(INDEX('8-Choosing Asset Strategies'!$DL$4:$DL$101,MATCH($C65,'8-Choosing Asset Strategies'!$C$4:$C$101,0)),2),"")</f>
        <v/>
      </c>
      <c r="U65" s="145" t="str">
        <f>IF(H65=1,ROUND(INDEX('8-Choosing Asset Strategies'!$DC$4:$DC$101,MATCH($C65,'8-Choosing Asset Strategies'!$C$4:$C$101,0)),2),"")</f>
        <v/>
      </c>
      <c r="V65" s="101" t="str">
        <f t="shared" si="1"/>
        <v/>
      </c>
      <c r="W65" s="155" t="str">
        <f t="shared" si="2"/>
        <v/>
      </c>
    </row>
    <row r="66" spans="1:23" ht="30" x14ac:dyDescent="0.25">
      <c r="A66" s="10" t="s">
        <v>34</v>
      </c>
      <c r="B66" s="138">
        <f>INDEX('8-Choosing Asset Strategies'!$B$4:$B$101,MATCH('9 - Financing Strategy'!C66,'8-Choosing Asset Strategies'!$C$4:$C$101,0))</f>
        <v>3</v>
      </c>
      <c r="C66" s="11" t="s">
        <v>173</v>
      </c>
      <c r="D66" s="13" t="str">
        <f>IF(INDEX('8-Choosing Asset Strategies'!$CW$4:$CW$101,MATCH($C66,'8-Choosing Asset Strategies'!$C$4:$C$101,0))=0,"",INDEX('8-Choosing Asset Strategies'!$CW$4:$CW$101,MATCH(C66,'8-Choosing Asset Strategies'!$C$4:$C$101,0)))</f>
        <v>Needs replacement for future expansion</v>
      </c>
      <c r="E66" s="11"/>
      <c r="F66" s="138">
        <v>1</v>
      </c>
      <c r="G66" s="138"/>
      <c r="H66" s="138"/>
      <c r="J66" s="143">
        <f>IF(F66=1,ROUND(INDEX('8-Choosing Asset Strategies'!$DL$4:$DL$101,MATCH($C66,'8-Choosing Asset Strategies'!$C$4:$C$101,0)),2),"")</f>
        <v>3445.73</v>
      </c>
      <c r="K66" s="12">
        <f>IF(F66=1,ROUND(INDEX('8-Choosing Asset Strategies'!$DC$4:$DC$101,MATCH($C66,'8-Choosing Asset Strategies'!$C$4:$C$101,0)),2),"")</f>
        <v>10</v>
      </c>
      <c r="L66" s="12"/>
      <c r="M66" s="143" t="str">
        <f>IF(G66=1,ROUND(INDEX('8-Choosing Asset Strategies'!$DL$4:$DL$101,MATCH($C66,'8-Choosing Asset Strategies'!$C$4:$C$101,0)),2),"")</f>
        <v/>
      </c>
      <c r="N66" s="12" t="str">
        <f>IF(G66=1,ROUND(INDEX('8-Choosing Asset Strategies'!$DC$4:$DC$101,MATCH($C66,'8-Choosing Asset Strategies'!$C$4:$C$101,0)),2),"")</f>
        <v/>
      </c>
      <c r="O66" s="12" t="str">
        <f>IF(G66="","",INDEX('9 - Finance Strategy Parameters'!$H$3:$H$9,MATCH(B66,'9 - Finance Strategy Parameters'!$F$3:$F$9,0)))</f>
        <v/>
      </c>
      <c r="P66" s="12"/>
      <c r="Q66" s="144" t="str">
        <f>IFERROR((M66*INDEX('9 - Finance Strategy Parameters'!$C$3:$C$6,MATCH(P66,'9 - Finance Strategy Parameters'!$B$3:$B$6,0))*(1+INDEX('9 - Finance Strategy Parameters'!$C$3:$C$6,MATCH(P66,'9 - Finance Strategy Parameters'!$B$3:$B$6,0)))^(O66*12))/((1+INDEX('9 - Finance Strategy Parameters'!$C$3:$C$6,MATCH(P66,'9 - Finance Strategy Parameters'!$B$3:$B$6,0)))^(O66*12)-1),"")</f>
        <v/>
      </c>
      <c r="R66" s="144" t="str">
        <f t="shared" si="0"/>
        <v/>
      </c>
      <c r="S66" s="12"/>
      <c r="T66" s="143" t="str">
        <f>IF(H66=1,ROUND(INDEX('8-Choosing Asset Strategies'!$DL$4:$DL$101,MATCH($C66,'8-Choosing Asset Strategies'!$C$4:$C$101,0)),2),"")</f>
        <v/>
      </c>
      <c r="U66" s="145" t="str">
        <f>IF(H66=1,ROUND(INDEX('8-Choosing Asset Strategies'!$DC$4:$DC$101,MATCH($C66,'8-Choosing Asset Strategies'!$C$4:$C$101,0)),2),"")</f>
        <v/>
      </c>
      <c r="V66" s="101" t="str">
        <f t="shared" si="1"/>
        <v/>
      </c>
      <c r="W66" s="155" t="str">
        <f t="shared" si="2"/>
        <v/>
      </c>
    </row>
    <row r="67" spans="1:23" x14ac:dyDescent="0.25">
      <c r="A67" s="1" t="s">
        <v>34</v>
      </c>
      <c r="B67" s="138">
        <f>INDEX('8-Choosing Asset Strategies'!$B$4:$B$101,MATCH('9 - Financing Strategy'!C67,'8-Choosing Asset Strategies'!$C$4:$C$101,0))</f>
        <v>2</v>
      </c>
      <c r="C67" s="12" t="s">
        <v>244</v>
      </c>
      <c r="D67" s="13" t="str">
        <f>IF(INDEX('8-Choosing Asset Strategies'!$CW$4:$CW$101,MATCH($C67,'8-Choosing Asset Strategies'!$C$4:$C$101,0))=0,"",INDEX('8-Choosing Asset Strategies'!$CW$4:$CW$101,MATCH(C67,'8-Choosing Asset Strategies'!$C$4:$C$101,0)))</f>
        <v/>
      </c>
      <c r="F67" s="138"/>
      <c r="G67" s="138"/>
      <c r="H67" s="138">
        <v>1</v>
      </c>
      <c r="J67" s="143" t="str">
        <f>IF(F67=1,ROUND(INDEX('8-Choosing Asset Strategies'!$DL$4:$DL$101,MATCH($C67,'8-Choosing Asset Strategies'!$C$4:$C$101,0)),2),"")</f>
        <v/>
      </c>
      <c r="K67" s="12" t="str">
        <f>IF(F67=1,ROUND(INDEX('8-Choosing Asset Strategies'!$DC$4:$DC$101,MATCH($C67,'8-Choosing Asset Strategies'!$C$4:$C$101,0)),2),"")</f>
        <v/>
      </c>
      <c r="L67" s="12"/>
      <c r="M67" s="143" t="str">
        <f>IF(G67=1,ROUND(INDEX('8-Choosing Asset Strategies'!$DL$4:$DL$101,MATCH($C67,'8-Choosing Asset Strategies'!$C$4:$C$101,0)),2),"")</f>
        <v/>
      </c>
      <c r="N67" s="12" t="str">
        <f>IF(G67=1,ROUND(INDEX('8-Choosing Asset Strategies'!$DC$4:$DC$101,MATCH($C67,'8-Choosing Asset Strategies'!$C$4:$C$101,0)),2),"")</f>
        <v/>
      </c>
      <c r="O67" s="12" t="str">
        <f>IF(G67="","",INDEX('9 - Finance Strategy Parameters'!$H$3:$H$9,MATCH(B67,'9 - Finance Strategy Parameters'!$F$3:$F$9,0)))</f>
        <v/>
      </c>
      <c r="P67" s="12"/>
      <c r="Q67" s="144" t="str">
        <f>IFERROR((M67*INDEX('9 - Finance Strategy Parameters'!$C$3:$C$6,MATCH(P67,'9 - Finance Strategy Parameters'!$B$3:$B$6,0))*(1+INDEX('9 - Finance Strategy Parameters'!$C$3:$C$6,MATCH(P67,'9 - Finance Strategy Parameters'!$B$3:$B$6,0)))^(O67*12))/((1+INDEX('9 - Finance Strategy Parameters'!$C$3:$C$6,MATCH(P67,'9 - Finance Strategy Parameters'!$B$3:$B$6,0)))^(O67*12)-1),"")</f>
        <v/>
      </c>
      <c r="R67" s="144" t="str">
        <f t="shared" si="0"/>
        <v/>
      </c>
      <c r="S67" s="12"/>
      <c r="T67" s="143">
        <f>IF(H67=1,ROUND(INDEX('8-Choosing Asset Strategies'!$DL$4:$DL$101,MATCH($C67,'8-Choosing Asset Strategies'!$C$4:$C$101,0)),2),"")</f>
        <v>102227.37</v>
      </c>
      <c r="U67" s="145">
        <f>IF(H67=1,ROUND(INDEX('8-Choosing Asset Strategies'!$DC$4:$DC$101,MATCH($C67,'8-Choosing Asset Strategies'!$C$4:$C$101,0)),2),"")</f>
        <v>15</v>
      </c>
      <c r="V67" s="101">
        <f t="shared" si="1"/>
        <v>6815.1579999999994</v>
      </c>
      <c r="W67" s="155">
        <f t="shared" si="2"/>
        <v>567.92983333333325</v>
      </c>
    </row>
    <row r="68" spans="1:23" x14ac:dyDescent="0.25">
      <c r="A68" s="110" t="s">
        <v>34</v>
      </c>
      <c r="B68" s="138">
        <f>INDEX('8-Choosing Asset Strategies'!$B$4:$B$101,MATCH('9 - Financing Strategy'!C68,'8-Choosing Asset Strategies'!$C$4:$C$101,0))</f>
        <v>4</v>
      </c>
      <c r="C68" s="119" t="s">
        <v>235</v>
      </c>
      <c r="D68" s="13" t="str">
        <f>IF(INDEX('8-Choosing Asset Strategies'!$CW$4:$CW$101,MATCH($C68,'8-Choosing Asset Strategies'!$C$4:$C$101,0))=0,"",INDEX('8-Choosing Asset Strategies'!$CW$4:$CW$101,MATCH(C68,'8-Choosing Asset Strategies'!$C$4:$C$101,0)))</f>
        <v/>
      </c>
      <c r="E68" s="110"/>
      <c r="F68" s="138"/>
      <c r="G68" s="138"/>
      <c r="H68" s="138">
        <v>1</v>
      </c>
      <c r="J68" s="143" t="str">
        <f>IF(F68=1,ROUND(INDEX('8-Choosing Asset Strategies'!$DL$4:$DL$101,MATCH($C68,'8-Choosing Asset Strategies'!$C$4:$C$101,0)),2),"")</f>
        <v/>
      </c>
      <c r="K68" s="12" t="str">
        <f>IF(F68=1,ROUND(INDEX('8-Choosing Asset Strategies'!$DC$4:$DC$101,MATCH($C68,'8-Choosing Asset Strategies'!$C$4:$C$101,0)),2),"")</f>
        <v/>
      </c>
      <c r="L68" s="12"/>
      <c r="M68" s="143" t="str">
        <f>IF(G68=1,ROUND(INDEX('8-Choosing Asset Strategies'!$DL$4:$DL$101,MATCH($C68,'8-Choosing Asset Strategies'!$C$4:$C$101,0)),2),"")</f>
        <v/>
      </c>
      <c r="N68" s="12" t="str">
        <f>IF(G68=1,ROUND(INDEX('8-Choosing Asset Strategies'!$DC$4:$DC$101,MATCH($C68,'8-Choosing Asset Strategies'!$C$4:$C$101,0)),2),"")</f>
        <v/>
      </c>
      <c r="O68" s="12" t="str">
        <f>IF(G68="","",INDEX('9 - Finance Strategy Parameters'!$H$3:$H$9,MATCH(B68,'9 - Finance Strategy Parameters'!$F$3:$F$9,0)))</f>
        <v/>
      </c>
      <c r="P68" s="12"/>
      <c r="Q68" s="144" t="str">
        <f>IFERROR((M68*INDEX('9 - Finance Strategy Parameters'!$C$3:$C$6,MATCH(P68,'9 - Finance Strategy Parameters'!$B$3:$B$6,0))*(1+INDEX('9 - Finance Strategy Parameters'!$C$3:$C$6,MATCH(P68,'9 - Finance Strategy Parameters'!$B$3:$B$6,0)))^(O68*12))/((1+INDEX('9 - Finance Strategy Parameters'!$C$3:$C$6,MATCH(P68,'9 - Finance Strategy Parameters'!$B$3:$B$6,0)))^(O68*12)-1),"")</f>
        <v/>
      </c>
      <c r="R68" s="144" t="str">
        <f t="shared" si="0"/>
        <v/>
      </c>
      <c r="S68" s="12"/>
      <c r="T68" s="143">
        <f>IF(H68=1,ROUND(INDEX('8-Choosing Asset Strategies'!$DL$4:$DL$101,MATCH($C68,'8-Choosing Asset Strategies'!$C$4:$C$101,0)),2),"")</f>
        <v>210481.09</v>
      </c>
      <c r="U68" s="145">
        <f>IF(H68=1,ROUND(INDEX('8-Choosing Asset Strategies'!$DC$4:$DC$101,MATCH($C68,'8-Choosing Asset Strategies'!$C$4:$C$101,0)),2),"")</f>
        <v>5</v>
      </c>
      <c r="V68" s="101">
        <f t="shared" si="1"/>
        <v>42096.218000000001</v>
      </c>
      <c r="W68" s="155">
        <f t="shared" si="2"/>
        <v>3508.0181666666667</v>
      </c>
    </row>
    <row r="69" spans="1:23" x14ac:dyDescent="0.25">
      <c r="A69" s="42" t="s">
        <v>37</v>
      </c>
      <c r="B69" s="138">
        <f>INDEX('8-Choosing Asset Strategies'!$B$4:$B$101,MATCH('9 - Financing Strategy'!C69,'8-Choosing Asset Strategies'!$C$4:$C$101,0))</f>
        <v>4</v>
      </c>
      <c r="C69" s="28" t="s">
        <v>166</v>
      </c>
      <c r="D69" s="13" t="str">
        <f>IF(INDEX('8-Choosing Asset Strategies'!$CW$4:$CW$101,MATCH($C69,'8-Choosing Asset Strategies'!$C$4:$C$101,0))=0,"",INDEX('8-Choosing Asset Strategies'!$CW$4:$CW$101,MATCH(C69,'8-Choosing Asset Strategies'!$C$4:$C$101,0)))</f>
        <v>Good condition</v>
      </c>
      <c r="E69" s="27"/>
      <c r="F69" s="138"/>
      <c r="G69" s="138"/>
      <c r="H69" s="138">
        <v>1</v>
      </c>
      <c r="J69" s="143" t="str">
        <f>IF(F69=1,ROUND(INDEX('8-Choosing Asset Strategies'!$DL$4:$DL$101,MATCH($C69,'8-Choosing Asset Strategies'!$C$4:$C$101,0)),2),"")</f>
        <v/>
      </c>
      <c r="K69" s="12" t="str">
        <f>IF(F69=1,ROUND(INDEX('8-Choosing Asset Strategies'!$DC$4:$DC$101,MATCH($C69,'8-Choosing Asset Strategies'!$C$4:$C$101,0)),2),"")</f>
        <v/>
      </c>
      <c r="L69" s="12"/>
      <c r="M69" s="143" t="str">
        <f>IF(G69=1,ROUND(INDEX('8-Choosing Asset Strategies'!$DL$4:$DL$101,MATCH($C69,'8-Choosing Asset Strategies'!$C$4:$C$101,0)),2),"")</f>
        <v/>
      </c>
      <c r="N69" s="12" t="str">
        <f>IF(G69=1,ROUND(INDEX('8-Choosing Asset Strategies'!$DC$4:$DC$101,MATCH($C69,'8-Choosing Asset Strategies'!$C$4:$C$101,0)),2),"")</f>
        <v/>
      </c>
      <c r="O69" s="12" t="str">
        <f>IF(G69="","",INDEX('9 - Finance Strategy Parameters'!$H$3:$H$9,MATCH(B69,'9 - Finance Strategy Parameters'!$F$3:$F$9,0)))</f>
        <v/>
      </c>
      <c r="P69" s="12"/>
      <c r="Q69" s="144" t="str">
        <f>IFERROR((M69*INDEX('9 - Finance Strategy Parameters'!$C$3:$C$6,MATCH(P69,'9 - Finance Strategy Parameters'!$B$3:$B$6,0))*(1+INDEX('9 - Finance Strategy Parameters'!$C$3:$C$6,MATCH(P69,'9 - Finance Strategy Parameters'!$B$3:$B$6,0)))^(O69*12))/((1+INDEX('9 - Finance Strategy Parameters'!$C$3:$C$6,MATCH(P69,'9 - Finance Strategy Parameters'!$B$3:$B$6,0)))^(O69*12)-1),"")</f>
        <v/>
      </c>
      <c r="R69" s="144" t="str">
        <f t="shared" si="0"/>
        <v/>
      </c>
      <c r="S69" s="12"/>
      <c r="T69" s="143">
        <f>IF(H69=1,ROUND(INDEX('8-Choosing Asset Strategies'!$DL$4:$DL$101,MATCH($C69,'8-Choosing Asset Strategies'!$C$4:$C$101,0)),2),"")</f>
        <v>112453.89</v>
      </c>
      <c r="U69" s="145">
        <f>IF(H69=1,ROUND(INDEX('8-Choosing Asset Strategies'!$DC$4:$DC$101,MATCH($C69,'8-Choosing Asset Strategies'!$C$4:$C$101,0)),2),"")</f>
        <v>32</v>
      </c>
      <c r="V69" s="101">
        <f t="shared" si="1"/>
        <v>3514.1840625</v>
      </c>
      <c r="W69" s="155">
        <f t="shared" si="2"/>
        <v>292.84867187499998</v>
      </c>
    </row>
    <row r="70" spans="1:23" x14ac:dyDescent="0.25">
      <c r="A70" s="1" t="s">
        <v>34</v>
      </c>
      <c r="B70" s="138">
        <f>INDEX('8-Choosing Asset Strategies'!$B$4:$B$101,MATCH('9 - Financing Strategy'!C70,'8-Choosing Asset Strategies'!$C$4:$C$101,0))</f>
        <v>2</v>
      </c>
      <c r="C70" s="12" t="s">
        <v>239</v>
      </c>
      <c r="D70" s="13" t="str">
        <f>IF(INDEX('8-Choosing Asset Strategies'!$CW$4:$CW$101,MATCH($C70,'8-Choosing Asset Strategies'!$C$4:$C$101,0))=0,"",INDEX('8-Choosing Asset Strategies'!$CW$4:$CW$101,MATCH(C70,'8-Choosing Asset Strategies'!$C$4:$C$101,0)))</f>
        <v/>
      </c>
      <c r="F70" s="138"/>
      <c r="G70" s="138"/>
      <c r="H70" s="138">
        <v>1</v>
      </c>
      <c r="J70" s="143" t="str">
        <f>IF(F70=1,ROUND(INDEX('8-Choosing Asset Strategies'!$DL$4:$DL$101,MATCH($C70,'8-Choosing Asset Strategies'!$C$4:$C$101,0)),2),"")</f>
        <v/>
      </c>
      <c r="K70" s="12" t="str">
        <f>IF(F70=1,ROUND(INDEX('8-Choosing Asset Strategies'!$DC$4:$DC$101,MATCH($C70,'8-Choosing Asset Strategies'!$C$4:$C$101,0)),2),"")</f>
        <v/>
      </c>
      <c r="L70" s="12"/>
      <c r="M70" s="143" t="str">
        <f>IF(G70=1,ROUND(INDEX('8-Choosing Asset Strategies'!$DL$4:$DL$101,MATCH($C70,'8-Choosing Asset Strategies'!$C$4:$C$101,0)),2),"")</f>
        <v/>
      </c>
      <c r="N70" s="12" t="str">
        <f>IF(G70=1,ROUND(INDEX('8-Choosing Asset Strategies'!$DC$4:$DC$101,MATCH($C70,'8-Choosing Asset Strategies'!$C$4:$C$101,0)),2),"")</f>
        <v/>
      </c>
      <c r="O70" s="12" t="str">
        <f>IF(G70="","",INDEX('9 - Finance Strategy Parameters'!$H$3:$H$9,MATCH(B70,'9 - Finance Strategy Parameters'!$F$3:$F$9,0)))</f>
        <v/>
      </c>
      <c r="P70" s="12"/>
      <c r="Q70" s="144" t="str">
        <f>IFERROR((M70*INDEX('9 - Finance Strategy Parameters'!$C$3:$C$6,MATCH(P70,'9 - Finance Strategy Parameters'!$B$3:$B$6,0))*(1+INDEX('9 - Finance Strategy Parameters'!$C$3:$C$6,MATCH(P70,'9 - Finance Strategy Parameters'!$B$3:$B$6,0)))^(O70*12))/((1+INDEX('9 - Finance Strategy Parameters'!$C$3:$C$6,MATCH(P70,'9 - Finance Strategy Parameters'!$B$3:$B$6,0)))^(O70*12)-1),"")</f>
        <v/>
      </c>
      <c r="R70" s="144" t="str">
        <f t="shared" ref="R70:R102" si="3">IFERROR(Q70*12,"")</f>
        <v/>
      </c>
      <c r="S70" s="12"/>
      <c r="T70" s="143">
        <f>IF(H70=1,ROUND(INDEX('8-Choosing Asset Strategies'!$DL$4:$DL$101,MATCH($C70,'8-Choosing Asset Strategies'!$C$4:$C$101,0)),2),"")</f>
        <v>56175.040000000001</v>
      </c>
      <c r="U70" s="145">
        <f>IF(H70=1,ROUND(INDEX('8-Choosing Asset Strategies'!$DC$4:$DC$101,MATCH($C70,'8-Choosing Asset Strategies'!$C$4:$C$101,0)),2),"")</f>
        <v>16</v>
      </c>
      <c r="V70" s="101">
        <f t="shared" ref="V70:V102" si="4">IFERROR(T70/U70,"")</f>
        <v>3510.94</v>
      </c>
      <c r="W70" s="155">
        <f t="shared" ref="W70:W102" si="5">IFERROR(V70/12,"")</f>
        <v>292.57833333333332</v>
      </c>
    </row>
    <row r="71" spans="1:23" x14ac:dyDescent="0.25">
      <c r="A71" s="1" t="s">
        <v>34</v>
      </c>
      <c r="B71" s="138">
        <f>INDEX('8-Choosing Asset Strategies'!$B$4:$B$101,MATCH('9 - Financing Strategy'!C71,'8-Choosing Asset Strategies'!$C$4:$C$101,0))</f>
        <v>2</v>
      </c>
      <c r="C71" s="12" t="s">
        <v>241</v>
      </c>
      <c r="D71" s="13" t="str">
        <f>IF(INDEX('8-Choosing Asset Strategies'!$CW$4:$CW$101,MATCH($C71,'8-Choosing Asset Strategies'!$C$4:$C$101,0))=0,"",INDEX('8-Choosing Asset Strategies'!$CW$4:$CW$101,MATCH(C71,'8-Choosing Asset Strategies'!$C$4:$C$101,0)))</f>
        <v/>
      </c>
      <c r="F71" s="138"/>
      <c r="G71" s="138"/>
      <c r="H71" s="138">
        <v>1</v>
      </c>
      <c r="J71" s="143" t="str">
        <f>IF(F71=1,ROUND(INDEX('8-Choosing Asset Strategies'!$DL$4:$DL$101,MATCH($C71,'8-Choosing Asset Strategies'!$C$4:$C$101,0)),2),"")</f>
        <v/>
      </c>
      <c r="K71" s="12" t="str">
        <f>IF(F71=1,ROUND(INDEX('8-Choosing Asset Strategies'!$DC$4:$DC$101,MATCH($C71,'8-Choosing Asset Strategies'!$C$4:$C$101,0)),2),"")</f>
        <v/>
      </c>
      <c r="L71" s="12"/>
      <c r="M71" s="143" t="str">
        <f>IF(G71=1,ROUND(INDEX('8-Choosing Asset Strategies'!$DL$4:$DL$101,MATCH($C71,'8-Choosing Asset Strategies'!$C$4:$C$101,0)),2),"")</f>
        <v/>
      </c>
      <c r="N71" s="12" t="str">
        <f>IF(G71=1,ROUND(INDEX('8-Choosing Asset Strategies'!$DC$4:$DC$101,MATCH($C71,'8-Choosing Asset Strategies'!$C$4:$C$101,0)),2),"")</f>
        <v/>
      </c>
      <c r="O71" s="12" t="str">
        <f>IF(G71="","",INDEX('9 - Finance Strategy Parameters'!$H$3:$H$9,MATCH(B71,'9 - Finance Strategy Parameters'!$F$3:$F$9,0)))</f>
        <v/>
      </c>
      <c r="P71" s="12"/>
      <c r="Q71" s="144" t="str">
        <f>IFERROR((M71*INDEX('9 - Finance Strategy Parameters'!$C$3:$C$6,MATCH(P71,'9 - Finance Strategy Parameters'!$B$3:$B$6,0))*(1+INDEX('9 - Finance Strategy Parameters'!$C$3:$C$6,MATCH(P71,'9 - Finance Strategy Parameters'!$B$3:$B$6,0)))^(O71*12))/((1+INDEX('9 - Finance Strategy Parameters'!$C$3:$C$6,MATCH(P71,'9 - Finance Strategy Parameters'!$B$3:$B$6,0)))^(O71*12)-1),"")</f>
        <v/>
      </c>
      <c r="R71" s="144" t="str">
        <f t="shared" si="3"/>
        <v/>
      </c>
      <c r="S71" s="12"/>
      <c r="T71" s="143">
        <f>IF(H71=1,ROUND(INDEX('8-Choosing Asset Strategies'!$DL$4:$DL$101,MATCH($C71,'8-Choosing Asset Strategies'!$C$4:$C$101,0)),2),"")</f>
        <v>109393.51</v>
      </c>
      <c r="U71" s="145">
        <f>IF(H71=1,ROUND(INDEX('8-Choosing Asset Strategies'!$DC$4:$DC$101,MATCH($C71,'8-Choosing Asset Strategies'!$C$4:$C$101,0)),2),"")</f>
        <v>16</v>
      </c>
      <c r="V71" s="101">
        <f t="shared" si="4"/>
        <v>6837.0943749999997</v>
      </c>
      <c r="W71" s="155">
        <f t="shared" si="5"/>
        <v>569.75786458333334</v>
      </c>
    </row>
    <row r="72" spans="1:23" ht="30" x14ac:dyDescent="0.25">
      <c r="A72" s="10" t="s">
        <v>34</v>
      </c>
      <c r="B72" s="138">
        <f>INDEX('8-Choosing Asset Strategies'!$B$4:$B$101,MATCH('9 - Financing Strategy'!C72,'8-Choosing Asset Strategies'!$C$4:$C$101,0))</f>
        <v>1</v>
      </c>
      <c r="C72" s="28" t="s">
        <v>129</v>
      </c>
      <c r="D72" s="13" t="str">
        <f>IF(INDEX('8-Choosing Asset Strategies'!$CW$4:$CW$101,MATCH($C72,'8-Choosing Asset Strategies'!$C$4:$C$101,0))=0,"",INDEX('8-Choosing Asset Strategies'!$CW$4:$CW$101,MATCH(C72,'8-Choosing Asset Strategies'!$C$4:$C$101,0)))</f>
        <v>Good condition; limited distribution</v>
      </c>
      <c r="E72" s="27"/>
      <c r="F72" s="138">
        <v>1</v>
      </c>
      <c r="G72" s="138"/>
      <c r="H72" s="138"/>
      <c r="J72" s="143">
        <f>IF(F72=1,ROUND(INDEX('8-Choosing Asset Strategies'!$DL$4:$DL$101,MATCH($C72,'8-Choosing Asset Strategies'!$C$4:$C$101,0)),2),"")</f>
        <v>75074.28</v>
      </c>
      <c r="K72" s="12">
        <f>IF(F72=1,ROUND(INDEX('8-Choosing Asset Strategies'!$DC$4:$DC$101,MATCH($C72,'8-Choosing Asset Strategies'!$C$4:$C$101,0)),2),"")</f>
        <v>35</v>
      </c>
      <c r="L72" s="12"/>
      <c r="M72" s="143" t="str">
        <f>IF(G72=1,ROUND(INDEX('8-Choosing Asset Strategies'!$DL$4:$DL$101,MATCH($C72,'8-Choosing Asset Strategies'!$C$4:$C$101,0)),2),"")</f>
        <v/>
      </c>
      <c r="N72" s="12" t="str">
        <f>IF(G72=1,ROUND(INDEX('8-Choosing Asset Strategies'!$DC$4:$DC$101,MATCH($C72,'8-Choosing Asset Strategies'!$C$4:$C$101,0)),2),"")</f>
        <v/>
      </c>
      <c r="O72" s="12" t="str">
        <f>IF(G72="","",INDEX('9 - Finance Strategy Parameters'!$H$3:$H$9,MATCH(B72,'9 - Finance Strategy Parameters'!$F$3:$F$9,0)))</f>
        <v/>
      </c>
      <c r="P72" s="12"/>
      <c r="Q72" s="144" t="str">
        <f>IFERROR((M72*INDEX('9 - Finance Strategy Parameters'!$C$3:$C$6,MATCH(P72,'9 - Finance Strategy Parameters'!$B$3:$B$6,0))*(1+INDEX('9 - Finance Strategy Parameters'!$C$3:$C$6,MATCH(P72,'9 - Finance Strategy Parameters'!$B$3:$B$6,0)))^(O72*12))/((1+INDEX('9 - Finance Strategy Parameters'!$C$3:$C$6,MATCH(P72,'9 - Finance Strategy Parameters'!$B$3:$B$6,0)))^(O72*12)-1),"")</f>
        <v/>
      </c>
      <c r="R72" s="144" t="str">
        <f t="shared" si="3"/>
        <v/>
      </c>
      <c r="S72" s="12"/>
      <c r="T72" s="143" t="str">
        <f>IF(H72=1,ROUND(INDEX('8-Choosing Asset Strategies'!$DL$4:$DL$101,MATCH($C72,'8-Choosing Asset Strategies'!$C$4:$C$101,0)),2),"")</f>
        <v/>
      </c>
      <c r="U72" s="145" t="str">
        <f>IF(H72=1,ROUND(INDEX('8-Choosing Asset Strategies'!$DC$4:$DC$101,MATCH($C72,'8-Choosing Asset Strategies'!$C$4:$C$101,0)),2),"")</f>
        <v/>
      </c>
      <c r="V72" s="101" t="str">
        <f t="shared" si="4"/>
        <v/>
      </c>
      <c r="W72" s="155" t="str">
        <f t="shared" si="5"/>
        <v/>
      </c>
    </row>
    <row r="73" spans="1:23" ht="30" x14ac:dyDescent="0.25">
      <c r="A73" s="10" t="s">
        <v>34</v>
      </c>
      <c r="B73" s="138">
        <f>INDEX('8-Choosing Asset Strategies'!$B$4:$B$101,MATCH('9 - Financing Strategy'!C73,'8-Choosing Asset Strategies'!$C$4:$C$101,0))</f>
        <v>1</v>
      </c>
      <c r="C73" s="28" t="s">
        <v>138</v>
      </c>
      <c r="D73" s="13" t="str">
        <f>IF(INDEX('8-Choosing Asset Strategies'!$CW$4:$CW$101,MATCH($C73,'8-Choosing Asset Strategies'!$C$4:$C$101,0))=0,"",INDEX('8-Choosing Asset Strategies'!$CW$4:$CW$101,MATCH(C73,'8-Choosing Asset Strategies'!$C$4:$C$101,0)))</f>
        <v>Good condition; limited distribution</v>
      </c>
      <c r="E73" s="27"/>
      <c r="F73" s="138"/>
      <c r="G73" s="138">
        <v>1</v>
      </c>
      <c r="H73" s="138"/>
      <c r="J73" s="143" t="str">
        <f>IF(F73=1,ROUND(INDEX('8-Choosing Asset Strategies'!$DL$4:$DL$101,MATCH($C73,'8-Choosing Asset Strategies'!$C$4:$C$101,0)),2),"")</f>
        <v/>
      </c>
      <c r="K73" s="12" t="str">
        <f>IF(F73=1,ROUND(INDEX('8-Choosing Asset Strategies'!$DC$4:$DC$101,MATCH($C73,'8-Choosing Asset Strategies'!$C$4:$C$101,0)),2),"")</f>
        <v/>
      </c>
      <c r="L73" s="12"/>
      <c r="M73" s="143">
        <f>IF(G73=1,ROUND(INDEX('8-Choosing Asset Strategies'!$DL$4:$DL$101,MATCH($C73,'8-Choosing Asset Strategies'!$C$4:$C$101,0)),2),"")</f>
        <v>226491.72</v>
      </c>
      <c r="N73" s="12">
        <f>IF(G73=1,ROUND(INDEX('8-Choosing Asset Strategies'!$DC$4:$DC$101,MATCH($C73,'8-Choosing Asset Strategies'!$C$4:$C$101,0)),2),"")</f>
        <v>35</v>
      </c>
      <c r="O73" s="12">
        <f>IF(G73="","",INDEX('9 - Finance Strategy Parameters'!$H$3:$H$9,MATCH(B73,'9 - Finance Strategy Parameters'!$F$3:$F$9,0)))</f>
        <v>20</v>
      </c>
      <c r="P73" s="12" t="s">
        <v>313</v>
      </c>
      <c r="Q73" s="144">
        <f>IFERROR((M73*INDEX('9 - Finance Strategy Parameters'!$C$3:$C$6,MATCH(P73,'9 - Finance Strategy Parameters'!$B$3:$B$6,0))*(1+INDEX('9 - Finance Strategy Parameters'!$C$3:$C$6,MATCH(P73,'9 - Finance Strategy Parameters'!$B$3:$B$6,0)))^(O73*12))/((1+INDEX('9 - Finance Strategy Parameters'!$C$3:$C$6,MATCH(P73,'9 - Finance Strategy Parameters'!$B$3:$B$6,0)))^(O73*12)-1),"")</f>
        <v>5677.4434356807778</v>
      </c>
      <c r="R73" s="144">
        <f t="shared" si="3"/>
        <v>68129.321228169341</v>
      </c>
      <c r="S73" s="12"/>
      <c r="T73" s="143" t="str">
        <f>IF(H73=1,ROUND(INDEX('8-Choosing Asset Strategies'!$DL$4:$DL$101,MATCH($C73,'8-Choosing Asset Strategies'!$C$4:$C$101,0)),2),"")</f>
        <v/>
      </c>
      <c r="U73" s="145" t="str">
        <f>IF(H73=1,ROUND(INDEX('8-Choosing Asset Strategies'!$DC$4:$DC$101,MATCH($C73,'8-Choosing Asset Strategies'!$C$4:$C$101,0)),2),"")</f>
        <v/>
      </c>
      <c r="V73" s="101" t="str">
        <f t="shared" si="4"/>
        <v/>
      </c>
      <c r="W73" s="155" t="str">
        <f t="shared" si="5"/>
        <v/>
      </c>
    </row>
    <row r="74" spans="1:23" ht="60" x14ac:dyDescent="0.25">
      <c r="A74" s="10" t="s">
        <v>34</v>
      </c>
      <c r="B74" s="138">
        <f>INDEX('8-Choosing Asset Strategies'!$B$4:$B$101,MATCH('9 - Financing Strategy'!C74,'8-Choosing Asset Strategies'!$C$4:$C$101,0))</f>
        <v>1</v>
      </c>
      <c r="C74" s="28" t="s">
        <v>116</v>
      </c>
      <c r="D74" s="13" t="str">
        <f>IF(INDEX('8-Choosing Asset Strategies'!$CW$4:$CW$101,MATCH($C74,'8-Choosing Asset Strategies'!$C$4:$C$101,0))=0,"",INDEX('8-Choosing Asset Strategies'!$CW$4:$CW$101,MATCH(C74,'8-Choosing Asset Strategies'!$C$4:$C$101,0)))</f>
        <v>Good condition; limited distribution</v>
      </c>
      <c r="E74" s="27"/>
      <c r="F74" s="138">
        <v>1</v>
      </c>
      <c r="G74" s="138"/>
      <c r="H74" s="138"/>
      <c r="J74" s="143">
        <f>IF(F74=1,ROUND(INDEX('8-Choosing Asset Strategies'!$DL$4:$DL$101,MATCH($C74,'8-Choosing Asset Strategies'!$C$4:$C$101,0)),2),"")</f>
        <v>94347.57</v>
      </c>
      <c r="K74" s="12">
        <f>IF(F74=1,ROUND(INDEX('8-Choosing Asset Strategies'!$DC$4:$DC$101,MATCH($C74,'8-Choosing Asset Strategies'!$C$4:$C$101,0)),2),"")</f>
        <v>35</v>
      </c>
      <c r="L74" s="12"/>
      <c r="M74" s="143" t="str">
        <f>IF(G74=1,ROUND(INDEX('8-Choosing Asset Strategies'!$DL$4:$DL$101,MATCH($C74,'8-Choosing Asset Strategies'!$C$4:$C$101,0)),2),"")</f>
        <v/>
      </c>
      <c r="N74" s="12" t="str">
        <f>IF(G74=1,ROUND(INDEX('8-Choosing Asset Strategies'!$DC$4:$DC$101,MATCH($C74,'8-Choosing Asset Strategies'!$C$4:$C$101,0)),2),"")</f>
        <v/>
      </c>
      <c r="O74" s="12" t="str">
        <f>IF(G74="","",INDEX('9 - Finance Strategy Parameters'!$H$3:$H$9,MATCH(B74,'9 - Finance Strategy Parameters'!$F$3:$F$9,0)))</f>
        <v/>
      </c>
      <c r="P74" s="12"/>
      <c r="Q74" s="144" t="str">
        <f>IFERROR((M74*INDEX('9 - Finance Strategy Parameters'!$C$3:$C$6,MATCH(P74,'9 - Finance Strategy Parameters'!$B$3:$B$6,0))*(1+INDEX('9 - Finance Strategy Parameters'!$C$3:$C$6,MATCH(P74,'9 - Finance Strategy Parameters'!$B$3:$B$6,0)))^(O74*12))/((1+INDEX('9 - Finance Strategy Parameters'!$C$3:$C$6,MATCH(P74,'9 - Finance Strategy Parameters'!$B$3:$B$6,0)))^(O74*12)-1),"")</f>
        <v/>
      </c>
      <c r="R74" s="144" t="str">
        <f t="shared" si="3"/>
        <v/>
      </c>
      <c r="S74" s="12"/>
      <c r="T74" s="143" t="str">
        <f>IF(H74=1,ROUND(INDEX('8-Choosing Asset Strategies'!$DL$4:$DL$101,MATCH($C74,'8-Choosing Asset Strategies'!$C$4:$C$101,0)),2),"")</f>
        <v/>
      </c>
      <c r="U74" s="145" t="str">
        <f>IF(H74=1,ROUND(INDEX('8-Choosing Asset Strategies'!$DC$4:$DC$101,MATCH($C74,'8-Choosing Asset Strategies'!$C$4:$C$101,0)),2),"")</f>
        <v/>
      </c>
      <c r="V74" s="101" t="str">
        <f t="shared" si="4"/>
        <v/>
      </c>
      <c r="W74" s="155" t="str">
        <f t="shared" si="5"/>
        <v/>
      </c>
    </row>
    <row r="75" spans="1:23" ht="30" x14ac:dyDescent="0.25">
      <c r="A75" s="10" t="s">
        <v>34</v>
      </c>
      <c r="B75" s="138">
        <f>INDEX('8-Choosing Asset Strategies'!$B$4:$B$101,MATCH('9 - Financing Strategy'!C75,'8-Choosing Asset Strategies'!$C$4:$C$101,0))</f>
        <v>1</v>
      </c>
      <c r="C75" s="28" t="s">
        <v>117</v>
      </c>
      <c r="D75" s="13" t="str">
        <f>IF(INDEX('8-Choosing Asset Strategies'!$CW$4:$CW$101,MATCH($C75,'8-Choosing Asset Strategies'!$C$4:$C$101,0))=0,"",INDEX('8-Choosing Asset Strategies'!$CW$4:$CW$101,MATCH(C75,'8-Choosing Asset Strategies'!$C$4:$C$101,0)))</f>
        <v>Good condition; limited distribution</v>
      </c>
      <c r="E75" s="27"/>
      <c r="F75" s="138">
        <v>1</v>
      </c>
      <c r="G75" s="138"/>
      <c r="H75" s="138"/>
      <c r="J75" s="143">
        <f>IF(F75=1,ROUND(INDEX('8-Choosing Asset Strategies'!$DL$4:$DL$101,MATCH($C75,'8-Choosing Asset Strategies'!$C$4:$C$101,0)),2),"")</f>
        <v>183415.18</v>
      </c>
      <c r="K75" s="12">
        <f>IF(F75=1,ROUND(INDEX('8-Choosing Asset Strategies'!$DC$4:$DC$101,MATCH($C75,'8-Choosing Asset Strategies'!$C$4:$C$101,0)),2),"")</f>
        <v>35</v>
      </c>
      <c r="L75" s="12"/>
      <c r="M75" s="143" t="str">
        <f>IF(G75=1,ROUND(INDEX('8-Choosing Asset Strategies'!$DL$4:$DL$101,MATCH($C75,'8-Choosing Asset Strategies'!$C$4:$C$101,0)),2),"")</f>
        <v/>
      </c>
      <c r="N75" s="12" t="str">
        <f>IF(G75=1,ROUND(INDEX('8-Choosing Asset Strategies'!$DC$4:$DC$101,MATCH($C75,'8-Choosing Asset Strategies'!$C$4:$C$101,0)),2),"")</f>
        <v/>
      </c>
      <c r="O75" s="12" t="str">
        <f>IF(G75="","",INDEX('9 - Finance Strategy Parameters'!$H$3:$H$9,MATCH(B75,'9 - Finance Strategy Parameters'!$F$3:$F$9,0)))</f>
        <v/>
      </c>
      <c r="P75" s="12"/>
      <c r="Q75" s="144" t="str">
        <f>IFERROR((M75*INDEX('9 - Finance Strategy Parameters'!$C$3:$C$6,MATCH(P75,'9 - Finance Strategy Parameters'!$B$3:$B$6,0))*(1+INDEX('9 - Finance Strategy Parameters'!$C$3:$C$6,MATCH(P75,'9 - Finance Strategy Parameters'!$B$3:$B$6,0)))^(O75*12))/((1+INDEX('9 - Finance Strategy Parameters'!$C$3:$C$6,MATCH(P75,'9 - Finance Strategy Parameters'!$B$3:$B$6,0)))^(O75*12)-1),"")</f>
        <v/>
      </c>
      <c r="R75" s="144" t="str">
        <f t="shared" si="3"/>
        <v/>
      </c>
      <c r="S75" s="12"/>
      <c r="T75" s="143" t="str">
        <f>IF(H75=1,ROUND(INDEX('8-Choosing Asset Strategies'!$DL$4:$DL$101,MATCH($C75,'8-Choosing Asset Strategies'!$C$4:$C$101,0)),2),"")</f>
        <v/>
      </c>
      <c r="U75" s="145" t="str">
        <f>IF(H75=1,ROUND(INDEX('8-Choosing Asset Strategies'!$DC$4:$DC$101,MATCH($C75,'8-Choosing Asset Strategies'!$C$4:$C$101,0)),2),"")</f>
        <v/>
      </c>
      <c r="V75" s="101" t="str">
        <f t="shared" si="4"/>
        <v/>
      </c>
      <c r="W75" s="155" t="str">
        <f t="shared" si="5"/>
        <v/>
      </c>
    </row>
    <row r="76" spans="1:23" ht="30" x14ac:dyDescent="0.25">
      <c r="A76" s="10" t="s">
        <v>34</v>
      </c>
      <c r="B76" s="138">
        <f>INDEX('8-Choosing Asset Strategies'!$B$4:$B$101,MATCH('9 - Financing Strategy'!C76,'8-Choosing Asset Strategies'!$C$4:$C$101,0))</f>
        <v>1</v>
      </c>
      <c r="C76" s="28" t="s">
        <v>118</v>
      </c>
      <c r="D76" s="13" t="str">
        <f>IF(INDEX('8-Choosing Asset Strategies'!$CW$4:$CW$101,MATCH($C76,'8-Choosing Asset Strategies'!$C$4:$C$101,0))=0,"",INDEX('8-Choosing Asset Strategies'!$CW$4:$CW$101,MATCH(C76,'8-Choosing Asset Strategies'!$C$4:$C$101,0)))</f>
        <v>Good condition; limited distribution</v>
      </c>
      <c r="E76" s="27"/>
      <c r="F76" s="138">
        <v>1</v>
      </c>
      <c r="G76" s="138"/>
      <c r="H76" s="138"/>
      <c r="J76" s="143">
        <f>IF(F76=1,ROUND(INDEX('8-Choosing Asset Strategies'!$DL$4:$DL$101,MATCH($C76,'8-Choosing Asset Strategies'!$C$4:$C$101,0)),2),"")</f>
        <v>36054.410000000003</v>
      </c>
      <c r="K76" s="12">
        <f>IF(F76=1,ROUND(INDEX('8-Choosing Asset Strategies'!$DC$4:$DC$101,MATCH($C76,'8-Choosing Asset Strategies'!$C$4:$C$101,0)),2),"")</f>
        <v>35</v>
      </c>
      <c r="L76" s="12"/>
      <c r="M76" s="143" t="str">
        <f>IF(G76=1,ROUND(INDEX('8-Choosing Asset Strategies'!$DL$4:$DL$101,MATCH($C76,'8-Choosing Asset Strategies'!$C$4:$C$101,0)),2),"")</f>
        <v/>
      </c>
      <c r="N76" s="12" t="str">
        <f>IF(G76=1,ROUND(INDEX('8-Choosing Asset Strategies'!$DC$4:$DC$101,MATCH($C76,'8-Choosing Asset Strategies'!$C$4:$C$101,0)),2),"")</f>
        <v/>
      </c>
      <c r="O76" s="12" t="str">
        <f>IF(G76="","",INDEX('9 - Finance Strategy Parameters'!$H$3:$H$9,MATCH(B76,'9 - Finance Strategy Parameters'!$F$3:$F$9,0)))</f>
        <v/>
      </c>
      <c r="P76" s="12"/>
      <c r="Q76" s="144" t="str">
        <f>IFERROR((M76*INDEX('9 - Finance Strategy Parameters'!$C$3:$C$6,MATCH(P76,'9 - Finance Strategy Parameters'!$B$3:$B$6,0))*(1+INDEX('9 - Finance Strategy Parameters'!$C$3:$C$6,MATCH(P76,'9 - Finance Strategy Parameters'!$B$3:$B$6,0)))^(O76*12))/((1+INDEX('9 - Finance Strategy Parameters'!$C$3:$C$6,MATCH(P76,'9 - Finance Strategy Parameters'!$B$3:$B$6,0)))^(O76*12)-1),"")</f>
        <v/>
      </c>
      <c r="R76" s="144" t="str">
        <f t="shared" si="3"/>
        <v/>
      </c>
      <c r="S76" s="12"/>
      <c r="T76" s="143" t="str">
        <f>IF(H76=1,ROUND(INDEX('8-Choosing Asset Strategies'!$DL$4:$DL$101,MATCH($C76,'8-Choosing Asset Strategies'!$C$4:$C$101,0)),2),"")</f>
        <v/>
      </c>
      <c r="U76" s="145" t="str">
        <f>IF(H76=1,ROUND(INDEX('8-Choosing Asset Strategies'!$DC$4:$DC$101,MATCH($C76,'8-Choosing Asset Strategies'!$C$4:$C$101,0)),2),"")</f>
        <v/>
      </c>
      <c r="V76" s="101" t="str">
        <f t="shared" si="4"/>
        <v/>
      </c>
      <c r="W76" s="155" t="str">
        <f t="shared" si="5"/>
        <v/>
      </c>
    </row>
    <row r="77" spans="1:23" ht="30" x14ac:dyDescent="0.25">
      <c r="A77" s="10" t="s">
        <v>34</v>
      </c>
      <c r="B77" s="138">
        <f>INDEX('8-Choosing Asset Strategies'!$B$4:$B$101,MATCH('9 - Financing Strategy'!C77,'8-Choosing Asset Strategies'!$C$4:$C$101,0))</f>
        <v>1</v>
      </c>
      <c r="C77" s="28" t="s">
        <v>122</v>
      </c>
      <c r="D77" s="13" t="str">
        <f>IF(INDEX('8-Choosing Asset Strategies'!$CW$4:$CW$101,MATCH($C77,'8-Choosing Asset Strategies'!$C$4:$C$101,0))=0,"",INDEX('8-Choosing Asset Strategies'!$CW$4:$CW$101,MATCH(C77,'8-Choosing Asset Strategies'!$C$4:$C$101,0)))</f>
        <v>Good condition; limited distribution</v>
      </c>
      <c r="E77" s="27"/>
      <c r="F77" s="138">
        <v>1</v>
      </c>
      <c r="G77" s="138"/>
      <c r="H77" s="138"/>
      <c r="J77" s="143">
        <f>IF(F77=1,ROUND(INDEX('8-Choosing Asset Strategies'!$DL$4:$DL$101,MATCH($C77,'8-Choosing Asset Strategies'!$C$4:$C$101,0)),2),"")</f>
        <v>86811.34</v>
      </c>
      <c r="K77" s="12">
        <f>IF(F77=1,ROUND(INDEX('8-Choosing Asset Strategies'!$DC$4:$DC$101,MATCH($C77,'8-Choosing Asset Strategies'!$C$4:$C$101,0)),2),"")</f>
        <v>35</v>
      </c>
      <c r="L77" s="12"/>
      <c r="M77" s="143" t="str">
        <f>IF(G77=1,ROUND(INDEX('8-Choosing Asset Strategies'!$DL$4:$DL$101,MATCH($C77,'8-Choosing Asset Strategies'!$C$4:$C$101,0)),2),"")</f>
        <v/>
      </c>
      <c r="N77" s="12" t="str">
        <f>IF(G77=1,ROUND(INDEX('8-Choosing Asset Strategies'!$DC$4:$DC$101,MATCH($C77,'8-Choosing Asset Strategies'!$C$4:$C$101,0)),2),"")</f>
        <v/>
      </c>
      <c r="O77" s="12" t="str">
        <f>IF(G77="","",INDEX('9 - Finance Strategy Parameters'!$H$3:$H$9,MATCH(B77,'9 - Finance Strategy Parameters'!$F$3:$F$9,0)))</f>
        <v/>
      </c>
      <c r="P77" s="12"/>
      <c r="Q77" s="144" t="str">
        <f>IFERROR((M77*INDEX('9 - Finance Strategy Parameters'!$C$3:$C$6,MATCH(P77,'9 - Finance Strategy Parameters'!$B$3:$B$6,0))*(1+INDEX('9 - Finance Strategy Parameters'!$C$3:$C$6,MATCH(P77,'9 - Finance Strategy Parameters'!$B$3:$B$6,0)))^(O77*12))/((1+INDEX('9 - Finance Strategy Parameters'!$C$3:$C$6,MATCH(P77,'9 - Finance Strategy Parameters'!$B$3:$B$6,0)))^(O77*12)-1),"")</f>
        <v/>
      </c>
      <c r="R77" s="144" t="str">
        <f t="shared" si="3"/>
        <v/>
      </c>
      <c r="S77" s="12"/>
      <c r="T77" s="143" t="str">
        <f>IF(H77=1,ROUND(INDEX('8-Choosing Asset Strategies'!$DL$4:$DL$101,MATCH($C77,'8-Choosing Asset Strategies'!$C$4:$C$101,0)),2),"")</f>
        <v/>
      </c>
      <c r="U77" s="145" t="str">
        <f>IF(H77=1,ROUND(INDEX('8-Choosing Asset Strategies'!$DC$4:$DC$101,MATCH($C77,'8-Choosing Asset Strategies'!$C$4:$C$101,0)),2),"")</f>
        <v/>
      </c>
      <c r="V77" s="101" t="str">
        <f t="shared" si="4"/>
        <v/>
      </c>
      <c r="W77" s="155" t="str">
        <f t="shared" si="5"/>
        <v/>
      </c>
    </row>
    <row r="78" spans="1:23" ht="30" x14ac:dyDescent="0.25">
      <c r="A78" s="10" t="s">
        <v>34</v>
      </c>
      <c r="B78" s="138">
        <f>INDEX('8-Choosing Asset Strategies'!$B$4:$B$101,MATCH('9 - Financing Strategy'!C78,'8-Choosing Asset Strategies'!$C$4:$C$101,0))</f>
        <v>1</v>
      </c>
      <c r="C78" s="28" t="s">
        <v>127</v>
      </c>
      <c r="D78" s="13" t="str">
        <f>IF(INDEX('8-Choosing Asset Strategies'!$CW$4:$CW$101,MATCH($C78,'8-Choosing Asset Strategies'!$C$4:$C$101,0))=0,"",INDEX('8-Choosing Asset Strategies'!$CW$4:$CW$101,MATCH(C78,'8-Choosing Asset Strategies'!$C$4:$C$101,0)))</f>
        <v>Good condition; limited distribution</v>
      </c>
      <c r="E78" s="27"/>
      <c r="F78" s="138">
        <v>1</v>
      </c>
      <c r="G78" s="138"/>
      <c r="H78" s="138"/>
      <c r="J78" s="143">
        <f>IF(F78=1,ROUND(INDEX('8-Choosing Asset Strategies'!$DL$4:$DL$101,MATCH($C78,'8-Choosing Asset Strategies'!$C$4:$C$101,0)),2),"")</f>
        <v>65184.52</v>
      </c>
      <c r="K78" s="12">
        <f>IF(F78=1,ROUND(INDEX('8-Choosing Asset Strategies'!$DC$4:$DC$101,MATCH($C78,'8-Choosing Asset Strategies'!$C$4:$C$101,0)),2),"")</f>
        <v>35</v>
      </c>
      <c r="L78" s="12"/>
      <c r="M78" s="143" t="str">
        <f>IF(G78=1,ROUND(INDEX('8-Choosing Asset Strategies'!$DL$4:$DL$101,MATCH($C78,'8-Choosing Asset Strategies'!$C$4:$C$101,0)),2),"")</f>
        <v/>
      </c>
      <c r="N78" s="12" t="str">
        <f>IF(G78=1,ROUND(INDEX('8-Choosing Asset Strategies'!$DC$4:$DC$101,MATCH($C78,'8-Choosing Asset Strategies'!$C$4:$C$101,0)),2),"")</f>
        <v/>
      </c>
      <c r="O78" s="12" t="str">
        <f>IF(G78="","",INDEX('9 - Finance Strategy Parameters'!$H$3:$H$9,MATCH(B78,'9 - Finance Strategy Parameters'!$F$3:$F$9,0)))</f>
        <v/>
      </c>
      <c r="P78" s="12"/>
      <c r="Q78" s="144" t="str">
        <f>IFERROR((M78*INDEX('9 - Finance Strategy Parameters'!$C$3:$C$6,MATCH(P78,'9 - Finance Strategy Parameters'!$B$3:$B$6,0))*(1+INDEX('9 - Finance Strategy Parameters'!$C$3:$C$6,MATCH(P78,'9 - Finance Strategy Parameters'!$B$3:$B$6,0)))^(O78*12))/((1+INDEX('9 - Finance Strategy Parameters'!$C$3:$C$6,MATCH(P78,'9 - Finance Strategy Parameters'!$B$3:$B$6,0)))^(O78*12)-1),"")</f>
        <v/>
      </c>
      <c r="R78" s="144" t="str">
        <f t="shared" si="3"/>
        <v/>
      </c>
      <c r="S78" s="12"/>
      <c r="T78" s="143" t="str">
        <f>IF(H78=1,ROUND(INDEX('8-Choosing Asset Strategies'!$DL$4:$DL$101,MATCH($C78,'8-Choosing Asset Strategies'!$C$4:$C$101,0)),2),"")</f>
        <v/>
      </c>
      <c r="U78" s="145" t="str">
        <f>IF(H78=1,ROUND(INDEX('8-Choosing Asset Strategies'!$DC$4:$DC$101,MATCH($C78,'8-Choosing Asset Strategies'!$C$4:$C$101,0)),2),"")</f>
        <v/>
      </c>
      <c r="V78" s="101" t="str">
        <f t="shared" si="4"/>
        <v/>
      </c>
      <c r="W78" s="155" t="str">
        <f t="shared" si="5"/>
        <v/>
      </c>
    </row>
    <row r="79" spans="1:23" x14ac:dyDescent="0.25">
      <c r="A79" s="1" t="s">
        <v>34</v>
      </c>
      <c r="B79" s="138">
        <f>INDEX('8-Choosing Asset Strategies'!$B$4:$B$101,MATCH('9 - Financing Strategy'!C79,'8-Choosing Asset Strategies'!$C$4:$C$101,0))</f>
        <v>2</v>
      </c>
      <c r="C79" s="12" t="s">
        <v>242</v>
      </c>
      <c r="D79" s="13" t="str">
        <f>IF(INDEX('8-Choosing Asset Strategies'!$CW$4:$CW$101,MATCH($C79,'8-Choosing Asset Strategies'!$C$4:$C$101,0))=0,"",INDEX('8-Choosing Asset Strategies'!$CW$4:$CW$101,MATCH(C79,'8-Choosing Asset Strategies'!$C$4:$C$101,0)))</f>
        <v/>
      </c>
      <c r="F79" s="138"/>
      <c r="G79" s="138"/>
      <c r="H79" s="138">
        <v>1</v>
      </c>
      <c r="J79" s="143" t="str">
        <f>IF(F79=1,ROUND(INDEX('8-Choosing Asset Strategies'!$DL$4:$DL$101,MATCH($C79,'8-Choosing Asset Strategies'!$C$4:$C$101,0)),2),"")</f>
        <v/>
      </c>
      <c r="K79" s="12" t="str">
        <f>IF(F79=1,ROUND(INDEX('8-Choosing Asset Strategies'!$DC$4:$DC$101,MATCH($C79,'8-Choosing Asset Strategies'!$C$4:$C$101,0)),2),"")</f>
        <v/>
      </c>
      <c r="L79" s="12"/>
      <c r="M79" s="143" t="str">
        <f>IF(G79=1,ROUND(INDEX('8-Choosing Asset Strategies'!$DL$4:$DL$101,MATCH($C79,'8-Choosing Asset Strategies'!$C$4:$C$101,0)),2),"")</f>
        <v/>
      </c>
      <c r="N79" s="12" t="str">
        <f>IF(G79=1,ROUND(INDEX('8-Choosing Asset Strategies'!$DC$4:$DC$101,MATCH($C79,'8-Choosing Asset Strategies'!$C$4:$C$101,0)),2),"")</f>
        <v/>
      </c>
      <c r="O79" s="12" t="str">
        <f>IF(G79="","",INDEX('9 - Finance Strategy Parameters'!$H$3:$H$9,MATCH(B79,'9 - Finance Strategy Parameters'!$F$3:$F$9,0)))</f>
        <v/>
      </c>
      <c r="P79" s="12"/>
      <c r="Q79" s="144" t="str">
        <f>IFERROR((M79*INDEX('9 - Finance Strategy Parameters'!$C$3:$C$6,MATCH(P79,'9 - Finance Strategy Parameters'!$B$3:$B$6,0))*(1+INDEX('9 - Finance Strategy Parameters'!$C$3:$C$6,MATCH(P79,'9 - Finance Strategy Parameters'!$B$3:$B$6,0)))^(O79*12))/((1+INDEX('9 - Finance Strategy Parameters'!$C$3:$C$6,MATCH(P79,'9 - Finance Strategy Parameters'!$B$3:$B$6,0)))^(O79*12)-1),"")</f>
        <v/>
      </c>
      <c r="R79" s="144" t="str">
        <f t="shared" si="3"/>
        <v/>
      </c>
      <c r="S79" s="12"/>
      <c r="T79" s="143">
        <f>IF(H79=1,ROUND(INDEX('8-Choosing Asset Strategies'!$DL$4:$DL$101,MATCH($C79,'8-Choosing Asset Strategies'!$C$4:$C$101,0)),2),"")</f>
        <v>142196.15</v>
      </c>
      <c r="U79" s="145">
        <f>IF(H79=1,ROUND(INDEX('8-Choosing Asset Strategies'!$DC$4:$DC$101,MATCH($C79,'8-Choosing Asset Strategies'!$C$4:$C$101,0)),2),"")</f>
        <v>18</v>
      </c>
      <c r="V79" s="101">
        <f t="shared" si="4"/>
        <v>7899.7861111111106</v>
      </c>
      <c r="W79" s="155">
        <f t="shared" si="5"/>
        <v>658.31550925925922</v>
      </c>
    </row>
    <row r="80" spans="1:23" ht="30" x14ac:dyDescent="0.25">
      <c r="A80" s="10" t="s">
        <v>36</v>
      </c>
      <c r="B80" s="138">
        <f>INDEX('8-Choosing Asset Strategies'!$B$4:$B$101,MATCH('9 - Financing Strategy'!C80,'8-Choosing Asset Strategies'!$C$4:$C$101,0))</f>
        <v>4</v>
      </c>
      <c r="C80" s="11" t="s">
        <v>13</v>
      </c>
      <c r="D80" s="13" t="str">
        <f>IF(INDEX('8-Choosing Asset Strategies'!$CW$4:$CW$101,MATCH($C80,'8-Choosing Asset Strategies'!$C$4:$C$101,0))=0,"",INDEX('8-Choosing Asset Strategies'!$CW$4:$CW$101,MATCH(C80,'8-Choosing Asset Strategies'!$C$4:$C$101,0)))</f>
        <v>Well is currently inoperable, but is being refurbished</v>
      </c>
      <c r="E80" s="11"/>
      <c r="F80" s="138"/>
      <c r="G80" s="138">
        <v>1</v>
      </c>
      <c r="H80" s="138"/>
      <c r="J80" s="143" t="str">
        <f>IF(F80=1,ROUND(INDEX('8-Choosing Asset Strategies'!$DL$4:$DL$101,MATCH($C80,'8-Choosing Asset Strategies'!$C$4:$C$101,0)),2),"")</f>
        <v/>
      </c>
      <c r="K80" s="12" t="str">
        <f>IF(F80=1,ROUND(INDEX('8-Choosing Asset Strategies'!$DC$4:$DC$101,MATCH($C80,'8-Choosing Asset Strategies'!$C$4:$C$101,0)),2),"")</f>
        <v/>
      </c>
      <c r="L80" s="12"/>
      <c r="M80" s="143">
        <f>IF(G80=1,ROUND(INDEX('8-Choosing Asset Strategies'!$DL$4:$DL$101,MATCH($C80,'8-Choosing Asset Strategies'!$C$4:$C$101,0)),2),"")</f>
        <v>15030539.26</v>
      </c>
      <c r="N80" s="12">
        <f>IF(G80=1,ROUND(INDEX('8-Choosing Asset Strategies'!$DC$4:$DC$101,MATCH($C80,'8-Choosing Asset Strategies'!$C$4:$C$101,0)),2),"")</f>
        <v>40</v>
      </c>
      <c r="O80" s="12">
        <f>IF(G80="","",INDEX('9 - Finance Strategy Parameters'!$H$3:$H$9,MATCH(B80,'9 - Finance Strategy Parameters'!$F$3:$F$9,0)))</f>
        <v>30</v>
      </c>
      <c r="P80" s="12" t="s">
        <v>313</v>
      </c>
      <c r="Q80" s="144">
        <f>IFERROR((M80*INDEX('9 - Finance Strategy Parameters'!$C$3:$C$6,MATCH(P80,'9 - Finance Strategy Parameters'!$B$3:$B$6,0))*(1+INDEX('9 - Finance Strategy Parameters'!$C$3:$C$6,MATCH(P80,'9 - Finance Strategy Parameters'!$B$3:$B$6,0)))^(O80*12))/((1+INDEX('9 - Finance Strategy Parameters'!$C$3:$C$6,MATCH(P80,'9 - Finance Strategy Parameters'!$B$3:$B$6,0)))^(O80*12)-1),"")</f>
        <v>375815.28783884924</v>
      </c>
      <c r="R80" s="144">
        <f t="shared" si="3"/>
        <v>4509783.4540661909</v>
      </c>
      <c r="S80" s="12"/>
      <c r="T80" s="143" t="str">
        <f>IF(H80=1,ROUND(INDEX('8-Choosing Asset Strategies'!$DL$4:$DL$101,MATCH($C80,'8-Choosing Asset Strategies'!$C$4:$C$101,0)),2),"")</f>
        <v/>
      </c>
      <c r="U80" s="145" t="str">
        <f>IF(H80=1,ROUND(INDEX('8-Choosing Asset Strategies'!$DC$4:$DC$101,MATCH($C80,'8-Choosing Asset Strategies'!$C$4:$C$101,0)),2),"")</f>
        <v/>
      </c>
      <c r="V80" s="101" t="str">
        <f t="shared" si="4"/>
        <v/>
      </c>
      <c r="W80" s="155" t="str">
        <f t="shared" si="5"/>
        <v/>
      </c>
    </row>
    <row r="81" spans="1:23" ht="45" x14ac:dyDescent="0.25">
      <c r="A81" s="10" t="s">
        <v>34</v>
      </c>
      <c r="B81" s="138">
        <f>INDEX('8-Choosing Asset Strategies'!$B$4:$B$101,MATCH('9 - Financing Strategy'!C81,'8-Choosing Asset Strategies'!$C$4:$C$101,0))</f>
        <v>3</v>
      </c>
      <c r="C81" s="11" t="s">
        <v>15</v>
      </c>
      <c r="D81" s="13" t="str">
        <f>IF(INDEX('8-Choosing Asset Strategies'!$CW$4:$CW$101,MATCH($C81,'8-Choosing Asset Strategies'!$C$4:$C$101,0))=0,"",INDEX('8-Choosing Asset Strategies'!$CW$4:$CW$101,MATCH(C81,'8-Choosing Asset Strategies'!$C$4:$C$101,0)))</f>
        <v>Needs replacement for future expansion</v>
      </c>
      <c r="E81" s="11"/>
      <c r="F81" s="138"/>
      <c r="G81" s="138"/>
      <c r="H81" s="138">
        <v>1</v>
      </c>
      <c r="J81" s="143" t="str">
        <f>IF(F81=1,ROUND(INDEX('8-Choosing Asset Strategies'!$DL$4:$DL$101,MATCH($C81,'8-Choosing Asset Strategies'!$C$4:$C$101,0)),2),"")</f>
        <v/>
      </c>
      <c r="K81" s="12" t="str">
        <f>IF(F81=1,ROUND(INDEX('8-Choosing Asset Strategies'!$DC$4:$DC$101,MATCH($C81,'8-Choosing Asset Strategies'!$C$4:$C$101,0)),2),"")</f>
        <v/>
      </c>
      <c r="L81" s="12"/>
      <c r="M81" s="143" t="str">
        <f>IF(G81=1,ROUND(INDEX('8-Choosing Asset Strategies'!$DL$4:$DL$101,MATCH($C81,'8-Choosing Asset Strategies'!$C$4:$C$101,0)),2),"")</f>
        <v/>
      </c>
      <c r="N81" s="12" t="str">
        <f>IF(G81=1,ROUND(INDEX('8-Choosing Asset Strategies'!$DC$4:$DC$101,MATCH($C81,'8-Choosing Asset Strategies'!$C$4:$C$101,0)),2),"")</f>
        <v/>
      </c>
      <c r="O81" s="12" t="str">
        <f>IF(G81="","",INDEX('9 - Finance Strategy Parameters'!$H$3:$H$9,MATCH(B81,'9 - Finance Strategy Parameters'!$F$3:$F$9,0)))</f>
        <v/>
      </c>
      <c r="P81" s="12"/>
      <c r="Q81" s="144" t="str">
        <f>IFERROR((M81*INDEX('9 - Finance Strategy Parameters'!$C$3:$C$6,MATCH(P81,'9 - Finance Strategy Parameters'!$B$3:$B$6,0))*(1+INDEX('9 - Finance Strategy Parameters'!$C$3:$C$6,MATCH(P81,'9 - Finance Strategy Parameters'!$B$3:$B$6,0)))^(O81*12))/((1+INDEX('9 - Finance Strategy Parameters'!$C$3:$C$6,MATCH(P81,'9 - Finance Strategy Parameters'!$B$3:$B$6,0)))^(O81*12)-1),"")</f>
        <v/>
      </c>
      <c r="R81" s="144" t="str">
        <f t="shared" si="3"/>
        <v/>
      </c>
      <c r="S81" s="12"/>
      <c r="T81" s="143">
        <f>IF(H81=1,ROUND(INDEX('8-Choosing Asset Strategies'!$DL$4:$DL$101,MATCH($C81,'8-Choosing Asset Strategies'!$C$4:$C$101,0)),2),"")</f>
        <v>6630.96</v>
      </c>
      <c r="U81" s="145">
        <f>IF(H81=1,ROUND(INDEX('8-Choosing Asset Strategies'!$DC$4:$DC$101,MATCH($C81,'8-Choosing Asset Strategies'!$C$4:$C$101,0)),2),"")</f>
        <v>15</v>
      </c>
      <c r="V81" s="101">
        <f t="shared" si="4"/>
        <v>442.06400000000002</v>
      </c>
      <c r="W81" s="155">
        <f t="shared" si="5"/>
        <v>36.838666666666668</v>
      </c>
    </row>
    <row r="82" spans="1:23" ht="45" x14ac:dyDescent="0.25">
      <c r="A82" s="10" t="s">
        <v>34</v>
      </c>
      <c r="B82" s="138">
        <f>INDEX('8-Choosing Asset Strategies'!$B$4:$B$101,MATCH('9 - Financing Strategy'!C82,'8-Choosing Asset Strategies'!$C$4:$C$101,0))</f>
        <v>3</v>
      </c>
      <c r="C82" s="11" t="s">
        <v>175</v>
      </c>
      <c r="D82" s="13" t="str">
        <f>IF(INDEX('8-Choosing Asset Strategies'!$CW$4:$CW$101,MATCH($C82,'8-Choosing Asset Strategies'!$C$4:$C$101,0))=0,"",INDEX('8-Choosing Asset Strategies'!$CW$4:$CW$101,MATCH(C82,'8-Choosing Asset Strategies'!$C$4:$C$101,0)))</f>
        <v>Needs replacement for future expansion</v>
      </c>
      <c r="E82" s="11"/>
      <c r="F82" s="138"/>
      <c r="G82" s="138"/>
      <c r="H82" s="138">
        <v>1</v>
      </c>
      <c r="J82" s="143" t="str">
        <f>IF(F82=1,ROUND(INDEX('8-Choosing Asset Strategies'!$DL$4:$DL$101,MATCH($C82,'8-Choosing Asset Strategies'!$C$4:$C$101,0)),2),"")</f>
        <v/>
      </c>
      <c r="K82" s="12" t="str">
        <f>IF(F82=1,ROUND(INDEX('8-Choosing Asset Strategies'!$DC$4:$DC$101,MATCH($C82,'8-Choosing Asset Strategies'!$C$4:$C$101,0)),2),"")</f>
        <v/>
      </c>
      <c r="L82" s="12"/>
      <c r="M82" s="143" t="str">
        <f>IF(G82=1,ROUND(INDEX('8-Choosing Asset Strategies'!$DL$4:$DL$101,MATCH($C82,'8-Choosing Asset Strategies'!$C$4:$C$101,0)),2),"")</f>
        <v/>
      </c>
      <c r="N82" s="12" t="str">
        <f>IF(G82=1,ROUND(INDEX('8-Choosing Asset Strategies'!$DC$4:$DC$101,MATCH($C82,'8-Choosing Asset Strategies'!$C$4:$C$101,0)),2),"")</f>
        <v/>
      </c>
      <c r="O82" s="12" t="str">
        <f>IF(G82="","",INDEX('9 - Finance Strategy Parameters'!$H$3:$H$9,MATCH(B82,'9 - Finance Strategy Parameters'!$F$3:$F$9,0)))</f>
        <v/>
      </c>
      <c r="P82" s="12"/>
      <c r="Q82" s="144" t="str">
        <f>IFERROR((M82*INDEX('9 - Finance Strategy Parameters'!$C$3:$C$6,MATCH(P82,'9 - Finance Strategy Parameters'!$B$3:$B$6,0))*(1+INDEX('9 - Finance Strategy Parameters'!$C$3:$C$6,MATCH(P82,'9 - Finance Strategy Parameters'!$B$3:$B$6,0)))^(O82*12))/((1+INDEX('9 - Finance Strategy Parameters'!$C$3:$C$6,MATCH(P82,'9 - Finance Strategy Parameters'!$B$3:$B$6,0)))^(O82*12)-1),"")</f>
        <v/>
      </c>
      <c r="R82" s="144" t="str">
        <f t="shared" si="3"/>
        <v/>
      </c>
      <c r="S82" s="12"/>
      <c r="T82" s="143">
        <f>IF(H82=1,ROUND(INDEX('8-Choosing Asset Strategies'!$DL$4:$DL$101,MATCH($C82,'8-Choosing Asset Strategies'!$C$4:$C$101,0)),2),"")</f>
        <v>6630.96</v>
      </c>
      <c r="U82" s="145">
        <f>IF(H82=1,ROUND(INDEX('8-Choosing Asset Strategies'!$DC$4:$DC$101,MATCH($C82,'8-Choosing Asset Strategies'!$C$4:$C$101,0)),2),"")</f>
        <v>15</v>
      </c>
      <c r="V82" s="101">
        <f t="shared" si="4"/>
        <v>442.06400000000002</v>
      </c>
      <c r="W82" s="155">
        <f t="shared" si="5"/>
        <v>36.838666666666668</v>
      </c>
    </row>
    <row r="83" spans="1:23" ht="30" x14ac:dyDescent="0.25">
      <c r="A83" s="10" t="s">
        <v>34</v>
      </c>
      <c r="B83" s="138">
        <f>INDEX('8-Choosing Asset Strategies'!$B$4:$B$101,MATCH('9 - Financing Strategy'!C83,'8-Choosing Asset Strategies'!$C$4:$C$101,0))</f>
        <v>3</v>
      </c>
      <c r="C83" s="11" t="s">
        <v>176</v>
      </c>
      <c r="D83" s="13" t="str">
        <f>IF(INDEX('8-Choosing Asset Strategies'!$CW$4:$CW$101,MATCH($C83,'8-Choosing Asset Strategies'!$C$4:$C$101,0))=0,"",INDEX('8-Choosing Asset Strategies'!$CW$4:$CW$101,MATCH(C83,'8-Choosing Asset Strategies'!$C$4:$C$101,0)))</f>
        <v>Needs replacement for future expansion</v>
      </c>
      <c r="E83" s="11"/>
      <c r="F83" s="138"/>
      <c r="G83" s="138"/>
      <c r="H83" s="138">
        <v>1</v>
      </c>
      <c r="J83" s="143" t="str">
        <f>IF(F83=1,ROUND(INDEX('8-Choosing Asset Strategies'!$DL$4:$DL$101,MATCH($C83,'8-Choosing Asset Strategies'!$C$4:$C$101,0)),2),"")</f>
        <v/>
      </c>
      <c r="K83" s="12" t="str">
        <f>IF(F83=1,ROUND(INDEX('8-Choosing Asset Strategies'!$DC$4:$DC$101,MATCH($C83,'8-Choosing Asset Strategies'!$C$4:$C$101,0)),2),"")</f>
        <v/>
      </c>
      <c r="L83" s="12"/>
      <c r="M83" s="143" t="str">
        <f>IF(G83=1,ROUND(INDEX('8-Choosing Asset Strategies'!$DL$4:$DL$101,MATCH($C83,'8-Choosing Asset Strategies'!$C$4:$C$101,0)),2),"")</f>
        <v/>
      </c>
      <c r="N83" s="12" t="str">
        <f>IF(G83=1,ROUND(INDEX('8-Choosing Asset Strategies'!$DC$4:$DC$101,MATCH($C83,'8-Choosing Asset Strategies'!$C$4:$C$101,0)),2),"")</f>
        <v/>
      </c>
      <c r="O83" s="12" t="str">
        <f>IF(G83="","",INDEX('9 - Finance Strategy Parameters'!$H$3:$H$9,MATCH(B83,'9 - Finance Strategy Parameters'!$F$3:$F$9,0)))</f>
        <v/>
      </c>
      <c r="P83" s="12"/>
      <c r="Q83" s="144" t="str">
        <f>IFERROR((M83*INDEX('9 - Finance Strategy Parameters'!$C$3:$C$6,MATCH(P83,'9 - Finance Strategy Parameters'!$B$3:$B$6,0))*(1+INDEX('9 - Finance Strategy Parameters'!$C$3:$C$6,MATCH(P83,'9 - Finance Strategy Parameters'!$B$3:$B$6,0)))^(O83*12))/((1+INDEX('9 - Finance Strategy Parameters'!$C$3:$C$6,MATCH(P83,'9 - Finance Strategy Parameters'!$B$3:$B$6,0)))^(O83*12)-1),"")</f>
        <v/>
      </c>
      <c r="R83" s="144" t="str">
        <f t="shared" si="3"/>
        <v/>
      </c>
      <c r="S83" s="12"/>
      <c r="T83" s="143">
        <f>IF(H83=1,ROUND(INDEX('8-Choosing Asset Strategies'!$DL$4:$DL$101,MATCH($C83,'8-Choosing Asset Strategies'!$C$4:$C$101,0)),2),"")</f>
        <v>4835.08</v>
      </c>
      <c r="U83" s="145">
        <f>IF(H83=1,ROUND(INDEX('8-Choosing Asset Strategies'!$DC$4:$DC$101,MATCH($C83,'8-Choosing Asset Strategies'!$C$4:$C$101,0)),2),"")</f>
        <v>15</v>
      </c>
      <c r="V83" s="101">
        <f t="shared" si="4"/>
        <v>322.33866666666665</v>
      </c>
      <c r="W83" s="155">
        <f t="shared" si="5"/>
        <v>26.861555555555555</v>
      </c>
    </row>
    <row r="84" spans="1:23" ht="30" x14ac:dyDescent="0.25">
      <c r="A84" s="10" t="s">
        <v>34</v>
      </c>
      <c r="B84" s="138">
        <f>INDEX('8-Choosing Asset Strategies'!$B$4:$B$101,MATCH('9 - Financing Strategy'!C84,'8-Choosing Asset Strategies'!$C$4:$C$101,0))</f>
        <v>3</v>
      </c>
      <c r="C84" s="11" t="s">
        <v>177</v>
      </c>
      <c r="D84" s="13" t="str">
        <f>IF(INDEX('8-Choosing Asset Strategies'!$CW$4:$CW$101,MATCH($C84,'8-Choosing Asset Strategies'!$C$4:$C$101,0))=0,"",INDEX('8-Choosing Asset Strategies'!$CW$4:$CW$101,MATCH(C84,'8-Choosing Asset Strategies'!$C$4:$C$101,0)))</f>
        <v>Needs replacement for future expansion</v>
      </c>
      <c r="E84" s="11"/>
      <c r="F84" s="138"/>
      <c r="G84" s="138"/>
      <c r="H84" s="138">
        <v>1</v>
      </c>
      <c r="J84" s="143" t="str">
        <f>IF(F84=1,ROUND(INDEX('8-Choosing Asset Strategies'!$DL$4:$DL$101,MATCH($C84,'8-Choosing Asset Strategies'!$C$4:$C$101,0)),2),"")</f>
        <v/>
      </c>
      <c r="K84" s="12" t="str">
        <f>IF(F84=1,ROUND(INDEX('8-Choosing Asset Strategies'!$DC$4:$DC$101,MATCH($C84,'8-Choosing Asset Strategies'!$C$4:$C$101,0)),2),"")</f>
        <v/>
      </c>
      <c r="L84" s="12"/>
      <c r="M84" s="143" t="str">
        <f>IF(G84=1,ROUND(INDEX('8-Choosing Asset Strategies'!$DL$4:$DL$101,MATCH($C84,'8-Choosing Asset Strategies'!$C$4:$C$101,0)),2),"")</f>
        <v/>
      </c>
      <c r="N84" s="12" t="str">
        <f>IF(G84=1,ROUND(INDEX('8-Choosing Asset Strategies'!$DC$4:$DC$101,MATCH($C84,'8-Choosing Asset Strategies'!$C$4:$C$101,0)),2),"")</f>
        <v/>
      </c>
      <c r="O84" s="12" t="str">
        <f>IF(G84="","",INDEX('9 - Finance Strategy Parameters'!$H$3:$H$9,MATCH(B84,'9 - Finance Strategy Parameters'!$F$3:$F$9,0)))</f>
        <v/>
      </c>
      <c r="P84" s="12"/>
      <c r="Q84" s="144" t="str">
        <f>IFERROR((M84*INDEX('9 - Finance Strategy Parameters'!$C$3:$C$6,MATCH(P84,'9 - Finance Strategy Parameters'!$B$3:$B$6,0))*(1+INDEX('9 - Finance Strategy Parameters'!$C$3:$C$6,MATCH(P84,'9 - Finance Strategy Parameters'!$B$3:$B$6,0)))^(O84*12))/((1+INDEX('9 - Finance Strategy Parameters'!$C$3:$C$6,MATCH(P84,'9 - Finance Strategy Parameters'!$B$3:$B$6,0)))^(O84*12)-1),"")</f>
        <v/>
      </c>
      <c r="R84" s="144" t="str">
        <f t="shared" si="3"/>
        <v/>
      </c>
      <c r="S84" s="12"/>
      <c r="T84" s="143">
        <f>IF(H84=1,ROUND(INDEX('8-Choosing Asset Strategies'!$DL$4:$DL$101,MATCH($C84,'8-Choosing Asset Strategies'!$C$4:$C$101,0)),2),"")</f>
        <v>4835.08</v>
      </c>
      <c r="U84" s="145">
        <f>IF(H84=1,ROUND(INDEX('8-Choosing Asset Strategies'!$DC$4:$DC$101,MATCH($C84,'8-Choosing Asset Strategies'!$C$4:$C$101,0)),2),"")</f>
        <v>15</v>
      </c>
      <c r="V84" s="101">
        <f t="shared" si="4"/>
        <v>322.33866666666665</v>
      </c>
      <c r="W84" s="155">
        <f t="shared" si="5"/>
        <v>26.861555555555555</v>
      </c>
    </row>
    <row r="85" spans="1:23" ht="30" x14ac:dyDescent="0.25">
      <c r="A85" s="10" t="s">
        <v>34</v>
      </c>
      <c r="B85" s="138">
        <f>INDEX('8-Choosing Asset Strategies'!$B$4:$B$101,MATCH('9 - Financing Strategy'!C85,'8-Choosing Asset Strategies'!$C$4:$C$101,0))</f>
        <v>3</v>
      </c>
      <c r="C85" s="11" t="s">
        <v>178</v>
      </c>
      <c r="D85" s="13" t="str">
        <f>IF(INDEX('8-Choosing Asset Strategies'!$CW$4:$CW$101,MATCH($C85,'8-Choosing Asset Strategies'!$C$4:$C$101,0))=0,"",INDEX('8-Choosing Asset Strategies'!$CW$4:$CW$101,MATCH(C85,'8-Choosing Asset Strategies'!$C$4:$C$101,0)))</f>
        <v>Needs replacement for future expansion</v>
      </c>
      <c r="E85" s="11"/>
      <c r="F85" s="138"/>
      <c r="G85" s="138"/>
      <c r="H85" s="138">
        <v>1</v>
      </c>
      <c r="J85" s="143" t="str">
        <f>IF(F85=1,ROUND(INDEX('8-Choosing Asset Strategies'!$DL$4:$DL$101,MATCH($C85,'8-Choosing Asset Strategies'!$C$4:$C$101,0)),2),"")</f>
        <v/>
      </c>
      <c r="K85" s="12" t="str">
        <f>IF(F85=1,ROUND(INDEX('8-Choosing Asset Strategies'!$DC$4:$DC$101,MATCH($C85,'8-Choosing Asset Strategies'!$C$4:$C$101,0)),2),"")</f>
        <v/>
      </c>
      <c r="L85" s="12"/>
      <c r="M85" s="143" t="str">
        <f>IF(G85=1,ROUND(INDEX('8-Choosing Asset Strategies'!$DL$4:$DL$101,MATCH($C85,'8-Choosing Asset Strategies'!$C$4:$C$101,0)),2),"")</f>
        <v/>
      </c>
      <c r="N85" s="12" t="str">
        <f>IF(G85=1,ROUND(INDEX('8-Choosing Asset Strategies'!$DC$4:$DC$101,MATCH($C85,'8-Choosing Asset Strategies'!$C$4:$C$101,0)),2),"")</f>
        <v/>
      </c>
      <c r="O85" s="12" t="str">
        <f>IF(G85="","",INDEX('9 - Finance Strategy Parameters'!$H$3:$H$9,MATCH(B85,'9 - Finance Strategy Parameters'!$F$3:$F$9,0)))</f>
        <v/>
      </c>
      <c r="P85" s="12"/>
      <c r="Q85" s="144" t="str">
        <f>IFERROR((M85*INDEX('9 - Finance Strategy Parameters'!$C$3:$C$6,MATCH(P85,'9 - Finance Strategy Parameters'!$B$3:$B$6,0))*(1+INDEX('9 - Finance Strategy Parameters'!$C$3:$C$6,MATCH(P85,'9 - Finance Strategy Parameters'!$B$3:$B$6,0)))^(O85*12))/((1+INDEX('9 - Finance Strategy Parameters'!$C$3:$C$6,MATCH(P85,'9 - Finance Strategy Parameters'!$B$3:$B$6,0)))^(O85*12)-1),"")</f>
        <v/>
      </c>
      <c r="R85" s="144" t="str">
        <f t="shared" si="3"/>
        <v/>
      </c>
      <c r="S85" s="12"/>
      <c r="T85" s="143">
        <f>IF(H85=1,ROUND(INDEX('8-Choosing Asset Strategies'!$DL$4:$DL$101,MATCH($C85,'8-Choosing Asset Strategies'!$C$4:$C$101,0)),2),"")</f>
        <v>4835.08</v>
      </c>
      <c r="U85" s="145">
        <f>IF(H85=1,ROUND(INDEX('8-Choosing Asset Strategies'!$DC$4:$DC$101,MATCH($C85,'8-Choosing Asset Strategies'!$C$4:$C$101,0)),2),"")</f>
        <v>15</v>
      </c>
      <c r="V85" s="101">
        <f t="shared" si="4"/>
        <v>322.33866666666665</v>
      </c>
      <c r="W85" s="155">
        <f t="shared" si="5"/>
        <v>26.861555555555555</v>
      </c>
    </row>
    <row r="86" spans="1:23" ht="45" x14ac:dyDescent="0.25">
      <c r="A86" s="10" t="s">
        <v>34</v>
      </c>
      <c r="B86" s="138">
        <f>INDEX('8-Choosing Asset Strategies'!$B$4:$B$101,MATCH('9 - Financing Strategy'!C86,'8-Choosing Asset Strategies'!$C$4:$C$101,0))</f>
        <v>3</v>
      </c>
      <c r="C86" s="11" t="s">
        <v>179</v>
      </c>
      <c r="D86" s="13" t="str">
        <f>IF(INDEX('8-Choosing Asset Strategies'!$CW$4:$CW$101,MATCH($C86,'8-Choosing Asset Strategies'!$C$4:$C$101,0))=0,"",INDEX('8-Choosing Asset Strategies'!$CW$4:$CW$101,MATCH(C86,'8-Choosing Asset Strategies'!$C$4:$C$101,0)))</f>
        <v>Good condition</v>
      </c>
      <c r="E86" s="11"/>
      <c r="F86" s="138"/>
      <c r="G86" s="138"/>
      <c r="H86" s="138">
        <v>1</v>
      </c>
      <c r="J86" s="143" t="str">
        <f>IF(F86=1,ROUND(INDEX('8-Choosing Asset Strategies'!$DL$4:$DL$101,MATCH($C86,'8-Choosing Asset Strategies'!$C$4:$C$101,0)),2),"")</f>
        <v/>
      </c>
      <c r="K86" s="12" t="str">
        <f>IF(F86=1,ROUND(INDEX('8-Choosing Asset Strategies'!$DC$4:$DC$101,MATCH($C86,'8-Choosing Asset Strategies'!$C$4:$C$101,0)),2),"")</f>
        <v/>
      </c>
      <c r="L86" s="12"/>
      <c r="M86" s="143" t="str">
        <f>IF(G86=1,ROUND(INDEX('8-Choosing Asset Strategies'!$DL$4:$DL$101,MATCH($C86,'8-Choosing Asset Strategies'!$C$4:$C$101,0)),2),"")</f>
        <v/>
      </c>
      <c r="N86" s="12" t="str">
        <f>IF(G86=1,ROUND(INDEX('8-Choosing Asset Strategies'!$DC$4:$DC$101,MATCH($C86,'8-Choosing Asset Strategies'!$C$4:$C$101,0)),2),"")</f>
        <v/>
      </c>
      <c r="O86" s="12" t="str">
        <f>IF(G86="","",INDEX('9 - Finance Strategy Parameters'!$H$3:$H$9,MATCH(B86,'9 - Finance Strategy Parameters'!$F$3:$F$9,0)))</f>
        <v/>
      </c>
      <c r="P86" s="12"/>
      <c r="Q86" s="144" t="str">
        <f>IFERROR((M86*INDEX('9 - Finance Strategy Parameters'!$C$3:$C$6,MATCH(P86,'9 - Finance Strategy Parameters'!$B$3:$B$6,0))*(1+INDEX('9 - Finance Strategy Parameters'!$C$3:$C$6,MATCH(P86,'9 - Finance Strategy Parameters'!$B$3:$B$6,0)))^(O86*12))/((1+INDEX('9 - Finance Strategy Parameters'!$C$3:$C$6,MATCH(P86,'9 - Finance Strategy Parameters'!$B$3:$B$6,0)))^(O86*12)-1),"")</f>
        <v/>
      </c>
      <c r="R86" s="144" t="str">
        <f t="shared" si="3"/>
        <v/>
      </c>
      <c r="S86" s="12"/>
      <c r="T86" s="143">
        <f>IF(H86=1,ROUND(INDEX('8-Choosing Asset Strategies'!$DL$4:$DL$101,MATCH($C86,'8-Choosing Asset Strategies'!$C$4:$C$101,0)),2),"")</f>
        <v>6630.96</v>
      </c>
      <c r="U86" s="145">
        <f>IF(H86=1,ROUND(INDEX('8-Choosing Asset Strategies'!$DC$4:$DC$101,MATCH($C86,'8-Choosing Asset Strategies'!$C$4:$C$101,0)),2),"")</f>
        <v>15</v>
      </c>
      <c r="V86" s="101">
        <f t="shared" si="4"/>
        <v>442.06400000000002</v>
      </c>
      <c r="W86" s="155">
        <f t="shared" si="5"/>
        <v>36.838666666666668</v>
      </c>
    </row>
    <row r="87" spans="1:23" ht="45" x14ac:dyDescent="0.25">
      <c r="A87" s="10" t="s">
        <v>34</v>
      </c>
      <c r="B87" s="138">
        <f>INDEX('8-Choosing Asset Strategies'!$B$4:$B$101,MATCH('9 - Financing Strategy'!C87,'8-Choosing Asset Strategies'!$C$4:$C$101,0))</f>
        <v>3</v>
      </c>
      <c r="C87" s="11" t="s">
        <v>180</v>
      </c>
      <c r="D87" s="13" t="str">
        <f>IF(INDEX('8-Choosing Asset Strategies'!$CW$4:$CW$101,MATCH($C87,'8-Choosing Asset Strategies'!$C$4:$C$101,0))=0,"",INDEX('8-Choosing Asset Strategies'!$CW$4:$CW$101,MATCH(C87,'8-Choosing Asset Strategies'!$C$4:$C$101,0)))</f>
        <v>Good condition</v>
      </c>
      <c r="E87" s="11"/>
      <c r="F87" s="138"/>
      <c r="G87" s="138"/>
      <c r="H87" s="138">
        <v>1</v>
      </c>
      <c r="J87" s="143" t="str">
        <f>IF(F87=1,ROUND(INDEX('8-Choosing Asset Strategies'!$DL$4:$DL$101,MATCH($C87,'8-Choosing Asset Strategies'!$C$4:$C$101,0)),2),"")</f>
        <v/>
      </c>
      <c r="K87" s="12" t="str">
        <f>IF(F87=1,ROUND(INDEX('8-Choosing Asset Strategies'!$DC$4:$DC$101,MATCH($C87,'8-Choosing Asset Strategies'!$C$4:$C$101,0)),2),"")</f>
        <v/>
      </c>
      <c r="L87" s="12"/>
      <c r="M87" s="143" t="str">
        <f>IF(G87=1,ROUND(INDEX('8-Choosing Asset Strategies'!$DL$4:$DL$101,MATCH($C87,'8-Choosing Asset Strategies'!$C$4:$C$101,0)),2),"")</f>
        <v/>
      </c>
      <c r="N87" s="12" t="str">
        <f>IF(G87=1,ROUND(INDEX('8-Choosing Asset Strategies'!$DC$4:$DC$101,MATCH($C87,'8-Choosing Asset Strategies'!$C$4:$C$101,0)),2),"")</f>
        <v/>
      </c>
      <c r="O87" s="12" t="str">
        <f>IF(G87="","",INDEX('9 - Finance Strategy Parameters'!$H$3:$H$9,MATCH(B87,'9 - Finance Strategy Parameters'!$F$3:$F$9,0)))</f>
        <v/>
      </c>
      <c r="P87" s="12"/>
      <c r="Q87" s="144" t="str">
        <f>IFERROR((M87*INDEX('9 - Finance Strategy Parameters'!$C$3:$C$6,MATCH(P87,'9 - Finance Strategy Parameters'!$B$3:$B$6,0))*(1+INDEX('9 - Finance Strategy Parameters'!$C$3:$C$6,MATCH(P87,'9 - Finance Strategy Parameters'!$B$3:$B$6,0)))^(O87*12))/((1+INDEX('9 - Finance Strategy Parameters'!$C$3:$C$6,MATCH(P87,'9 - Finance Strategy Parameters'!$B$3:$B$6,0)))^(O87*12)-1),"")</f>
        <v/>
      </c>
      <c r="R87" s="144" t="str">
        <f t="shared" si="3"/>
        <v/>
      </c>
      <c r="S87" s="12"/>
      <c r="T87" s="143">
        <f>IF(H87=1,ROUND(INDEX('8-Choosing Asset Strategies'!$DL$4:$DL$101,MATCH($C87,'8-Choosing Asset Strategies'!$C$4:$C$101,0)),2),"")</f>
        <v>6630.96</v>
      </c>
      <c r="U87" s="145">
        <f>IF(H87=1,ROUND(INDEX('8-Choosing Asset Strategies'!$DC$4:$DC$101,MATCH($C87,'8-Choosing Asset Strategies'!$C$4:$C$101,0)),2),"")</f>
        <v>15</v>
      </c>
      <c r="V87" s="101">
        <f t="shared" si="4"/>
        <v>442.06400000000002</v>
      </c>
      <c r="W87" s="155">
        <f t="shared" si="5"/>
        <v>36.838666666666668</v>
      </c>
    </row>
    <row r="88" spans="1:23" ht="45" x14ac:dyDescent="0.25">
      <c r="A88" s="10" t="s">
        <v>34</v>
      </c>
      <c r="B88" s="138">
        <f>INDEX('8-Choosing Asset Strategies'!$B$4:$B$101,MATCH('9 - Financing Strategy'!C88,'8-Choosing Asset Strategies'!$C$4:$C$101,0))</f>
        <v>3</v>
      </c>
      <c r="C88" s="11" t="s">
        <v>181</v>
      </c>
      <c r="D88" s="13" t="str">
        <f>IF(INDEX('8-Choosing Asset Strategies'!$CW$4:$CW$101,MATCH($C88,'8-Choosing Asset Strategies'!$C$4:$C$101,0))=0,"",INDEX('8-Choosing Asset Strategies'!$CW$4:$CW$101,MATCH(C88,'8-Choosing Asset Strategies'!$C$4:$C$101,0)))</f>
        <v>Good condition</v>
      </c>
      <c r="E88" s="11"/>
      <c r="F88" s="138"/>
      <c r="G88" s="138"/>
      <c r="H88" s="138">
        <v>1</v>
      </c>
      <c r="J88" s="143" t="str">
        <f>IF(F88=1,ROUND(INDEX('8-Choosing Asset Strategies'!$DL$4:$DL$101,MATCH($C88,'8-Choosing Asset Strategies'!$C$4:$C$101,0)),2),"")</f>
        <v/>
      </c>
      <c r="K88" s="12" t="str">
        <f>IF(F88=1,ROUND(INDEX('8-Choosing Asset Strategies'!$DC$4:$DC$101,MATCH($C88,'8-Choosing Asset Strategies'!$C$4:$C$101,0)),2),"")</f>
        <v/>
      </c>
      <c r="L88" s="12"/>
      <c r="M88" s="143" t="str">
        <f>IF(G88=1,ROUND(INDEX('8-Choosing Asset Strategies'!$DL$4:$DL$101,MATCH($C88,'8-Choosing Asset Strategies'!$C$4:$C$101,0)),2),"")</f>
        <v/>
      </c>
      <c r="N88" s="12" t="str">
        <f>IF(G88=1,ROUND(INDEX('8-Choosing Asset Strategies'!$DC$4:$DC$101,MATCH($C88,'8-Choosing Asset Strategies'!$C$4:$C$101,0)),2),"")</f>
        <v/>
      </c>
      <c r="O88" s="12" t="str">
        <f>IF(G88="","",INDEX('9 - Finance Strategy Parameters'!$H$3:$H$9,MATCH(B88,'9 - Finance Strategy Parameters'!$F$3:$F$9,0)))</f>
        <v/>
      </c>
      <c r="P88" s="12"/>
      <c r="Q88" s="144" t="str">
        <f>IFERROR((M88*INDEX('9 - Finance Strategy Parameters'!$C$3:$C$6,MATCH(P88,'9 - Finance Strategy Parameters'!$B$3:$B$6,0))*(1+INDEX('9 - Finance Strategy Parameters'!$C$3:$C$6,MATCH(P88,'9 - Finance Strategy Parameters'!$B$3:$B$6,0)))^(O88*12))/((1+INDEX('9 - Finance Strategy Parameters'!$C$3:$C$6,MATCH(P88,'9 - Finance Strategy Parameters'!$B$3:$B$6,0)))^(O88*12)-1),"")</f>
        <v/>
      </c>
      <c r="R88" s="144" t="str">
        <f t="shared" si="3"/>
        <v/>
      </c>
      <c r="S88" s="12"/>
      <c r="T88" s="143">
        <f>IF(H88=1,ROUND(INDEX('8-Choosing Asset Strategies'!$DL$4:$DL$101,MATCH($C88,'8-Choosing Asset Strategies'!$C$4:$C$101,0)),2),"")</f>
        <v>6630.96</v>
      </c>
      <c r="U88" s="145">
        <f>IF(H88=1,ROUND(INDEX('8-Choosing Asset Strategies'!$DC$4:$DC$101,MATCH($C88,'8-Choosing Asset Strategies'!$C$4:$C$101,0)),2),"")</f>
        <v>15</v>
      </c>
      <c r="V88" s="101">
        <f t="shared" si="4"/>
        <v>442.06400000000002</v>
      </c>
      <c r="W88" s="155">
        <f t="shared" si="5"/>
        <v>36.838666666666668</v>
      </c>
    </row>
    <row r="89" spans="1:23" ht="45" x14ac:dyDescent="0.25">
      <c r="A89" s="10" t="s">
        <v>34</v>
      </c>
      <c r="B89" s="138">
        <f>INDEX('8-Choosing Asset Strategies'!$B$4:$B$101,MATCH('9 - Financing Strategy'!C89,'8-Choosing Asset Strategies'!$C$4:$C$101,0))</f>
        <v>3</v>
      </c>
      <c r="C89" s="11" t="s">
        <v>182</v>
      </c>
      <c r="D89" s="13" t="str">
        <f>IF(INDEX('8-Choosing Asset Strategies'!$CW$4:$CW$101,MATCH($C89,'8-Choosing Asset Strategies'!$C$4:$C$101,0))=0,"",INDEX('8-Choosing Asset Strategies'!$CW$4:$CW$101,MATCH(C89,'8-Choosing Asset Strategies'!$C$4:$C$101,0)))</f>
        <v>Good condition</v>
      </c>
      <c r="E89" s="11"/>
      <c r="F89" s="138"/>
      <c r="G89" s="138"/>
      <c r="H89" s="138">
        <v>1</v>
      </c>
      <c r="J89" s="143" t="str">
        <f>IF(F89=1,ROUND(INDEX('8-Choosing Asset Strategies'!$DL$4:$DL$101,MATCH($C89,'8-Choosing Asset Strategies'!$C$4:$C$101,0)),2),"")</f>
        <v/>
      </c>
      <c r="K89" s="12" t="str">
        <f>IF(F89=1,ROUND(INDEX('8-Choosing Asset Strategies'!$DC$4:$DC$101,MATCH($C89,'8-Choosing Asset Strategies'!$C$4:$C$101,0)),2),"")</f>
        <v/>
      </c>
      <c r="L89" s="12"/>
      <c r="M89" s="143" t="str">
        <f>IF(G89=1,ROUND(INDEX('8-Choosing Asset Strategies'!$DL$4:$DL$101,MATCH($C89,'8-Choosing Asset Strategies'!$C$4:$C$101,0)),2),"")</f>
        <v/>
      </c>
      <c r="N89" s="12" t="str">
        <f>IF(G89=1,ROUND(INDEX('8-Choosing Asset Strategies'!$DC$4:$DC$101,MATCH($C89,'8-Choosing Asset Strategies'!$C$4:$C$101,0)),2),"")</f>
        <v/>
      </c>
      <c r="O89" s="12" t="str">
        <f>IF(G89="","",INDEX('9 - Finance Strategy Parameters'!$H$3:$H$9,MATCH(B89,'9 - Finance Strategy Parameters'!$F$3:$F$9,0)))</f>
        <v/>
      </c>
      <c r="P89" s="12"/>
      <c r="Q89" s="144" t="str">
        <f>IFERROR((M89*INDEX('9 - Finance Strategy Parameters'!$C$3:$C$6,MATCH(P89,'9 - Finance Strategy Parameters'!$B$3:$B$6,0))*(1+INDEX('9 - Finance Strategy Parameters'!$C$3:$C$6,MATCH(P89,'9 - Finance Strategy Parameters'!$B$3:$B$6,0)))^(O89*12))/((1+INDEX('9 - Finance Strategy Parameters'!$C$3:$C$6,MATCH(P89,'9 - Finance Strategy Parameters'!$B$3:$B$6,0)))^(O89*12)-1),"")</f>
        <v/>
      </c>
      <c r="R89" s="144" t="str">
        <f t="shared" si="3"/>
        <v/>
      </c>
      <c r="S89" s="12"/>
      <c r="T89" s="143">
        <f>IF(H89=1,ROUND(INDEX('8-Choosing Asset Strategies'!$DL$4:$DL$101,MATCH($C89,'8-Choosing Asset Strategies'!$C$4:$C$101,0)),2),"")</f>
        <v>6630.96</v>
      </c>
      <c r="U89" s="145">
        <f>IF(H89=1,ROUND(INDEX('8-Choosing Asset Strategies'!$DC$4:$DC$101,MATCH($C89,'8-Choosing Asset Strategies'!$C$4:$C$101,0)),2),"")</f>
        <v>15</v>
      </c>
      <c r="V89" s="101">
        <f t="shared" si="4"/>
        <v>442.06400000000002</v>
      </c>
      <c r="W89" s="155">
        <f t="shared" si="5"/>
        <v>36.838666666666668</v>
      </c>
    </row>
    <row r="90" spans="1:23" ht="45" x14ac:dyDescent="0.25">
      <c r="A90" s="10" t="s">
        <v>34</v>
      </c>
      <c r="B90" s="138">
        <f>INDEX('8-Choosing Asset Strategies'!$B$4:$B$101,MATCH('9 - Financing Strategy'!C90,'8-Choosing Asset Strategies'!$C$4:$C$101,0))</f>
        <v>3</v>
      </c>
      <c r="C90" s="11" t="s">
        <v>183</v>
      </c>
      <c r="D90" s="13" t="str">
        <f>IF(INDEX('8-Choosing Asset Strategies'!$CW$4:$CW$101,MATCH($C90,'8-Choosing Asset Strategies'!$C$4:$C$101,0))=0,"",INDEX('8-Choosing Asset Strategies'!$CW$4:$CW$101,MATCH(C90,'8-Choosing Asset Strategies'!$C$4:$C$101,0)))</f>
        <v>Good condition</v>
      </c>
      <c r="E90" s="11"/>
      <c r="F90" s="138"/>
      <c r="G90" s="138"/>
      <c r="H90" s="138">
        <v>1</v>
      </c>
      <c r="J90" s="143" t="str">
        <f>IF(F90=1,ROUND(INDEX('8-Choosing Asset Strategies'!$DL$4:$DL$101,MATCH($C90,'8-Choosing Asset Strategies'!$C$4:$C$101,0)),2),"")</f>
        <v/>
      </c>
      <c r="K90" s="12" t="str">
        <f>IF(F90=1,ROUND(INDEX('8-Choosing Asset Strategies'!$DC$4:$DC$101,MATCH($C90,'8-Choosing Asset Strategies'!$C$4:$C$101,0)),2),"")</f>
        <v/>
      </c>
      <c r="L90" s="12"/>
      <c r="M90" s="143" t="str">
        <f>IF(G90=1,ROUND(INDEX('8-Choosing Asset Strategies'!$DL$4:$DL$101,MATCH($C90,'8-Choosing Asset Strategies'!$C$4:$C$101,0)),2),"")</f>
        <v/>
      </c>
      <c r="N90" s="12" t="str">
        <f>IF(G90=1,ROUND(INDEX('8-Choosing Asset Strategies'!$DC$4:$DC$101,MATCH($C90,'8-Choosing Asset Strategies'!$C$4:$C$101,0)),2),"")</f>
        <v/>
      </c>
      <c r="O90" s="12" t="str">
        <f>IF(G90="","",INDEX('9 - Finance Strategy Parameters'!$H$3:$H$9,MATCH(B90,'9 - Finance Strategy Parameters'!$F$3:$F$9,0)))</f>
        <v/>
      </c>
      <c r="P90" s="12"/>
      <c r="Q90" s="144" t="str">
        <f>IFERROR((M90*INDEX('9 - Finance Strategy Parameters'!$C$3:$C$6,MATCH(P90,'9 - Finance Strategy Parameters'!$B$3:$B$6,0))*(1+INDEX('9 - Finance Strategy Parameters'!$C$3:$C$6,MATCH(P90,'9 - Finance Strategy Parameters'!$B$3:$B$6,0)))^(O90*12))/((1+INDEX('9 - Finance Strategy Parameters'!$C$3:$C$6,MATCH(P90,'9 - Finance Strategy Parameters'!$B$3:$B$6,0)))^(O90*12)-1),"")</f>
        <v/>
      </c>
      <c r="R90" s="144" t="str">
        <f t="shared" si="3"/>
        <v/>
      </c>
      <c r="S90" s="12"/>
      <c r="T90" s="143">
        <f>IF(H90=1,ROUND(INDEX('8-Choosing Asset Strategies'!$DL$4:$DL$101,MATCH($C90,'8-Choosing Asset Strategies'!$C$4:$C$101,0)),2),"")</f>
        <v>6630.96</v>
      </c>
      <c r="U90" s="145">
        <f>IF(H90=1,ROUND(INDEX('8-Choosing Asset Strategies'!$DC$4:$DC$101,MATCH($C90,'8-Choosing Asset Strategies'!$C$4:$C$101,0)),2),"")</f>
        <v>15</v>
      </c>
      <c r="V90" s="101">
        <f t="shared" si="4"/>
        <v>442.06400000000002</v>
      </c>
      <c r="W90" s="155">
        <f t="shared" si="5"/>
        <v>36.838666666666668</v>
      </c>
    </row>
    <row r="91" spans="1:23" ht="45" x14ac:dyDescent="0.25">
      <c r="A91" s="10" t="s">
        <v>34</v>
      </c>
      <c r="B91" s="138">
        <f>INDEX('8-Choosing Asset Strategies'!$B$4:$B$101,MATCH('9 - Financing Strategy'!C91,'8-Choosing Asset Strategies'!$C$4:$C$101,0))</f>
        <v>3</v>
      </c>
      <c r="C91" s="11" t="s">
        <v>184</v>
      </c>
      <c r="D91" s="13" t="str">
        <f>IF(INDEX('8-Choosing Asset Strategies'!$CW$4:$CW$101,MATCH($C91,'8-Choosing Asset Strategies'!$C$4:$C$101,0))=0,"",INDEX('8-Choosing Asset Strategies'!$CW$4:$CW$101,MATCH(C91,'8-Choosing Asset Strategies'!$C$4:$C$101,0)))</f>
        <v>Good condition</v>
      </c>
      <c r="E91" s="11"/>
      <c r="F91" s="138"/>
      <c r="G91" s="138"/>
      <c r="H91" s="138">
        <v>1</v>
      </c>
      <c r="J91" s="143" t="str">
        <f>IF(F91=1,ROUND(INDEX('8-Choosing Asset Strategies'!$DL$4:$DL$101,MATCH($C91,'8-Choosing Asset Strategies'!$C$4:$C$101,0)),2),"")</f>
        <v/>
      </c>
      <c r="K91" s="12" t="str">
        <f>IF(F91=1,ROUND(INDEX('8-Choosing Asset Strategies'!$DC$4:$DC$101,MATCH($C91,'8-Choosing Asset Strategies'!$C$4:$C$101,0)),2),"")</f>
        <v/>
      </c>
      <c r="L91" s="12"/>
      <c r="M91" s="143" t="str">
        <f>IF(G91=1,ROUND(INDEX('8-Choosing Asset Strategies'!$DL$4:$DL$101,MATCH($C91,'8-Choosing Asset Strategies'!$C$4:$C$101,0)),2),"")</f>
        <v/>
      </c>
      <c r="N91" s="12" t="str">
        <f>IF(G91=1,ROUND(INDEX('8-Choosing Asset Strategies'!$DC$4:$DC$101,MATCH($C91,'8-Choosing Asset Strategies'!$C$4:$C$101,0)),2),"")</f>
        <v/>
      </c>
      <c r="O91" s="12" t="str">
        <f>IF(G91="","",INDEX('9 - Finance Strategy Parameters'!$H$3:$H$9,MATCH(B91,'9 - Finance Strategy Parameters'!$F$3:$F$9,0)))</f>
        <v/>
      </c>
      <c r="P91" s="12"/>
      <c r="Q91" s="144" t="str">
        <f>IFERROR((M91*INDEX('9 - Finance Strategy Parameters'!$C$3:$C$6,MATCH(P91,'9 - Finance Strategy Parameters'!$B$3:$B$6,0))*(1+INDEX('9 - Finance Strategy Parameters'!$C$3:$C$6,MATCH(P91,'9 - Finance Strategy Parameters'!$B$3:$B$6,0)))^(O91*12))/((1+INDEX('9 - Finance Strategy Parameters'!$C$3:$C$6,MATCH(P91,'9 - Finance Strategy Parameters'!$B$3:$B$6,0)))^(O91*12)-1),"")</f>
        <v/>
      </c>
      <c r="R91" s="144" t="str">
        <f t="shared" si="3"/>
        <v/>
      </c>
      <c r="S91" s="12"/>
      <c r="T91" s="143">
        <f>IF(H91=1,ROUND(INDEX('8-Choosing Asset Strategies'!$DL$4:$DL$101,MATCH($C91,'8-Choosing Asset Strategies'!$C$4:$C$101,0)),2),"")</f>
        <v>6630.96</v>
      </c>
      <c r="U91" s="145">
        <f>IF(H91=1,ROUND(INDEX('8-Choosing Asset Strategies'!$DC$4:$DC$101,MATCH($C91,'8-Choosing Asset Strategies'!$C$4:$C$101,0)),2),"")</f>
        <v>15</v>
      </c>
      <c r="V91" s="101">
        <f t="shared" si="4"/>
        <v>442.06400000000002</v>
      </c>
      <c r="W91" s="155">
        <f t="shared" si="5"/>
        <v>36.838666666666668</v>
      </c>
    </row>
    <row r="92" spans="1:23" ht="45" x14ac:dyDescent="0.25">
      <c r="A92" s="10" t="s">
        <v>34</v>
      </c>
      <c r="B92" s="138">
        <f>INDEX('8-Choosing Asset Strategies'!$B$4:$B$101,MATCH('9 - Financing Strategy'!C92,'8-Choosing Asset Strategies'!$C$4:$C$101,0))</f>
        <v>3</v>
      </c>
      <c r="C92" s="11" t="s">
        <v>185</v>
      </c>
      <c r="D92" s="13" t="str">
        <f>IF(INDEX('8-Choosing Asset Strategies'!$CW$4:$CW$101,MATCH($C92,'8-Choosing Asset Strategies'!$C$4:$C$101,0))=0,"",INDEX('8-Choosing Asset Strategies'!$CW$4:$CW$101,MATCH(C92,'8-Choosing Asset Strategies'!$C$4:$C$101,0)))</f>
        <v>Good condition</v>
      </c>
      <c r="E92" s="11"/>
      <c r="F92" s="138"/>
      <c r="G92" s="138"/>
      <c r="H92" s="138">
        <v>1</v>
      </c>
      <c r="J92" s="143" t="str">
        <f>IF(F92=1,ROUND(INDEX('8-Choosing Asset Strategies'!$DL$4:$DL$101,MATCH($C92,'8-Choosing Asset Strategies'!$C$4:$C$101,0)),2),"")</f>
        <v/>
      </c>
      <c r="K92" s="12" t="str">
        <f>IF(F92=1,ROUND(INDEX('8-Choosing Asset Strategies'!$DC$4:$DC$101,MATCH($C92,'8-Choosing Asset Strategies'!$C$4:$C$101,0)),2),"")</f>
        <v/>
      </c>
      <c r="L92" s="12"/>
      <c r="M92" s="143" t="str">
        <f>IF(G92=1,ROUND(INDEX('8-Choosing Asset Strategies'!$DL$4:$DL$101,MATCH($C92,'8-Choosing Asset Strategies'!$C$4:$C$101,0)),2),"")</f>
        <v/>
      </c>
      <c r="N92" s="12" t="str">
        <f>IF(G92=1,ROUND(INDEX('8-Choosing Asset Strategies'!$DC$4:$DC$101,MATCH($C92,'8-Choosing Asset Strategies'!$C$4:$C$101,0)),2),"")</f>
        <v/>
      </c>
      <c r="O92" s="12" t="str">
        <f>IF(G92="","",INDEX('9 - Finance Strategy Parameters'!$H$3:$H$9,MATCH(B92,'9 - Finance Strategy Parameters'!$F$3:$F$9,0)))</f>
        <v/>
      </c>
      <c r="P92" s="12"/>
      <c r="Q92" s="144" t="str">
        <f>IFERROR((M92*INDEX('9 - Finance Strategy Parameters'!$C$3:$C$6,MATCH(P92,'9 - Finance Strategy Parameters'!$B$3:$B$6,0))*(1+INDEX('9 - Finance Strategy Parameters'!$C$3:$C$6,MATCH(P92,'9 - Finance Strategy Parameters'!$B$3:$B$6,0)))^(O92*12))/((1+INDEX('9 - Finance Strategy Parameters'!$C$3:$C$6,MATCH(P92,'9 - Finance Strategy Parameters'!$B$3:$B$6,0)))^(O92*12)-1),"")</f>
        <v/>
      </c>
      <c r="R92" s="144" t="str">
        <f t="shared" si="3"/>
        <v/>
      </c>
      <c r="S92" s="12"/>
      <c r="T92" s="143">
        <f>IF(H92=1,ROUND(INDEX('8-Choosing Asset Strategies'!$DL$4:$DL$101,MATCH($C92,'8-Choosing Asset Strategies'!$C$4:$C$101,0)),2),"")</f>
        <v>6630.96</v>
      </c>
      <c r="U92" s="145">
        <f>IF(H92=1,ROUND(INDEX('8-Choosing Asset Strategies'!$DC$4:$DC$101,MATCH($C92,'8-Choosing Asset Strategies'!$C$4:$C$101,0)),2),"")</f>
        <v>15</v>
      </c>
      <c r="V92" s="101">
        <f t="shared" si="4"/>
        <v>442.06400000000002</v>
      </c>
      <c r="W92" s="155">
        <f t="shared" si="5"/>
        <v>36.838666666666668</v>
      </c>
    </row>
    <row r="93" spans="1:23" ht="45" x14ac:dyDescent="0.25">
      <c r="A93" s="10" t="s">
        <v>34</v>
      </c>
      <c r="B93" s="138">
        <f>INDEX('8-Choosing Asset Strategies'!$B$4:$B$101,MATCH('9 - Financing Strategy'!C93,'8-Choosing Asset Strategies'!$C$4:$C$101,0))</f>
        <v>3</v>
      </c>
      <c r="C93" s="11" t="s">
        <v>186</v>
      </c>
      <c r="D93" s="13" t="str">
        <f>IF(INDEX('8-Choosing Asset Strategies'!$CW$4:$CW$101,MATCH($C93,'8-Choosing Asset Strategies'!$C$4:$C$101,0))=0,"",INDEX('8-Choosing Asset Strategies'!$CW$4:$CW$101,MATCH(C93,'8-Choosing Asset Strategies'!$C$4:$C$101,0)))</f>
        <v>Good condition</v>
      </c>
      <c r="E93" s="11"/>
      <c r="F93" s="138"/>
      <c r="G93" s="138"/>
      <c r="H93" s="138">
        <v>1</v>
      </c>
      <c r="J93" s="143" t="str">
        <f>IF(F93=1,ROUND(INDEX('8-Choosing Asset Strategies'!$DL$4:$DL$101,MATCH($C93,'8-Choosing Asset Strategies'!$C$4:$C$101,0)),2),"")</f>
        <v/>
      </c>
      <c r="K93" s="12" t="str">
        <f>IF(F93=1,ROUND(INDEX('8-Choosing Asset Strategies'!$DC$4:$DC$101,MATCH($C93,'8-Choosing Asset Strategies'!$C$4:$C$101,0)),2),"")</f>
        <v/>
      </c>
      <c r="L93" s="12"/>
      <c r="M93" s="143" t="str">
        <f>IF(G93=1,ROUND(INDEX('8-Choosing Asset Strategies'!$DL$4:$DL$101,MATCH($C93,'8-Choosing Asset Strategies'!$C$4:$C$101,0)),2),"")</f>
        <v/>
      </c>
      <c r="N93" s="12" t="str">
        <f>IF(G93=1,ROUND(INDEX('8-Choosing Asset Strategies'!$DC$4:$DC$101,MATCH($C93,'8-Choosing Asset Strategies'!$C$4:$C$101,0)),2),"")</f>
        <v/>
      </c>
      <c r="O93" s="12" t="str">
        <f>IF(G93="","",INDEX('9 - Finance Strategy Parameters'!$H$3:$H$9,MATCH(B93,'9 - Finance Strategy Parameters'!$F$3:$F$9,0)))</f>
        <v/>
      </c>
      <c r="P93" s="12"/>
      <c r="Q93" s="144" t="str">
        <f>IFERROR((M93*INDEX('9 - Finance Strategy Parameters'!$C$3:$C$6,MATCH(P93,'9 - Finance Strategy Parameters'!$B$3:$B$6,0))*(1+INDEX('9 - Finance Strategy Parameters'!$C$3:$C$6,MATCH(P93,'9 - Finance Strategy Parameters'!$B$3:$B$6,0)))^(O93*12))/((1+INDEX('9 - Finance Strategy Parameters'!$C$3:$C$6,MATCH(P93,'9 - Finance Strategy Parameters'!$B$3:$B$6,0)))^(O93*12)-1),"")</f>
        <v/>
      </c>
      <c r="R93" s="144" t="str">
        <f t="shared" si="3"/>
        <v/>
      </c>
      <c r="S93" s="12"/>
      <c r="T93" s="143">
        <f>IF(H93=1,ROUND(INDEX('8-Choosing Asset Strategies'!$DL$4:$DL$101,MATCH($C93,'8-Choosing Asset Strategies'!$C$4:$C$101,0)),2),"")</f>
        <v>6630.96</v>
      </c>
      <c r="U93" s="145">
        <f>IF(H93=1,ROUND(INDEX('8-Choosing Asset Strategies'!$DC$4:$DC$101,MATCH($C93,'8-Choosing Asset Strategies'!$C$4:$C$101,0)),2),"")</f>
        <v>15</v>
      </c>
      <c r="V93" s="101">
        <f t="shared" si="4"/>
        <v>442.06400000000002</v>
      </c>
      <c r="W93" s="155">
        <f t="shared" si="5"/>
        <v>36.838666666666668</v>
      </c>
    </row>
    <row r="94" spans="1:23" x14ac:dyDescent="0.25">
      <c r="A94" s="10" t="s">
        <v>37</v>
      </c>
      <c r="B94" s="138">
        <f>INDEX('8-Choosing Asset Strategies'!$B$4:$B$101,MATCH('9 - Financing Strategy'!C94,'8-Choosing Asset Strategies'!$C$4:$C$101,0))</f>
        <v>7</v>
      </c>
      <c r="C94" s="11" t="s">
        <v>18</v>
      </c>
      <c r="D94" s="13" t="str">
        <f>IF(INDEX('8-Choosing Asset Strategies'!$CW$4:$CW$101,MATCH($C94,'8-Choosing Asset Strategies'!$C$4:$C$101,0))=0,"",INDEX('8-Choosing Asset Strategies'!$CW$4:$CW$101,MATCH(C94,'8-Choosing Asset Strategies'!$C$4:$C$101,0)))</f>
        <v>Good condition</v>
      </c>
      <c r="E94" s="11"/>
      <c r="F94" s="138"/>
      <c r="G94" s="138"/>
      <c r="H94" s="138">
        <v>1</v>
      </c>
      <c r="J94" s="143" t="str">
        <f>IF(F94=1,ROUND(INDEX('8-Choosing Asset Strategies'!$DL$4:$DL$101,MATCH($C94,'8-Choosing Asset Strategies'!$C$4:$C$101,0)),2),"")</f>
        <v/>
      </c>
      <c r="K94" s="12" t="str">
        <f>IF(F94=1,ROUND(INDEX('8-Choosing Asset Strategies'!$DC$4:$DC$101,MATCH($C94,'8-Choosing Asset Strategies'!$C$4:$C$101,0)),2),"")</f>
        <v/>
      </c>
      <c r="L94" s="12"/>
      <c r="M94" s="143" t="str">
        <f>IF(G94=1,ROUND(INDEX('8-Choosing Asset Strategies'!$DL$4:$DL$101,MATCH($C94,'8-Choosing Asset Strategies'!$C$4:$C$101,0)),2),"")</f>
        <v/>
      </c>
      <c r="N94" s="12" t="str">
        <f>IF(G94=1,ROUND(INDEX('8-Choosing Asset Strategies'!$DC$4:$DC$101,MATCH($C94,'8-Choosing Asset Strategies'!$C$4:$C$101,0)),2),"")</f>
        <v/>
      </c>
      <c r="O94" s="12" t="str">
        <f>IF(G94="","",INDEX('9 - Finance Strategy Parameters'!$H$3:$H$9,MATCH(B94,'9 - Finance Strategy Parameters'!$F$3:$F$9,0)))</f>
        <v/>
      </c>
      <c r="P94" s="12"/>
      <c r="Q94" s="144" t="str">
        <f>IFERROR((M94*INDEX('9 - Finance Strategy Parameters'!$C$3:$C$6,MATCH(P94,'9 - Finance Strategy Parameters'!$B$3:$B$6,0))*(1+INDEX('9 - Finance Strategy Parameters'!$C$3:$C$6,MATCH(P94,'9 - Finance Strategy Parameters'!$B$3:$B$6,0)))^(O94*12))/((1+INDEX('9 - Finance Strategy Parameters'!$C$3:$C$6,MATCH(P94,'9 - Finance Strategy Parameters'!$B$3:$B$6,0)))^(O94*12)-1),"")</f>
        <v/>
      </c>
      <c r="R94" s="144" t="str">
        <f t="shared" si="3"/>
        <v/>
      </c>
      <c r="S94" s="12"/>
      <c r="T94" s="143">
        <f>IF(H94=1,ROUND(INDEX('8-Choosing Asset Strategies'!$DL$4:$DL$101,MATCH($C94,'8-Choosing Asset Strategies'!$C$4:$C$101,0)),2),"")</f>
        <v>90573.87</v>
      </c>
      <c r="U94" s="145">
        <f>IF(H94=1,ROUND(INDEX('8-Choosing Asset Strategies'!$DC$4:$DC$101,MATCH($C94,'8-Choosing Asset Strategies'!$C$4:$C$101,0)),2),"")</f>
        <v>19</v>
      </c>
      <c r="V94" s="101">
        <f t="shared" si="4"/>
        <v>4767.0457894736837</v>
      </c>
      <c r="W94" s="155">
        <f t="shared" si="5"/>
        <v>397.25381578947366</v>
      </c>
    </row>
    <row r="95" spans="1:23" ht="30" x14ac:dyDescent="0.25">
      <c r="A95" s="10" t="s">
        <v>38</v>
      </c>
      <c r="B95" s="138">
        <f>INDEX('8-Choosing Asset Strategies'!$B$4:$B$101,MATCH('9 - Financing Strategy'!C95,'8-Choosing Asset Strategies'!$C$4:$C$101,0))</f>
        <v>7</v>
      </c>
      <c r="C95" s="11" t="s">
        <v>168</v>
      </c>
      <c r="D95" s="13" t="str">
        <f>IF(INDEX('8-Choosing Asset Strategies'!$CW$4:$CW$101,MATCH($C95,'8-Choosing Asset Strategies'!$C$4:$C$101,0))=0,"",INDEX('8-Choosing Asset Strategies'!$CW$4:$CW$101,MATCH(C95,'8-Choosing Asset Strategies'!$C$4:$C$101,0)))</f>
        <v>Good condition</v>
      </c>
      <c r="E95" s="11"/>
      <c r="F95" s="138"/>
      <c r="G95" s="138"/>
      <c r="H95" s="138">
        <v>1</v>
      </c>
      <c r="J95" s="143" t="str">
        <f>IF(F95=1,ROUND(INDEX('8-Choosing Asset Strategies'!$DL$4:$DL$101,MATCH($C95,'8-Choosing Asset Strategies'!$C$4:$C$101,0)),2),"")</f>
        <v/>
      </c>
      <c r="K95" s="12" t="str">
        <f>IF(F95=1,ROUND(INDEX('8-Choosing Asset Strategies'!$DC$4:$DC$101,MATCH($C95,'8-Choosing Asset Strategies'!$C$4:$C$101,0)),2),"")</f>
        <v/>
      </c>
      <c r="L95" s="12"/>
      <c r="M95" s="143" t="str">
        <f>IF(G95=1,ROUND(INDEX('8-Choosing Asset Strategies'!$DL$4:$DL$101,MATCH($C95,'8-Choosing Asset Strategies'!$C$4:$C$101,0)),2),"")</f>
        <v/>
      </c>
      <c r="N95" s="12" t="str">
        <f>IF(G95=1,ROUND(INDEX('8-Choosing Asset Strategies'!$DC$4:$DC$101,MATCH($C95,'8-Choosing Asset Strategies'!$C$4:$C$101,0)),2),"")</f>
        <v/>
      </c>
      <c r="O95" s="12" t="str">
        <f>IF(G95="","",INDEX('9 - Finance Strategy Parameters'!$H$3:$H$9,MATCH(B95,'9 - Finance Strategy Parameters'!$F$3:$F$9,0)))</f>
        <v/>
      </c>
      <c r="P95" s="12"/>
      <c r="Q95" s="144" t="str">
        <f>IFERROR((M95*INDEX('9 - Finance Strategy Parameters'!$C$3:$C$6,MATCH(P95,'9 - Finance Strategy Parameters'!$B$3:$B$6,0))*(1+INDEX('9 - Finance Strategy Parameters'!$C$3:$C$6,MATCH(P95,'9 - Finance Strategy Parameters'!$B$3:$B$6,0)))^(O95*12))/((1+INDEX('9 - Finance Strategy Parameters'!$C$3:$C$6,MATCH(P95,'9 - Finance Strategy Parameters'!$B$3:$B$6,0)))^(O95*12)-1),"")</f>
        <v/>
      </c>
      <c r="R95" s="144" t="str">
        <f t="shared" si="3"/>
        <v/>
      </c>
      <c r="S95" s="12"/>
      <c r="T95" s="143">
        <f>IF(H95=1,ROUND(INDEX('8-Choosing Asset Strategies'!$DL$4:$DL$101,MATCH($C95,'8-Choosing Asset Strategies'!$C$4:$C$101,0)),2),"")</f>
        <v>65560.3</v>
      </c>
      <c r="U95" s="145">
        <f>IF(H95=1,ROUND(INDEX('8-Choosing Asset Strategies'!$DC$4:$DC$101,MATCH($C95,'8-Choosing Asset Strategies'!$C$4:$C$101,0)),2),"")</f>
        <v>32</v>
      </c>
      <c r="V95" s="101">
        <f t="shared" si="4"/>
        <v>2048.7593750000001</v>
      </c>
      <c r="W95" s="155">
        <f t="shared" si="5"/>
        <v>170.72994791666667</v>
      </c>
    </row>
    <row r="96" spans="1:23" ht="45" x14ac:dyDescent="0.25">
      <c r="A96" s="10" t="s">
        <v>38</v>
      </c>
      <c r="B96" s="138">
        <f>INDEX('8-Choosing Asset Strategies'!$B$4:$B$101,MATCH('9 - Financing Strategy'!C96,'8-Choosing Asset Strategies'!$C$4:$C$101,0))</f>
        <v>7</v>
      </c>
      <c r="C96" s="11" t="s">
        <v>169</v>
      </c>
      <c r="D96" s="13" t="str">
        <f>IF(INDEX('8-Choosing Asset Strategies'!$CW$4:$CW$101,MATCH($C96,'8-Choosing Asset Strategies'!$C$4:$C$101,0))=0,"",INDEX('8-Choosing Asset Strategies'!$CW$4:$CW$101,MATCH(C96,'8-Choosing Asset Strategies'!$C$4:$C$101,0)))</f>
        <v>Good condition</v>
      </c>
      <c r="E96" s="11"/>
      <c r="F96" s="138"/>
      <c r="G96" s="138"/>
      <c r="H96" s="138">
        <v>1</v>
      </c>
      <c r="J96" s="143" t="str">
        <f>IF(F96=1,ROUND(INDEX('8-Choosing Asset Strategies'!$DL$4:$DL$101,MATCH($C96,'8-Choosing Asset Strategies'!$C$4:$C$101,0)),2),"")</f>
        <v/>
      </c>
      <c r="K96" s="12" t="str">
        <f>IF(F96=1,ROUND(INDEX('8-Choosing Asset Strategies'!$DC$4:$DC$101,MATCH($C96,'8-Choosing Asset Strategies'!$C$4:$C$101,0)),2),"")</f>
        <v/>
      </c>
      <c r="L96" s="12"/>
      <c r="M96" s="143" t="str">
        <f>IF(G96=1,ROUND(INDEX('8-Choosing Asset Strategies'!$DL$4:$DL$101,MATCH($C96,'8-Choosing Asset Strategies'!$C$4:$C$101,0)),2),"")</f>
        <v/>
      </c>
      <c r="N96" s="12" t="str">
        <f>IF(G96=1,ROUND(INDEX('8-Choosing Asset Strategies'!$DC$4:$DC$101,MATCH($C96,'8-Choosing Asset Strategies'!$C$4:$C$101,0)),2),"")</f>
        <v/>
      </c>
      <c r="O96" s="12" t="str">
        <f>IF(G96="","",INDEX('9 - Finance Strategy Parameters'!$H$3:$H$9,MATCH(B96,'9 - Finance Strategy Parameters'!$F$3:$F$9,0)))</f>
        <v/>
      </c>
      <c r="P96" s="12"/>
      <c r="Q96" s="144" t="str">
        <f>IFERROR((M96*INDEX('9 - Finance Strategy Parameters'!$C$3:$C$6,MATCH(P96,'9 - Finance Strategy Parameters'!$B$3:$B$6,0))*(1+INDEX('9 - Finance Strategy Parameters'!$C$3:$C$6,MATCH(P96,'9 - Finance Strategy Parameters'!$B$3:$B$6,0)))^(O96*12))/((1+INDEX('9 - Finance Strategy Parameters'!$C$3:$C$6,MATCH(P96,'9 - Finance Strategy Parameters'!$B$3:$B$6,0)))^(O96*12)-1),"")</f>
        <v/>
      </c>
      <c r="R96" s="144" t="str">
        <f t="shared" si="3"/>
        <v/>
      </c>
      <c r="S96" s="12"/>
      <c r="T96" s="143">
        <f>IF(H96=1,ROUND(INDEX('8-Choosing Asset Strategies'!$DL$4:$DL$101,MATCH($C96,'8-Choosing Asset Strategies'!$C$4:$C$101,0)),2),"")</f>
        <v>65560.3</v>
      </c>
      <c r="U96" s="145">
        <f>IF(H96=1,ROUND(INDEX('8-Choosing Asset Strategies'!$DC$4:$DC$101,MATCH($C96,'8-Choosing Asset Strategies'!$C$4:$C$101,0)),2),"")</f>
        <v>32</v>
      </c>
      <c r="V96" s="101">
        <f t="shared" si="4"/>
        <v>2048.7593750000001</v>
      </c>
      <c r="W96" s="155">
        <f t="shared" si="5"/>
        <v>170.72994791666667</v>
      </c>
    </row>
    <row r="97" spans="1:23" ht="30" x14ac:dyDescent="0.25">
      <c r="A97" s="10" t="s">
        <v>38</v>
      </c>
      <c r="B97" s="138">
        <f>INDEX('8-Choosing Asset Strategies'!$B$4:$B$101,MATCH('9 - Financing Strategy'!C97,'8-Choosing Asset Strategies'!$C$4:$C$101,0))</f>
        <v>7</v>
      </c>
      <c r="C97" s="11" t="s">
        <v>170</v>
      </c>
      <c r="D97" s="13" t="str">
        <f>IF(INDEX('8-Choosing Asset Strategies'!$CW$4:$CW$101,MATCH($C97,'8-Choosing Asset Strategies'!$C$4:$C$101,0))=0,"",INDEX('8-Choosing Asset Strategies'!$CW$4:$CW$101,MATCH(C97,'8-Choosing Asset Strategies'!$C$4:$C$101,0)))</f>
        <v>Good condition</v>
      </c>
      <c r="E97" s="11"/>
      <c r="F97" s="138"/>
      <c r="G97" s="138"/>
      <c r="H97" s="138">
        <v>1</v>
      </c>
      <c r="J97" s="143" t="str">
        <f>IF(F97=1,ROUND(INDEX('8-Choosing Asset Strategies'!$DL$4:$DL$101,MATCH($C97,'8-Choosing Asset Strategies'!$C$4:$C$101,0)),2),"")</f>
        <v/>
      </c>
      <c r="K97" s="12" t="str">
        <f>IF(F97=1,ROUND(INDEX('8-Choosing Asset Strategies'!$DC$4:$DC$101,MATCH($C97,'8-Choosing Asset Strategies'!$C$4:$C$101,0)),2),"")</f>
        <v/>
      </c>
      <c r="L97" s="12"/>
      <c r="M97" s="143" t="str">
        <f>IF(G97=1,ROUND(INDEX('8-Choosing Asset Strategies'!$DL$4:$DL$101,MATCH($C97,'8-Choosing Asset Strategies'!$C$4:$C$101,0)),2),"")</f>
        <v/>
      </c>
      <c r="N97" s="12" t="str">
        <f>IF(G97=1,ROUND(INDEX('8-Choosing Asset Strategies'!$DC$4:$DC$101,MATCH($C97,'8-Choosing Asset Strategies'!$C$4:$C$101,0)),2),"")</f>
        <v/>
      </c>
      <c r="O97" s="12" t="str">
        <f>IF(G97="","",INDEX('9 - Finance Strategy Parameters'!$H$3:$H$9,MATCH(B97,'9 - Finance Strategy Parameters'!$F$3:$F$9,0)))</f>
        <v/>
      </c>
      <c r="P97" s="12"/>
      <c r="Q97" s="144" t="str">
        <f>IFERROR((M97*INDEX('9 - Finance Strategy Parameters'!$C$3:$C$6,MATCH(P97,'9 - Finance Strategy Parameters'!$B$3:$B$6,0))*(1+INDEX('9 - Finance Strategy Parameters'!$C$3:$C$6,MATCH(P97,'9 - Finance Strategy Parameters'!$B$3:$B$6,0)))^(O97*12))/((1+INDEX('9 - Finance Strategy Parameters'!$C$3:$C$6,MATCH(P97,'9 - Finance Strategy Parameters'!$B$3:$B$6,0)))^(O97*12)-1),"")</f>
        <v/>
      </c>
      <c r="R97" s="144" t="str">
        <f t="shared" si="3"/>
        <v/>
      </c>
      <c r="S97" s="12"/>
      <c r="T97" s="143">
        <f>IF(H97=1,ROUND(INDEX('8-Choosing Asset Strategies'!$DL$4:$DL$101,MATCH($C97,'8-Choosing Asset Strategies'!$C$4:$C$101,0)),2),"")</f>
        <v>65560.3</v>
      </c>
      <c r="U97" s="145">
        <f>IF(H97=1,ROUND(INDEX('8-Choosing Asset Strategies'!$DC$4:$DC$101,MATCH($C97,'8-Choosing Asset Strategies'!$C$4:$C$101,0)),2),"")</f>
        <v>32</v>
      </c>
      <c r="V97" s="101">
        <f t="shared" si="4"/>
        <v>2048.7593750000001</v>
      </c>
      <c r="W97" s="155">
        <f t="shared" si="5"/>
        <v>170.72994791666667</v>
      </c>
    </row>
    <row r="98" spans="1:23" x14ac:dyDescent="0.25">
      <c r="A98" s="110" t="s">
        <v>38</v>
      </c>
      <c r="B98" s="138">
        <f>INDEX('8-Choosing Asset Strategies'!$B$4:$B$101,MATCH('9 - Financing Strategy'!C98,'8-Choosing Asset Strategies'!$C$4:$C$101,0))</f>
        <v>7</v>
      </c>
      <c r="C98" s="119" t="s">
        <v>215</v>
      </c>
      <c r="D98" s="13" t="str">
        <f>IF(INDEX('8-Choosing Asset Strategies'!$CW$4:$CW$101,MATCH($C98,'8-Choosing Asset Strategies'!$C$4:$C$101,0))=0,"",INDEX('8-Choosing Asset Strategies'!$CW$4:$CW$101,MATCH(C98,'8-Choosing Asset Strategies'!$C$4:$C$101,0)))</f>
        <v/>
      </c>
      <c r="E98" s="110"/>
      <c r="F98" s="138"/>
      <c r="G98" s="138"/>
      <c r="H98" s="138">
        <v>1</v>
      </c>
      <c r="J98" s="143" t="str">
        <f>IF(F98=1,ROUND(INDEX('8-Choosing Asset Strategies'!$DL$4:$DL$101,MATCH($C98,'8-Choosing Asset Strategies'!$C$4:$C$101,0)),2),"")</f>
        <v/>
      </c>
      <c r="K98" s="12" t="str">
        <f>IF(F98=1,ROUND(INDEX('8-Choosing Asset Strategies'!$DC$4:$DC$101,MATCH($C98,'8-Choosing Asset Strategies'!$C$4:$C$101,0)),2),"")</f>
        <v/>
      </c>
      <c r="L98" s="12"/>
      <c r="M98" s="143" t="str">
        <f>IF(G98=1,ROUND(INDEX('8-Choosing Asset Strategies'!$DL$4:$DL$101,MATCH($C98,'8-Choosing Asset Strategies'!$C$4:$C$101,0)),2),"")</f>
        <v/>
      </c>
      <c r="N98" s="12" t="str">
        <f>IF(G98=1,ROUND(INDEX('8-Choosing Asset Strategies'!$DC$4:$DC$101,MATCH($C98,'8-Choosing Asset Strategies'!$C$4:$C$101,0)),2),"")</f>
        <v/>
      </c>
      <c r="O98" s="12" t="str">
        <f>IF(G98="","",INDEX('9 - Finance Strategy Parameters'!$H$3:$H$9,MATCH(B98,'9 - Finance Strategy Parameters'!$F$3:$F$9,0)))</f>
        <v/>
      </c>
      <c r="P98" s="12"/>
      <c r="Q98" s="144" t="str">
        <f>IFERROR((M98*INDEX('9 - Finance Strategy Parameters'!$C$3:$C$6,MATCH(P98,'9 - Finance Strategy Parameters'!$B$3:$B$6,0))*(1+INDEX('9 - Finance Strategy Parameters'!$C$3:$C$6,MATCH(P98,'9 - Finance Strategy Parameters'!$B$3:$B$6,0)))^(O98*12))/((1+INDEX('9 - Finance Strategy Parameters'!$C$3:$C$6,MATCH(P98,'9 - Finance Strategy Parameters'!$B$3:$B$6,0)))^(O98*12)-1),"")</f>
        <v/>
      </c>
      <c r="R98" s="144" t="str">
        <f t="shared" si="3"/>
        <v/>
      </c>
      <c r="S98" s="12"/>
      <c r="T98" s="143">
        <f>IF(H98=1,ROUND(INDEX('8-Choosing Asset Strategies'!$DL$4:$DL$101,MATCH($C98,'8-Choosing Asset Strategies'!$C$4:$C$101,0)),2),"")</f>
        <v>354418.31</v>
      </c>
      <c r="U98" s="145">
        <f>IF(H98=1,ROUND(INDEX('8-Choosing Asset Strategies'!$DC$4:$DC$101,MATCH($C98,'8-Choosing Asset Strategies'!$C$4:$C$101,0)),2),"")</f>
        <v>35</v>
      </c>
      <c r="V98" s="101">
        <f t="shared" si="4"/>
        <v>10126.237428571429</v>
      </c>
      <c r="W98" s="155">
        <f t="shared" si="5"/>
        <v>843.85311904761909</v>
      </c>
    </row>
    <row r="99" spans="1:23" ht="45" x14ac:dyDescent="0.25">
      <c r="A99" s="10" t="s">
        <v>38</v>
      </c>
      <c r="B99" s="138">
        <f>INDEX('8-Choosing Asset Strategies'!$B$4:$B$101,MATCH('9 - Financing Strategy'!C99,'8-Choosing Asset Strategies'!$C$4:$C$101,0))</f>
        <v>7</v>
      </c>
      <c r="C99" s="11" t="s">
        <v>171</v>
      </c>
      <c r="D99" s="13" t="str">
        <f>IF(INDEX('8-Choosing Asset Strategies'!$CW$4:$CW$101,MATCH($C99,'8-Choosing Asset Strategies'!$C$4:$C$101,0))=0,"",INDEX('8-Choosing Asset Strategies'!$CW$4:$CW$101,MATCH(C99,'8-Choosing Asset Strategies'!$C$4:$C$101,0)))</f>
        <v>Good condition</v>
      </c>
      <c r="E99" s="11"/>
      <c r="F99" s="138"/>
      <c r="G99" s="138"/>
      <c r="H99" s="138">
        <v>1</v>
      </c>
      <c r="J99" s="143" t="str">
        <f>IF(F99=1,ROUND(INDEX('8-Choosing Asset Strategies'!$DL$4:$DL$101,MATCH($C99,'8-Choosing Asset Strategies'!$C$4:$C$101,0)),2),"")</f>
        <v/>
      </c>
      <c r="K99" s="12" t="str">
        <f>IF(F99=1,ROUND(INDEX('8-Choosing Asset Strategies'!$DC$4:$DC$101,MATCH($C99,'8-Choosing Asset Strategies'!$C$4:$C$101,0)),2),"")</f>
        <v/>
      </c>
      <c r="L99" s="12"/>
      <c r="M99" s="143" t="str">
        <f>IF(G99=1,ROUND(INDEX('8-Choosing Asset Strategies'!$DL$4:$DL$101,MATCH($C99,'8-Choosing Asset Strategies'!$C$4:$C$101,0)),2),"")</f>
        <v/>
      </c>
      <c r="N99" s="12" t="str">
        <f>IF(G99=1,ROUND(INDEX('8-Choosing Asset Strategies'!$DC$4:$DC$101,MATCH($C99,'8-Choosing Asset Strategies'!$C$4:$C$101,0)),2),"")</f>
        <v/>
      </c>
      <c r="O99" s="12" t="str">
        <f>IF(G99="","",INDEX('9 - Finance Strategy Parameters'!$H$3:$H$9,MATCH(B99,'9 - Finance Strategy Parameters'!$F$3:$F$9,0)))</f>
        <v/>
      </c>
      <c r="P99" s="12"/>
      <c r="Q99" s="144" t="str">
        <f>IFERROR((M99*INDEX('9 - Finance Strategy Parameters'!$C$3:$C$6,MATCH(P99,'9 - Finance Strategy Parameters'!$B$3:$B$6,0))*(1+INDEX('9 - Finance Strategy Parameters'!$C$3:$C$6,MATCH(P99,'9 - Finance Strategy Parameters'!$B$3:$B$6,0)))^(O99*12))/((1+INDEX('9 - Finance Strategy Parameters'!$C$3:$C$6,MATCH(P99,'9 - Finance Strategy Parameters'!$B$3:$B$6,0)))^(O99*12)-1),"")</f>
        <v/>
      </c>
      <c r="R99" s="144" t="str">
        <f t="shared" si="3"/>
        <v/>
      </c>
      <c r="S99" s="12"/>
      <c r="T99" s="143">
        <f>IF(H99=1,ROUND(INDEX('8-Choosing Asset Strategies'!$DL$4:$DL$101,MATCH($C99,'8-Choosing Asset Strategies'!$C$4:$C$101,0)),2),"")</f>
        <v>65560.3</v>
      </c>
      <c r="U99" s="145">
        <f>IF(H99=1,ROUND(INDEX('8-Choosing Asset Strategies'!$DC$4:$DC$101,MATCH($C99,'8-Choosing Asset Strategies'!$C$4:$C$101,0)),2),"")</f>
        <v>32</v>
      </c>
      <c r="V99" s="101">
        <f t="shared" si="4"/>
        <v>2048.7593750000001</v>
      </c>
      <c r="W99" s="155">
        <f t="shared" si="5"/>
        <v>170.72994791666667</v>
      </c>
    </row>
    <row r="100" spans="1:23" x14ac:dyDescent="0.25">
      <c r="A100" s="1" t="s">
        <v>37</v>
      </c>
      <c r="B100" s="138">
        <f>INDEX('8-Choosing Asset Strategies'!$B$4:$B$101,MATCH('9 - Financing Strategy'!C100,'8-Choosing Asset Strategies'!$C$4:$C$101,0))</f>
        <v>5</v>
      </c>
      <c r="C100" s="12" t="s">
        <v>188</v>
      </c>
      <c r="D100" s="13" t="str">
        <f>IF(INDEX('8-Choosing Asset Strategies'!$CW$4:$CW$101,MATCH($C100,'8-Choosing Asset Strategies'!$C$4:$C$101,0))=0,"",INDEX('8-Choosing Asset Strategies'!$CW$4:$CW$101,MATCH(C100,'8-Choosing Asset Strategies'!$C$4:$C$101,0)))</f>
        <v>Good condition</v>
      </c>
      <c r="F100" s="138"/>
      <c r="G100" s="138"/>
      <c r="H100" s="138">
        <v>1</v>
      </c>
      <c r="J100" s="143" t="str">
        <f>IF(F100=1,ROUND(INDEX('8-Choosing Asset Strategies'!$DL$4:$DL$101,MATCH($C100,'8-Choosing Asset Strategies'!$C$4:$C$101,0)),2),"")</f>
        <v/>
      </c>
      <c r="K100" s="12" t="str">
        <f>IF(F100=1,ROUND(INDEX('8-Choosing Asset Strategies'!$DC$4:$DC$101,MATCH($C100,'8-Choosing Asset Strategies'!$C$4:$C$101,0)),2),"")</f>
        <v/>
      </c>
      <c r="L100" s="12"/>
      <c r="M100" s="143" t="str">
        <f>IF(G100=1,ROUND(INDEX('8-Choosing Asset Strategies'!$DL$4:$DL$101,MATCH($C100,'8-Choosing Asset Strategies'!$C$4:$C$101,0)),2),"")</f>
        <v/>
      </c>
      <c r="N100" s="12" t="str">
        <f>IF(G100=1,ROUND(INDEX('8-Choosing Asset Strategies'!$DC$4:$DC$101,MATCH($C100,'8-Choosing Asset Strategies'!$C$4:$C$101,0)),2),"")</f>
        <v/>
      </c>
      <c r="O100" s="12" t="str">
        <f>IF(G100="","",INDEX('9 - Finance Strategy Parameters'!$H$3:$H$9,MATCH(B100,'9 - Finance Strategy Parameters'!$F$3:$F$9,0)))</f>
        <v/>
      </c>
      <c r="P100" s="12"/>
      <c r="Q100" s="144" t="str">
        <f>IFERROR((M100*INDEX('9 - Finance Strategy Parameters'!$C$3:$C$6,MATCH(P100,'9 - Finance Strategy Parameters'!$B$3:$B$6,0))*(1+INDEX('9 - Finance Strategy Parameters'!$C$3:$C$6,MATCH(P100,'9 - Finance Strategy Parameters'!$B$3:$B$6,0)))^(O100*12))/((1+INDEX('9 - Finance Strategy Parameters'!$C$3:$C$6,MATCH(P100,'9 - Finance Strategy Parameters'!$B$3:$B$6,0)))^(O100*12)-1),"")</f>
        <v/>
      </c>
      <c r="R100" s="144" t="str">
        <f t="shared" si="3"/>
        <v/>
      </c>
      <c r="S100" s="12"/>
      <c r="T100" s="143">
        <f>IF(H100=1,ROUND(INDEX('8-Choosing Asset Strategies'!$DL$4:$DL$101,MATCH($C100,'8-Choosing Asset Strategies'!$C$4:$C$101,0)),2),"")</f>
        <v>225458.09</v>
      </c>
      <c r="U100" s="145">
        <f>IF(H100=1,ROUND(INDEX('8-Choosing Asset Strategies'!$DC$4:$DC$101,MATCH($C100,'8-Choosing Asset Strategies'!$C$4:$C$101,0)),2),"")</f>
        <v>40</v>
      </c>
      <c r="V100" s="101">
        <f t="shared" si="4"/>
        <v>5636.4522500000003</v>
      </c>
      <c r="W100" s="155">
        <f t="shared" si="5"/>
        <v>469.70435416666669</v>
      </c>
    </row>
    <row r="101" spans="1:23" ht="30" x14ac:dyDescent="0.25">
      <c r="A101" s="1" t="s">
        <v>37</v>
      </c>
      <c r="B101" s="138">
        <f>INDEX('8-Choosing Asset Strategies'!$B$4:$B$101,MATCH('9 - Financing Strategy'!C101,'8-Choosing Asset Strategies'!$C$4:$C$101,0))</f>
        <v>5</v>
      </c>
      <c r="C101" s="12" t="s">
        <v>189</v>
      </c>
      <c r="D101" s="13" t="str">
        <f>IF(INDEX('8-Choosing Asset Strategies'!$CW$4:$CW$101,MATCH($C101,'8-Choosing Asset Strategies'!$C$4:$C$101,0))=0,"",INDEX('8-Choosing Asset Strategies'!$CW$4:$CW$101,MATCH(C101,'8-Choosing Asset Strategies'!$C$4:$C$101,0)))</f>
        <v>Being rebuilt and landscaped</v>
      </c>
      <c r="F101" s="138"/>
      <c r="G101" s="138"/>
      <c r="H101" s="138">
        <v>1</v>
      </c>
      <c r="J101" s="143" t="str">
        <f>IF(F101=1,ROUND(INDEX('8-Choosing Asset Strategies'!$DL$4:$DL$101,MATCH($C101,'8-Choosing Asset Strategies'!$C$4:$C$101,0)),2),"")</f>
        <v/>
      </c>
      <c r="K101" s="12" t="str">
        <f>IF(F101=1,ROUND(INDEX('8-Choosing Asset Strategies'!$DC$4:$DC$101,MATCH($C101,'8-Choosing Asset Strategies'!$C$4:$C$101,0)),2),"")</f>
        <v/>
      </c>
      <c r="L101" s="12"/>
      <c r="M101" s="143" t="str">
        <f>IF(G101=1,ROUND(INDEX('8-Choosing Asset Strategies'!$DL$4:$DL$101,MATCH($C101,'8-Choosing Asset Strategies'!$C$4:$C$101,0)),2),"")</f>
        <v/>
      </c>
      <c r="N101" s="12" t="str">
        <f>IF(G101=1,ROUND(INDEX('8-Choosing Asset Strategies'!$DC$4:$DC$101,MATCH($C101,'8-Choosing Asset Strategies'!$C$4:$C$101,0)),2),"")</f>
        <v/>
      </c>
      <c r="O101" s="12" t="str">
        <f>IF(G101="","",INDEX('9 - Finance Strategy Parameters'!$H$3:$H$9,MATCH(B101,'9 - Finance Strategy Parameters'!$F$3:$F$9,0)))</f>
        <v/>
      </c>
      <c r="P101" s="12"/>
      <c r="Q101" s="144" t="str">
        <f>IFERROR((M101*INDEX('9 - Finance Strategy Parameters'!$C$3:$C$6,MATCH(P101,'9 - Finance Strategy Parameters'!$B$3:$B$6,0))*(1+INDEX('9 - Finance Strategy Parameters'!$C$3:$C$6,MATCH(P101,'9 - Finance Strategy Parameters'!$B$3:$B$6,0)))^(O101*12))/((1+INDEX('9 - Finance Strategy Parameters'!$C$3:$C$6,MATCH(P101,'9 - Finance Strategy Parameters'!$B$3:$B$6,0)))^(O101*12)-1),"")</f>
        <v/>
      </c>
      <c r="R101" s="144" t="str">
        <f t="shared" si="3"/>
        <v/>
      </c>
      <c r="S101" s="12"/>
      <c r="T101" s="143">
        <f>IF(H101=1,ROUND(INDEX('8-Choosing Asset Strategies'!$DL$4:$DL$101,MATCH($C101,'8-Choosing Asset Strategies'!$C$4:$C$101,0)),2),"")</f>
        <v>316364.43</v>
      </c>
      <c r="U101" s="145">
        <f>IF(H101=1,ROUND(INDEX('8-Choosing Asset Strategies'!$DC$4:$DC$101,MATCH($C101,'8-Choosing Asset Strategies'!$C$4:$C$101,0)),2),"")</f>
        <v>45</v>
      </c>
      <c r="V101" s="101">
        <f t="shared" si="4"/>
        <v>7030.3206666666665</v>
      </c>
      <c r="W101" s="155">
        <f t="shared" si="5"/>
        <v>585.8600555555555</v>
      </c>
    </row>
    <row r="102" spans="1:23" ht="30" x14ac:dyDescent="0.25">
      <c r="A102" s="10" t="s">
        <v>39</v>
      </c>
      <c r="B102" s="138">
        <f>INDEX('8-Choosing Asset Strategies'!$B$4:$B$101,MATCH('9 - Financing Strategy'!C102,'8-Choosing Asset Strategies'!$C$4:$C$101,0))</f>
        <v>5</v>
      </c>
      <c r="C102" s="11" t="s">
        <v>20</v>
      </c>
      <c r="D102" s="13" t="str">
        <f>IF(INDEX('8-Choosing Asset Strategies'!$CW$4:$CW$101,MATCH($C102,'8-Choosing Asset Strategies'!$C$4:$C$101,0))=0,"",INDEX('8-Choosing Asset Strategies'!$CW$4:$CW$101,MATCH(C102,'8-Choosing Asset Strategies'!$C$4:$C$101,0)))</f>
        <v>Good condition</v>
      </c>
      <c r="E102" s="11"/>
      <c r="F102" s="138"/>
      <c r="G102" s="138">
        <v>1</v>
      </c>
      <c r="H102" s="138"/>
      <c r="J102" s="143" t="str">
        <f>IF(F102=1,ROUND(INDEX('8-Choosing Asset Strategies'!$DL$4:$DL$101,MATCH($C102,'8-Choosing Asset Strategies'!$C$4:$C$101,0)),2),"")</f>
        <v/>
      </c>
      <c r="K102" s="12" t="str">
        <f>IF(F102=1,ROUND(INDEX('8-Choosing Asset Strategies'!$DC$4:$DC$101,MATCH($C102,'8-Choosing Asset Strategies'!$C$4:$C$101,0)),2),"")</f>
        <v/>
      </c>
      <c r="L102" s="12"/>
      <c r="M102" s="143">
        <f>IF(G102=1,ROUND(INDEX('8-Choosing Asset Strategies'!$DL$4:$DL$101,MATCH($C102,'8-Choosing Asset Strategies'!$C$4:$C$101,0)),2),"")</f>
        <v>3163644.25</v>
      </c>
      <c r="N102" s="12">
        <f>IF(G102=1,ROUND(INDEX('8-Choosing Asset Strategies'!$DC$4:$DC$101,MATCH($C102,'8-Choosing Asset Strategies'!$C$4:$C$101,0)),2),"")</f>
        <v>45</v>
      </c>
      <c r="O102" s="12">
        <f>IF(G102="","",INDEX('9 - Finance Strategy Parameters'!$H$3:$H$9,MATCH(B102,'9 - Finance Strategy Parameters'!$F$3:$F$9,0)))</f>
        <v>30</v>
      </c>
      <c r="P102" s="12" t="s">
        <v>313</v>
      </c>
      <c r="Q102" s="144">
        <f>IFERROR((M102*INDEX('9 - Finance Strategy Parameters'!$C$3:$C$6,MATCH(P102,'9 - Finance Strategy Parameters'!$B$3:$B$6,0))*(1+INDEX('9 - Finance Strategy Parameters'!$C$3:$C$6,MATCH(P102,'9 - Finance Strategy Parameters'!$B$3:$B$6,0)))^(O102*12))/((1+INDEX('9 - Finance Strategy Parameters'!$C$3:$C$6,MATCH(P102,'9 - Finance Strategy Parameters'!$B$3:$B$6,0)))^(O102*12)-1),"")</f>
        <v>79102.010504543301</v>
      </c>
      <c r="R102" s="144">
        <f t="shared" si="3"/>
        <v>949224.12605451955</v>
      </c>
      <c r="S102" s="12"/>
      <c r="T102" s="143" t="str">
        <f>IF(H102=1,ROUND(INDEX('8-Choosing Asset Strategies'!$DL$4:$DL$101,MATCH($C102,'8-Choosing Asset Strategies'!$C$4:$C$101,0)),2),"")</f>
        <v/>
      </c>
      <c r="U102" s="145" t="str">
        <f>IF(H102=1,ROUND(INDEX('8-Choosing Asset Strategies'!$DC$4:$DC$101,MATCH($C102,'8-Choosing Asset Strategies'!$C$4:$C$101,0)),2),"")</f>
        <v/>
      </c>
      <c r="V102" s="101" t="str">
        <f t="shared" si="4"/>
        <v/>
      </c>
      <c r="W102" s="155" t="str">
        <f t="shared" si="5"/>
        <v/>
      </c>
    </row>
  </sheetData>
  <mergeCells count="6">
    <mergeCell ref="F1:H1"/>
    <mergeCell ref="F2:H2"/>
    <mergeCell ref="J2:K2"/>
    <mergeCell ref="T2:W2"/>
    <mergeCell ref="J1:W1"/>
    <mergeCell ref="M2:R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0DE66-2A24-404B-8404-D0FA318BABF6}">
  <dimension ref="A1:BT104"/>
  <sheetViews>
    <sheetView tabSelected="1" workbookViewId="0"/>
  </sheetViews>
  <sheetFormatPr defaultRowHeight="15" x14ac:dyDescent="0.25"/>
  <cols>
    <col min="1" max="1" width="10" style="1" customWidth="1"/>
    <col min="2" max="2" width="10" style="138" customWidth="1"/>
    <col min="3" max="3" width="28.140625" style="1" customWidth="1"/>
    <col min="4" max="4" width="27.85546875" style="1" customWidth="1"/>
    <col min="5" max="5" width="2.7109375" style="1" customWidth="1"/>
    <col min="6" max="8" width="12.7109375" style="1" customWidth="1"/>
    <col min="9" max="9" width="2.7109375" style="1" customWidth="1"/>
    <col min="10" max="11" width="12.7109375" style="1" customWidth="1"/>
    <col min="12" max="12" width="2.7109375" style="1" customWidth="1"/>
    <col min="13" max="18" width="12.7109375" style="1" customWidth="1"/>
    <col min="19" max="19" width="2.7109375" style="1" customWidth="1"/>
    <col min="20" max="22" width="12.7109375" style="1" customWidth="1"/>
    <col min="23" max="23" width="12.7109375" style="141" customWidth="1"/>
    <col min="25" max="26" width="12.7109375" customWidth="1"/>
  </cols>
  <sheetData>
    <row r="1" spans="1:72" ht="21" x14ac:dyDescent="0.35">
      <c r="A1" s="136"/>
      <c r="B1" s="154"/>
      <c r="C1" s="137" t="s">
        <v>7</v>
      </c>
      <c r="D1" s="14"/>
      <c r="E1" s="140"/>
      <c r="F1" s="166" t="s">
        <v>301</v>
      </c>
      <c r="G1" s="167"/>
      <c r="H1" s="168"/>
      <c r="J1" s="166" t="s">
        <v>303</v>
      </c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8"/>
      <c r="AB1">
        <v>1</v>
      </c>
      <c r="AC1">
        <v>2</v>
      </c>
      <c r="AD1">
        <v>3</v>
      </c>
      <c r="AE1">
        <v>4</v>
      </c>
      <c r="AF1">
        <v>5</v>
      </c>
      <c r="AG1">
        <v>6</v>
      </c>
      <c r="AH1">
        <v>7</v>
      </c>
      <c r="AI1">
        <v>8</v>
      </c>
      <c r="AJ1">
        <v>9</v>
      </c>
      <c r="AK1">
        <v>10</v>
      </c>
      <c r="AL1">
        <v>11</v>
      </c>
      <c r="AM1">
        <v>12</v>
      </c>
      <c r="AN1">
        <v>13</v>
      </c>
      <c r="AO1">
        <v>14</v>
      </c>
      <c r="AP1">
        <v>15</v>
      </c>
      <c r="AQ1">
        <v>16</v>
      </c>
      <c r="AR1">
        <v>17</v>
      </c>
      <c r="AS1">
        <v>18</v>
      </c>
      <c r="AT1">
        <v>19</v>
      </c>
      <c r="AU1">
        <v>20</v>
      </c>
      <c r="AV1">
        <v>21</v>
      </c>
      <c r="AW1">
        <v>22</v>
      </c>
      <c r="AX1">
        <v>23</v>
      </c>
      <c r="AY1">
        <v>24</v>
      </c>
      <c r="AZ1">
        <v>25</v>
      </c>
      <c r="BA1">
        <v>26</v>
      </c>
      <c r="BB1">
        <v>27</v>
      </c>
      <c r="BC1">
        <v>28</v>
      </c>
      <c r="BD1">
        <v>29</v>
      </c>
      <c r="BE1">
        <v>30</v>
      </c>
      <c r="BF1">
        <v>31</v>
      </c>
      <c r="BG1">
        <v>32</v>
      </c>
      <c r="BH1">
        <v>33</v>
      </c>
      <c r="BI1">
        <v>34</v>
      </c>
      <c r="BJ1">
        <v>35</v>
      </c>
      <c r="BK1">
        <v>36</v>
      </c>
      <c r="BL1">
        <v>37</v>
      </c>
      <c r="BM1">
        <v>38</v>
      </c>
      <c r="BN1">
        <v>39</v>
      </c>
      <c r="BO1">
        <v>40</v>
      </c>
      <c r="BP1">
        <v>41</v>
      </c>
      <c r="BQ1">
        <v>42</v>
      </c>
      <c r="BR1">
        <v>43</v>
      </c>
      <c r="BS1">
        <v>44</v>
      </c>
      <c r="BT1">
        <v>45</v>
      </c>
    </row>
    <row r="2" spans="1:72" ht="18.75" x14ac:dyDescent="0.3">
      <c r="D2" s="2" t="s">
        <v>2</v>
      </c>
      <c r="F2" s="169"/>
      <c r="G2" s="170"/>
      <c r="H2" s="171"/>
      <c r="J2" s="172" t="s">
        <v>304</v>
      </c>
      <c r="K2" s="173"/>
      <c r="L2" s="142"/>
      <c r="M2" s="172" t="s">
        <v>299</v>
      </c>
      <c r="N2" s="173"/>
      <c r="O2" s="173"/>
      <c r="P2" s="173"/>
      <c r="Q2" s="173"/>
      <c r="R2" s="174"/>
      <c r="S2" s="142"/>
      <c r="T2" s="172" t="s">
        <v>300</v>
      </c>
      <c r="U2" s="173"/>
      <c r="V2" s="173"/>
      <c r="W2" s="174"/>
      <c r="AB2">
        <f>'8-Choosing Asset Strategies'!DR3</f>
        <v>2026</v>
      </c>
      <c r="AC2">
        <f>AB2+1</f>
        <v>2027</v>
      </c>
      <c r="AD2">
        <f t="shared" ref="AD2:BT2" si="0">AC2+1</f>
        <v>2028</v>
      </c>
      <c r="AE2">
        <f t="shared" si="0"/>
        <v>2029</v>
      </c>
      <c r="AF2">
        <f t="shared" si="0"/>
        <v>2030</v>
      </c>
      <c r="AG2">
        <f t="shared" si="0"/>
        <v>2031</v>
      </c>
      <c r="AH2">
        <f t="shared" si="0"/>
        <v>2032</v>
      </c>
      <c r="AI2">
        <f t="shared" si="0"/>
        <v>2033</v>
      </c>
      <c r="AJ2">
        <f t="shared" si="0"/>
        <v>2034</v>
      </c>
      <c r="AK2">
        <f t="shared" si="0"/>
        <v>2035</v>
      </c>
      <c r="AL2">
        <f t="shared" si="0"/>
        <v>2036</v>
      </c>
      <c r="AM2">
        <f t="shared" si="0"/>
        <v>2037</v>
      </c>
      <c r="AN2">
        <f t="shared" si="0"/>
        <v>2038</v>
      </c>
      <c r="AO2">
        <f t="shared" si="0"/>
        <v>2039</v>
      </c>
      <c r="AP2">
        <f t="shared" si="0"/>
        <v>2040</v>
      </c>
      <c r="AQ2">
        <f t="shared" si="0"/>
        <v>2041</v>
      </c>
      <c r="AR2">
        <f t="shared" si="0"/>
        <v>2042</v>
      </c>
      <c r="AS2">
        <f t="shared" si="0"/>
        <v>2043</v>
      </c>
      <c r="AT2">
        <f t="shared" si="0"/>
        <v>2044</v>
      </c>
      <c r="AU2">
        <f t="shared" si="0"/>
        <v>2045</v>
      </c>
      <c r="AV2">
        <f t="shared" si="0"/>
        <v>2046</v>
      </c>
      <c r="AW2">
        <f t="shared" si="0"/>
        <v>2047</v>
      </c>
      <c r="AX2">
        <f t="shared" si="0"/>
        <v>2048</v>
      </c>
      <c r="AY2">
        <f t="shared" si="0"/>
        <v>2049</v>
      </c>
      <c r="AZ2">
        <f t="shared" si="0"/>
        <v>2050</v>
      </c>
      <c r="BA2">
        <f t="shared" si="0"/>
        <v>2051</v>
      </c>
      <c r="BB2">
        <f t="shared" si="0"/>
        <v>2052</v>
      </c>
      <c r="BC2">
        <f t="shared" si="0"/>
        <v>2053</v>
      </c>
      <c r="BD2">
        <f t="shared" si="0"/>
        <v>2054</v>
      </c>
      <c r="BE2">
        <f t="shared" si="0"/>
        <v>2055</v>
      </c>
      <c r="BF2">
        <f t="shared" si="0"/>
        <v>2056</v>
      </c>
      <c r="BG2">
        <f t="shared" si="0"/>
        <v>2057</v>
      </c>
      <c r="BH2">
        <f t="shared" si="0"/>
        <v>2058</v>
      </c>
      <c r="BI2">
        <f t="shared" si="0"/>
        <v>2059</v>
      </c>
      <c r="BJ2">
        <f t="shared" si="0"/>
        <v>2060</v>
      </c>
      <c r="BK2">
        <f t="shared" si="0"/>
        <v>2061</v>
      </c>
      <c r="BL2">
        <f t="shared" si="0"/>
        <v>2062</v>
      </c>
      <c r="BM2">
        <f t="shared" si="0"/>
        <v>2063</v>
      </c>
      <c r="BN2">
        <f t="shared" si="0"/>
        <v>2064</v>
      </c>
      <c r="BO2">
        <f t="shared" si="0"/>
        <v>2065</v>
      </c>
      <c r="BP2">
        <f t="shared" si="0"/>
        <v>2066</v>
      </c>
      <c r="BQ2">
        <f t="shared" si="0"/>
        <v>2067</v>
      </c>
      <c r="BR2">
        <f t="shared" si="0"/>
        <v>2068</v>
      </c>
      <c r="BS2">
        <f t="shared" si="0"/>
        <v>2069</v>
      </c>
      <c r="BT2">
        <f t="shared" si="0"/>
        <v>2070</v>
      </c>
    </row>
    <row r="3" spans="1:72" ht="60" x14ac:dyDescent="0.25">
      <c r="A3" s="2" t="s">
        <v>31</v>
      </c>
      <c r="B3" s="2" t="s">
        <v>324</v>
      </c>
      <c r="C3" s="2" t="s">
        <v>0</v>
      </c>
      <c r="D3" s="2"/>
      <c r="E3" s="2"/>
      <c r="F3" s="2" t="s">
        <v>304</v>
      </c>
      <c r="G3" s="2" t="s">
        <v>299</v>
      </c>
      <c r="H3" s="2" t="s">
        <v>300</v>
      </c>
      <c r="J3" s="2" t="s">
        <v>302</v>
      </c>
      <c r="K3" s="2" t="s">
        <v>305</v>
      </c>
      <c r="M3" s="2" t="s">
        <v>302</v>
      </c>
      <c r="N3" s="2" t="s">
        <v>305</v>
      </c>
      <c r="O3" s="2" t="s">
        <v>310</v>
      </c>
      <c r="P3" s="2" t="s">
        <v>312</v>
      </c>
      <c r="Q3" s="2" t="s">
        <v>306</v>
      </c>
      <c r="R3" s="2" t="s">
        <v>307</v>
      </c>
      <c r="T3" s="2" t="s">
        <v>302</v>
      </c>
      <c r="U3" s="2" t="s">
        <v>305</v>
      </c>
      <c r="V3" s="2" t="s">
        <v>308</v>
      </c>
      <c r="W3" s="131" t="s">
        <v>309</v>
      </c>
      <c r="Y3" s="134" t="s">
        <v>329</v>
      </c>
      <c r="Z3" s="134" t="s">
        <v>5</v>
      </c>
    </row>
    <row r="4" spans="1:72" x14ac:dyDescent="0.25">
      <c r="A4" s="2"/>
      <c r="B4" s="29"/>
      <c r="C4" s="2"/>
      <c r="E4" s="2"/>
    </row>
    <row r="5" spans="1:72" ht="60" x14ac:dyDescent="0.25">
      <c r="A5" s="10" t="s">
        <v>34</v>
      </c>
      <c r="B5" s="138">
        <f>INDEX('8-Choosing Asset Strategies'!$B$4:$B$101,MATCH('9 - Financing Strategy'!C5,'8-Choosing Asset Strategies'!$C$4:$C$101,0))</f>
        <v>1</v>
      </c>
      <c r="C5" s="11" t="s">
        <v>49</v>
      </c>
      <c r="D5" s="13" t="str">
        <f>IF(INDEX('8-Choosing Asset Strategies'!$CW$4:$CW$101,MATCH($C5,'8-Choosing Asset Strategies'!$C$4:$C$101,0))=0,"",INDEX('8-Choosing Asset Strategies'!$CW$4:$CW$101,MATCH(C5,'8-Choosing Asset Strategies'!$C$4:$C$101,0)))</f>
        <v>Very leaky; pipe is deteriorating</v>
      </c>
      <c r="E5" s="11"/>
      <c r="F5" s="138">
        <v>1</v>
      </c>
      <c r="G5" s="138"/>
      <c r="H5" s="138"/>
      <c r="J5" s="143">
        <f>IF(F5=1,ROUND(INDEX('8-Choosing Asset Strategies'!$DL$4:$DL$101,MATCH($C5,'8-Choosing Asset Strategies'!$C$4:$C$101,0)),2),"")</f>
        <v>17990.8</v>
      </c>
      <c r="K5" s="12">
        <f>IF(F5=1,ROUND(INDEX('8-Choosing Asset Strategies'!$DC$4:$DC$101,MATCH($C5,'8-Choosing Asset Strategies'!$C$4:$C$101,0)),2),"")</f>
        <v>5</v>
      </c>
      <c r="L5" s="12"/>
      <c r="M5" s="143" t="str">
        <f>IF(G5=1,ROUND(INDEX('8-Choosing Asset Strategies'!$DL$4:$DL$101,MATCH($C5,'8-Choosing Asset Strategies'!$C$4:$C$101,0)),2),"")</f>
        <v/>
      </c>
      <c r="N5" s="12" t="str">
        <f>IF(G5=1,ROUND(INDEX('8-Choosing Asset Strategies'!$DC$4:$DC$101,MATCH($C5,'8-Choosing Asset Strategies'!$C$4:$C$101,0)),2),"")</f>
        <v/>
      </c>
      <c r="O5" s="12" t="str">
        <f>IF(G5="","",INDEX('9 - Finance Strategy Parameters'!$H$3:$H$9,MATCH(B5,'9 - Finance Strategy Parameters'!$F$3:$F$9,0)))</f>
        <v/>
      </c>
      <c r="P5" s="12" t="s">
        <v>313</v>
      </c>
      <c r="Q5" s="144" t="str">
        <f>IFERROR((M5*INDEX('9 - Finance Strategy Parameters'!$C$3:$C$6,MATCH(P5,'9 - Finance Strategy Parameters'!$B$3:$B$6,0))/12*(1+INDEX('9 - Finance Strategy Parameters'!$C$3:$C$6,MATCH(P5,'9 - Finance Strategy Parameters'!$B$3:$B$6,0))/12)^(O5*12))/((1+INDEX('9 - Finance Strategy Parameters'!$C$3:$C$6,MATCH(P5,'9 - Finance Strategy Parameters'!$B$3:$B$6,0))/12)^(O5*12)-1),"")</f>
        <v/>
      </c>
      <c r="R5" s="144" t="str">
        <f>IFERROR(Q5*12,"")</f>
        <v/>
      </c>
      <c r="S5" s="12"/>
      <c r="T5" s="143" t="str">
        <f>IF(H5=1,ROUND(INDEX('8-Choosing Asset Strategies'!$DL$4:$DL$101,MATCH($C5,'8-Choosing Asset Strategies'!$C$4:$C$101,0)),2),"")</f>
        <v/>
      </c>
      <c r="U5" s="145" t="str">
        <f>IF(H5=1,ROUND(INDEX('8-Choosing Asset Strategies'!$DC$4:$DC$101,MATCH($C5,'8-Choosing Asset Strategies'!$C$4:$C$101,0)),2),"")</f>
        <v/>
      </c>
      <c r="V5" s="101" t="str">
        <f>IFERROR(T5/U5,"")</f>
        <v/>
      </c>
      <c r="W5" s="155" t="str">
        <f>IFERROR(V5/12,"")</f>
        <v/>
      </c>
      <c r="Y5">
        <f>INDEX('8-Choosing Asset Strategies'!$DC$4:$DC$101,MATCH(C5,'8-Choosing Asset Strategies'!$C$4:$C$101,0))</f>
        <v>5</v>
      </c>
      <c r="Z5">
        <f>INDEX('8-Choosing Asset Strategies'!$DA$4:$DA$101,MATCH(C5,'8-Choosing Asset Strategies'!$C$4:$C$101,0))</f>
        <v>25</v>
      </c>
      <c r="AB5" s="159">
        <f>IF($F5=1,0,IF(AND($H5=1,AB$1&lt;=$Y5),$V5,IF(AND($H5=1,AB$1&gt;$Y5,AB$1&lt;=$Y5+$Z5),($T5*(1+$Z$1)^$Z5)/$Z5,IF(AND($H5=1,AB$1&gt;($Y5+$Z5),AB$1&lt;=($Y5+$Z5*2)),($T5*(1+$Z$1)^($Z5*2))/$Z5,IF(AND($H5=1,AB$1&gt;($Y5+$Z5*2),AB$1&lt;=($Y5+$Z5*3)),($T5*(1+$Z$1)^($Z5*3))/$Z5,IF(AND($H5=1,AB$1&gt;($Y5+$Z5*3),AB$1&lt;=($Y5+$Z5*4)),($T5*(1+$Z$1)^($Z5*4))/$Z5,IF(AND($G5=1,AB$1&lt;=$N5),0,IF(AND($G5=1,AB$1&gt;$N5,AB$1&lt;=($Y5+$Z5)),-1*PMT(VLOOKUP($P5,'9 - Finance Strategy Parameters'!$B$3:$C$6,2)/12,$Z5*12,$M5),IF(AND($G5=1,AB$1&gt;($Y5+$Z5),AB$1&lt;=($Y5+$Z5*2)),-1*PMT(VLOOKUP($P5,'9 - Finance Strategy Parameters'!$B$3:$C$6,2)/12,$Z5*12,$M5*(1+$Z$1)^($Z5*2)),IF(AND($G5=1,AB$1&gt;($Y5+$Z5*2),AB$1&lt;=($Y5+$Z5*3)),-1*PMT(VLOOKUP($P5,'9 - Finance Strategy Parameters'!$B$3:$C$6,2)/12,$Z5*12,$M5*(1+$Z$1)^($Z5*3)),"FAILURE"))))))))))</f>
        <v>0</v>
      </c>
      <c r="AC5" s="159">
        <f>IF($F5=1,0,IF(AND($H5=1,AC$1&lt;=$Y5),$V5,IF(AND($H5=1,AC$1&gt;$Y5,AC$1&lt;=$Y5+$Z5),($T5*(1+$Z$1)^$Z5)/$Z5,IF(AND($H5=1,AC$1&gt;($Y5+$Z5),AC$1&lt;=($Y5+$Z5*2)),($T5*(1+$Z$1)^($Z5*2))/$Z5,IF(AND($H5=1,AC$1&gt;($Y5+$Z5*2),AC$1&lt;=($Y5+$Z5*3)),($T5*(1+$Z$1)^($Z5*3))/$Z5,IF(AND($H5=1,AC$1&gt;($Y5+$Z5*3),AC$1&lt;=($Y5+$Z5*4)),($T5*(1+$Z$1)^($Z5*4))/$Z5,IF(AND($G5=1,AC$1&lt;=$N5),0,IF(AND($G5=1,AC$1&gt;$N5,AC$1&lt;=($Y5+$Z5)),-1*PMT(VLOOKUP($P5,'9 - Finance Strategy Parameters'!$B$3:$C$6,2)/12,$Z5*12,$M5),IF(AND($G5=1,AC$1&gt;($Y5+$Z5),AC$1&lt;=($Y5+$Z5*2)),-1*PMT(VLOOKUP($P5,'9 - Finance Strategy Parameters'!$B$3:$C$6,2)/12,$Z5*12,$M5*(1+$Z$1)^($Z5*2)),IF(AND($G5=1,AC$1&gt;($Y5+$Z5*2),AC$1&lt;=($Y5+$Z5*3)),-1*PMT(VLOOKUP($P5,'9 - Finance Strategy Parameters'!$B$3:$C$6,2)/12,$Z5*12,$M5*(1+$Z$1)^($Z5*3)),"FAILURE"))))))))))</f>
        <v>0</v>
      </c>
      <c r="AD5" s="159">
        <f>IF($F5=1,0,IF(AND($H5=1,AD$1&lt;=$Y5),$V5,IF(AND($H5=1,AD$1&gt;$Y5,AD$1&lt;=$Y5+$Z5),($T5*(1+$Z$1)^$Z5)/$Z5,IF(AND($H5=1,AD$1&gt;($Y5+$Z5),AD$1&lt;=($Y5+$Z5*2)),($T5*(1+$Z$1)^($Z5*2))/$Z5,IF(AND($H5=1,AD$1&gt;($Y5+$Z5*2),AD$1&lt;=($Y5+$Z5*3)),($T5*(1+$Z$1)^($Z5*3))/$Z5,IF(AND($H5=1,AD$1&gt;($Y5+$Z5*3),AD$1&lt;=($Y5+$Z5*4)),($T5*(1+$Z$1)^($Z5*4))/$Z5,IF(AND($G5=1,AD$1&lt;=$N5),0,IF(AND($G5=1,AD$1&gt;$N5,AD$1&lt;=($Y5+$Z5)),-1*PMT(VLOOKUP($P5,'9 - Finance Strategy Parameters'!$B$3:$C$6,2)/12,$Z5*12,$M5),IF(AND($G5=1,AD$1&gt;($Y5+$Z5),AD$1&lt;=($Y5+$Z5*2)),-1*PMT(VLOOKUP($P5,'9 - Finance Strategy Parameters'!$B$3:$C$6,2)/12,$Z5*12,$M5*(1+$Z$1)^($Z5*2)),IF(AND($G5=1,AD$1&gt;($Y5+$Z5*2),AD$1&lt;=($Y5+$Z5*3)),-1*PMT(VLOOKUP($P5,'9 - Finance Strategy Parameters'!$B$3:$C$6,2)/12,$Z5*12,$M5*(1+$Z$1)^($Z5*3)),"FAILURE"))))))))))</f>
        <v>0</v>
      </c>
      <c r="AE5" s="159">
        <f>IF($F5=1,0,IF(AND($H5=1,AE$1&lt;=$Y5),$V5,IF(AND($H5=1,AE$1&gt;$Y5,AE$1&lt;=$Y5+$Z5),($T5*(1+$Z$1)^$Z5)/$Z5,IF(AND($H5=1,AE$1&gt;($Y5+$Z5),AE$1&lt;=($Y5+$Z5*2)),($T5*(1+$Z$1)^($Z5*2))/$Z5,IF(AND($H5=1,AE$1&gt;($Y5+$Z5*2),AE$1&lt;=($Y5+$Z5*3)),($T5*(1+$Z$1)^($Z5*3))/$Z5,IF(AND($H5=1,AE$1&gt;($Y5+$Z5*3),AE$1&lt;=($Y5+$Z5*4)),($T5*(1+$Z$1)^($Z5*4))/$Z5,IF(AND($G5=1,AE$1&lt;=$N5),0,IF(AND($G5=1,AE$1&gt;$N5,AE$1&lt;=($Y5+$Z5)),-1*PMT(VLOOKUP($P5,'9 - Finance Strategy Parameters'!$B$3:$C$6,2)/12,$Z5*12,$M5),IF(AND($G5=1,AE$1&gt;($Y5+$Z5),AE$1&lt;=($Y5+$Z5*2)),-1*PMT(VLOOKUP($P5,'9 - Finance Strategy Parameters'!$B$3:$C$6,2)/12,$Z5*12,$M5*(1+$Z$1)^($Z5*2)),IF(AND($G5=1,AE$1&gt;($Y5+$Z5*2),AE$1&lt;=($Y5+$Z5*3)),-1*PMT(VLOOKUP($P5,'9 - Finance Strategy Parameters'!$B$3:$C$6,2)/12,$Z5*12,$M5*(1+$Z$1)^($Z5*3)),"FAILURE"))))))))))</f>
        <v>0</v>
      </c>
      <c r="AF5" s="159">
        <f>IF($F5=1,0,IF(AND($H5=1,AF$1&lt;=$Y5),$V5,IF(AND($H5=1,AF$1&gt;$Y5,AF$1&lt;=$Y5+$Z5),($T5*(1+$Z$1)^$Z5)/$Z5,IF(AND($H5=1,AF$1&gt;($Y5+$Z5),AF$1&lt;=($Y5+$Z5*2)),($T5*(1+$Z$1)^($Z5*2))/$Z5,IF(AND($H5=1,AF$1&gt;($Y5+$Z5*2),AF$1&lt;=($Y5+$Z5*3)),($T5*(1+$Z$1)^($Z5*3))/$Z5,IF(AND($H5=1,AF$1&gt;($Y5+$Z5*3),AF$1&lt;=($Y5+$Z5*4)),($T5*(1+$Z$1)^($Z5*4))/$Z5,IF(AND($G5=1,AF$1&lt;=$N5),0,IF(AND($G5=1,AF$1&gt;$N5,AF$1&lt;=($Y5+$Z5)),-1*PMT(VLOOKUP($P5,'9 - Finance Strategy Parameters'!$B$3:$C$6,2)/12,$Z5*12,$M5),IF(AND($G5=1,AF$1&gt;($Y5+$Z5),AF$1&lt;=($Y5+$Z5*2)),-1*PMT(VLOOKUP($P5,'9 - Finance Strategy Parameters'!$B$3:$C$6,2)/12,$Z5*12,$M5*(1+$Z$1)^($Z5*2)),IF(AND($G5=1,AF$1&gt;($Y5+$Z5*2),AF$1&lt;=($Y5+$Z5*3)),-1*PMT(VLOOKUP($P5,'9 - Finance Strategy Parameters'!$B$3:$C$6,2)/12,$Z5*12,$M5*(1+$Z$1)^($Z5*3)),"FAILURE"))))))))))</f>
        <v>0</v>
      </c>
      <c r="AG5" s="159">
        <f>IF($F5=1,0,IF(AND($H5=1,AG$1&lt;=$Y5),$V5,IF(AND($H5=1,AG$1&gt;$Y5,AG$1&lt;=$Y5+$Z5),($T5*(1+$Z$1)^$Z5)/$Z5,IF(AND($H5=1,AG$1&gt;($Y5+$Z5),AG$1&lt;=($Y5+$Z5*2)),($T5*(1+$Z$1)^($Z5*2))/$Z5,IF(AND($H5=1,AG$1&gt;($Y5+$Z5*2),AG$1&lt;=($Y5+$Z5*3)),($T5*(1+$Z$1)^($Z5*3))/$Z5,IF(AND($H5=1,AG$1&gt;($Y5+$Z5*3),AG$1&lt;=($Y5+$Z5*4)),($T5*(1+$Z$1)^($Z5*4))/$Z5,IF(AND($G5=1,AG$1&lt;=$N5),0,IF(AND($G5=1,AG$1&gt;$N5,AG$1&lt;=($Y5+$Z5)),-1*PMT(VLOOKUP($P5,'9 - Finance Strategy Parameters'!$B$3:$C$6,2)/12,$Z5*12,$M5),IF(AND($G5=1,AG$1&gt;($Y5+$Z5),AG$1&lt;=($Y5+$Z5*2)),-1*PMT(VLOOKUP($P5,'9 - Finance Strategy Parameters'!$B$3:$C$6,2)/12,$Z5*12,$M5*(1+$Z$1)^($Z5*2)),IF(AND($G5=1,AG$1&gt;($Y5+$Z5*2),AG$1&lt;=($Y5+$Z5*3)),-1*PMT(VLOOKUP($P5,'9 - Finance Strategy Parameters'!$B$3:$C$6,2)/12,$Z5*12,$M5*(1+$Z$1)^($Z5*3)),"FAILURE"))))))))))</f>
        <v>0</v>
      </c>
      <c r="AH5" s="159">
        <f>IF($F5=1,0,IF(AND($H5=1,AH$1&lt;=$Y5),$V5,IF(AND($H5=1,AH$1&gt;$Y5,AH$1&lt;=$Y5+$Z5),($T5*(1+$Z$1)^$Z5)/$Z5,IF(AND($H5=1,AH$1&gt;($Y5+$Z5),AH$1&lt;=($Y5+$Z5*2)),($T5*(1+$Z$1)^($Z5*2))/$Z5,IF(AND($H5=1,AH$1&gt;($Y5+$Z5*2),AH$1&lt;=($Y5+$Z5*3)),($T5*(1+$Z$1)^($Z5*3))/$Z5,IF(AND($H5=1,AH$1&gt;($Y5+$Z5*3),AH$1&lt;=($Y5+$Z5*4)),($T5*(1+$Z$1)^($Z5*4))/$Z5,IF(AND($G5=1,AH$1&lt;=$N5),0,IF(AND($G5=1,AH$1&gt;$N5,AH$1&lt;=($Y5+$Z5)),-1*PMT(VLOOKUP($P5,'9 - Finance Strategy Parameters'!$B$3:$C$6,2)/12,$Z5*12,$M5),IF(AND($G5=1,AH$1&gt;($Y5+$Z5),AH$1&lt;=($Y5+$Z5*2)),-1*PMT(VLOOKUP($P5,'9 - Finance Strategy Parameters'!$B$3:$C$6,2)/12,$Z5*12,$M5*(1+$Z$1)^($Z5*2)),IF(AND($G5=1,AH$1&gt;($Y5+$Z5*2),AH$1&lt;=($Y5+$Z5*3)),-1*PMT(VLOOKUP($P5,'9 - Finance Strategy Parameters'!$B$3:$C$6,2)/12,$Z5*12,$M5*(1+$Z$1)^($Z5*3)),"FAILURE"))))))))))</f>
        <v>0</v>
      </c>
      <c r="AI5" s="159">
        <f>IF($F5=1,0,IF(AND($H5=1,AI$1&lt;=$Y5),$V5,IF(AND($H5=1,AI$1&gt;$Y5,AI$1&lt;=$Y5+$Z5),($T5*(1+$Z$1)^$Z5)/$Z5,IF(AND($H5=1,AI$1&gt;($Y5+$Z5),AI$1&lt;=($Y5+$Z5*2)),($T5*(1+$Z$1)^($Z5*2))/$Z5,IF(AND($H5=1,AI$1&gt;($Y5+$Z5*2),AI$1&lt;=($Y5+$Z5*3)),($T5*(1+$Z$1)^($Z5*3))/$Z5,IF(AND($H5=1,AI$1&gt;($Y5+$Z5*3),AI$1&lt;=($Y5+$Z5*4)),($T5*(1+$Z$1)^($Z5*4))/$Z5,IF(AND($G5=1,AI$1&lt;=$N5),0,IF(AND($G5=1,AI$1&gt;$N5,AI$1&lt;=($Y5+$Z5)),-1*PMT(VLOOKUP($P5,'9 - Finance Strategy Parameters'!$B$3:$C$6,2)/12,$Z5*12,$M5),IF(AND($G5=1,AI$1&gt;($Y5+$Z5),AI$1&lt;=($Y5+$Z5*2)),-1*PMT(VLOOKUP($P5,'9 - Finance Strategy Parameters'!$B$3:$C$6,2)/12,$Z5*12,$M5*(1+$Z$1)^($Z5*2)),IF(AND($G5=1,AI$1&gt;($Y5+$Z5*2),AI$1&lt;=($Y5+$Z5*3)),-1*PMT(VLOOKUP($P5,'9 - Finance Strategy Parameters'!$B$3:$C$6,2)/12,$Z5*12,$M5*(1+$Z$1)^($Z5*3)),"FAILURE"))))))))))</f>
        <v>0</v>
      </c>
      <c r="AJ5" s="159">
        <f>IF($F5=1,0,IF(AND($H5=1,AJ$1&lt;=$Y5),$V5,IF(AND($H5=1,AJ$1&gt;$Y5,AJ$1&lt;=$Y5+$Z5),($T5*(1+$Z$1)^$Z5)/$Z5,IF(AND($H5=1,AJ$1&gt;($Y5+$Z5),AJ$1&lt;=($Y5+$Z5*2)),($T5*(1+$Z$1)^($Z5*2))/$Z5,IF(AND($H5=1,AJ$1&gt;($Y5+$Z5*2),AJ$1&lt;=($Y5+$Z5*3)),($T5*(1+$Z$1)^($Z5*3))/$Z5,IF(AND($H5=1,AJ$1&gt;($Y5+$Z5*3),AJ$1&lt;=($Y5+$Z5*4)),($T5*(1+$Z$1)^($Z5*4))/$Z5,IF(AND($G5=1,AJ$1&lt;=$N5),0,IF(AND($G5=1,AJ$1&gt;$N5,AJ$1&lt;=($Y5+$Z5)),-1*PMT(VLOOKUP($P5,'9 - Finance Strategy Parameters'!$B$3:$C$6,2)/12,$Z5*12,$M5),IF(AND($G5=1,AJ$1&gt;($Y5+$Z5),AJ$1&lt;=($Y5+$Z5*2)),-1*PMT(VLOOKUP($P5,'9 - Finance Strategy Parameters'!$B$3:$C$6,2)/12,$Z5*12,$M5*(1+$Z$1)^($Z5*2)),IF(AND($G5=1,AJ$1&gt;($Y5+$Z5*2),AJ$1&lt;=($Y5+$Z5*3)),-1*PMT(VLOOKUP($P5,'9 - Finance Strategy Parameters'!$B$3:$C$6,2)/12,$Z5*12,$M5*(1+$Z$1)^($Z5*3)),"FAILURE"))))))))))</f>
        <v>0</v>
      </c>
      <c r="AK5" s="159">
        <f>IF($F5=1,0,IF(AND($H5=1,AK$1&lt;=$Y5),$V5,IF(AND($H5=1,AK$1&gt;$Y5,AK$1&lt;=$Y5+$Z5),($T5*(1+$Z$1)^$Z5)/$Z5,IF(AND($H5=1,AK$1&gt;($Y5+$Z5),AK$1&lt;=($Y5+$Z5*2)),($T5*(1+$Z$1)^($Z5*2))/$Z5,IF(AND($H5=1,AK$1&gt;($Y5+$Z5*2),AK$1&lt;=($Y5+$Z5*3)),($T5*(1+$Z$1)^($Z5*3))/$Z5,IF(AND($H5=1,AK$1&gt;($Y5+$Z5*3),AK$1&lt;=($Y5+$Z5*4)),($T5*(1+$Z$1)^($Z5*4))/$Z5,IF(AND($G5=1,AK$1&lt;=$N5),0,IF(AND($G5=1,AK$1&gt;$N5,AK$1&lt;=($Y5+$Z5)),-1*PMT(VLOOKUP($P5,'9 - Finance Strategy Parameters'!$B$3:$C$6,2)/12,$Z5*12,$M5),IF(AND($G5=1,AK$1&gt;($Y5+$Z5),AK$1&lt;=($Y5+$Z5*2)),-1*PMT(VLOOKUP($P5,'9 - Finance Strategy Parameters'!$B$3:$C$6,2)/12,$Z5*12,$M5*(1+$Z$1)^($Z5*2)),IF(AND($G5=1,AK$1&gt;($Y5+$Z5*2),AK$1&lt;=($Y5+$Z5*3)),-1*PMT(VLOOKUP($P5,'9 - Finance Strategy Parameters'!$B$3:$C$6,2)/12,$Z5*12,$M5*(1+$Z$1)^($Z5*3)),"FAILURE"))))))))))</f>
        <v>0</v>
      </c>
      <c r="AL5" s="159">
        <f>IF($F5=1,0,IF(AND($H5=1,AL$1&lt;=$Y5),$V5,IF(AND($H5=1,AL$1&gt;$Y5,AL$1&lt;=$Y5+$Z5),($T5*(1+$Z$1)^$Z5)/$Z5,IF(AND($H5=1,AL$1&gt;($Y5+$Z5),AL$1&lt;=($Y5+$Z5*2)),($T5*(1+$Z$1)^($Z5*2))/$Z5,IF(AND($H5=1,AL$1&gt;($Y5+$Z5*2),AL$1&lt;=($Y5+$Z5*3)),($T5*(1+$Z$1)^($Z5*3))/$Z5,IF(AND($H5=1,AL$1&gt;($Y5+$Z5*3),AL$1&lt;=($Y5+$Z5*4)),($T5*(1+$Z$1)^($Z5*4))/$Z5,IF(AND($G5=1,AL$1&lt;=$N5),0,IF(AND($G5=1,AL$1&gt;$N5,AL$1&lt;=($Y5+$Z5)),-1*PMT(VLOOKUP($P5,'9 - Finance Strategy Parameters'!$B$3:$C$6,2)/12,$Z5*12,$M5),IF(AND($G5=1,AL$1&gt;($Y5+$Z5),AL$1&lt;=($Y5+$Z5*2)),-1*PMT(VLOOKUP($P5,'9 - Finance Strategy Parameters'!$B$3:$C$6,2)/12,$Z5*12,$M5*(1+$Z$1)^($Z5*2)),IF(AND($G5=1,AL$1&gt;($Y5+$Z5*2),AL$1&lt;=($Y5+$Z5*3)),-1*PMT(VLOOKUP($P5,'9 - Finance Strategy Parameters'!$B$3:$C$6,2)/12,$Z5*12,$M5*(1+$Z$1)^($Z5*3)),"FAILURE"))))))))))</f>
        <v>0</v>
      </c>
      <c r="AM5" s="159">
        <f>IF($F5=1,0,IF(AND($H5=1,AM$1&lt;=$Y5),$V5,IF(AND($H5=1,AM$1&gt;$Y5,AM$1&lt;=$Y5+$Z5),($T5*(1+$Z$1)^$Z5)/$Z5,IF(AND($H5=1,AM$1&gt;($Y5+$Z5),AM$1&lt;=($Y5+$Z5*2)),($T5*(1+$Z$1)^($Z5*2))/$Z5,IF(AND($H5=1,AM$1&gt;($Y5+$Z5*2),AM$1&lt;=($Y5+$Z5*3)),($T5*(1+$Z$1)^($Z5*3))/$Z5,IF(AND($H5=1,AM$1&gt;($Y5+$Z5*3),AM$1&lt;=($Y5+$Z5*4)),($T5*(1+$Z$1)^($Z5*4))/$Z5,IF(AND($G5=1,AM$1&lt;=$N5),0,IF(AND($G5=1,AM$1&gt;$N5,AM$1&lt;=($Y5+$Z5)),-1*PMT(VLOOKUP($P5,'9 - Finance Strategy Parameters'!$B$3:$C$6,2)/12,$Z5*12,$M5),IF(AND($G5=1,AM$1&gt;($Y5+$Z5),AM$1&lt;=($Y5+$Z5*2)),-1*PMT(VLOOKUP($P5,'9 - Finance Strategy Parameters'!$B$3:$C$6,2)/12,$Z5*12,$M5*(1+$Z$1)^($Z5*2)),IF(AND($G5=1,AM$1&gt;($Y5+$Z5*2),AM$1&lt;=($Y5+$Z5*3)),-1*PMT(VLOOKUP($P5,'9 - Finance Strategy Parameters'!$B$3:$C$6,2)/12,$Z5*12,$M5*(1+$Z$1)^($Z5*3)),"FAILURE"))))))))))</f>
        <v>0</v>
      </c>
      <c r="AN5" s="159">
        <f>IF($F5=1,0,IF(AND($H5=1,AN$1&lt;=$Y5),$V5,IF(AND($H5=1,AN$1&gt;$Y5,AN$1&lt;=$Y5+$Z5),($T5*(1+$Z$1)^$Z5)/$Z5,IF(AND($H5=1,AN$1&gt;($Y5+$Z5),AN$1&lt;=($Y5+$Z5*2)),($T5*(1+$Z$1)^($Z5*2))/$Z5,IF(AND($H5=1,AN$1&gt;($Y5+$Z5*2),AN$1&lt;=($Y5+$Z5*3)),($T5*(1+$Z$1)^($Z5*3))/$Z5,IF(AND($H5=1,AN$1&gt;($Y5+$Z5*3),AN$1&lt;=($Y5+$Z5*4)),($T5*(1+$Z$1)^($Z5*4))/$Z5,IF(AND($G5=1,AN$1&lt;=$N5),0,IF(AND($G5=1,AN$1&gt;$N5,AN$1&lt;=($Y5+$Z5)),-1*PMT(VLOOKUP($P5,'9 - Finance Strategy Parameters'!$B$3:$C$6,2)/12,$Z5*12,$M5),IF(AND($G5=1,AN$1&gt;($Y5+$Z5),AN$1&lt;=($Y5+$Z5*2)),-1*PMT(VLOOKUP($P5,'9 - Finance Strategy Parameters'!$B$3:$C$6,2)/12,$Z5*12,$M5*(1+$Z$1)^($Z5*2)),IF(AND($G5=1,AN$1&gt;($Y5+$Z5*2),AN$1&lt;=($Y5+$Z5*3)),-1*PMT(VLOOKUP($P5,'9 - Finance Strategy Parameters'!$B$3:$C$6,2)/12,$Z5*12,$M5*(1+$Z$1)^($Z5*3)),"FAILURE"))))))))))</f>
        <v>0</v>
      </c>
      <c r="AO5" s="159">
        <f>IF($F5=1,0,IF(AND($H5=1,AO$1&lt;=$Y5),$V5,IF(AND($H5=1,AO$1&gt;$Y5,AO$1&lt;=$Y5+$Z5),($T5*(1+$Z$1)^$Z5)/$Z5,IF(AND($H5=1,AO$1&gt;($Y5+$Z5),AO$1&lt;=($Y5+$Z5*2)),($T5*(1+$Z$1)^($Z5*2))/$Z5,IF(AND($H5=1,AO$1&gt;($Y5+$Z5*2),AO$1&lt;=($Y5+$Z5*3)),($T5*(1+$Z$1)^($Z5*3))/$Z5,IF(AND($H5=1,AO$1&gt;($Y5+$Z5*3),AO$1&lt;=($Y5+$Z5*4)),($T5*(1+$Z$1)^($Z5*4))/$Z5,IF(AND($G5=1,AO$1&lt;=$N5),0,IF(AND($G5=1,AO$1&gt;$N5,AO$1&lt;=($Y5+$Z5)),-1*PMT(VLOOKUP($P5,'9 - Finance Strategy Parameters'!$B$3:$C$6,2)/12,$Z5*12,$M5),IF(AND($G5=1,AO$1&gt;($Y5+$Z5),AO$1&lt;=($Y5+$Z5*2)),-1*PMT(VLOOKUP($P5,'9 - Finance Strategy Parameters'!$B$3:$C$6,2)/12,$Z5*12,$M5*(1+$Z$1)^($Z5*2)),IF(AND($G5=1,AO$1&gt;($Y5+$Z5*2),AO$1&lt;=($Y5+$Z5*3)),-1*PMT(VLOOKUP($P5,'9 - Finance Strategy Parameters'!$B$3:$C$6,2)/12,$Z5*12,$M5*(1+$Z$1)^($Z5*3)),"FAILURE"))))))))))</f>
        <v>0</v>
      </c>
      <c r="AP5" s="159">
        <f>IF($F5=1,0,IF(AND($H5=1,AP$1&lt;=$Y5),$V5,IF(AND($H5=1,AP$1&gt;$Y5,AP$1&lt;=$Y5+$Z5),($T5*(1+$Z$1)^$Z5)/$Z5,IF(AND($H5=1,AP$1&gt;($Y5+$Z5),AP$1&lt;=($Y5+$Z5*2)),($T5*(1+$Z$1)^($Z5*2))/$Z5,IF(AND($H5=1,AP$1&gt;($Y5+$Z5*2),AP$1&lt;=($Y5+$Z5*3)),($T5*(1+$Z$1)^($Z5*3))/$Z5,IF(AND($H5=1,AP$1&gt;($Y5+$Z5*3),AP$1&lt;=($Y5+$Z5*4)),($T5*(1+$Z$1)^($Z5*4))/$Z5,IF(AND($G5=1,AP$1&lt;=$N5),0,IF(AND($G5=1,AP$1&gt;$N5,AP$1&lt;=($Y5+$Z5)),-1*PMT(VLOOKUP($P5,'9 - Finance Strategy Parameters'!$B$3:$C$6,2)/12,$Z5*12,$M5),IF(AND($G5=1,AP$1&gt;($Y5+$Z5),AP$1&lt;=($Y5+$Z5*2)),-1*PMT(VLOOKUP($P5,'9 - Finance Strategy Parameters'!$B$3:$C$6,2)/12,$Z5*12,$M5*(1+$Z$1)^($Z5*2)),IF(AND($G5=1,AP$1&gt;($Y5+$Z5*2),AP$1&lt;=($Y5+$Z5*3)),-1*PMT(VLOOKUP($P5,'9 - Finance Strategy Parameters'!$B$3:$C$6,2)/12,$Z5*12,$M5*(1+$Z$1)^($Z5*3)),"FAILURE"))))))))))</f>
        <v>0</v>
      </c>
      <c r="AQ5" s="159">
        <f>IF($F5=1,0,IF(AND($H5=1,AQ$1&lt;=$Y5),$V5,IF(AND($H5=1,AQ$1&gt;$Y5,AQ$1&lt;=$Y5+$Z5),($T5*(1+$Z$1)^$Z5)/$Z5,IF(AND($H5=1,AQ$1&gt;($Y5+$Z5),AQ$1&lt;=($Y5+$Z5*2)),($T5*(1+$Z$1)^($Z5*2))/$Z5,IF(AND($H5=1,AQ$1&gt;($Y5+$Z5*2),AQ$1&lt;=($Y5+$Z5*3)),($T5*(1+$Z$1)^($Z5*3))/$Z5,IF(AND($H5=1,AQ$1&gt;($Y5+$Z5*3),AQ$1&lt;=($Y5+$Z5*4)),($T5*(1+$Z$1)^($Z5*4))/$Z5,IF(AND($G5=1,AQ$1&lt;=$N5),0,IF(AND($G5=1,AQ$1&gt;$N5,AQ$1&lt;=($Y5+$Z5)),-1*PMT(VLOOKUP($P5,'9 - Finance Strategy Parameters'!$B$3:$C$6,2)/12,$Z5*12,$M5),IF(AND($G5=1,AQ$1&gt;($Y5+$Z5),AQ$1&lt;=($Y5+$Z5*2)),-1*PMT(VLOOKUP($P5,'9 - Finance Strategy Parameters'!$B$3:$C$6,2)/12,$Z5*12,$M5*(1+$Z$1)^($Z5*2)),IF(AND($G5=1,AQ$1&gt;($Y5+$Z5*2),AQ$1&lt;=($Y5+$Z5*3)),-1*PMT(VLOOKUP($P5,'9 - Finance Strategy Parameters'!$B$3:$C$6,2)/12,$Z5*12,$M5*(1+$Z$1)^($Z5*3)),"FAILURE"))))))))))</f>
        <v>0</v>
      </c>
      <c r="AR5" s="159">
        <f>IF($F5=1,0,IF(AND($H5=1,AR$1&lt;=$Y5),$V5,IF(AND($H5=1,AR$1&gt;$Y5,AR$1&lt;=$Y5+$Z5),($T5*(1+$Z$1)^$Z5)/$Z5,IF(AND($H5=1,AR$1&gt;($Y5+$Z5),AR$1&lt;=($Y5+$Z5*2)),($T5*(1+$Z$1)^($Z5*2))/$Z5,IF(AND($H5=1,AR$1&gt;($Y5+$Z5*2),AR$1&lt;=($Y5+$Z5*3)),($T5*(1+$Z$1)^($Z5*3))/$Z5,IF(AND($H5=1,AR$1&gt;($Y5+$Z5*3),AR$1&lt;=($Y5+$Z5*4)),($T5*(1+$Z$1)^($Z5*4))/$Z5,IF(AND($G5=1,AR$1&lt;=$N5),0,IF(AND($G5=1,AR$1&gt;$N5,AR$1&lt;=($Y5+$Z5)),-1*PMT(VLOOKUP($P5,'9 - Finance Strategy Parameters'!$B$3:$C$6,2)/12,$Z5*12,$M5),IF(AND($G5=1,AR$1&gt;($Y5+$Z5),AR$1&lt;=($Y5+$Z5*2)),-1*PMT(VLOOKUP($P5,'9 - Finance Strategy Parameters'!$B$3:$C$6,2)/12,$Z5*12,$M5*(1+$Z$1)^($Z5*2)),IF(AND($G5=1,AR$1&gt;($Y5+$Z5*2),AR$1&lt;=($Y5+$Z5*3)),-1*PMT(VLOOKUP($P5,'9 - Finance Strategy Parameters'!$B$3:$C$6,2)/12,$Z5*12,$M5*(1+$Z$1)^($Z5*3)),"FAILURE"))))))))))</f>
        <v>0</v>
      </c>
      <c r="AS5" s="159">
        <f>IF($F5=1,0,IF(AND($H5=1,AS$1&lt;=$Y5),$V5,IF(AND($H5=1,AS$1&gt;$Y5,AS$1&lt;=$Y5+$Z5),($T5*(1+$Z$1)^$Z5)/$Z5,IF(AND($H5=1,AS$1&gt;($Y5+$Z5),AS$1&lt;=($Y5+$Z5*2)),($T5*(1+$Z$1)^($Z5*2))/$Z5,IF(AND($H5=1,AS$1&gt;($Y5+$Z5*2),AS$1&lt;=($Y5+$Z5*3)),($T5*(1+$Z$1)^($Z5*3))/$Z5,IF(AND($H5=1,AS$1&gt;($Y5+$Z5*3),AS$1&lt;=($Y5+$Z5*4)),($T5*(1+$Z$1)^($Z5*4))/$Z5,IF(AND($G5=1,AS$1&lt;=$N5),0,IF(AND($G5=1,AS$1&gt;$N5,AS$1&lt;=($Y5+$Z5)),-1*PMT(VLOOKUP($P5,'9 - Finance Strategy Parameters'!$B$3:$C$6,2)/12,$Z5*12,$M5),IF(AND($G5=1,AS$1&gt;($Y5+$Z5),AS$1&lt;=($Y5+$Z5*2)),-1*PMT(VLOOKUP($P5,'9 - Finance Strategy Parameters'!$B$3:$C$6,2)/12,$Z5*12,$M5*(1+$Z$1)^($Z5*2)),IF(AND($G5=1,AS$1&gt;($Y5+$Z5*2),AS$1&lt;=($Y5+$Z5*3)),-1*PMT(VLOOKUP($P5,'9 - Finance Strategy Parameters'!$B$3:$C$6,2)/12,$Z5*12,$M5*(1+$Z$1)^($Z5*3)),"FAILURE"))))))))))</f>
        <v>0</v>
      </c>
      <c r="AT5" s="159">
        <f>IF($F5=1,0,IF(AND($H5=1,AT$1&lt;=$Y5),$V5,IF(AND($H5=1,AT$1&gt;$Y5,AT$1&lt;=$Y5+$Z5),($T5*(1+$Z$1)^$Z5)/$Z5,IF(AND($H5=1,AT$1&gt;($Y5+$Z5),AT$1&lt;=($Y5+$Z5*2)),($T5*(1+$Z$1)^($Z5*2))/$Z5,IF(AND($H5=1,AT$1&gt;($Y5+$Z5*2),AT$1&lt;=($Y5+$Z5*3)),($T5*(1+$Z$1)^($Z5*3))/$Z5,IF(AND($H5=1,AT$1&gt;($Y5+$Z5*3),AT$1&lt;=($Y5+$Z5*4)),($T5*(1+$Z$1)^($Z5*4))/$Z5,IF(AND($G5=1,AT$1&lt;=$N5),0,IF(AND($G5=1,AT$1&gt;$N5,AT$1&lt;=($Y5+$Z5)),-1*PMT(VLOOKUP($P5,'9 - Finance Strategy Parameters'!$B$3:$C$6,2)/12,$Z5*12,$M5),IF(AND($G5=1,AT$1&gt;($Y5+$Z5),AT$1&lt;=($Y5+$Z5*2)),-1*PMT(VLOOKUP($P5,'9 - Finance Strategy Parameters'!$B$3:$C$6,2)/12,$Z5*12,$M5*(1+$Z$1)^($Z5*2)),IF(AND($G5=1,AT$1&gt;($Y5+$Z5*2),AT$1&lt;=($Y5+$Z5*3)),-1*PMT(VLOOKUP($P5,'9 - Finance Strategy Parameters'!$B$3:$C$6,2)/12,$Z5*12,$M5*(1+$Z$1)^($Z5*3)),"FAILURE"))))))))))</f>
        <v>0</v>
      </c>
      <c r="AU5" s="159">
        <f>IF($F5=1,0,IF(AND($H5=1,AU$1&lt;=$Y5),$V5,IF(AND($H5=1,AU$1&gt;$Y5,AU$1&lt;=$Y5+$Z5),($T5*(1+$Z$1)^$Z5)/$Z5,IF(AND($H5=1,AU$1&gt;($Y5+$Z5),AU$1&lt;=($Y5+$Z5*2)),($T5*(1+$Z$1)^($Z5*2))/$Z5,IF(AND($H5=1,AU$1&gt;($Y5+$Z5*2),AU$1&lt;=($Y5+$Z5*3)),($T5*(1+$Z$1)^($Z5*3))/$Z5,IF(AND($H5=1,AU$1&gt;($Y5+$Z5*3),AU$1&lt;=($Y5+$Z5*4)),($T5*(1+$Z$1)^($Z5*4))/$Z5,IF(AND($G5=1,AU$1&lt;=$N5),0,IF(AND($G5=1,AU$1&gt;$N5,AU$1&lt;=($Y5+$Z5)),-1*PMT(VLOOKUP($P5,'9 - Finance Strategy Parameters'!$B$3:$C$6,2)/12,$Z5*12,$M5),IF(AND($G5=1,AU$1&gt;($Y5+$Z5),AU$1&lt;=($Y5+$Z5*2)),-1*PMT(VLOOKUP($P5,'9 - Finance Strategy Parameters'!$B$3:$C$6,2)/12,$Z5*12,$M5*(1+$Z$1)^($Z5*2)),IF(AND($G5=1,AU$1&gt;($Y5+$Z5*2),AU$1&lt;=($Y5+$Z5*3)),-1*PMT(VLOOKUP($P5,'9 - Finance Strategy Parameters'!$B$3:$C$6,2)/12,$Z5*12,$M5*(1+$Z$1)^($Z5*3)),"FAILURE"))))))))))</f>
        <v>0</v>
      </c>
      <c r="AV5" s="159">
        <f>IF($F5=1,0,IF(AND($H5=1,AV$1&lt;=$Y5),$V5,IF(AND($H5=1,AV$1&gt;$Y5,AV$1&lt;=$Y5+$Z5),($T5*(1+$Z$1)^$Z5)/$Z5,IF(AND($H5=1,AV$1&gt;($Y5+$Z5),AV$1&lt;=($Y5+$Z5*2)),($T5*(1+$Z$1)^($Z5*2))/$Z5,IF(AND($H5=1,AV$1&gt;($Y5+$Z5*2),AV$1&lt;=($Y5+$Z5*3)),($T5*(1+$Z$1)^($Z5*3))/$Z5,IF(AND($H5=1,AV$1&gt;($Y5+$Z5*3),AV$1&lt;=($Y5+$Z5*4)),($T5*(1+$Z$1)^($Z5*4))/$Z5,IF(AND($G5=1,AV$1&lt;=$N5),0,IF(AND($G5=1,AV$1&gt;$N5,AV$1&lt;=($Y5+$Z5)),-1*PMT(VLOOKUP($P5,'9 - Finance Strategy Parameters'!$B$3:$C$6,2)/12,$Z5*12,$M5),IF(AND($G5=1,AV$1&gt;($Y5+$Z5),AV$1&lt;=($Y5+$Z5*2)),-1*PMT(VLOOKUP($P5,'9 - Finance Strategy Parameters'!$B$3:$C$6,2)/12,$Z5*12,$M5*(1+$Z$1)^($Z5*2)),IF(AND($G5=1,AV$1&gt;($Y5+$Z5*2),AV$1&lt;=($Y5+$Z5*3)),-1*PMT(VLOOKUP($P5,'9 - Finance Strategy Parameters'!$B$3:$C$6,2)/12,$Z5*12,$M5*(1+$Z$1)^($Z5*3)),"FAILURE"))))))))))</f>
        <v>0</v>
      </c>
      <c r="AW5" s="159">
        <f>IF($F5=1,0,IF(AND($H5=1,AW$1&lt;=$Y5),$V5,IF(AND($H5=1,AW$1&gt;$Y5,AW$1&lt;=$Y5+$Z5),($T5*(1+$Z$1)^$Z5)/$Z5,IF(AND($H5=1,AW$1&gt;($Y5+$Z5),AW$1&lt;=($Y5+$Z5*2)),($T5*(1+$Z$1)^($Z5*2))/$Z5,IF(AND($H5=1,AW$1&gt;($Y5+$Z5*2),AW$1&lt;=($Y5+$Z5*3)),($T5*(1+$Z$1)^($Z5*3))/$Z5,IF(AND($H5=1,AW$1&gt;($Y5+$Z5*3),AW$1&lt;=($Y5+$Z5*4)),($T5*(1+$Z$1)^($Z5*4))/$Z5,IF(AND($G5=1,AW$1&lt;=$N5),0,IF(AND($G5=1,AW$1&gt;$N5,AW$1&lt;=($Y5+$Z5)),-1*PMT(VLOOKUP($P5,'9 - Finance Strategy Parameters'!$B$3:$C$6,2)/12,$Z5*12,$M5),IF(AND($G5=1,AW$1&gt;($Y5+$Z5),AW$1&lt;=($Y5+$Z5*2)),-1*PMT(VLOOKUP($P5,'9 - Finance Strategy Parameters'!$B$3:$C$6,2)/12,$Z5*12,$M5*(1+$Z$1)^($Z5*2)),IF(AND($G5=1,AW$1&gt;($Y5+$Z5*2),AW$1&lt;=($Y5+$Z5*3)),-1*PMT(VLOOKUP($P5,'9 - Finance Strategy Parameters'!$B$3:$C$6,2)/12,$Z5*12,$M5*(1+$Z$1)^($Z5*3)),"FAILURE"))))))))))</f>
        <v>0</v>
      </c>
      <c r="AX5" s="159">
        <f>IF($F5=1,0,IF(AND($H5=1,AX$1&lt;=$Y5),$V5,IF(AND($H5=1,AX$1&gt;$Y5,AX$1&lt;=$Y5+$Z5),($T5*(1+$Z$1)^$Z5)/$Z5,IF(AND($H5=1,AX$1&gt;($Y5+$Z5),AX$1&lt;=($Y5+$Z5*2)),($T5*(1+$Z$1)^($Z5*2))/$Z5,IF(AND($H5=1,AX$1&gt;($Y5+$Z5*2),AX$1&lt;=($Y5+$Z5*3)),($T5*(1+$Z$1)^($Z5*3))/$Z5,IF(AND($H5=1,AX$1&gt;($Y5+$Z5*3),AX$1&lt;=($Y5+$Z5*4)),($T5*(1+$Z$1)^($Z5*4))/$Z5,IF(AND($G5=1,AX$1&lt;=$N5),0,IF(AND($G5=1,AX$1&gt;$N5,AX$1&lt;=($Y5+$Z5)),-1*PMT(VLOOKUP($P5,'9 - Finance Strategy Parameters'!$B$3:$C$6,2)/12,$Z5*12,$M5),IF(AND($G5=1,AX$1&gt;($Y5+$Z5),AX$1&lt;=($Y5+$Z5*2)),-1*PMT(VLOOKUP($P5,'9 - Finance Strategy Parameters'!$B$3:$C$6,2)/12,$Z5*12,$M5*(1+$Z$1)^($Z5*2)),IF(AND($G5=1,AX$1&gt;($Y5+$Z5*2),AX$1&lt;=($Y5+$Z5*3)),-1*PMT(VLOOKUP($P5,'9 - Finance Strategy Parameters'!$B$3:$C$6,2)/12,$Z5*12,$M5*(1+$Z$1)^($Z5*3)),"FAILURE"))))))))))</f>
        <v>0</v>
      </c>
      <c r="AY5" s="159">
        <f>IF($F5=1,0,IF(AND($H5=1,AY$1&lt;=$Y5),$V5,IF(AND($H5=1,AY$1&gt;$Y5,AY$1&lt;=$Y5+$Z5),($T5*(1+$Z$1)^$Z5)/$Z5,IF(AND($H5=1,AY$1&gt;($Y5+$Z5),AY$1&lt;=($Y5+$Z5*2)),($T5*(1+$Z$1)^($Z5*2))/$Z5,IF(AND($H5=1,AY$1&gt;($Y5+$Z5*2),AY$1&lt;=($Y5+$Z5*3)),($T5*(1+$Z$1)^($Z5*3))/$Z5,IF(AND($H5=1,AY$1&gt;($Y5+$Z5*3),AY$1&lt;=($Y5+$Z5*4)),($T5*(1+$Z$1)^($Z5*4))/$Z5,IF(AND($G5=1,AY$1&lt;=$N5),0,IF(AND($G5=1,AY$1&gt;$N5,AY$1&lt;=($Y5+$Z5)),-1*PMT(VLOOKUP($P5,'9 - Finance Strategy Parameters'!$B$3:$C$6,2)/12,$Z5*12,$M5),IF(AND($G5=1,AY$1&gt;($Y5+$Z5),AY$1&lt;=($Y5+$Z5*2)),-1*PMT(VLOOKUP($P5,'9 - Finance Strategy Parameters'!$B$3:$C$6,2)/12,$Z5*12,$M5*(1+$Z$1)^($Z5*2)),IF(AND($G5=1,AY$1&gt;($Y5+$Z5*2),AY$1&lt;=($Y5+$Z5*3)),-1*PMT(VLOOKUP($P5,'9 - Finance Strategy Parameters'!$B$3:$C$6,2)/12,$Z5*12,$M5*(1+$Z$1)^($Z5*3)),"FAILURE"))))))))))</f>
        <v>0</v>
      </c>
      <c r="AZ5" s="159">
        <f>IF($F5=1,0,IF(AND($H5=1,AZ$1&lt;=$Y5),$V5,IF(AND($H5=1,AZ$1&gt;$Y5,AZ$1&lt;=$Y5+$Z5),($T5*(1+$Z$1)^$Z5)/$Z5,IF(AND($H5=1,AZ$1&gt;($Y5+$Z5),AZ$1&lt;=($Y5+$Z5*2)),($T5*(1+$Z$1)^($Z5*2))/$Z5,IF(AND($H5=1,AZ$1&gt;($Y5+$Z5*2),AZ$1&lt;=($Y5+$Z5*3)),($T5*(1+$Z$1)^($Z5*3))/$Z5,IF(AND($H5=1,AZ$1&gt;($Y5+$Z5*3),AZ$1&lt;=($Y5+$Z5*4)),($T5*(1+$Z$1)^($Z5*4))/$Z5,IF(AND($G5=1,AZ$1&lt;=$N5),0,IF(AND($G5=1,AZ$1&gt;$N5,AZ$1&lt;=($Y5+$Z5)),-1*PMT(VLOOKUP($P5,'9 - Finance Strategy Parameters'!$B$3:$C$6,2)/12,$Z5*12,$M5),IF(AND($G5=1,AZ$1&gt;($Y5+$Z5),AZ$1&lt;=($Y5+$Z5*2)),-1*PMT(VLOOKUP($P5,'9 - Finance Strategy Parameters'!$B$3:$C$6,2)/12,$Z5*12,$M5*(1+$Z$1)^($Z5*2)),IF(AND($G5=1,AZ$1&gt;($Y5+$Z5*2),AZ$1&lt;=($Y5+$Z5*3)),-1*PMT(VLOOKUP($P5,'9 - Finance Strategy Parameters'!$B$3:$C$6,2)/12,$Z5*12,$M5*(1+$Z$1)^($Z5*3)),"FAILURE"))))))))))</f>
        <v>0</v>
      </c>
      <c r="BA5" s="159">
        <f>IF($F5=1,0,IF(AND($H5=1,BA$1&lt;=$Y5),$V5,IF(AND($H5=1,BA$1&gt;$Y5,BA$1&lt;=$Y5+$Z5),($T5*(1+$Z$1)^$Z5)/$Z5,IF(AND($H5=1,BA$1&gt;($Y5+$Z5),BA$1&lt;=($Y5+$Z5*2)),($T5*(1+$Z$1)^($Z5*2))/$Z5,IF(AND($H5=1,BA$1&gt;($Y5+$Z5*2),BA$1&lt;=($Y5+$Z5*3)),($T5*(1+$Z$1)^($Z5*3))/$Z5,IF(AND($H5=1,BA$1&gt;($Y5+$Z5*3),BA$1&lt;=($Y5+$Z5*4)),($T5*(1+$Z$1)^($Z5*4))/$Z5,IF(AND($G5=1,BA$1&lt;=$N5),0,IF(AND($G5=1,BA$1&gt;$N5,BA$1&lt;=($Y5+$Z5)),-1*PMT(VLOOKUP($P5,'9 - Finance Strategy Parameters'!$B$3:$C$6,2)/12,$Z5*12,$M5),IF(AND($G5=1,BA$1&gt;($Y5+$Z5),BA$1&lt;=($Y5+$Z5*2)),-1*PMT(VLOOKUP($P5,'9 - Finance Strategy Parameters'!$B$3:$C$6,2)/12,$Z5*12,$M5*(1+$Z$1)^($Z5*2)),IF(AND($G5=1,BA$1&gt;($Y5+$Z5*2),BA$1&lt;=($Y5+$Z5*3)),-1*PMT(VLOOKUP($P5,'9 - Finance Strategy Parameters'!$B$3:$C$6,2)/12,$Z5*12,$M5*(1+$Z$1)^($Z5*3)),"FAILURE"))))))))))</f>
        <v>0</v>
      </c>
      <c r="BB5" s="159">
        <f>IF($F5=1,0,IF(AND($H5=1,BB$1&lt;=$Y5),$V5,IF(AND($H5=1,BB$1&gt;$Y5,BB$1&lt;=$Y5+$Z5),($T5*(1+$Z$1)^$Z5)/$Z5,IF(AND($H5=1,BB$1&gt;($Y5+$Z5),BB$1&lt;=($Y5+$Z5*2)),($T5*(1+$Z$1)^($Z5*2))/$Z5,IF(AND($H5=1,BB$1&gt;($Y5+$Z5*2),BB$1&lt;=($Y5+$Z5*3)),($T5*(1+$Z$1)^($Z5*3))/$Z5,IF(AND($H5=1,BB$1&gt;($Y5+$Z5*3),BB$1&lt;=($Y5+$Z5*4)),($T5*(1+$Z$1)^($Z5*4))/$Z5,IF(AND($G5=1,BB$1&lt;=$N5),0,IF(AND($G5=1,BB$1&gt;$N5,BB$1&lt;=($Y5+$Z5)),-1*PMT(VLOOKUP($P5,'9 - Finance Strategy Parameters'!$B$3:$C$6,2)/12,$Z5*12,$M5),IF(AND($G5=1,BB$1&gt;($Y5+$Z5),BB$1&lt;=($Y5+$Z5*2)),-1*PMT(VLOOKUP($P5,'9 - Finance Strategy Parameters'!$B$3:$C$6,2)/12,$Z5*12,$M5*(1+$Z$1)^($Z5*2)),IF(AND($G5=1,BB$1&gt;($Y5+$Z5*2),BB$1&lt;=($Y5+$Z5*3)),-1*PMT(VLOOKUP($P5,'9 - Finance Strategy Parameters'!$B$3:$C$6,2)/12,$Z5*12,$M5*(1+$Z$1)^($Z5*3)),"FAILURE"))))))))))</f>
        <v>0</v>
      </c>
      <c r="BC5" s="159">
        <f>IF($F5=1,0,IF(AND($H5=1,BC$1&lt;=$Y5),$V5,IF(AND($H5=1,BC$1&gt;$Y5,BC$1&lt;=$Y5+$Z5),($T5*(1+$Z$1)^$Z5)/$Z5,IF(AND($H5=1,BC$1&gt;($Y5+$Z5),BC$1&lt;=($Y5+$Z5*2)),($T5*(1+$Z$1)^($Z5*2))/$Z5,IF(AND($H5=1,BC$1&gt;($Y5+$Z5*2),BC$1&lt;=($Y5+$Z5*3)),($T5*(1+$Z$1)^($Z5*3))/$Z5,IF(AND($H5=1,BC$1&gt;($Y5+$Z5*3),BC$1&lt;=($Y5+$Z5*4)),($T5*(1+$Z$1)^($Z5*4))/$Z5,IF(AND($G5=1,BC$1&lt;=$N5),0,IF(AND($G5=1,BC$1&gt;$N5,BC$1&lt;=($Y5+$Z5)),-1*PMT(VLOOKUP($P5,'9 - Finance Strategy Parameters'!$B$3:$C$6,2)/12,$Z5*12,$M5),IF(AND($G5=1,BC$1&gt;($Y5+$Z5),BC$1&lt;=($Y5+$Z5*2)),-1*PMT(VLOOKUP($P5,'9 - Finance Strategy Parameters'!$B$3:$C$6,2)/12,$Z5*12,$M5*(1+$Z$1)^($Z5*2)),IF(AND($G5=1,BC$1&gt;($Y5+$Z5*2),BC$1&lt;=($Y5+$Z5*3)),-1*PMT(VLOOKUP($P5,'9 - Finance Strategy Parameters'!$B$3:$C$6,2)/12,$Z5*12,$M5*(1+$Z$1)^($Z5*3)),"FAILURE"))))))))))</f>
        <v>0</v>
      </c>
      <c r="BD5" s="159">
        <f>IF($F5=1,0,IF(AND($H5=1,BD$1&lt;=$Y5),$V5,IF(AND($H5=1,BD$1&gt;$Y5,BD$1&lt;=$Y5+$Z5),($T5*(1+$Z$1)^$Z5)/$Z5,IF(AND($H5=1,BD$1&gt;($Y5+$Z5),BD$1&lt;=($Y5+$Z5*2)),($T5*(1+$Z$1)^($Z5*2))/$Z5,IF(AND($H5=1,BD$1&gt;($Y5+$Z5*2),BD$1&lt;=($Y5+$Z5*3)),($T5*(1+$Z$1)^($Z5*3))/$Z5,IF(AND($H5=1,BD$1&gt;($Y5+$Z5*3),BD$1&lt;=($Y5+$Z5*4)),($T5*(1+$Z$1)^($Z5*4))/$Z5,IF(AND($G5=1,BD$1&lt;=$N5),0,IF(AND($G5=1,BD$1&gt;$N5,BD$1&lt;=($Y5+$Z5)),-1*PMT(VLOOKUP($P5,'9 - Finance Strategy Parameters'!$B$3:$C$6,2)/12,$Z5*12,$M5),IF(AND($G5=1,BD$1&gt;($Y5+$Z5),BD$1&lt;=($Y5+$Z5*2)),-1*PMT(VLOOKUP($P5,'9 - Finance Strategy Parameters'!$B$3:$C$6,2)/12,$Z5*12,$M5*(1+$Z$1)^($Z5*2)),IF(AND($G5=1,BD$1&gt;($Y5+$Z5*2),BD$1&lt;=($Y5+$Z5*3)),-1*PMT(VLOOKUP($P5,'9 - Finance Strategy Parameters'!$B$3:$C$6,2)/12,$Z5*12,$M5*(1+$Z$1)^($Z5*3)),"FAILURE"))))))))))</f>
        <v>0</v>
      </c>
      <c r="BE5" s="159">
        <f>IF($F5=1,0,IF(AND($H5=1,BE$1&lt;=$Y5),$V5,IF(AND($H5=1,BE$1&gt;$Y5,BE$1&lt;=$Y5+$Z5),($T5*(1+$Z$1)^$Z5)/$Z5,IF(AND($H5=1,BE$1&gt;($Y5+$Z5),BE$1&lt;=($Y5+$Z5*2)),($T5*(1+$Z$1)^($Z5*2))/$Z5,IF(AND($H5=1,BE$1&gt;($Y5+$Z5*2),BE$1&lt;=($Y5+$Z5*3)),($T5*(1+$Z$1)^($Z5*3))/$Z5,IF(AND($H5=1,BE$1&gt;($Y5+$Z5*3),BE$1&lt;=($Y5+$Z5*4)),($T5*(1+$Z$1)^($Z5*4))/$Z5,IF(AND($G5=1,BE$1&lt;=$N5),0,IF(AND($G5=1,BE$1&gt;$N5,BE$1&lt;=($Y5+$Z5)),-1*PMT(VLOOKUP($P5,'9 - Finance Strategy Parameters'!$B$3:$C$6,2)/12,$Z5*12,$M5),IF(AND($G5=1,BE$1&gt;($Y5+$Z5),BE$1&lt;=($Y5+$Z5*2)),-1*PMT(VLOOKUP($P5,'9 - Finance Strategy Parameters'!$B$3:$C$6,2)/12,$Z5*12,$M5*(1+$Z$1)^($Z5*2)),IF(AND($G5=1,BE$1&gt;($Y5+$Z5*2),BE$1&lt;=($Y5+$Z5*3)),-1*PMT(VLOOKUP($P5,'9 - Finance Strategy Parameters'!$B$3:$C$6,2)/12,$Z5*12,$M5*(1+$Z$1)^($Z5*3)),"FAILURE"))))))))))</f>
        <v>0</v>
      </c>
      <c r="BF5" s="159">
        <f>IF($F5=1,0,IF(AND($H5=1,BF$1&lt;=$Y5),$V5,IF(AND($H5=1,BF$1&gt;$Y5,BF$1&lt;=$Y5+$Z5),($T5*(1+$Z$1)^$Z5)/$Z5,IF(AND($H5=1,BF$1&gt;($Y5+$Z5),BF$1&lt;=($Y5+$Z5*2)),($T5*(1+$Z$1)^($Z5*2))/$Z5,IF(AND($H5=1,BF$1&gt;($Y5+$Z5*2),BF$1&lt;=($Y5+$Z5*3)),($T5*(1+$Z$1)^($Z5*3))/$Z5,IF(AND($H5=1,BF$1&gt;($Y5+$Z5*3),BF$1&lt;=($Y5+$Z5*4)),($T5*(1+$Z$1)^($Z5*4))/$Z5,IF(AND($G5=1,BF$1&lt;=$N5),0,IF(AND($G5=1,BF$1&gt;$N5,BF$1&lt;=($Y5+$Z5)),-1*PMT(VLOOKUP($P5,'9 - Finance Strategy Parameters'!$B$3:$C$6,2)/12,$Z5*12,$M5),IF(AND($G5=1,BF$1&gt;($Y5+$Z5),BF$1&lt;=($Y5+$Z5*2)),-1*PMT(VLOOKUP($P5,'9 - Finance Strategy Parameters'!$B$3:$C$6,2)/12,$Z5*12,$M5*(1+$Z$1)^($Z5*2)),IF(AND($G5=1,BF$1&gt;($Y5+$Z5*2),BF$1&lt;=($Y5+$Z5*3)),-1*PMT(VLOOKUP($P5,'9 - Finance Strategy Parameters'!$B$3:$C$6,2)/12,$Z5*12,$M5*(1+$Z$1)^($Z5*3)),"FAILURE"))))))))))</f>
        <v>0</v>
      </c>
      <c r="BG5" s="159">
        <f>IF($F5=1,0,IF(AND($H5=1,BG$1&lt;=$Y5),$V5,IF(AND($H5=1,BG$1&gt;$Y5,BG$1&lt;=$Y5+$Z5),($T5*(1+$Z$1)^$Z5)/$Z5,IF(AND($H5=1,BG$1&gt;($Y5+$Z5),BG$1&lt;=($Y5+$Z5*2)),($T5*(1+$Z$1)^($Z5*2))/$Z5,IF(AND($H5=1,BG$1&gt;($Y5+$Z5*2),BG$1&lt;=($Y5+$Z5*3)),($T5*(1+$Z$1)^($Z5*3))/$Z5,IF(AND($H5=1,BG$1&gt;($Y5+$Z5*3),BG$1&lt;=($Y5+$Z5*4)),($T5*(1+$Z$1)^($Z5*4))/$Z5,IF(AND($G5=1,BG$1&lt;=$N5),0,IF(AND($G5=1,BG$1&gt;$N5,BG$1&lt;=($Y5+$Z5)),-1*PMT(VLOOKUP($P5,'9 - Finance Strategy Parameters'!$B$3:$C$6,2)/12,$Z5*12,$M5),IF(AND($G5=1,BG$1&gt;($Y5+$Z5),BG$1&lt;=($Y5+$Z5*2)),-1*PMT(VLOOKUP($P5,'9 - Finance Strategy Parameters'!$B$3:$C$6,2)/12,$Z5*12,$M5*(1+$Z$1)^($Z5*2)),IF(AND($G5=1,BG$1&gt;($Y5+$Z5*2),BG$1&lt;=($Y5+$Z5*3)),-1*PMT(VLOOKUP($P5,'9 - Finance Strategy Parameters'!$B$3:$C$6,2)/12,$Z5*12,$M5*(1+$Z$1)^($Z5*3)),"FAILURE"))))))))))</f>
        <v>0</v>
      </c>
      <c r="BH5" s="159">
        <f>IF($F5=1,0,IF(AND($H5=1,BH$1&lt;=$Y5),$V5,IF(AND($H5=1,BH$1&gt;$Y5,BH$1&lt;=$Y5+$Z5),($T5*(1+$Z$1)^$Z5)/$Z5,IF(AND($H5=1,BH$1&gt;($Y5+$Z5),BH$1&lt;=($Y5+$Z5*2)),($T5*(1+$Z$1)^($Z5*2))/$Z5,IF(AND($H5=1,BH$1&gt;($Y5+$Z5*2),BH$1&lt;=($Y5+$Z5*3)),($T5*(1+$Z$1)^($Z5*3))/$Z5,IF(AND($H5=1,BH$1&gt;($Y5+$Z5*3),BH$1&lt;=($Y5+$Z5*4)),($T5*(1+$Z$1)^($Z5*4))/$Z5,IF(AND($G5=1,BH$1&lt;=$N5),0,IF(AND($G5=1,BH$1&gt;$N5,BH$1&lt;=($Y5+$Z5)),-1*PMT(VLOOKUP($P5,'9 - Finance Strategy Parameters'!$B$3:$C$6,2)/12,$Z5*12,$M5),IF(AND($G5=1,BH$1&gt;($Y5+$Z5),BH$1&lt;=($Y5+$Z5*2)),-1*PMT(VLOOKUP($P5,'9 - Finance Strategy Parameters'!$B$3:$C$6,2)/12,$Z5*12,$M5*(1+$Z$1)^($Z5*2)),IF(AND($G5=1,BH$1&gt;($Y5+$Z5*2),BH$1&lt;=($Y5+$Z5*3)),-1*PMT(VLOOKUP($P5,'9 - Finance Strategy Parameters'!$B$3:$C$6,2)/12,$Z5*12,$M5*(1+$Z$1)^($Z5*3)),"FAILURE"))))))))))</f>
        <v>0</v>
      </c>
      <c r="BI5" s="159">
        <f>IF($F5=1,0,IF(AND($H5=1,BI$1&lt;=$Y5),$V5,IF(AND($H5=1,BI$1&gt;$Y5,BI$1&lt;=$Y5+$Z5),($T5*(1+$Z$1)^$Z5)/$Z5,IF(AND($H5=1,BI$1&gt;($Y5+$Z5),BI$1&lt;=($Y5+$Z5*2)),($T5*(1+$Z$1)^($Z5*2))/$Z5,IF(AND($H5=1,BI$1&gt;($Y5+$Z5*2),BI$1&lt;=($Y5+$Z5*3)),($T5*(1+$Z$1)^($Z5*3))/$Z5,IF(AND($H5=1,BI$1&gt;($Y5+$Z5*3),BI$1&lt;=($Y5+$Z5*4)),($T5*(1+$Z$1)^($Z5*4))/$Z5,IF(AND($G5=1,BI$1&lt;=$N5),0,IF(AND($G5=1,BI$1&gt;$N5,BI$1&lt;=($Y5+$Z5)),-1*PMT(VLOOKUP($P5,'9 - Finance Strategy Parameters'!$B$3:$C$6,2)/12,$Z5*12,$M5),IF(AND($G5=1,BI$1&gt;($Y5+$Z5),BI$1&lt;=($Y5+$Z5*2)),-1*PMT(VLOOKUP($P5,'9 - Finance Strategy Parameters'!$B$3:$C$6,2)/12,$Z5*12,$M5*(1+$Z$1)^($Z5*2)),IF(AND($G5=1,BI$1&gt;($Y5+$Z5*2),BI$1&lt;=($Y5+$Z5*3)),-1*PMT(VLOOKUP($P5,'9 - Finance Strategy Parameters'!$B$3:$C$6,2)/12,$Z5*12,$M5*(1+$Z$1)^($Z5*3)),"FAILURE"))))))))))</f>
        <v>0</v>
      </c>
      <c r="BJ5" s="159">
        <f>IF($F5=1,0,IF(AND($H5=1,BJ$1&lt;=$Y5),$V5,IF(AND($H5=1,BJ$1&gt;$Y5,BJ$1&lt;=$Y5+$Z5),($T5*(1+$Z$1)^$Z5)/$Z5,IF(AND($H5=1,BJ$1&gt;($Y5+$Z5),BJ$1&lt;=($Y5+$Z5*2)),($T5*(1+$Z$1)^($Z5*2))/$Z5,IF(AND($H5=1,BJ$1&gt;($Y5+$Z5*2),BJ$1&lt;=($Y5+$Z5*3)),($T5*(1+$Z$1)^($Z5*3))/$Z5,IF(AND($H5=1,BJ$1&gt;($Y5+$Z5*3),BJ$1&lt;=($Y5+$Z5*4)),($T5*(1+$Z$1)^($Z5*4))/$Z5,IF(AND($G5=1,BJ$1&lt;=$N5),0,IF(AND($G5=1,BJ$1&gt;$N5,BJ$1&lt;=($Y5+$Z5)),-1*PMT(VLOOKUP($P5,'9 - Finance Strategy Parameters'!$B$3:$C$6,2)/12,$Z5*12,$M5),IF(AND($G5=1,BJ$1&gt;($Y5+$Z5),BJ$1&lt;=($Y5+$Z5*2)),-1*PMT(VLOOKUP($P5,'9 - Finance Strategy Parameters'!$B$3:$C$6,2)/12,$Z5*12,$M5*(1+$Z$1)^($Z5*2)),IF(AND($G5=1,BJ$1&gt;($Y5+$Z5*2),BJ$1&lt;=($Y5+$Z5*3)),-1*PMT(VLOOKUP($P5,'9 - Finance Strategy Parameters'!$B$3:$C$6,2)/12,$Z5*12,$M5*(1+$Z$1)^($Z5*3)),"FAILURE"))))))))))</f>
        <v>0</v>
      </c>
      <c r="BK5" s="159">
        <f>IF($F5=1,0,IF(AND($H5=1,BK$1&lt;=$Y5),$V5,IF(AND($H5=1,BK$1&gt;$Y5,BK$1&lt;=$Y5+$Z5),($T5*(1+$Z$1)^$Z5)/$Z5,IF(AND($H5=1,BK$1&gt;($Y5+$Z5),BK$1&lt;=($Y5+$Z5*2)),($T5*(1+$Z$1)^($Z5*2))/$Z5,IF(AND($H5=1,BK$1&gt;($Y5+$Z5*2),BK$1&lt;=($Y5+$Z5*3)),($T5*(1+$Z$1)^($Z5*3))/$Z5,IF(AND($H5=1,BK$1&gt;($Y5+$Z5*3),BK$1&lt;=($Y5+$Z5*4)),($T5*(1+$Z$1)^($Z5*4))/$Z5,IF(AND($G5=1,BK$1&lt;=$N5),0,IF(AND($G5=1,BK$1&gt;$N5,BK$1&lt;=($Y5+$Z5)),-1*PMT(VLOOKUP($P5,'9 - Finance Strategy Parameters'!$B$3:$C$6,2)/12,$Z5*12,$M5),IF(AND($G5=1,BK$1&gt;($Y5+$Z5),BK$1&lt;=($Y5+$Z5*2)),-1*PMT(VLOOKUP($P5,'9 - Finance Strategy Parameters'!$B$3:$C$6,2)/12,$Z5*12,$M5*(1+$Z$1)^($Z5*2)),IF(AND($G5=1,BK$1&gt;($Y5+$Z5*2),BK$1&lt;=($Y5+$Z5*3)),-1*PMT(VLOOKUP($P5,'9 - Finance Strategy Parameters'!$B$3:$C$6,2)/12,$Z5*12,$M5*(1+$Z$1)^($Z5*3)),"FAILURE"))))))))))</f>
        <v>0</v>
      </c>
      <c r="BL5" s="159">
        <f>IF($F5=1,0,IF(AND($H5=1,BL$1&lt;=$Y5),$V5,IF(AND($H5=1,BL$1&gt;$Y5,BL$1&lt;=$Y5+$Z5),($T5*(1+$Z$1)^$Z5)/$Z5,IF(AND($H5=1,BL$1&gt;($Y5+$Z5),BL$1&lt;=($Y5+$Z5*2)),($T5*(1+$Z$1)^($Z5*2))/$Z5,IF(AND($H5=1,BL$1&gt;($Y5+$Z5*2),BL$1&lt;=($Y5+$Z5*3)),($T5*(1+$Z$1)^($Z5*3))/$Z5,IF(AND($H5=1,BL$1&gt;($Y5+$Z5*3),BL$1&lt;=($Y5+$Z5*4)),($T5*(1+$Z$1)^($Z5*4))/$Z5,IF(AND($G5=1,BL$1&lt;=$N5),0,IF(AND($G5=1,BL$1&gt;$N5,BL$1&lt;=($Y5+$Z5)),-1*PMT(VLOOKUP($P5,'9 - Finance Strategy Parameters'!$B$3:$C$6,2)/12,$Z5*12,$M5),IF(AND($G5=1,BL$1&gt;($Y5+$Z5),BL$1&lt;=($Y5+$Z5*2)),-1*PMT(VLOOKUP($P5,'9 - Finance Strategy Parameters'!$B$3:$C$6,2)/12,$Z5*12,$M5*(1+$Z$1)^($Z5*2)),IF(AND($G5=1,BL$1&gt;($Y5+$Z5*2),BL$1&lt;=($Y5+$Z5*3)),-1*PMT(VLOOKUP($P5,'9 - Finance Strategy Parameters'!$B$3:$C$6,2)/12,$Z5*12,$M5*(1+$Z$1)^($Z5*3)),"FAILURE"))))))))))</f>
        <v>0</v>
      </c>
      <c r="BM5" s="159">
        <f>IF($F5=1,0,IF(AND($H5=1,BM$1&lt;=$Y5),$V5,IF(AND($H5=1,BM$1&gt;$Y5,BM$1&lt;=$Y5+$Z5),($T5*(1+$Z$1)^$Z5)/$Z5,IF(AND($H5=1,BM$1&gt;($Y5+$Z5),BM$1&lt;=($Y5+$Z5*2)),($T5*(1+$Z$1)^($Z5*2))/$Z5,IF(AND($H5=1,BM$1&gt;($Y5+$Z5*2),BM$1&lt;=($Y5+$Z5*3)),($T5*(1+$Z$1)^($Z5*3))/$Z5,IF(AND($H5=1,BM$1&gt;($Y5+$Z5*3),BM$1&lt;=($Y5+$Z5*4)),($T5*(1+$Z$1)^($Z5*4))/$Z5,IF(AND($G5=1,BM$1&lt;=$N5),0,IF(AND($G5=1,BM$1&gt;$N5,BM$1&lt;=($Y5+$Z5)),-1*PMT(VLOOKUP($P5,'9 - Finance Strategy Parameters'!$B$3:$C$6,2)/12,$Z5*12,$M5),IF(AND($G5=1,BM$1&gt;($Y5+$Z5),BM$1&lt;=($Y5+$Z5*2)),-1*PMT(VLOOKUP($P5,'9 - Finance Strategy Parameters'!$B$3:$C$6,2)/12,$Z5*12,$M5*(1+$Z$1)^($Z5*2)),IF(AND($G5=1,BM$1&gt;($Y5+$Z5*2),BM$1&lt;=($Y5+$Z5*3)),-1*PMT(VLOOKUP($P5,'9 - Finance Strategy Parameters'!$B$3:$C$6,2)/12,$Z5*12,$M5*(1+$Z$1)^($Z5*3)),"FAILURE"))))))))))</f>
        <v>0</v>
      </c>
      <c r="BN5" s="159">
        <f>IF($F5=1,0,IF(AND($H5=1,BN$1&lt;=$Y5),$V5,IF(AND($H5=1,BN$1&gt;$Y5,BN$1&lt;=$Y5+$Z5),($T5*(1+$Z$1)^$Z5)/$Z5,IF(AND($H5=1,BN$1&gt;($Y5+$Z5),BN$1&lt;=($Y5+$Z5*2)),($T5*(1+$Z$1)^($Z5*2))/$Z5,IF(AND($H5=1,BN$1&gt;($Y5+$Z5*2),BN$1&lt;=($Y5+$Z5*3)),($T5*(1+$Z$1)^($Z5*3))/$Z5,IF(AND($H5=1,BN$1&gt;($Y5+$Z5*3),BN$1&lt;=($Y5+$Z5*4)),($T5*(1+$Z$1)^($Z5*4))/$Z5,IF(AND($G5=1,BN$1&lt;=$N5),0,IF(AND($G5=1,BN$1&gt;$N5,BN$1&lt;=($Y5+$Z5)),-1*PMT(VLOOKUP($P5,'9 - Finance Strategy Parameters'!$B$3:$C$6,2)/12,$Z5*12,$M5),IF(AND($G5=1,BN$1&gt;($Y5+$Z5),BN$1&lt;=($Y5+$Z5*2)),-1*PMT(VLOOKUP($P5,'9 - Finance Strategy Parameters'!$B$3:$C$6,2)/12,$Z5*12,$M5*(1+$Z$1)^($Z5*2)),IF(AND($G5=1,BN$1&gt;($Y5+$Z5*2),BN$1&lt;=($Y5+$Z5*3)),-1*PMT(VLOOKUP($P5,'9 - Finance Strategy Parameters'!$B$3:$C$6,2)/12,$Z5*12,$M5*(1+$Z$1)^($Z5*3)),"FAILURE"))))))))))</f>
        <v>0</v>
      </c>
      <c r="BO5" s="159">
        <f>IF($F5=1,0,IF(AND($H5=1,BO$1&lt;=$Y5),$V5,IF(AND($H5=1,BO$1&gt;$Y5,BO$1&lt;=$Y5+$Z5),($T5*(1+$Z$1)^$Z5)/$Z5,IF(AND($H5=1,BO$1&gt;($Y5+$Z5),BO$1&lt;=($Y5+$Z5*2)),($T5*(1+$Z$1)^($Z5*2))/$Z5,IF(AND($H5=1,BO$1&gt;($Y5+$Z5*2),BO$1&lt;=($Y5+$Z5*3)),($T5*(1+$Z$1)^($Z5*3))/$Z5,IF(AND($H5=1,BO$1&gt;($Y5+$Z5*3),BO$1&lt;=($Y5+$Z5*4)),($T5*(1+$Z$1)^($Z5*4))/$Z5,IF(AND($G5=1,BO$1&lt;=$N5),0,IF(AND($G5=1,BO$1&gt;$N5,BO$1&lt;=($Y5+$Z5)),-1*PMT(VLOOKUP($P5,'9 - Finance Strategy Parameters'!$B$3:$C$6,2)/12,$Z5*12,$M5),IF(AND($G5=1,BO$1&gt;($Y5+$Z5),BO$1&lt;=($Y5+$Z5*2)),-1*PMT(VLOOKUP($P5,'9 - Finance Strategy Parameters'!$B$3:$C$6,2)/12,$Z5*12,$M5*(1+$Z$1)^($Z5*2)),IF(AND($G5=1,BO$1&gt;($Y5+$Z5*2),BO$1&lt;=($Y5+$Z5*3)),-1*PMT(VLOOKUP($P5,'9 - Finance Strategy Parameters'!$B$3:$C$6,2)/12,$Z5*12,$M5*(1+$Z$1)^($Z5*3)),"FAILURE"))))))))))</f>
        <v>0</v>
      </c>
      <c r="BP5" s="159">
        <f>IF($F5=1,0,IF(AND($H5=1,BP$1&lt;=$Y5),$V5,IF(AND($H5=1,BP$1&gt;$Y5,BP$1&lt;=$Y5+$Z5),($T5*(1+$Z$1)^$Z5)/$Z5,IF(AND($H5=1,BP$1&gt;($Y5+$Z5),BP$1&lt;=($Y5+$Z5*2)),($T5*(1+$Z$1)^($Z5*2))/$Z5,IF(AND($H5=1,BP$1&gt;($Y5+$Z5*2),BP$1&lt;=($Y5+$Z5*3)),($T5*(1+$Z$1)^($Z5*3))/$Z5,IF(AND($H5=1,BP$1&gt;($Y5+$Z5*3),BP$1&lt;=($Y5+$Z5*4)),($T5*(1+$Z$1)^($Z5*4))/$Z5,IF(AND($G5=1,BP$1&lt;=$N5),0,IF(AND($G5=1,BP$1&gt;$N5,BP$1&lt;=($Y5+$Z5)),-1*PMT(VLOOKUP($P5,'9 - Finance Strategy Parameters'!$B$3:$C$6,2)/12,$Z5*12,$M5),IF(AND($G5=1,BP$1&gt;($Y5+$Z5),BP$1&lt;=($Y5+$Z5*2)),-1*PMT(VLOOKUP($P5,'9 - Finance Strategy Parameters'!$B$3:$C$6,2)/12,$Z5*12,$M5*(1+$Z$1)^($Z5*2)),IF(AND($G5=1,BP$1&gt;($Y5+$Z5*2),BP$1&lt;=($Y5+$Z5*3)),-1*PMT(VLOOKUP($P5,'9 - Finance Strategy Parameters'!$B$3:$C$6,2)/12,$Z5*12,$M5*(1+$Z$1)^($Z5*3)),"FAILURE"))))))))))</f>
        <v>0</v>
      </c>
      <c r="BQ5" s="159">
        <f>IF($F5=1,0,IF(AND($H5=1,BQ$1&lt;=$Y5),$V5,IF(AND($H5=1,BQ$1&gt;$Y5,BQ$1&lt;=$Y5+$Z5),($T5*(1+$Z$1)^$Z5)/$Z5,IF(AND($H5=1,BQ$1&gt;($Y5+$Z5),BQ$1&lt;=($Y5+$Z5*2)),($T5*(1+$Z$1)^($Z5*2))/$Z5,IF(AND($H5=1,BQ$1&gt;($Y5+$Z5*2),BQ$1&lt;=($Y5+$Z5*3)),($T5*(1+$Z$1)^($Z5*3))/$Z5,IF(AND($H5=1,BQ$1&gt;($Y5+$Z5*3),BQ$1&lt;=($Y5+$Z5*4)),($T5*(1+$Z$1)^($Z5*4))/$Z5,IF(AND($G5=1,BQ$1&lt;=$N5),0,IF(AND($G5=1,BQ$1&gt;$N5,BQ$1&lt;=($Y5+$Z5)),-1*PMT(VLOOKUP($P5,'9 - Finance Strategy Parameters'!$B$3:$C$6,2)/12,$Z5*12,$M5),IF(AND($G5=1,BQ$1&gt;($Y5+$Z5),BQ$1&lt;=($Y5+$Z5*2)),-1*PMT(VLOOKUP($P5,'9 - Finance Strategy Parameters'!$B$3:$C$6,2)/12,$Z5*12,$M5*(1+$Z$1)^($Z5*2)),IF(AND($G5=1,BQ$1&gt;($Y5+$Z5*2),BQ$1&lt;=($Y5+$Z5*3)),-1*PMT(VLOOKUP($P5,'9 - Finance Strategy Parameters'!$B$3:$C$6,2)/12,$Z5*12,$M5*(1+$Z$1)^($Z5*3)),"FAILURE"))))))))))</f>
        <v>0</v>
      </c>
      <c r="BR5" s="159">
        <f>IF($F5=1,0,IF(AND($H5=1,BR$1&lt;=$Y5),$V5,IF(AND($H5=1,BR$1&gt;$Y5,BR$1&lt;=$Y5+$Z5),($T5*(1+$Z$1)^$Z5)/$Z5,IF(AND($H5=1,BR$1&gt;($Y5+$Z5),BR$1&lt;=($Y5+$Z5*2)),($T5*(1+$Z$1)^($Z5*2))/$Z5,IF(AND($H5=1,BR$1&gt;($Y5+$Z5*2),BR$1&lt;=($Y5+$Z5*3)),($T5*(1+$Z$1)^($Z5*3))/$Z5,IF(AND($H5=1,BR$1&gt;($Y5+$Z5*3),BR$1&lt;=($Y5+$Z5*4)),($T5*(1+$Z$1)^($Z5*4))/$Z5,IF(AND($G5=1,BR$1&lt;=$N5),0,IF(AND($G5=1,BR$1&gt;$N5,BR$1&lt;=($Y5+$Z5)),-1*PMT(VLOOKUP($P5,'9 - Finance Strategy Parameters'!$B$3:$C$6,2)/12,$Z5*12,$M5),IF(AND($G5=1,BR$1&gt;($Y5+$Z5),BR$1&lt;=($Y5+$Z5*2)),-1*PMT(VLOOKUP($P5,'9 - Finance Strategy Parameters'!$B$3:$C$6,2)/12,$Z5*12,$M5*(1+$Z$1)^($Z5*2)),IF(AND($G5=1,BR$1&gt;($Y5+$Z5*2),BR$1&lt;=($Y5+$Z5*3)),-1*PMT(VLOOKUP($P5,'9 - Finance Strategy Parameters'!$B$3:$C$6,2)/12,$Z5*12,$M5*(1+$Z$1)^($Z5*3)),"FAILURE"))))))))))</f>
        <v>0</v>
      </c>
      <c r="BS5" s="159">
        <f>IF($F5=1,0,IF(AND($H5=1,BS$1&lt;=$Y5),$V5,IF(AND($H5=1,BS$1&gt;$Y5,BS$1&lt;=$Y5+$Z5),($T5*(1+$Z$1)^$Z5)/$Z5,IF(AND($H5=1,BS$1&gt;($Y5+$Z5),BS$1&lt;=($Y5+$Z5*2)),($T5*(1+$Z$1)^($Z5*2))/$Z5,IF(AND($H5=1,BS$1&gt;($Y5+$Z5*2),BS$1&lt;=($Y5+$Z5*3)),($T5*(1+$Z$1)^($Z5*3))/$Z5,IF(AND($H5=1,BS$1&gt;($Y5+$Z5*3),BS$1&lt;=($Y5+$Z5*4)),($T5*(1+$Z$1)^($Z5*4))/$Z5,IF(AND($G5=1,BS$1&lt;=$N5),0,IF(AND($G5=1,BS$1&gt;$N5,BS$1&lt;=($Y5+$Z5)),-1*PMT(VLOOKUP($P5,'9 - Finance Strategy Parameters'!$B$3:$C$6,2)/12,$Z5*12,$M5),IF(AND($G5=1,BS$1&gt;($Y5+$Z5),BS$1&lt;=($Y5+$Z5*2)),-1*PMT(VLOOKUP($P5,'9 - Finance Strategy Parameters'!$B$3:$C$6,2)/12,$Z5*12,$M5*(1+$Z$1)^($Z5*2)),IF(AND($G5=1,BS$1&gt;($Y5+$Z5*2),BS$1&lt;=($Y5+$Z5*3)),-1*PMT(VLOOKUP($P5,'9 - Finance Strategy Parameters'!$B$3:$C$6,2)/12,$Z5*12,$M5*(1+$Z$1)^($Z5*3)),"FAILURE"))))))))))</f>
        <v>0</v>
      </c>
      <c r="BT5" s="159">
        <f>IF($F5=1,0,IF(AND($H5=1,BT$1&lt;=$Y5),$V5,IF(AND($H5=1,BT$1&gt;$Y5,BT$1&lt;=$Y5+$Z5),($T5*(1+$Z$1)^$Z5)/$Z5,IF(AND($H5=1,BT$1&gt;($Y5+$Z5),BT$1&lt;=($Y5+$Z5*2)),($T5*(1+$Z$1)^($Z5*2))/$Z5,IF(AND($H5=1,BT$1&gt;($Y5+$Z5*2),BT$1&lt;=($Y5+$Z5*3)),($T5*(1+$Z$1)^($Z5*3))/$Z5,IF(AND($H5=1,BT$1&gt;($Y5+$Z5*3),BT$1&lt;=($Y5+$Z5*4)),($T5*(1+$Z$1)^($Z5*4))/$Z5,IF(AND($G5=1,BT$1&lt;=$N5),0,IF(AND($G5=1,BT$1&gt;$N5,BT$1&lt;=($Y5+$Z5)),-1*PMT(VLOOKUP($P5,'9 - Finance Strategy Parameters'!$B$3:$C$6,2)/12,$Z5*12,$M5),IF(AND($G5=1,BT$1&gt;($Y5+$Z5),BT$1&lt;=($Y5+$Z5*2)),-1*PMT(VLOOKUP($P5,'9 - Finance Strategy Parameters'!$B$3:$C$6,2)/12,$Z5*12,$M5*(1+$Z$1)^($Z5*2)),IF(AND($G5=1,BT$1&gt;($Y5+$Z5*2),BT$1&lt;=($Y5+$Z5*3)),-1*PMT(VLOOKUP($P5,'9 - Finance Strategy Parameters'!$B$3:$C$6,2)/12,$Z5*12,$M5*(1+$Z$1)^($Z5*3)),"FAILURE"))))))))))</f>
        <v>0</v>
      </c>
    </row>
    <row r="6" spans="1:72" ht="60" x14ac:dyDescent="0.25">
      <c r="A6" s="10" t="s">
        <v>34</v>
      </c>
      <c r="B6" s="138">
        <f>INDEX('8-Choosing Asset Strategies'!$B$4:$B$101,MATCH('9 - Financing Strategy'!C6,'8-Choosing Asset Strategies'!$C$4:$C$101,0))</f>
        <v>1</v>
      </c>
      <c r="C6" s="8" t="s">
        <v>22</v>
      </c>
      <c r="D6" s="13" t="str">
        <f>IF(INDEX('8-Choosing Asset Strategies'!$CW$4:$CW$101,MATCH($C6,'8-Choosing Asset Strategies'!$C$4:$C$101,0))=0,"",INDEX('8-Choosing Asset Strategies'!$CW$4:$CW$101,MATCH(C6,'8-Choosing Asset Strategies'!$C$4:$C$101,0)))</f>
        <v>Good condition, but area is gaining population; new customers can’t be serviced – need replacing</v>
      </c>
      <c r="E6" s="11"/>
      <c r="F6" s="138"/>
      <c r="G6" s="138">
        <v>1</v>
      </c>
      <c r="H6" s="138"/>
      <c r="J6" s="143" t="str">
        <f>IF(F6=1,ROUND(INDEX('8-Choosing Asset Strategies'!$DL$4:$DL$101,MATCH($C6,'8-Choosing Asset Strategies'!$C$4:$C$101,0)),2),"")</f>
        <v/>
      </c>
      <c r="K6" s="12" t="str">
        <f>IF(F6=1,ROUND(INDEX('8-Choosing Asset Strategies'!$DC$4:$DC$101,MATCH($C6,'8-Choosing Asset Strategies'!$C$4:$C$101,0)),2),"")</f>
        <v/>
      </c>
      <c r="L6" s="12"/>
      <c r="M6" s="143">
        <f>IF(G6=1,ROUND(INDEX('8-Choosing Asset Strategies'!$DL$4:$DL$101,MATCH($C6,'8-Choosing Asset Strategies'!$C$4:$C$101,0)),2),"")</f>
        <v>350428.7</v>
      </c>
      <c r="N6" s="12">
        <f>IF(G6=1,ROUND(INDEX('8-Choosing Asset Strategies'!$DC$4:$DC$101,MATCH($C6,'8-Choosing Asset Strategies'!$C$4:$C$101,0)),2),"")</f>
        <v>5</v>
      </c>
      <c r="O6" s="12">
        <f>IF(G6="","",INDEX('9 - Finance Strategy Parameters'!$H$3:$H$9,MATCH(B6,'9 - Finance Strategy Parameters'!$F$3:$F$9,0)))</f>
        <v>20</v>
      </c>
      <c r="P6" s="12" t="s">
        <v>313</v>
      </c>
      <c r="Q6" s="144">
        <f>IFERROR((M6*INDEX('9 - Finance Strategy Parameters'!$C$3:$C$6,MATCH(P6,'9 - Finance Strategy Parameters'!$B$3:$B$6,0))/12*(1+INDEX('9 - Finance Strategy Parameters'!$C$3:$C$6,MATCH(P6,'9 - Finance Strategy Parameters'!$B$3:$B$6,0))/12)^(O6*12))/((1+INDEX('9 - Finance Strategy Parameters'!$C$3:$C$6,MATCH(P6,'9 - Finance Strategy Parameters'!$B$3:$B$6,0))/12)^(O6*12)-1),"")</f>
        <v>1856.9318193151473</v>
      </c>
      <c r="R6" s="144">
        <f>IFERROR(Q6*12*O6,"")</f>
        <v>445663.63663563534</v>
      </c>
      <c r="S6" s="12"/>
      <c r="T6" s="143" t="str">
        <f>IF(H6=1,ROUND(INDEX('8-Choosing Asset Strategies'!$DL$4:$DL$101,MATCH($C6,'8-Choosing Asset Strategies'!$C$4:$C$101,0)),2),"")</f>
        <v/>
      </c>
      <c r="U6" s="145" t="str">
        <f>IF(H6=1,ROUND(INDEX('8-Choosing Asset Strategies'!$DC$4:$DC$101,MATCH($C6,'8-Choosing Asset Strategies'!$C$4:$C$101,0)),2),"")</f>
        <v/>
      </c>
      <c r="V6" s="101" t="str">
        <f t="shared" ref="V6:V69" si="1">IFERROR(T6/U6,"")</f>
        <v/>
      </c>
      <c r="W6" s="155" t="str">
        <f t="shared" ref="W6:W69" si="2">IFERROR(V6/12,"")</f>
        <v/>
      </c>
      <c r="Y6">
        <f>INDEX('8-Choosing Asset Strategies'!$DC$4:$DC$101,MATCH(C6,'8-Choosing Asset Strategies'!$C$4:$C$101,0))</f>
        <v>5</v>
      </c>
      <c r="Z6">
        <f>INDEX('8-Choosing Asset Strategies'!$DA$4:$DA$101,MATCH(C6,'8-Choosing Asset Strategies'!$C$4:$C$101,0))</f>
        <v>20</v>
      </c>
      <c r="AB6" s="159">
        <f>IF($F6=1,0,IF(AND($H6=1,AB$1&lt;=$Y6),$V6,IF(AND($H6=1,AB$1&gt;$Y6,AB$1&lt;=$Y6+$Z6),($T6*(1+$Z$1)^$Z6)/$Z6,IF(AND($H6=1,AB$1&gt;($Y6+$Z6),AB$1&lt;=($Y6+$Z6*2)),($T6*(1+$Z$1)^($Z6*2))/$Z6,IF(AND($H6=1,AB$1&gt;($Y6+$Z6*2),AB$1&lt;=($Y6+$Z6*3)),($T6*(1+$Z$1)^($Z6*3))/$Z6,IF(AND($H6=1,AB$1&gt;($Y6+$Z6*3),AB$1&lt;=($Y6+$Z6*4)),($T6*(1+$Z$1)^($Z6*4))/$Z6,IF(AND($G6=1,AB$1&lt;=$N6),0,IF(AND($G6=1,AB$1&gt;$N6,AB$1&lt;=($Y6+$Z6)),-1*PMT(VLOOKUP($P6,'9 - Finance Strategy Parameters'!$B$3:$C$6,2)/12,$Z6*12,$M6),IF(AND($G6=1,AB$1&gt;($Y6+$Z6),AB$1&lt;=($Y6+$Z6*2)),-1*PMT(VLOOKUP($P6,'9 - Finance Strategy Parameters'!$B$3:$C$6,2)/12,$Z6*12,$M6*(1+$Z$1)^($Z6*2)),IF(AND($G6=1,AB$1&gt;($Y6+$Z6*2),AB$1&lt;=($Y6+$Z6*3)),-1*PMT(VLOOKUP($P6,'9 - Finance Strategy Parameters'!$B$3:$C$6,2)/12,$Z6*12,$M6*(1+$Z$1)^($Z6*3)),"FAILURE"))))))))))</f>
        <v>0</v>
      </c>
      <c r="AC6" s="159">
        <f>IF($F6=1,0,IF(AND($H6=1,AC$1&lt;=$Y6),$V6,IF(AND($H6=1,AC$1&gt;$Y6,AC$1&lt;=$Y6+$Z6),($T6*(1+$Z$1)^$Z6)/$Z6,IF(AND($H6=1,AC$1&gt;($Y6+$Z6),AC$1&lt;=($Y6+$Z6*2)),($T6*(1+$Z$1)^($Z6*2))/$Z6,IF(AND($H6=1,AC$1&gt;($Y6+$Z6*2),AC$1&lt;=($Y6+$Z6*3)),($T6*(1+$Z$1)^($Z6*3))/$Z6,IF(AND($H6=1,AC$1&gt;($Y6+$Z6*3),AC$1&lt;=($Y6+$Z6*4)),($T6*(1+$Z$1)^($Z6*4))/$Z6,IF(AND($G6=1,AC$1&lt;=$N6),0,IF(AND($G6=1,AC$1&gt;$N6,AC$1&lt;=($Y6+$Z6)),-1*PMT(VLOOKUP($P6,'9 - Finance Strategy Parameters'!$B$3:$C$6,2)/12,$Z6*12,$M6),IF(AND($G6=1,AC$1&gt;($Y6+$Z6),AC$1&lt;=($Y6+$Z6*2)),-1*PMT(VLOOKUP($P6,'9 - Finance Strategy Parameters'!$B$3:$C$6,2)/12,$Z6*12,$M6*(1+$Z$1)^($Z6*2)),IF(AND($G6=1,AC$1&gt;($Y6+$Z6*2),AC$1&lt;=($Y6+$Z6*3)),-1*PMT(VLOOKUP($P6,'9 - Finance Strategy Parameters'!$B$3:$C$6,2)/12,$Z6*12,$M6*(1+$Z$1)^($Z6*3)),"FAILURE"))))))))))</f>
        <v>0</v>
      </c>
      <c r="AD6" s="159">
        <f>IF($F6=1,0,IF(AND($H6=1,AD$1&lt;=$Y6),$V6,IF(AND($H6=1,AD$1&gt;$Y6,AD$1&lt;=$Y6+$Z6),($T6*(1+$Z$1)^$Z6)/$Z6,IF(AND($H6=1,AD$1&gt;($Y6+$Z6),AD$1&lt;=($Y6+$Z6*2)),($T6*(1+$Z$1)^($Z6*2))/$Z6,IF(AND($H6=1,AD$1&gt;($Y6+$Z6*2),AD$1&lt;=($Y6+$Z6*3)),($T6*(1+$Z$1)^($Z6*3))/$Z6,IF(AND($H6=1,AD$1&gt;($Y6+$Z6*3),AD$1&lt;=($Y6+$Z6*4)),($T6*(1+$Z$1)^($Z6*4))/$Z6,IF(AND($G6=1,AD$1&lt;=$N6),0,IF(AND($G6=1,AD$1&gt;$N6,AD$1&lt;=($Y6+$Z6)),-1*PMT(VLOOKUP($P6,'9 - Finance Strategy Parameters'!$B$3:$C$6,2)/12,$Z6*12,$M6),IF(AND($G6=1,AD$1&gt;($Y6+$Z6),AD$1&lt;=($Y6+$Z6*2)),-1*PMT(VLOOKUP($P6,'9 - Finance Strategy Parameters'!$B$3:$C$6,2)/12,$Z6*12,$M6*(1+$Z$1)^($Z6*2)),IF(AND($G6=1,AD$1&gt;($Y6+$Z6*2),AD$1&lt;=($Y6+$Z6*3)),-1*PMT(VLOOKUP($P6,'9 - Finance Strategy Parameters'!$B$3:$C$6,2)/12,$Z6*12,$M6*(1+$Z$1)^($Z6*3)),"FAILURE"))))))))))</f>
        <v>0</v>
      </c>
      <c r="AE6" s="159">
        <f>IF($F6=1,0,IF(AND($H6=1,AE$1&lt;=$Y6),$V6,IF(AND($H6=1,AE$1&gt;$Y6,AE$1&lt;=$Y6+$Z6),($T6*(1+$Z$1)^$Z6)/$Z6,IF(AND($H6=1,AE$1&gt;($Y6+$Z6),AE$1&lt;=($Y6+$Z6*2)),($T6*(1+$Z$1)^($Z6*2))/$Z6,IF(AND($H6=1,AE$1&gt;($Y6+$Z6*2),AE$1&lt;=($Y6+$Z6*3)),($T6*(1+$Z$1)^($Z6*3))/$Z6,IF(AND($H6=1,AE$1&gt;($Y6+$Z6*3),AE$1&lt;=($Y6+$Z6*4)),($T6*(1+$Z$1)^($Z6*4))/$Z6,IF(AND($G6=1,AE$1&lt;=$N6),0,IF(AND($G6=1,AE$1&gt;$N6,AE$1&lt;=($Y6+$Z6)),-1*PMT(VLOOKUP($P6,'9 - Finance Strategy Parameters'!$B$3:$C$6,2)/12,$Z6*12,$M6),IF(AND($G6=1,AE$1&gt;($Y6+$Z6),AE$1&lt;=($Y6+$Z6*2)),-1*PMT(VLOOKUP($P6,'9 - Finance Strategy Parameters'!$B$3:$C$6,2)/12,$Z6*12,$M6*(1+$Z$1)^($Z6*2)),IF(AND($G6=1,AE$1&gt;($Y6+$Z6*2),AE$1&lt;=($Y6+$Z6*3)),-1*PMT(VLOOKUP($P6,'9 - Finance Strategy Parameters'!$B$3:$C$6,2)/12,$Z6*12,$M6*(1+$Z$1)^($Z6*3)),"FAILURE"))))))))))</f>
        <v>0</v>
      </c>
      <c r="AF6" s="159">
        <f>IF($F6=1,0,IF(AND($H6=1,AF$1&lt;=$Y6),$V6,IF(AND($H6=1,AF$1&gt;$Y6,AF$1&lt;=$Y6+$Z6),($T6*(1+$Z$1)^$Z6)/$Z6,IF(AND($H6=1,AF$1&gt;($Y6+$Z6),AF$1&lt;=($Y6+$Z6*2)),($T6*(1+$Z$1)^($Z6*2))/$Z6,IF(AND($H6=1,AF$1&gt;($Y6+$Z6*2),AF$1&lt;=($Y6+$Z6*3)),($T6*(1+$Z$1)^($Z6*3))/$Z6,IF(AND($H6=1,AF$1&gt;($Y6+$Z6*3),AF$1&lt;=($Y6+$Z6*4)),($T6*(1+$Z$1)^($Z6*4))/$Z6,IF(AND($G6=1,AF$1&lt;=$N6),0,IF(AND($G6=1,AF$1&gt;$N6,AF$1&lt;=($Y6+$Z6)),-1*PMT(VLOOKUP($P6,'9 - Finance Strategy Parameters'!$B$3:$C$6,2)/12,$Z6*12,$M6),IF(AND($G6=1,AF$1&gt;($Y6+$Z6),AF$1&lt;=($Y6+$Z6*2)),-1*PMT(VLOOKUP($P6,'9 - Finance Strategy Parameters'!$B$3:$C$6,2)/12,$Z6*12,$M6*(1+$Z$1)^($Z6*2)),IF(AND($G6=1,AF$1&gt;($Y6+$Z6*2),AF$1&lt;=($Y6+$Z6*3)),-1*PMT(VLOOKUP($P6,'9 - Finance Strategy Parameters'!$B$3:$C$6,2)/12,$Z6*12,$M6*(1+$Z$1)^($Z6*3)),"FAILURE"))))))))))</f>
        <v>0</v>
      </c>
      <c r="AG6" s="159">
        <f>IF($F6=1,0,IF(AND($H6=1,AG$1&lt;=$Y6),$V6,IF(AND($H6=1,AG$1&gt;$Y6,AG$1&lt;=$Y6+$Z6),($T6*(1+$Z$1)^$Z6)/$Z6,IF(AND($H6=1,AG$1&gt;($Y6+$Z6),AG$1&lt;=($Y6+$Z6*2)),($T6*(1+$Z$1)^($Z6*2))/$Z6,IF(AND($H6=1,AG$1&gt;($Y6+$Z6*2),AG$1&lt;=($Y6+$Z6*3)),($T6*(1+$Z$1)^($Z6*3))/$Z6,IF(AND($H6=1,AG$1&gt;($Y6+$Z6*3),AG$1&lt;=($Y6+$Z6*4)),($T6*(1+$Z$1)^($Z6*4))/$Z6,IF(AND($G6=1,AG$1&lt;=$N6),0,IF(AND($G6=1,AG$1&gt;$N6,AG$1&lt;=($Y6+$Z6)),-1*PMT(VLOOKUP($P6,'9 - Finance Strategy Parameters'!$B$3:$C$6,2)/12,$Z6*12,$M6),IF(AND($G6=1,AG$1&gt;($Y6+$Z6),AG$1&lt;=($Y6+$Z6*2)),-1*PMT(VLOOKUP($P6,'9 - Finance Strategy Parameters'!$B$3:$C$6,2)/12,$Z6*12,$M6*(1+$Z$1)^($Z6*2)),IF(AND($G6=1,AG$1&gt;($Y6+$Z6*2),AG$1&lt;=($Y6+$Z6*3)),-1*PMT(VLOOKUP($P6,'9 - Finance Strategy Parameters'!$B$3:$C$6,2)/12,$Z6*12,$M6*(1+$Z$1)^($Z6*3)),"FAILURE"))))))))))</f>
        <v>1856.931819315234</v>
      </c>
      <c r="AH6" s="159">
        <f>IF($F6=1,0,IF(AND($H6=1,AH$1&lt;=$Y6),$V6,IF(AND($H6=1,AH$1&gt;$Y6,AH$1&lt;=$Y6+$Z6),($T6*(1+$Z$1)^$Z6)/$Z6,IF(AND($H6=1,AH$1&gt;($Y6+$Z6),AH$1&lt;=($Y6+$Z6*2)),($T6*(1+$Z$1)^($Z6*2))/$Z6,IF(AND($H6=1,AH$1&gt;($Y6+$Z6*2),AH$1&lt;=($Y6+$Z6*3)),($T6*(1+$Z$1)^($Z6*3))/$Z6,IF(AND($H6=1,AH$1&gt;($Y6+$Z6*3),AH$1&lt;=($Y6+$Z6*4)),($T6*(1+$Z$1)^($Z6*4))/$Z6,IF(AND($G6=1,AH$1&lt;=$N6),0,IF(AND($G6=1,AH$1&gt;$N6,AH$1&lt;=($Y6+$Z6)),-1*PMT(VLOOKUP($P6,'9 - Finance Strategy Parameters'!$B$3:$C$6,2)/12,$Z6*12,$M6),IF(AND($G6=1,AH$1&gt;($Y6+$Z6),AH$1&lt;=($Y6+$Z6*2)),-1*PMT(VLOOKUP($P6,'9 - Finance Strategy Parameters'!$B$3:$C$6,2)/12,$Z6*12,$M6*(1+$Z$1)^($Z6*2)),IF(AND($G6=1,AH$1&gt;($Y6+$Z6*2),AH$1&lt;=($Y6+$Z6*3)),-1*PMT(VLOOKUP($P6,'9 - Finance Strategy Parameters'!$B$3:$C$6,2)/12,$Z6*12,$M6*(1+$Z$1)^($Z6*3)),"FAILURE"))))))))))</f>
        <v>1856.931819315234</v>
      </c>
      <c r="AI6" s="159">
        <f>IF($F6=1,0,IF(AND($H6=1,AI$1&lt;=$Y6),$V6,IF(AND($H6=1,AI$1&gt;$Y6,AI$1&lt;=$Y6+$Z6),($T6*(1+$Z$1)^$Z6)/$Z6,IF(AND($H6=1,AI$1&gt;($Y6+$Z6),AI$1&lt;=($Y6+$Z6*2)),($T6*(1+$Z$1)^($Z6*2))/$Z6,IF(AND($H6=1,AI$1&gt;($Y6+$Z6*2),AI$1&lt;=($Y6+$Z6*3)),($T6*(1+$Z$1)^($Z6*3))/$Z6,IF(AND($H6=1,AI$1&gt;($Y6+$Z6*3),AI$1&lt;=($Y6+$Z6*4)),($T6*(1+$Z$1)^($Z6*4))/$Z6,IF(AND($G6=1,AI$1&lt;=$N6),0,IF(AND($G6=1,AI$1&gt;$N6,AI$1&lt;=($Y6+$Z6)),-1*PMT(VLOOKUP($P6,'9 - Finance Strategy Parameters'!$B$3:$C$6,2)/12,$Z6*12,$M6),IF(AND($G6=1,AI$1&gt;($Y6+$Z6),AI$1&lt;=($Y6+$Z6*2)),-1*PMT(VLOOKUP($P6,'9 - Finance Strategy Parameters'!$B$3:$C$6,2)/12,$Z6*12,$M6*(1+$Z$1)^($Z6*2)),IF(AND($G6=1,AI$1&gt;($Y6+$Z6*2),AI$1&lt;=($Y6+$Z6*3)),-1*PMT(VLOOKUP($P6,'9 - Finance Strategy Parameters'!$B$3:$C$6,2)/12,$Z6*12,$M6*(1+$Z$1)^($Z6*3)),"FAILURE"))))))))))</f>
        <v>1856.931819315234</v>
      </c>
      <c r="AJ6" s="159">
        <f>IF($F6=1,0,IF(AND($H6=1,AJ$1&lt;=$Y6),$V6,IF(AND($H6=1,AJ$1&gt;$Y6,AJ$1&lt;=$Y6+$Z6),($T6*(1+$Z$1)^$Z6)/$Z6,IF(AND($H6=1,AJ$1&gt;($Y6+$Z6),AJ$1&lt;=($Y6+$Z6*2)),($T6*(1+$Z$1)^($Z6*2))/$Z6,IF(AND($H6=1,AJ$1&gt;($Y6+$Z6*2),AJ$1&lt;=($Y6+$Z6*3)),($T6*(1+$Z$1)^($Z6*3))/$Z6,IF(AND($H6=1,AJ$1&gt;($Y6+$Z6*3),AJ$1&lt;=($Y6+$Z6*4)),($T6*(1+$Z$1)^($Z6*4))/$Z6,IF(AND($G6=1,AJ$1&lt;=$N6),0,IF(AND($G6=1,AJ$1&gt;$N6,AJ$1&lt;=($Y6+$Z6)),-1*PMT(VLOOKUP($P6,'9 - Finance Strategy Parameters'!$B$3:$C$6,2)/12,$Z6*12,$M6),IF(AND($G6=1,AJ$1&gt;($Y6+$Z6),AJ$1&lt;=($Y6+$Z6*2)),-1*PMT(VLOOKUP($P6,'9 - Finance Strategy Parameters'!$B$3:$C$6,2)/12,$Z6*12,$M6*(1+$Z$1)^($Z6*2)),IF(AND($G6=1,AJ$1&gt;($Y6+$Z6*2),AJ$1&lt;=($Y6+$Z6*3)),-1*PMT(VLOOKUP($P6,'9 - Finance Strategy Parameters'!$B$3:$C$6,2)/12,$Z6*12,$M6*(1+$Z$1)^($Z6*3)),"FAILURE"))))))))))</f>
        <v>1856.931819315234</v>
      </c>
      <c r="AK6" s="159">
        <f>IF($F6=1,0,IF(AND($H6=1,AK$1&lt;=$Y6),$V6,IF(AND($H6=1,AK$1&gt;$Y6,AK$1&lt;=$Y6+$Z6),($T6*(1+$Z$1)^$Z6)/$Z6,IF(AND($H6=1,AK$1&gt;($Y6+$Z6),AK$1&lt;=($Y6+$Z6*2)),($T6*(1+$Z$1)^($Z6*2))/$Z6,IF(AND($H6=1,AK$1&gt;($Y6+$Z6*2),AK$1&lt;=($Y6+$Z6*3)),($T6*(1+$Z$1)^($Z6*3))/$Z6,IF(AND($H6=1,AK$1&gt;($Y6+$Z6*3),AK$1&lt;=($Y6+$Z6*4)),($T6*(1+$Z$1)^($Z6*4))/$Z6,IF(AND($G6=1,AK$1&lt;=$N6),0,IF(AND($G6=1,AK$1&gt;$N6,AK$1&lt;=($Y6+$Z6)),-1*PMT(VLOOKUP($P6,'9 - Finance Strategy Parameters'!$B$3:$C$6,2)/12,$Z6*12,$M6),IF(AND($G6=1,AK$1&gt;($Y6+$Z6),AK$1&lt;=($Y6+$Z6*2)),-1*PMT(VLOOKUP($P6,'9 - Finance Strategy Parameters'!$B$3:$C$6,2)/12,$Z6*12,$M6*(1+$Z$1)^($Z6*2)),IF(AND($G6=1,AK$1&gt;($Y6+$Z6*2),AK$1&lt;=($Y6+$Z6*3)),-1*PMT(VLOOKUP($P6,'9 - Finance Strategy Parameters'!$B$3:$C$6,2)/12,$Z6*12,$M6*(1+$Z$1)^($Z6*3)),"FAILURE"))))))))))</f>
        <v>1856.931819315234</v>
      </c>
      <c r="AL6" s="159">
        <f>IF($F6=1,0,IF(AND($H6=1,AL$1&lt;=$Y6),$V6,IF(AND($H6=1,AL$1&gt;$Y6,AL$1&lt;=$Y6+$Z6),($T6*(1+$Z$1)^$Z6)/$Z6,IF(AND($H6=1,AL$1&gt;($Y6+$Z6),AL$1&lt;=($Y6+$Z6*2)),($T6*(1+$Z$1)^($Z6*2))/$Z6,IF(AND($H6=1,AL$1&gt;($Y6+$Z6*2),AL$1&lt;=($Y6+$Z6*3)),($T6*(1+$Z$1)^($Z6*3))/$Z6,IF(AND($H6=1,AL$1&gt;($Y6+$Z6*3),AL$1&lt;=($Y6+$Z6*4)),($T6*(1+$Z$1)^($Z6*4))/$Z6,IF(AND($G6=1,AL$1&lt;=$N6),0,IF(AND($G6=1,AL$1&gt;$N6,AL$1&lt;=($Y6+$Z6)),-1*PMT(VLOOKUP($P6,'9 - Finance Strategy Parameters'!$B$3:$C$6,2)/12,$Z6*12,$M6),IF(AND($G6=1,AL$1&gt;($Y6+$Z6),AL$1&lt;=($Y6+$Z6*2)),-1*PMT(VLOOKUP($P6,'9 - Finance Strategy Parameters'!$B$3:$C$6,2)/12,$Z6*12,$M6*(1+$Z$1)^($Z6*2)),IF(AND($G6=1,AL$1&gt;($Y6+$Z6*2),AL$1&lt;=($Y6+$Z6*3)),-1*PMT(VLOOKUP($P6,'9 - Finance Strategy Parameters'!$B$3:$C$6,2)/12,$Z6*12,$M6*(1+$Z$1)^($Z6*3)),"FAILURE"))))))))))</f>
        <v>1856.931819315234</v>
      </c>
      <c r="AM6" s="159">
        <f>IF($F6=1,0,IF(AND($H6=1,AM$1&lt;=$Y6),$V6,IF(AND($H6=1,AM$1&gt;$Y6,AM$1&lt;=$Y6+$Z6),($T6*(1+$Z$1)^$Z6)/$Z6,IF(AND($H6=1,AM$1&gt;($Y6+$Z6),AM$1&lt;=($Y6+$Z6*2)),($T6*(1+$Z$1)^($Z6*2))/$Z6,IF(AND($H6=1,AM$1&gt;($Y6+$Z6*2),AM$1&lt;=($Y6+$Z6*3)),($T6*(1+$Z$1)^($Z6*3))/$Z6,IF(AND($H6=1,AM$1&gt;($Y6+$Z6*3),AM$1&lt;=($Y6+$Z6*4)),($T6*(1+$Z$1)^($Z6*4))/$Z6,IF(AND($G6=1,AM$1&lt;=$N6),0,IF(AND($G6=1,AM$1&gt;$N6,AM$1&lt;=($Y6+$Z6)),-1*PMT(VLOOKUP($P6,'9 - Finance Strategy Parameters'!$B$3:$C$6,2)/12,$Z6*12,$M6),IF(AND($G6=1,AM$1&gt;($Y6+$Z6),AM$1&lt;=($Y6+$Z6*2)),-1*PMT(VLOOKUP($P6,'9 - Finance Strategy Parameters'!$B$3:$C$6,2)/12,$Z6*12,$M6*(1+$Z$1)^($Z6*2)),IF(AND($G6=1,AM$1&gt;($Y6+$Z6*2),AM$1&lt;=($Y6+$Z6*3)),-1*PMT(VLOOKUP($P6,'9 - Finance Strategy Parameters'!$B$3:$C$6,2)/12,$Z6*12,$M6*(1+$Z$1)^($Z6*3)),"FAILURE"))))))))))</f>
        <v>1856.931819315234</v>
      </c>
      <c r="AN6" s="159">
        <f>IF($F6=1,0,IF(AND($H6=1,AN$1&lt;=$Y6),$V6,IF(AND($H6=1,AN$1&gt;$Y6,AN$1&lt;=$Y6+$Z6),($T6*(1+$Z$1)^$Z6)/$Z6,IF(AND($H6=1,AN$1&gt;($Y6+$Z6),AN$1&lt;=($Y6+$Z6*2)),($T6*(1+$Z$1)^($Z6*2))/$Z6,IF(AND($H6=1,AN$1&gt;($Y6+$Z6*2),AN$1&lt;=($Y6+$Z6*3)),($T6*(1+$Z$1)^($Z6*3))/$Z6,IF(AND($H6=1,AN$1&gt;($Y6+$Z6*3),AN$1&lt;=($Y6+$Z6*4)),($T6*(1+$Z$1)^($Z6*4))/$Z6,IF(AND($G6=1,AN$1&lt;=$N6),0,IF(AND($G6=1,AN$1&gt;$N6,AN$1&lt;=($Y6+$Z6)),-1*PMT(VLOOKUP($P6,'9 - Finance Strategy Parameters'!$B$3:$C$6,2)/12,$Z6*12,$M6),IF(AND($G6=1,AN$1&gt;($Y6+$Z6),AN$1&lt;=($Y6+$Z6*2)),-1*PMT(VLOOKUP($P6,'9 - Finance Strategy Parameters'!$B$3:$C$6,2)/12,$Z6*12,$M6*(1+$Z$1)^($Z6*2)),IF(AND($G6=1,AN$1&gt;($Y6+$Z6*2),AN$1&lt;=($Y6+$Z6*3)),-1*PMT(VLOOKUP($P6,'9 - Finance Strategy Parameters'!$B$3:$C$6,2)/12,$Z6*12,$M6*(1+$Z$1)^($Z6*3)),"FAILURE"))))))))))</f>
        <v>1856.931819315234</v>
      </c>
      <c r="AO6" s="159">
        <f>IF($F6=1,0,IF(AND($H6=1,AO$1&lt;=$Y6),$V6,IF(AND($H6=1,AO$1&gt;$Y6,AO$1&lt;=$Y6+$Z6),($T6*(1+$Z$1)^$Z6)/$Z6,IF(AND($H6=1,AO$1&gt;($Y6+$Z6),AO$1&lt;=($Y6+$Z6*2)),($T6*(1+$Z$1)^($Z6*2))/$Z6,IF(AND($H6=1,AO$1&gt;($Y6+$Z6*2),AO$1&lt;=($Y6+$Z6*3)),($T6*(1+$Z$1)^($Z6*3))/$Z6,IF(AND($H6=1,AO$1&gt;($Y6+$Z6*3),AO$1&lt;=($Y6+$Z6*4)),($T6*(1+$Z$1)^($Z6*4))/$Z6,IF(AND($G6=1,AO$1&lt;=$N6),0,IF(AND($G6=1,AO$1&gt;$N6,AO$1&lt;=($Y6+$Z6)),-1*PMT(VLOOKUP($P6,'9 - Finance Strategy Parameters'!$B$3:$C$6,2)/12,$Z6*12,$M6),IF(AND($G6=1,AO$1&gt;($Y6+$Z6),AO$1&lt;=($Y6+$Z6*2)),-1*PMT(VLOOKUP($P6,'9 - Finance Strategy Parameters'!$B$3:$C$6,2)/12,$Z6*12,$M6*(1+$Z$1)^($Z6*2)),IF(AND($G6=1,AO$1&gt;($Y6+$Z6*2),AO$1&lt;=($Y6+$Z6*3)),-1*PMT(VLOOKUP($P6,'9 - Finance Strategy Parameters'!$B$3:$C$6,2)/12,$Z6*12,$M6*(1+$Z$1)^($Z6*3)),"FAILURE"))))))))))</f>
        <v>1856.931819315234</v>
      </c>
      <c r="AP6" s="159">
        <f>IF($F6=1,0,IF(AND($H6=1,AP$1&lt;=$Y6),$V6,IF(AND($H6=1,AP$1&gt;$Y6,AP$1&lt;=$Y6+$Z6),($T6*(1+$Z$1)^$Z6)/$Z6,IF(AND($H6=1,AP$1&gt;($Y6+$Z6),AP$1&lt;=($Y6+$Z6*2)),($T6*(1+$Z$1)^($Z6*2))/$Z6,IF(AND($H6=1,AP$1&gt;($Y6+$Z6*2),AP$1&lt;=($Y6+$Z6*3)),($T6*(1+$Z$1)^($Z6*3))/$Z6,IF(AND($H6=1,AP$1&gt;($Y6+$Z6*3),AP$1&lt;=($Y6+$Z6*4)),($T6*(1+$Z$1)^($Z6*4))/$Z6,IF(AND($G6=1,AP$1&lt;=$N6),0,IF(AND($G6=1,AP$1&gt;$N6,AP$1&lt;=($Y6+$Z6)),-1*PMT(VLOOKUP($P6,'9 - Finance Strategy Parameters'!$B$3:$C$6,2)/12,$Z6*12,$M6),IF(AND($G6=1,AP$1&gt;($Y6+$Z6),AP$1&lt;=($Y6+$Z6*2)),-1*PMT(VLOOKUP($P6,'9 - Finance Strategy Parameters'!$B$3:$C$6,2)/12,$Z6*12,$M6*(1+$Z$1)^($Z6*2)),IF(AND($G6=1,AP$1&gt;($Y6+$Z6*2),AP$1&lt;=($Y6+$Z6*3)),-1*PMT(VLOOKUP($P6,'9 - Finance Strategy Parameters'!$B$3:$C$6,2)/12,$Z6*12,$M6*(1+$Z$1)^($Z6*3)),"FAILURE"))))))))))</f>
        <v>1856.931819315234</v>
      </c>
      <c r="AQ6" s="159">
        <f>IF($F6=1,0,IF(AND($H6=1,AQ$1&lt;=$Y6),$V6,IF(AND($H6=1,AQ$1&gt;$Y6,AQ$1&lt;=$Y6+$Z6),($T6*(1+$Z$1)^$Z6)/$Z6,IF(AND($H6=1,AQ$1&gt;($Y6+$Z6),AQ$1&lt;=($Y6+$Z6*2)),($T6*(1+$Z$1)^($Z6*2))/$Z6,IF(AND($H6=1,AQ$1&gt;($Y6+$Z6*2),AQ$1&lt;=($Y6+$Z6*3)),($T6*(1+$Z$1)^($Z6*3))/$Z6,IF(AND($H6=1,AQ$1&gt;($Y6+$Z6*3),AQ$1&lt;=($Y6+$Z6*4)),($T6*(1+$Z$1)^($Z6*4))/$Z6,IF(AND($G6=1,AQ$1&lt;=$N6),0,IF(AND($G6=1,AQ$1&gt;$N6,AQ$1&lt;=($Y6+$Z6)),-1*PMT(VLOOKUP($P6,'9 - Finance Strategy Parameters'!$B$3:$C$6,2)/12,$Z6*12,$M6),IF(AND($G6=1,AQ$1&gt;($Y6+$Z6),AQ$1&lt;=($Y6+$Z6*2)),-1*PMT(VLOOKUP($P6,'9 - Finance Strategy Parameters'!$B$3:$C$6,2)/12,$Z6*12,$M6*(1+$Z$1)^($Z6*2)),IF(AND($G6=1,AQ$1&gt;($Y6+$Z6*2),AQ$1&lt;=($Y6+$Z6*3)),-1*PMT(VLOOKUP($P6,'9 - Finance Strategy Parameters'!$B$3:$C$6,2)/12,$Z6*12,$M6*(1+$Z$1)^($Z6*3)),"FAILURE"))))))))))</f>
        <v>1856.931819315234</v>
      </c>
      <c r="AR6" s="159">
        <f>IF($F6=1,0,IF(AND($H6=1,AR$1&lt;=$Y6),$V6,IF(AND($H6=1,AR$1&gt;$Y6,AR$1&lt;=$Y6+$Z6),($T6*(1+$Z$1)^$Z6)/$Z6,IF(AND($H6=1,AR$1&gt;($Y6+$Z6),AR$1&lt;=($Y6+$Z6*2)),($T6*(1+$Z$1)^($Z6*2))/$Z6,IF(AND($H6=1,AR$1&gt;($Y6+$Z6*2),AR$1&lt;=($Y6+$Z6*3)),($T6*(1+$Z$1)^($Z6*3))/$Z6,IF(AND($H6=1,AR$1&gt;($Y6+$Z6*3),AR$1&lt;=($Y6+$Z6*4)),($T6*(1+$Z$1)^($Z6*4))/$Z6,IF(AND($G6=1,AR$1&lt;=$N6),0,IF(AND($G6=1,AR$1&gt;$N6,AR$1&lt;=($Y6+$Z6)),-1*PMT(VLOOKUP($P6,'9 - Finance Strategy Parameters'!$B$3:$C$6,2)/12,$Z6*12,$M6),IF(AND($G6=1,AR$1&gt;($Y6+$Z6),AR$1&lt;=($Y6+$Z6*2)),-1*PMT(VLOOKUP($P6,'9 - Finance Strategy Parameters'!$B$3:$C$6,2)/12,$Z6*12,$M6*(1+$Z$1)^($Z6*2)),IF(AND($G6=1,AR$1&gt;($Y6+$Z6*2),AR$1&lt;=($Y6+$Z6*3)),-1*PMT(VLOOKUP($P6,'9 - Finance Strategy Parameters'!$B$3:$C$6,2)/12,$Z6*12,$M6*(1+$Z$1)^($Z6*3)),"FAILURE"))))))))))</f>
        <v>1856.931819315234</v>
      </c>
      <c r="AS6" s="159">
        <f>IF($F6=1,0,IF(AND($H6=1,AS$1&lt;=$Y6),$V6,IF(AND($H6=1,AS$1&gt;$Y6,AS$1&lt;=$Y6+$Z6),($T6*(1+$Z$1)^$Z6)/$Z6,IF(AND($H6=1,AS$1&gt;($Y6+$Z6),AS$1&lt;=($Y6+$Z6*2)),($T6*(1+$Z$1)^($Z6*2))/$Z6,IF(AND($H6=1,AS$1&gt;($Y6+$Z6*2),AS$1&lt;=($Y6+$Z6*3)),($T6*(1+$Z$1)^($Z6*3))/$Z6,IF(AND($H6=1,AS$1&gt;($Y6+$Z6*3),AS$1&lt;=($Y6+$Z6*4)),($T6*(1+$Z$1)^($Z6*4))/$Z6,IF(AND($G6=1,AS$1&lt;=$N6),0,IF(AND($G6=1,AS$1&gt;$N6,AS$1&lt;=($Y6+$Z6)),-1*PMT(VLOOKUP($P6,'9 - Finance Strategy Parameters'!$B$3:$C$6,2)/12,$Z6*12,$M6),IF(AND($G6=1,AS$1&gt;($Y6+$Z6),AS$1&lt;=($Y6+$Z6*2)),-1*PMT(VLOOKUP($P6,'9 - Finance Strategy Parameters'!$B$3:$C$6,2)/12,$Z6*12,$M6*(1+$Z$1)^($Z6*2)),IF(AND($G6=1,AS$1&gt;($Y6+$Z6*2),AS$1&lt;=($Y6+$Z6*3)),-1*PMT(VLOOKUP($P6,'9 - Finance Strategy Parameters'!$B$3:$C$6,2)/12,$Z6*12,$M6*(1+$Z$1)^($Z6*3)),"FAILURE"))))))))))</f>
        <v>1856.931819315234</v>
      </c>
      <c r="AT6" s="159">
        <f>IF($F6=1,0,IF(AND($H6=1,AT$1&lt;=$Y6),$V6,IF(AND($H6=1,AT$1&gt;$Y6,AT$1&lt;=$Y6+$Z6),($T6*(1+$Z$1)^$Z6)/$Z6,IF(AND($H6=1,AT$1&gt;($Y6+$Z6),AT$1&lt;=($Y6+$Z6*2)),($T6*(1+$Z$1)^($Z6*2))/$Z6,IF(AND($H6=1,AT$1&gt;($Y6+$Z6*2),AT$1&lt;=($Y6+$Z6*3)),($T6*(1+$Z$1)^($Z6*3))/$Z6,IF(AND($H6=1,AT$1&gt;($Y6+$Z6*3),AT$1&lt;=($Y6+$Z6*4)),($T6*(1+$Z$1)^($Z6*4))/$Z6,IF(AND($G6=1,AT$1&lt;=$N6),0,IF(AND($G6=1,AT$1&gt;$N6,AT$1&lt;=($Y6+$Z6)),-1*PMT(VLOOKUP($P6,'9 - Finance Strategy Parameters'!$B$3:$C$6,2)/12,$Z6*12,$M6),IF(AND($G6=1,AT$1&gt;($Y6+$Z6),AT$1&lt;=($Y6+$Z6*2)),-1*PMT(VLOOKUP($P6,'9 - Finance Strategy Parameters'!$B$3:$C$6,2)/12,$Z6*12,$M6*(1+$Z$1)^($Z6*2)),IF(AND($G6=1,AT$1&gt;($Y6+$Z6*2),AT$1&lt;=($Y6+$Z6*3)),-1*PMT(VLOOKUP($P6,'9 - Finance Strategy Parameters'!$B$3:$C$6,2)/12,$Z6*12,$M6*(1+$Z$1)^($Z6*3)),"FAILURE"))))))))))</f>
        <v>1856.931819315234</v>
      </c>
      <c r="AU6" s="159">
        <f>IF($F6=1,0,IF(AND($H6=1,AU$1&lt;=$Y6),$V6,IF(AND($H6=1,AU$1&gt;$Y6,AU$1&lt;=$Y6+$Z6),($T6*(1+$Z$1)^$Z6)/$Z6,IF(AND($H6=1,AU$1&gt;($Y6+$Z6),AU$1&lt;=($Y6+$Z6*2)),($T6*(1+$Z$1)^($Z6*2))/$Z6,IF(AND($H6=1,AU$1&gt;($Y6+$Z6*2),AU$1&lt;=($Y6+$Z6*3)),($T6*(1+$Z$1)^($Z6*3))/$Z6,IF(AND($H6=1,AU$1&gt;($Y6+$Z6*3),AU$1&lt;=($Y6+$Z6*4)),($T6*(1+$Z$1)^($Z6*4))/$Z6,IF(AND($G6=1,AU$1&lt;=$N6),0,IF(AND($G6=1,AU$1&gt;$N6,AU$1&lt;=($Y6+$Z6)),-1*PMT(VLOOKUP($P6,'9 - Finance Strategy Parameters'!$B$3:$C$6,2)/12,$Z6*12,$M6),IF(AND($G6=1,AU$1&gt;($Y6+$Z6),AU$1&lt;=($Y6+$Z6*2)),-1*PMT(VLOOKUP($P6,'9 - Finance Strategy Parameters'!$B$3:$C$6,2)/12,$Z6*12,$M6*(1+$Z$1)^($Z6*2)),IF(AND($G6=1,AU$1&gt;($Y6+$Z6*2),AU$1&lt;=($Y6+$Z6*3)),-1*PMT(VLOOKUP($P6,'9 - Finance Strategy Parameters'!$B$3:$C$6,2)/12,$Z6*12,$M6*(1+$Z$1)^($Z6*3)),"FAILURE"))))))))))</f>
        <v>1856.931819315234</v>
      </c>
      <c r="AV6" s="159">
        <f>IF($F6=1,0,IF(AND($H6=1,AV$1&lt;=$Y6),$V6,IF(AND($H6=1,AV$1&gt;$Y6,AV$1&lt;=$Y6+$Z6),($T6*(1+$Z$1)^$Z6)/$Z6,IF(AND($H6=1,AV$1&gt;($Y6+$Z6),AV$1&lt;=($Y6+$Z6*2)),($T6*(1+$Z$1)^($Z6*2))/$Z6,IF(AND($H6=1,AV$1&gt;($Y6+$Z6*2),AV$1&lt;=($Y6+$Z6*3)),($T6*(1+$Z$1)^($Z6*3))/$Z6,IF(AND($H6=1,AV$1&gt;($Y6+$Z6*3),AV$1&lt;=($Y6+$Z6*4)),($T6*(1+$Z$1)^($Z6*4))/$Z6,IF(AND($G6=1,AV$1&lt;=$N6),0,IF(AND($G6=1,AV$1&gt;$N6,AV$1&lt;=($Y6+$Z6)),-1*PMT(VLOOKUP($P6,'9 - Finance Strategy Parameters'!$B$3:$C$6,2)/12,$Z6*12,$M6),IF(AND($G6=1,AV$1&gt;($Y6+$Z6),AV$1&lt;=($Y6+$Z6*2)),-1*PMT(VLOOKUP($P6,'9 - Finance Strategy Parameters'!$B$3:$C$6,2)/12,$Z6*12,$M6*(1+$Z$1)^($Z6*2)),IF(AND($G6=1,AV$1&gt;($Y6+$Z6*2),AV$1&lt;=($Y6+$Z6*3)),-1*PMT(VLOOKUP($P6,'9 - Finance Strategy Parameters'!$B$3:$C$6,2)/12,$Z6*12,$M6*(1+$Z$1)^($Z6*3)),"FAILURE"))))))))))</f>
        <v>1856.931819315234</v>
      </c>
      <c r="AW6" s="159">
        <f>IF($F6=1,0,IF(AND($H6=1,AW$1&lt;=$Y6),$V6,IF(AND($H6=1,AW$1&gt;$Y6,AW$1&lt;=$Y6+$Z6),($T6*(1+$Z$1)^$Z6)/$Z6,IF(AND($H6=1,AW$1&gt;($Y6+$Z6),AW$1&lt;=($Y6+$Z6*2)),($T6*(1+$Z$1)^($Z6*2))/$Z6,IF(AND($H6=1,AW$1&gt;($Y6+$Z6*2),AW$1&lt;=($Y6+$Z6*3)),($T6*(1+$Z$1)^($Z6*3))/$Z6,IF(AND($H6=1,AW$1&gt;($Y6+$Z6*3),AW$1&lt;=($Y6+$Z6*4)),($T6*(1+$Z$1)^($Z6*4))/$Z6,IF(AND($G6=1,AW$1&lt;=$N6),0,IF(AND($G6=1,AW$1&gt;$N6,AW$1&lt;=($Y6+$Z6)),-1*PMT(VLOOKUP($P6,'9 - Finance Strategy Parameters'!$B$3:$C$6,2)/12,$Z6*12,$M6),IF(AND($G6=1,AW$1&gt;($Y6+$Z6),AW$1&lt;=($Y6+$Z6*2)),-1*PMT(VLOOKUP($P6,'9 - Finance Strategy Parameters'!$B$3:$C$6,2)/12,$Z6*12,$M6*(1+$Z$1)^($Z6*2)),IF(AND($G6=1,AW$1&gt;($Y6+$Z6*2),AW$1&lt;=($Y6+$Z6*3)),-1*PMT(VLOOKUP($P6,'9 - Finance Strategy Parameters'!$B$3:$C$6,2)/12,$Z6*12,$M6*(1+$Z$1)^($Z6*3)),"FAILURE"))))))))))</f>
        <v>1856.931819315234</v>
      </c>
      <c r="AX6" s="159">
        <f>IF($F6=1,0,IF(AND($H6=1,AX$1&lt;=$Y6),$V6,IF(AND($H6=1,AX$1&gt;$Y6,AX$1&lt;=$Y6+$Z6),($T6*(1+$Z$1)^$Z6)/$Z6,IF(AND($H6=1,AX$1&gt;($Y6+$Z6),AX$1&lt;=($Y6+$Z6*2)),($T6*(1+$Z$1)^($Z6*2))/$Z6,IF(AND($H6=1,AX$1&gt;($Y6+$Z6*2),AX$1&lt;=($Y6+$Z6*3)),($T6*(1+$Z$1)^($Z6*3))/$Z6,IF(AND($H6=1,AX$1&gt;($Y6+$Z6*3),AX$1&lt;=($Y6+$Z6*4)),($T6*(1+$Z$1)^($Z6*4))/$Z6,IF(AND($G6=1,AX$1&lt;=$N6),0,IF(AND($G6=1,AX$1&gt;$N6,AX$1&lt;=($Y6+$Z6)),-1*PMT(VLOOKUP($P6,'9 - Finance Strategy Parameters'!$B$3:$C$6,2)/12,$Z6*12,$M6),IF(AND($G6=1,AX$1&gt;($Y6+$Z6),AX$1&lt;=($Y6+$Z6*2)),-1*PMT(VLOOKUP($P6,'9 - Finance Strategy Parameters'!$B$3:$C$6,2)/12,$Z6*12,$M6*(1+$Z$1)^($Z6*2)),IF(AND($G6=1,AX$1&gt;($Y6+$Z6*2),AX$1&lt;=($Y6+$Z6*3)),-1*PMT(VLOOKUP($P6,'9 - Finance Strategy Parameters'!$B$3:$C$6,2)/12,$Z6*12,$M6*(1+$Z$1)^($Z6*3)),"FAILURE"))))))))))</f>
        <v>1856.931819315234</v>
      </c>
      <c r="AY6" s="159">
        <f>IF($F6=1,0,IF(AND($H6=1,AY$1&lt;=$Y6),$V6,IF(AND($H6=1,AY$1&gt;$Y6,AY$1&lt;=$Y6+$Z6),($T6*(1+$Z$1)^$Z6)/$Z6,IF(AND($H6=1,AY$1&gt;($Y6+$Z6),AY$1&lt;=($Y6+$Z6*2)),($T6*(1+$Z$1)^($Z6*2))/$Z6,IF(AND($H6=1,AY$1&gt;($Y6+$Z6*2),AY$1&lt;=($Y6+$Z6*3)),($T6*(1+$Z$1)^($Z6*3))/$Z6,IF(AND($H6=1,AY$1&gt;($Y6+$Z6*3),AY$1&lt;=($Y6+$Z6*4)),($T6*(1+$Z$1)^($Z6*4))/$Z6,IF(AND($G6=1,AY$1&lt;=$N6),0,IF(AND($G6=1,AY$1&gt;$N6,AY$1&lt;=($Y6+$Z6)),-1*PMT(VLOOKUP($P6,'9 - Finance Strategy Parameters'!$B$3:$C$6,2)/12,$Z6*12,$M6),IF(AND($G6=1,AY$1&gt;($Y6+$Z6),AY$1&lt;=($Y6+$Z6*2)),-1*PMT(VLOOKUP($P6,'9 - Finance Strategy Parameters'!$B$3:$C$6,2)/12,$Z6*12,$M6*(1+$Z$1)^($Z6*2)),IF(AND($G6=1,AY$1&gt;($Y6+$Z6*2),AY$1&lt;=($Y6+$Z6*3)),-1*PMT(VLOOKUP($P6,'9 - Finance Strategy Parameters'!$B$3:$C$6,2)/12,$Z6*12,$M6*(1+$Z$1)^($Z6*3)),"FAILURE"))))))))))</f>
        <v>1856.931819315234</v>
      </c>
      <c r="AZ6" s="159">
        <f>IF($F6=1,0,IF(AND($H6=1,AZ$1&lt;=$Y6),$V6,IF(AND($H6=1,AZ$1&gt;$Y6,AZ$1&lt;=$Y6+$Z6),($T6*(1+$Z$1)^$Z6)/$Z6,IF(AND($H6=1,AZ$1&gt;($Y6+$Z6),AZ$1&lt;=($Y6+$Z6*2)),($T6*(1+$Z$1)^($Z6*2))/$Z6,IF(AND($H6=1,AZ$1&gt;($Y6+$Z6*2),AZ$1&lt;=($Y6+$Z6*3)),($T6*(1+$Z$1)^($Z6*3))/$Z6,IF(AND($H6=1,AZ$1&gt;($Y6+$Z6*3),AZ$1&lt;=($Y6+$Z6*4)),($T6*(1+$Z$1)^($Z6*4))/$Z6,IF(AND($G6=1,AZ$1&lt;=$N6),0,IF(AND($G6=1,AZ$1&gt;$N6,AZ$1&lt;=($Y6+$Z6)),-1*PMT(VLOOKUP($P6,'9 - Finance Strategy Parameters'!$B$3:$C$6,2)/12,$Z6*12,$M6),IF(AND($G6=1,AZ$1&gt;($Y6+$Z6),AZ$1&lt;=($Y6+$Z6*2)),-1*PMT(VLOOKUP($P6,'9 - Finance Strategy Parameters'!$B$3:$C$6,2)/12,$Z6*12,$M6*(1+$Z$1)^($Z6*2)),IF(AND($G6=1,AZ$1&gt;($Y6+$Z6*2),AZ$1&lt;=($Y6+$Z6*3)),-1*PMT(VLOOKUP($P6,'9 - Finance Strategy Parameters'!$B$3:$C$6,2)/12,$Z6*12,$M6*(1+$Z$1)^($Z6*3)),"FAILURE"))))))))))</f>
        <v>1856.931819315234</v>
      </c>
      <c r="BA6" s="159">
        <f>IF($F6=1,0,IF(AND($H6=1,BA$1&lt;=$Y6),$V6,IF(AND($H6=1,BA$1&gt;$Y6,BA$1&lt;=$Y6+$Z6),($T6*(1+$Z$1)^$Z6)/$Z6,IF(AND($H6=1,BA$1&gt;($Y6+$Z6),BA$1&lt;=($Y6+$Z6*2)),($T6*(1+$Z$1)^($Z6*2))/$Z6,IF(AND($H6=1,BA$1&gt;($Y6+$Z6*2),BA$1&lt;=($Y6+$Z6*3)),($T6*(1+$Z$1)^($Z6*3))/$Z6,IF(AND($H6=1,BA$1&gt;($Y6+$Z6*3),BA$1&lt;=($Y6+$Z6*4)),($T6*(1+$Z$1)^($Z6*4))/$Z6,IF(AND($G6=1,BA$1&lt;=$N6),0,IF(AND($G6=1,BA$1&gt;$N6,BA$1&lt;=($Y6+$Z6)),-1*PMT(VLOOKUP($P6,'9 - Finance Strategy Parameters'!$B$3:$C$6,2)/12,$Z6*12,$M6),IF(AND($G6=1,BA$1&gt;($Y6+$Z6),BA$1&lt;=($Y6+$Z6*2)),-1*PMT(VLOOKUP($P6,'9 - Finance Strategy Parameters'!$B$3:$C$6,2)/12,$Z6*12,$M6*(1+$Z$1)^($Z6*2)),IF(AND($G6=1,BA$1&gt;($Y6+$Z6*2),BA$1&lt;=($Y6+$Z6*3)),-1*PMT(VLOOKUP($P6,'9 - Finance Strategy Parameters'!$B$3:$C$6,2)/12,$Z6*12,$M6*(1+$Z$1)^($Z6*3)),"FAILURE"))))))))))</f>
        <v>1856.931819315234</v>
      </c>
      <c r="BB6" s="159">
        <f>IF($F6=1,0,IF(AND($H6=1,BB$1&lt;=$Y6),$V6,IF(AND($H6=1,BB$1&gt;$Y6,BB$1&lt;=$Y6+$Z6),($T6*(1+$Z$1)^$Z6)/$Z6,IF(AND($H6=1,BB$1&gt;($Y6+$Z6),BB$1&lt;=($Y6+$Z6*2)),($T6*(1+$Z$1)^($Z6*2))/$Z6,IF(AND($H6=1,BB$1&gt;($Y6+$Z6*2),BB$1&lt;=($Y6+$Z6*3)),($T6*(1+$Z$1)^($Z6*3))/$Z6,IF(AND($H6=1,BB$1&gt;($Y6+$Z6*3),BB$1&lt;=($Y6+$Z6*4)),($T6*(1+$Z$1)^($Z6*4))/$Z6,IF(AND($G6=1,BB$1&lt;=$N6),0,IF(AND($G6=1,BB$1&gt;$N6,BB$1&lt;=($Y6+$Z6)),-1*PMT(VLOOKUP($P6,'9 - Finance Strategy Parameters'!$B$3:$C$6,2)/12,$Z6*12,$M6),IF(AND($G6=1,BB$1&gt;($Y6+$Z6),BB$1&lt;=($Y6+$Z6*2)),-1*PMT(VLOOKUP($P6,'9 - Finance Strategy Parameters'!$B$3:$C$6,2)/12,$Z6*12,$M6*(1+$Z$1)^($Z6*2)),IF(AND($G6=1,BB$1&gt;($Y6+$Z6*2),BB$1&lt;=($Y6+$Z6*3)),-1*PMT(VLOOKUP($P6,'9 - Finance Strategy Parameters'!$B$3:$C$6,2)/12,$Z6*12,$M6*(1+$Z$1)^($Z6*3)),"FAILURE"))))))))))</f>
        <v>1856.931819315234</v>
      </c>
      <c r="BC6" s="159">
        <f>IF($F6=1,0,IF(AND($H6=1,BC$1&lt;=$Y6),$V6,IF(AND($H6=1,BC$1&gt;$Y6,BC$1&lt;=$Y6+$Z6),($T6*(1+$Z$1)^$Z6)/$Z6,IF(AND($H6=1,BC$1&gt;($Y6+$Z6),BC$1&lt;=($Y6+$Z6*2)),($T6*(1+$Z$1)^($Z6*2))/$Z6,IF(AND($H6=1,BC$1&gt;($Y6+$Z6*2),BC$1&lt;=($Y6+$Z6*3)),($T6*(1+$Z$1)^($Z6*3))/$Z6,IF(AND($H6=1,BC$1&gt;($Y6+$Z6*3),BC$1&lt;=($Y6+$Z6*4)),($T6*(1+$Z$1)^($Z6*4))/$Z6,IF(AND($G6=1,BC$1&lt;=$N6),0,IF(AND($G6=1,BC$1&gt;$N6,BC$1&lt;=($Y6+$Z6)),-1*PMT(VLOOKUP($P6,'9 - Finance Strategy Parameters'!$B$3:$C$6,2)/12,$Z6*12,$M6),IF(AND($G6=1,BC$1&gt;($Y6+$Z6),BC$1&lt;=($Y6+$Z6*2)),-1*PMT(VLOOKUP($P6,'9 - Finance Strategy Parameters'!$B$3:$C$6,2)/12,$Z6*12,$M6*(1+$Z$1)^($Z6*2)),IF(AND($G6=1,BC$1&gt;($Y6+$Z6*2),BC$1&lt;=($Y6+$Z6*3)),-1*PMT(VLOOKUP($P6,'9 - Finance Strategy Parameters'!$B$3:$C$6,2)/12,$Z6*12,$M6*(1+$Z$1)^($Z6*3)),"FAILURE"))))))))))</f>
        <v>1856.931819315234</v>
      </c>
      <c r="BD6" s="159">
        <f>IF($F6=1,0,IF(AND($H6=1,BD$1&lt;=$Y6),$V6,IF(AND($H6=1,BD$1&gt;$Y6,BD$1&lt;=$Y6+$Z6),($T6*(1+$Z$1)^$Z6)/$Z6,IF(AND($H6=1,BD$1&gt;($Y6+$Z6),BD$1&lt;=($Y6+$Z6*2)),($T6*(1+$Z$1)^($Z6*2))/$Z6,IF(AND($H6=1,BD$1&gt;($Y6+$Z6*2),BD$1&lt;=($Y6+$Z6*3)),($T6*(1+$Z$1)^($Z6*3))/$Z6,IF(AND($H6=1,BD$1&gt;($Y6+$Z6*3),BD$1&lt;=($Y6+$Z6*4)),($T6*(1+$Z$1)^($Z6*4))/$Z6,IF(AND($G6=1,BD$1&lt;=$N6),0,IF(AND($G6=1,BD$1&gt;$N6,BD$1&lt;=($Y6+$Z6)),-1*PMT(VLOOKUP($P6,'9 - Finance Strategy Parameters'!$B$3:$C$6,2)/12,$Z6*12,$M6),IF(AND($G6=1,BD$1&gt;($Y6+$Z6),BD$1&lt;=($Y6+$Z6*2)),-1*PMT(VLOOKUP($P6,'9 - Finance Strategy Parameters'!$B$3:$C$6,2)/12,$Z6*12,$M6*(1+$Z$1)^($Z6*2)),IF(AND($G6=1,BD$1&gt;($Y6+$Z6*2),BD$1&lt;=($Y6+$Z6*3)),-1*PMT(VLOOKUP($P6,'9 - Finance Strategy Parameters'!$B$3:$C$6,2)/12,$Z6*12,$M6*(1+$Z$1)^($Z6*3)),"FAILURE"))))))))))</f>
        <v>1856.931819315234</v>
      </c>
      <c r="BE6" s="159">
        <f>IF($F6=1,0,IF(AND($H6=1,BE$1&lt;=$Y6),$V6,IF(AND($H6=1,BE$1&gt;$Y6,BE$1&lt;=$Y6+$Z6),($T6*(1+$Z$1)^$Z6)/$Z6,IF(AND($H6=1,BE$1&gt;($Y6+$Z6),BE$1&lt;=($Y6+$Z6*2)),($T6*(1+$Z$1)^($Z6*2))/$Z6,IF(AND($H6=1,BE$1&gt;($Y6+$Z6*2),BE$1&lt;=($Y6+$Z6*3)),($T6*(1+$Z$1)^($Z6*3))/$Z6,IF(AND($H6=1,BE$1&gt;($Y6+$Z6*3),BE$1&lt;=($Y6+$Z6*4)),($T6*(1+$Z$1)^($Z6*4))/$Z6,IF(AND($G6=1,BE$1&lt;=$N6),0,IF(AND($G6=1,BE$1&gt;$N6,BE$1&lt;=($Y6+$Z6)),-1*PMT(VLOOKUP($P6,'9 - Finance Strategy Parameters'!$B$3:$C$6,2)/12,$Z6*12,$M6),IF(AND($G6=1,BE$1&gt;($Y6+$Z6),BE$1&lt;=($Y6+$Z6*2)),-1*PMT(VLOOKUP($P6,'9 - Finance Strategy Parameters'!$B$3:$C$6,2)/12,$Z6*12,$M6*(1+$Z$1)^($Z6*2)),IF(AND($G6=1,BE$1&gt;($Y6+$Z6*2),BE$1&lt;=($Y6+$Z6*3)),-1*PMT(VLOOKUP($P6,'9 - Finance Strategy Parameters'!$B$3:$C$6,2)/12,$Z6*12,$M6*(1+$Z$1)^($Z6*3)),"FAILURE"))))))))))</f>
        <v>1856.931819315234</v>
      </c>
      <c r="BF6" s="159">
        <f>IF($F6=1,0,IF(AND($H6=1,BF$1&lt;=$Y6),$V6,IF(AND($H6=1,BF$1&gt;$Y6,BF$1&lt;=$Y6+$Z6),($T6*(1+$Z$1)^$Z6)/$Z6,IF(AND($H6=1,BF$1&gt;($Y6+$Z6),BF$1&lt;=($Y6+$Z6*2)),($T6*(1+$Z$1)^($Z6*2))/$Z6,IF(AND($H6=1,BF$1&gt;($Y6+$Z6*2),BF$1&lt;=($Y6+$Z6*3)),($T6*(1+$Z$1)^($Z6*3))/$Z6,IF(AND($H6=1,BF$1&gt;($Y6+$Z6*3),BF$1&lt;=($Y6+$Z6*4)),($T6*(1+$Z$1)^($Z6*4))/$Z6,IF(AND($G6=1,BF$1&lt;=$N6),0,IF(AND($G6=1,BF$1&gt;$N6,BF$1&lt;=($Y6+$Z6)),-1*PMT(VLOOKUP($P6,'9 - Finance Strategy Parameters'!$B$3:$C$6,2)/12,$Z6*12,$M6),IF(AND($G6=1,BF$1&gt;($Y6+$Z6),BF$1&lt;=($Y6+$Z6*2)),-1*PMT(VLOOKUP($P6,'9 - Finance Strategy Parameters'!$B$3:$C$6,2)/12,$Z6*12,$M6*(1+$Z$1)^($Z6*2)),IF(AND($G6=1,BF$1&gt;($Y6+$Z6*2),BF$1&lt;=($Y6+$Z6*3)),-1*PMT(VLOOKUP($P6,'9 - Finance Strategy Parameters'!$B$3:$C$6,2)/12,$Z6*12,$M6*(1+$Z$1)^($Z6*3)),"FAILURE"))))))))))</f>
        <v>1856.931819315234</v>
      </c>
      <c r="BG6" s="159">
        <f>IF($F6=1,0,IF(AND($H6=1,BG$1&lt;=$Y6),$V6,IF(AND($H6=1,BG$1&gt;$Y6,BG$1&lt;=$Y6+$Z6),($T6*(1+$Z$1)^$Z6)/$Z6,IF(AND($H6=1,BG$1&gt;($Y6+$Z6),BG$1&lt;=($Y6+$Z6*2)),($T6*(1+$Z$1)^($Z6*2))/$Z6,IF(AND($H6=1,BG$1&gt;($Y6+$Z6*2),BG$1&lt;=($Y6+$Z6*3)),($T6*(1+$Z$1)^($Z6*3))/$Z6,IF(AND($H6=1,BG$1&gt;($Y6+$Z6*3),BG$1&lt;=($Y6+$Z6*4)),($T6*(1+$Z$1)^($Z6*4))/$Z6,IF(AND($G6=1,BG$1&lt;=$N6),0,IF(AND($G6=1,BG$1&gt;$N6,BG$1&lt;=($Y6+$Z6)),-1*PMT(VLOOKUP($P6,'9 - Finance Strategy Parameters'!$B$3:$C$6,2)/12,$Z6*12,$M6),IF(AND($G6=1,BG$1&gt;($Y6+$Z6),BG$1&lt;=($Y6+$Z6*2)),-1*PMT(VLOOKUP($P6,'9 - Finance Strategy Parameters'!$B$3:$C$6,2)/12,$Z6*12,$M6*(1+$Z$1)^($Z6*2)),IF(AND($G6=1,BG$1&gt;($Y6+$Z6*2),BG$1&lt;=($Y6+$Z6*3)),-1*PMT(VLOOKUP($P6,'9 - Finance Strategy Parameters'!$B$3:$C$6,2)/12,$Z6*12,$M6*(1+$Z$1)^($Z6*3)),"FAILURE"))))))))))</f>
        <v>1856.931819315234</v>
      </c>
      <c r="BH6" s="159">
        <f>IF($F6=1,0,IF(AND($H6=1,BH$1&lt;=$Y6),$V6,IF(AND($H6=1,BH$1&gt;$Y6,BH$1&lt;=$Y6+$Z6),($T6*(1+$Z$1)^$Z6)/$Z6,IF(AND($H6=1,BH$1&gt;($Y6+$Z6),BH$1&lt;=($Y6+$Z6*2)),($T6*(1+$Z$1)^($Z6*2))/$Z6,IF(AND($H6=1,BH$1&gt;($Y6+$Z6*2),BH$1&lt;=($Y6+$Z6*3)),($T6*(1+$Z$1)^($Z6*3))/$Z6,IF(AND($H6=1,BH$1&gt;($Y6+$Z6*3),BH$1&lt;=($Y6+$Z6*4)),($T6*(1+$Z$1)^($Z6*4))/$Z6,IF(AND($G6=1,BH$1&lt;=$N6),0,IF(AND($G6=1,BH$1&gt;$N6,BH$1&lt;=($Y6+$Z6)),-1*PMT(VLOOKUP($P6,'9 - Finance Strategy Parameters'!$B$3:$C$6,2)/12,$Z6*12,$M6),IF(AND($G6=1,BH$1&gt;($Y6+$Z6),BH$1&lt;=($Y6+$Z6*2)),-1*PMT(VLOOKUP($P6,'9 - Finance Strategy Parameters'!$B$3:$C$6,2)/12,$Z6*12,$M6*(1+$Z$1)^($Z6*2)),IF(AND($G6=1,BH$1&gt;($Y6+$Z6*2),BH$1&lt;=($Y6+$Z6*3)),-1*PMT(VLOOKUP($P6,'9 - Finance Strategy Parameters'!$B$3:$C$6,2)/12,$Z6*12,$M6*(1+$Z$1)^($Z6*3)),"FAILURE"))))))))))</f>
        <v>1856.931819315234</v>
      </c>
      <c r="BI6" s="159">
        <f>IF($F6=1,0,IF(AND($H6=1,BI$1&lt;=$Y6),$V6,IF(AND($H6=1,BI$1&gt;$Y6,BI$1&lt;=$Y6+$Z6),($T6*(1+$Z$1)^$Z6)/$Z6,IF(AND($H6=1,BI$1&gt;($Y6+$Z6),BI$1&lt;=($Y6+$Z6*2)),($T6*(1+$Z$1)^($Z6*2))/$Z6,IF(AND($H6=1,BI$1&gt;($Y6+$Z6*2),BI$1&lt;=($Y6+$Z6*3)),($T6*(1+$Z$1)^($Z6*3))/$Z6,IF(AND($H6=1,BI$1&gt;($Y6+$Z6*3),BI$1&lt;=($Y6+$Z6*4)),($T6*(1+$Z$1)^($Z6*4))/$Z6,IF(AND($G6=1,BI$1&lt;=$N6),0,IF(AND($G6=1,BI$1&gt;$N6,BI$1&lt;=($Y6+$Z6)),-1*PMT(VLOOKUP($P6,'9 - Finance Strategy Parameters'!$B$3:$C$6,2)/12,$Z6*12,$M6),IF(AND($G6=1,BI$1&gt;($Y6+$Z6),BI$1&lt;=($Y6+$Z6*2)),-1*PMT(VLOOKUP($P6,'9 - Finance Strategy Parameters'!$B$3:$C$6,2)/12,$Z6*12,$M6*(1+$Z$1)^($Z6*2)),IF(AND($G6=1,BI$1&gt;($Y6+$Z6*2),BI$1&lt;=($Y6+$Z6*3)),-1*PMT(VLOOKUP($P6,'9 - Finance Strategy Parameters'!$B$3:$C$6,2)/12,$Z6*12,$M6*(1+$Z$1)^($Z6*3)),"FAILURE"))))))))))</f>
        <v>1856.931819315234</v>
      </c>
      <c r="BJ6" s="159">
        <f>IF($F6=1,0,IF(AND($H6=1,BJ$1&lt;=$Y6),$V6,IF(AND($H6=1,BJ$1&gt;$Y6,BJ$1&lt;=$Y6+$Z6),($T6*(1+$Z$1)^$Z6)/$Z6,IF(AND($H6=1,BJ$1&gt;($Y6+$Z6),BJ$1&lt;=($Y6+$Z6*2)),($T6*(1+$Z$1)^($Z6*2))/$Z6,IF(AND($H6=1,BJ$1&gt;($Y6+$Z6*2),BJ$1&lt;=($Y6+$Z6*3)),($T6*(1+$Z$1)^($Z6*3))/$Z6,IF(AND($H6=1,BJ$1&gt;($Y6+$Z6*3),BJ$1&lt;=($Y6+$Z6*4)),($T6*(1+$Z$1)^($Z6*4))/$Z6,IF(AND($G6=1,BJ$1&lt;=$N6),0,IF(AND($G6=1,BJ$1&gt;$N6,BJ$1&lt;=($Y6+$Z6)),-1*PMT(VLOOKUP($P6,'9 - Finance Strategy Parameters'!$B$3:$C$6,2)/12,$Z6*12,$M6),IF(AND($G6=1,BJ$1&gt;($Y6+$Z6),BJ$1&lt;=($Y6+$Z6*2)),-1*PMT(VLOOKUP($P6,'9 - Finance Strategy Parameters'!$B$3:$C$6,2)/12,$Z6*12,$M6*(1+$Z$1)^($Z6*2)),IF(AND($G6=1,BJ$1&gt;($Y6+$Z6*2),BJ$1&lt;=($Y6+$Z6*3)),-1*PMT(VLOOKUP($P6,'9 - Finance Strategy Parameters'!$B$3:$C$6,2)/12,$Z6*12,$M6*(1+$Z$1)^($Z6*3)),"FAILURE"))))))))))</f>
        <v>1856.931819315234</v>
      </c>
      <c r="BK6" s="159">
        <f>IF($F6=1,0,IF(AND($H6=1,BK$1&lt;=$Y6),$V6,IF(AND($H6=1,BK$1&gt;$Y6,BK$1&lt;=$Y6+$Z6),($T6*(1+$Z$1)^$Z6)/$Z6,IF(AND($H6=1,BK$1&gt;($Y6+$Z6),BK$1&lt;=($Y6+$Z6*2)),($T6*(1+$Z$1)^($Z6*2))/$Z6,IF(AND($H6=1,BK$1&gt;($Y6+$Z6*2),BK$1&lt;=($Y6+$Z6*3)),($T6*(1+$Z$1)^($Z6*3))/$Z6,IF(AND($H6=1,BK$1&gt;($Y6+$Z6*3),BK$1&lt;=($Y6+$Z6*4)),($T6*(1+$Z$1)^($Z6*4))/$Z6,IF(AND($G6=1,BK$1&lt;=$N6),0,IF(AND($G6=1,BK$1&gt;$N6,BK$1&lt;=($Y6+$Z6)),-1*PMT(VLOOKUP($P6,'9 - Finance Strategy Parameters'!$B$3:$C$6,2)/12,$Z6*12,$M6),IF(AND($G6=1,BK$1&gt;($Y6+$Z6),BK$1&lt;=($Y6+$Z6*2)),-1*PMT(VLOOKUP($P6,'9 - Finance Strategy Parameters'!$B$3:$C$6,2)/12,$Z6*12,$M6*(1+$Z$1)^($Z6*2)),IF(AND($G6=1,BK$1&gt;($Y6+$Z6*2),BK$1&lt;=($Y6+$Z6*3)),-1*PMT(VLOOKUP($P6,'9 - Finance Strategy Parameters'!$B$3:$C$6,2)/12,$Z6*12,$M6*(1+$Z$1)^($Z6*3)),"FAILURE"))))))))))</f>
        <v>1856.931819315234</v>
      </c>
      <c r="BL6" s="159">
        <f>IF($F6=1,0,IF(AND($H6=1,BL$1&lt;=$Y6),$V6,IF(AND($H6=1,BL$1&gt;$Y6,BL$1&lt;=$Y6+$Z6),($T6*(1+$Z$1)^$Z6)/$Z6,IF(AND($H6=1,BL$1&gt;($Y6+$Z6),BL$1&lt;=($Y6+$Z6*2)),($T6*(1+$Z$1)^($Z6*2))/$Z6,IF(AND($H6=1,BL$1&gt;($Y6+$Z6*2),BL$1&lt;=($Y6+$Z6*3)),($T6*(1+$Z$1)^($Z6*3))/$Z6,IF(AND($H6=1,BL$1&gt;($Y6+$Z6*3),BL$1&lt;=($Y6+$Z6*4)),($T6*(1+$Z$1)^($Z6*4))/$Z6,IF(AND($G6=1,BL$1&lt;=$N6),0,IF(AND($G6=1,BL$1&gt;$N6,BL$1&lt;=($Y6+$Z6)),-1*PMT(VLOOKUP($P6,'9 - Finance Strategy Parameters'!$B$3:$C$6,2)/12,$Z6*12,$M6),IF(AND($G6=1,BL$1&gt;($Y6+$Z6),BL$1&lt;=($Y6+$Z6*2)),-1*PMT(VLOOKUP($P6,'9 - Finance Strategy Parameters'!$B$3:$C$6,2)/12,$Z6*12,$M6*(1+$Z$1)^($Z6*2)),IF(AND($G6=1,BL$1&gt;($Y6+$Z6*2),BL$1&lt;=($Y6+$Z6*3)),-1*PMT(VLOOKUP($P6,'9 - Finance Strategy Parameters'!$B$3:$C$6,2)/12,$Z6*12,$M6*(1+$Z$1)^($Z6*3)),"FAILURE"))))))))))</f>
        <v>1856.931819315234</v>
      </c>
      <c r="BM6" s="159">
        <f>IF($F6=1,0,IF(AND($H6=1,BM$1&lt;=$Y6),$V6,IF(AND($H6=1,BM$1&gt;$Y6,BM$1&lt;=$Y6+$Z6),($T6*(1+$Z$1)^$Z6)/$Z6,IF(AND($H6=1,BM$1&gt;($Y6+$Z6),BM$1&lt;=($Y6+$Z6*2)),($T6*(1+$Z$1)^($Z6*2))/$Z6,IF(AND($H6=1,BM$1&gt;($Y6+$Z6*2),BM$1&lt;=($Y6+$Z6*3)),($T6*(1+$Z$1)^($Z6*3))/$Z6,IF(AND($H6=1,BM$1&gt;($Y6+$Z6*3),BM$1&lt;=($Y6+$Z6*4)),($T6*(1+$Z$1)^($Z6*4))/$Z6,IF(AND($G6=1,BM$1&lt;=$N6),0,IF(AND($G6=1,BM$1&gt;$N6,BM$1&lt;=($Y6+$Z6)),-1*PMT(VLOOKUP($P6,'9 - Finance Strategy Parameters'!$B$3:$C$6,2)/12,$Z6*12,$M6),IF(AND($G6=1,BM$1&gt;($Y6+$Z6),BM$1&lt;=($Y6+$Z6*2)),-1*PMT(VLOOKUP($P6,'9 - Finance Strategy Parameters'!$B$3:$C$6,2)/12,$Z6*12,$M6*(1+$Z$1)^($Z6*2)),IF(AND($G6=1,BM$1&gt;($Y6+$Z6*2),BM$1&lt;=($Y6+$Z6*3)),-1*PMT(VLOOKUP($P6,'9 - Finance Strategy Parameters'!$B$3:$C$6,2)/12,$Z6*12,$M6*(1+$Z$1)^($Z6*3)),"FAILURE"))))))))))</f>
        <v>1856.931819315234</v>
      </c>
      <c r="BN6" s="159">
        <f>IF($F6=1,0,IF(AND($H6=1,BN$1&lt;=$Y6),$V6,IF(AND($H6=1,BN$1&gt;$Y6,BN$1&lt;=$Y6+$Z6),($T6*(1+$Z$1)^$Z6)/$Z6,IF(AND($H6=1,BN$1&gt;($Y6+$Z6),BN$1&lt;=($Y6+$Z6*2)),($T6*(1+$Z$1)^($Z6*2))/$Z6,IF(AND($H6=1,BN$1&gt;($Y6+$Z6*2),BN$1&lt;=($Y6+$Z6*3)),($T6*(1+$Z$1)^($Z6*3))/$Z6,IF(AND($H6=1,BN$1&gt;($Y6+$Z6*3),BN$1&lt;=($Y6+$Z6*4)),($T6*(1+$Z$1)^($Z6*4))/$Z6,IF(AND($G6=1,BN$1&lt;=$N6),0,IF(AND($G6=1,BN$1&gt;$N6,BN$1&lt;=($Y6+$Z6)),-1*PMT(VLOOKUP($P6,'9 - Finance Strategy Parameters'!$B$3:$C$6,2)/12,$Z6*12,$M6),IF(AND($G6=1,BN$1&gt;($Y6+$Z6),BN$1&lt;=($Y6+$Z6*2)),-1*PMT(VLOOKUP($P6,'9 - Finance Strategy Parameters'!$B$3:$C$6,2)/12,$Z6*12,$M6*(1+$Z$1)^($Z6*2)),IF(AND($G6=1,BN$1&gt;($Y6+$Z6*2),BN$1&lt;=($Y6+$Z6*3)),-1*PMT(VLOOKUP($P6,'9 - Finance Strategy Parameters'!$B$3:$C$6,2)/12,$Z6*12,$M6*(1+$Z$1)^($Z6*3)),"FAILURE"))))))))))</f>
        <v>1856.931819315234</v>
      </c>
      <c r="BO6" s="159">
        <f>IF($F6=1,0,IF(AND($H6=1,BO$1&lt;=$Y6),$V6,IF(AND($H6=1,BO$1&gt;$Y6,BO$1&lt;=$Y6+$Z6),($T6*(1+$Z$1)^$Z6)/$Z6,IF(AND($H6=1,BO$1&gt;($Y6+$Z6),BO$1&lt;=($Y6+$Z6*2)),($T6*(1+$Z$1)^($Z6*2))/$Z6,IF(AND($H6=1,BO$1&gt;($Y6+$Z6*2),BO$1&lt;=($Y6+$Z6*3)),($T6*(1+$Z$1)^($Z6*3))/$Z6,IF(AND($H6=1,BO$1&gt;($Y6+$Z6*3),BO$1&lt;=($Y6+$Z6*4)),($T6*(1+$Z$1)^($Z6*4))/$Z6,IF(AND($G6=1,BO$1&lt;=$N6),0,IF(AND($G6=1,BO$1&gt;$N6,BO$1&lt;=($Y6+$Z6)),-1*PMT(VLOOKUP($P6,'9 - Finance Strategy Parameters'!$B$3:$C$6,2)/12,$Z6*12,$M6),IF(AND($G6=1,BO$1&gt;($Y6+$Z6),BO$1&lt;=($Y6+$Z6*2)),-1*PMT(VLOOKUP($P6,'9 - Finance Strategy Parameters'!$B$3:$C$6,2)/12,$Z6*12,$M6*(1+$Z$1)^($Z6*2)),IF(AND($G6=1,BO$1&gt;($Y6+$Z6*2),BO$1&lt;=($Y6+$Z6*3)),-1*PMT(VLOOKUP($P6,'9 - Finance Strategy Parameters'!$B$3:$C$6,2)/12,$Z6*12,$M6*(1+$Z$1)^($Z6*3)),"FAILURE"))))))))))</f>
        <v>1856.931819315234</v>
      </c>
      <c r="BP6" s="159">
        <f>IF($F6=1,0,IF(AND($H6=1,BP$1&lt;=$Y6),$V6,IF(AND($H6=1,BP$1&gt;$Y6,BP$1&lt;=$Y6+$Z6),($T6*(1+$Z$1)^$Z6)/$Z6,IF(AND($H6=1,BP$1&gt;($Y6+$Z6),BP$1&lt;=($Y6+$Z6*2)),($T6*(1+$Z$1)^($Z6*2))/$Z6,IF(AND($H6=1,BP$1&gt;($Y6+$Z6*2),BP$1&lt;=($Y6+$Z6*3)),($T6*(1+$Z$1)^($Z6*3))/$Z6,IF(AND($H6=1,BP$1&gt;($Y6+$Z6*3),BP$1&lt;=($Y6+$Z6*4)),($T6*(1+$Z$1)^($Z6*4))/$Z6,IF(AND($G6=1,BP$1&lt;=$N6),0,IF(AND($G6=1,BP$1&gt;$N6,BP$1&lt;=($Y6+$Z6)),-1*PMT(VLOOKUP($P6,'9 - Finance Strategy Parameters'!$B$3:$C$6,2)/12,$Z6*12,$M6),IF(AND($G6=1,BP$1&gt;($Y6+$Z6),BP$1&lt;=($Y6+$Z6*2)),-1*PMT(VLOOKUP($P6,'9 - Finance Strategy Parameters'!$B$3:$C$6,2)/12,$Z6*12,$M6*(1+$Z$1)^($Z6*2)),IF(AND($G6=1,BP$1&gt;($Y6+$Z6*2),BP$1&lt;=($Y6+$Z6*3)),-1*PMT(VLOOKUP($P6,'9 - Finance Strategy Parameters'!$B$3:$C$6,2)/12,$Z6*12,$M6*(1+$Z$1)^($Z6*3)),"FAILURE"))))))))))</f>
        <v>1856.931819315234</v>
      </c>
      <c r="BQ6" s="159">
        <f>IF($F6=1,0,IF(AND($H6=1,BQ$1&lt;=$Y6),$V6,IF(AND($H6=1,BQ$1&gt;$Y6,BQ$1&lt;=$Y6+$Z6),($T6*(1+$Z$1)^$Z6)/$Z6,IF(AND($H6=1,BQ$1&gt;($Y6+$Z6),BQ$1&lt;=($Y6+$Z6*2)),($T6*(1+$Z$1)^($Z6*2))/$Z6,IF(AND($H6=1,BQ$1&gt;($Y6+$Z6*2),BQ$1&lt;=($Y6+$Z6*3)),($T6*(1+$Z$1)^($Z6*3))/$Z6,IF(AND($H6=1,BQ$1&gt;($Y6+$Z6*3),BQ$1&lt;=($Y6+$Z6*4)),($T6*(1+$Z$1)^($Z6*4))/$Z6,IF(AND($G6=1,BQ$1&lt;=$N6),0,IF(AND($G6=1,BQ$1&gt;$N6,BQ$1&lt;=($Y6+$Z6)),-1*PMT(VLOOKUP($P6,'9 - Finance Strategy Parameters'!$B$3:$C$6,2)/12,$Z6*12,$M6),IF(AND($G6=1,BQ$1&gt;($Y6+$Z6),BQ$1&lt;=($Y6+$Z6*2)),-1*PMT(VLOOKUP($P6,'9 - Finance Strategy Parameters'!$B$3:$C$6,2)/12,$Z6*12,$M6*(1+$Z$1)^($Z6*2)),IF(AND($G6=1,BQ$1&gt;($Y6+$Z6*2),BQ$1&lt;=($Y6+$Z6*3)),-1*PMT(VLOOKUP($P6,'9 - Finance Strategy Parameters'!$B$3:$C$6,2)/12,$Z6*12,$M6*(1+$Z$1)^($Z6*3)),"FAILURE"))))))))))</f>
        <v>1856.931819315234</v>
      </c>
      <c r="BR6" s="159">
        <f>IF($F6=1,0,IF(AND($H6=1,BR$1&lt;=$Y6),$V6,IF(AND($H6=1,BR$1&gt;$Y6,BR$1&lt;=$Y6+$Z6),($T6*(1+$Z$1)^$Z6)/$Z6,IF(AND($H6=1,BR$1&gt;($Y6+$Z6),BR$1&lt;=($Y6+$Z6*2)),($T6*(1+$Z$1)^($Z6*2))/$Z6,IF(AND($H6=1,BR$1&gt;($Y6+$Z6*2),BR$1&lt;=($Y6+$Z6*3)),($T6*(1+$Z$1)^($Z6*3))/$Z6,IF(AND($H6=1,BR$1&gt;($Y6+$Z6*3),BR$1&lt;=($Y6+$Z6*4)),($T6*(1+$Z$1)^($Z6*4))/$Z6,IF(AND($G6=1,BR$1&lt;=$N6),0,IF(AND($G6=1,BR$1&gt;$N6,BR$1&lt;=($Y6+$Z6)),-1*PMT(VLOOKUP($P6,'9 - Finance Strategy Parameters'!$B$3:$C$6,2)/12,$Z6*12,$M6),IF(AND($G6=1,BR$1&gt;($Y6+$Z6),BR$1&lt;=($Y6+$Z6*2)),-1*PMT(VLOOKUP($P6,'9 - Finance Strategy Parameters'!$B$3:$C$6,2)/12,$Z6*12,$M6*(1+$Z$1)^($Z6*2)),IF(AND($G6=1,BR$1&gt;($Y6+$Z6*2),BR$1&lt;=($Y6+$Z6*3)),-1*PMT(VLOOKUP($P6,'9 - Finance Strategy Parameters'!$B$3:$C$6,2)/12,$Z6*12,$M6*(1+$Z$1)^($Z6*3)),"FAILURE"))))))))))</f>
        <v>1856.931819315234</v>
      </c>
      <c r="BS6" s="159">
        <f>IF($F6=1,0,IF(AND($H6=1,BS$1&lt;=$Y6),$V6,IF(AND($H6=1,BS$1&gt;$Y6,BS$1&lt;=$Y6+$Z6),($T6*(1+$Z$1)^$Z6)/$Z6,IF(AND($H6=1,BS$1&gt;($Y6+$Z6),BS$1&lt;=($Y6+$Z6*2)),($T6*(1+$Z$1)^($Z6*2))/$Z6,IF(AND($H6=1,BS$1&gt;($Y6+$Z6*2),BS$1&lt;=($Y6+$Z6*3)),($T6*(1+$Z$1)^($Z6*3))/$Z6,IF(AND($H6=1,BS$1&gt;($Y6+$Z6*3),BS$1&lt;=($Y6+$Z6*4)),($T6*(1+$Z$1)^($Z6*4))/$Z6,IF(AND($G6=1,BS$1&lt;=$N6),0,IF(AND($G6=1,BS$1&gt;$N6,BS$1&lt;=($Y6+$Z6)),-1*PMT(VLOOKUP($P6,'9 - Finance Strategy Parameters'!$B$3:$C$6,2)/12,$Z6*12,$M6),IF(AND($G6=1,BS$1&gt;($Y6+$Z6),BS$1&lt;=($Y6+$Z6*2)),-1*PMT(VLOOKUP($P6,'9 - Finance Strategy Parameters'!$B$3:$C$6,2)/12,$Z6*12,$M6*(1+$Z$1)^($Z6*2)),IF(AND($G6=1,BS$1&gt;($Y6+$Z6*2),BS$1&lt;=($Y6+$Z6*3)),-1*PMT(VLOOKUP($P6,'9 - Finance Strategy Parameters'!$B$3:$C$6,2)/12,$Z6*12,$M6*(1+$Z$1)^($Z6*3)),"FAILURE"))))))))))</f>
        <v>1856.931819315234</v>
      </c>
      <c r="BT6" s="159">
        <f>IF($F6=1,0,IF(AND($H6=1,BT$1&lt;=$Y6),$V6,IF(AND($H6=1,BT$1&gt;$Y6,BT$1&lt;=$Y6+$Z6),($T6*(1+$Z$1)^$Z6)/$Z6,IF(AND($H6=1,BT$1&gt;($Y6+$Z6),BT$1&lt;=($Y6+$Z6*2)),($T6*(1+$Z$1)^($Z6*2))/$Z6,IF(AND($H6=1,BT$1&gt;($Y6+$Z6*2),BT$1&lt;=($Y6+$Z6*3)),($T6*(1+$Z$1)^($Z6*3))/$Z6,IF(AND($H6=1,BT$1&gt;($Y6+$Z6*3),BT$1&lt;=($Y6+$Z6*4)),($T6*(1+$Z$1)^($Z6*4))/$Z6,IF(AND($G6=1,BT$1&lt;=$N6),0,IF(AND($G6=1,BT$1&gt;$N6,BT$1&lt;=($Y6+$Z6)),-1*PMT(VLOOKUP($P6,'9 - Finance Strategy Parameters'!$B$3:$C$6,2)/12,$Z6*12,$M6),IF(AND($G6=1,BT$1&gt;($Y6+$Z6),BT$1&lt;=($Y6+$Z6*2)),-1*PMT(VLOOKUP($P6,'9 - Finance Strategy Parameters'!$B$3:$C$6,2)/12,$Z6*12,$M6*(1+$Z$1)^($Z6*2)),IF(AND($G6=1,BT$1&gt;($Y6+$Z6*2),BT$1&lt;=($Y6+$Z6*3)),-1*PMT(VLOOKUP($P6,'9 - Finance Strategy Parameters'!$B$3:$C$6,2)/12,$Z6*12,$M6*(1+$Z$1)^($Z6*3)),"FAILURE"))))))))))</f>
        <v>1856.931819315234</v>
      </c>
    </row>
    <row r="7" spans="1:72" ht="30" x14ac:dyDescent="0.25">
      <c r="A7" s="10" t="s">
        <v>35</v>
      </c>
      <c r="B7" s="138">
        <f>INDEX('8-Choosing Asset Strategies'!$B$4:$B$101,MATCH('9 - Financing Strategy'!C7,'8-Choosing Asset Strategies'!$C$4:$C$101,0))</f>
        <v>6</v>
      </c>
      <c r="C7" s="11" t="s">
        <v>28</v>
      </c>
      <c r="D7" s="13" t="str">
        <f>IF(INDEX('8-Choosing Asset Strategies'!$CW$4:$CW$101,MATCH($C7,'8-Choosing Asset Strategies'!$C$4:$C$101,0))=0,"",INDEX('8-Choosing Asset Strategies'!$CW$4:$CW$101,MATCH(C7,'8-Choosing Asset Strategies'!$C$4:$C$101,0)))</f>
        <v>Fair condition; needs painting/reconditioning</v>
      </c>
      <c r="E7" s="11"/>
      <c r="F7" s="138"/>
      <c r="G7" s="138"/>
      <c r="H7" s="138">
        <v>1</v>
      </c>
      <c r="J7" s="143" t="str">
        <f>IF(F7=1,ROUND(INDEX('8-Choosing Asset Strategies'!$DL$4:$DL$101,MATCH($C7,'8-Choosing Asset Strategies'!$C$4:$C$101,0)),2),"")</f>
        <v/>
      </c>
      <c r="K7" s="12" t="str">
        <f>IF(F7=1,ROUND(INDEX('8-Choosing Asset Strategies'!$DC$4:$DC$101,MATCH($C7,'8-Choosing Asset Strategies'!$C$4:$C$101,0)),2),"")</f>
        <v/>
      </c>
      <c r="L7" s="12"/>
      <c r="M7" s="143" t="str">
        <f>IF(G7=1,ROUND(INDEX('8-Choosing Asset Strategies'!$DL$4:$DL$101,MATCH($C7,'8-Choosing Asset Strategies'!$C$4:$C$101,0)),2),"")</f>
        <v/>
      </c>
      <c r="N7" s="12" t="str">
        <f>IF(G7=1,ROUND(INDEX('8-Choosing Asset Strategies'!$DC$4:$DC$101,MATCH($C7,'8-Choosing Asset Strategies'!$C$4:$C$101,0)),2),"")</f>
        <v/>
      </c>
      <c r="O7" s="12" t="str">
        <f>IF(G7="","",INDEX('9 - Finance Strategy Parameters'!$H$3:$H$9,MATCH(B7,'9 - Finance Strategy Parameters'!$F$3:$F$9,0)))</f>
        <v/>
      </c>
      <c r="P7" s="12"/>
      <c r="Q7" s="144" t="str">
        <f>IFERROR((M7*INDEX('9 - Finance Strategy Parameters'!$C$3:$C$6,MATCH(P7,'9 - Finance Strategy Parameters'!$B$3:$B$6,0))/12*(1+INDEX('9 - Finance Strategy Parameters'!$C$3:$C$6,MATCH(P7,'9 - Finance Strategy Parameters'!$B$3:$B$6,0))/12)^(O7*12))/((1+INDEX('9 - Finance Strategy Parameters'!$C$3:$C$6,MATCH(P7,'9 - Finance Strategy Parameters'!$B$3:$B$6,0))/12)^(O7*12)-1),"")</f>
        <v/>
      </c>
      <c r="R7" s="144" t="str">
        <f t="shared" ref="R7:R69" si="3">IFERROR(Q7*12,"")</f>
        <v/>
      </c>
      <c r="S7" s="12"/>
      <c r="T7" s="143">
        <f>IF(H7=1,ROUND(INDEX('8-Choosing Asset Strategies'!$DL$4:$DL$101,MATCH($C7,'8-Choosing Asset Strategies'!$C$4:$C$101,0)),2),"")</f>
        <v>68778.850000000006</v>
      </c>
      <c r="U7" s="145">
        <f>IF(H7=1,ROUND(INDEX('8-Choosing Asset Strategies'!$DC$4:$DC$101,MATCH($C7,'8-Choosing Asset Strategies'!$C$4:$C$101,0)),2),"")</f>
        <v>8</v>
      </c>
      <c r="V7" s="101">
        <f t="shared" si="1"/>
        <v>8597.3562500000007</v>
      </c>
      <c r="W7" s="155">
        <f t="shared" si="2"/>
        <v>716.44635416666677</v>
      </c>
      <c r="Y7">
        <f>INDEX('8-Choosing Asset Strategies'!$DC$4:$DC$101,MATCH(C7,'8-Choosing Asset Strategies'!$C$4:$C$101,0))</f>
        <v>8</v>
      </c>
      <c r="Z7">
        <f>INDEX('8-Choosing Asset Strategies'!$DA$4:$DA$101,MATCH(C7,'8-Choosing Asset Strategies'!$C$4:$C$101,0))</f>
        <v>45</v>
      </c>
      <c r="AB7" s="159">
        <f>IF($F7=1,0,IF(AND($H7=1,AB$1&lt;=$Y7),$V7,IF(AND($H7=1,AB$1&gt;$Y7,AB$1&lt;=$Y7+$Z7),($T7*(1+$Z$1)^$Z7)/$Z7,IF(AND($H7=1,AB$1&gt;($Y7+$Z7),AB$1&lt;=($Y7+$Z7*2)),($T7*(1+$Z$1)^($Z7*2))/$Z7,IF(AND($H7=1,AB$1&gt;($Y7+$Z7*2),AB$1&lt;=($Y7+$Z7*3)),($T7*(1+$Z$1)^($Z7*3))/$Z7,IF(AND($H7=1,AB$1&gt;($Y7+$Z7*3),AB$1&lt;=($Y7+$Z7*4)),($T7*(1+$Z$1)^($Z7*4))/$Z7,IF(AND($G7=1,AB$1&lt;=$N7),0,IF(AND($G7=1,AB$1&gt;$N7,AB$1&lt;=($Y7+$Z7)),-1*PMT(VLOOKUP($P7,'9 - Finance Strategy Parameters'!$B$3:$C$6,2)/12,$Z7*12,$M7),IF(AND($G7=1,AB$1&gt;($Y7+$Z7),AB$1&lt;=($Y7+$Z7*2)),-1*PMT(VLOOKUP($P7,'9 - Finance Strategy Parameters'!$B$3:$C$6,2)/12,$Z7*12,$M7*(1+$Z$1)^($Z7*2)),IF(AND($G7=1,AB$1&gt;($Y7+$Z7*2),AB$1&lt;=($Y7+$Z7*3)),-1*PMT(VLOOKUP($P7,'9 - Finance Strategy Parameters'!$B$3:$C$6,2)/12,$Z7*12,$M7*(1+$Z$1)^($Z7*3)),"FAILURE"))))))))))</f>
        <v>8597.3562500000007</v>
      </c>
      <c r="AC7" s="159">
        <f>IF($F7=1,0,IF(AND($H7=1,AC$1&lt;=$Y7),$V7,IF(AND($H7=1,AC$1&gt;$Y7,AC$1&lt;=$Y7+$Z7),($T7*(1+$Z$1)^$Z7)/$Z7,IF(AND($H7=1,AC$1&gt;($Y7+$Z7),AC$1&lt;=($Y7+$Z7*2)),($T7*(1+$Z$1)^($Z7*2))/$Z7,IF(AND($H7=1,AC$1&gt;($Y7+$Z7*2),AC$1&lt;=($Y7+$Z7*3)),($T7*(1+$Z$1)^($Z7*3))/$Z7,IF(AND($H7=1,AC$1&gt;($Y7+$Z7*3),AC$1&lt;=($Y7+$Z7*4)),($T7*(1+$Z$1)^($Z7*4))/$Z7,IF(AND($G7=1,AC$1&lt;=$N7),0,IF(AND($G7=1,AC$1&gt;$N7,AC$1&lt;=($Y7+$Z7)),-1*PMT(VLOOKUP($P7,'9 - Finance Strategy Parameters'!$B$3:$C$6,2)/12,$Z7*12,$M7),IF(AND($G7=1,AC$1&gt;($Y7+$Z7),AC$1&lt;=($Y7+$Z7*2)),-1*PMT(VLOOKUP($P7,'9 - Finance Strategy Parameters'!$B$3:$C$6,2)/12,$Z7*12,$M7*(1+$Z$1)^($Z7*2)),IF(AND($G7=1,AC$1&gt;($Y7+$Z7*2),AC$1&lt;=($Y7+$Z7*3)),-1*PMT(VLOOKUP($P7,'9 - Finance Strategy Parameters'!$B$3:$C$6,2)/12,$Z7*12,$M7*(1+$Z$1)^($Z7*3)),"FAILURE"))))))))))</f>
        <v>8597.3562500000007</v>
      </c>
      <c r="AD7" s="159">
        <f>IF($F7=1,0,IF(AND($H7=1,AD$1&lt;=$Y7),$V7,IF(AND($H7=1,AD$1&gt;$Y7,AD$1&lt;=$Y7+$Z7),($T7*(1+$Z$1)^$Z7)/$Z7,IF(AND($H7=1,AD$1&gt;($Y7+$Z7),AD$1&lt;=($Y7+$Z7*2)),($T7*(1+$Z$1)^($Z7*2))/$Z7,IF(AND($H7=1,AD$1&gt;($Y7+$Z7*2),AD$1&lt;=($Y7+$Z7*3)),($T7*(1+$Z$1)^($Z7*3))/$Z7,IF(AND($H7=1,AD$1&gt;($Y7+$Z7*3),AD$1&lt;=($Y7+$Z7*4)),($T7*(1+$Z$1)^($Z7*4))/$Z7,IF(AND($G7=1,AD$1&lt;=$N7),0,IF(AND($G7=1,AD$1&gt;$N7,AD$1&lt;=($Y7+$Z7)),-1*PMT(VLOOKUP($P7,'9 - Finance Strategy Parameters'!$B$3:$C$6,2)/12,$Z7*12,$M7),IF(AND($G7=1,AD$1&gt;($Y7+$Z7),AD$1&lt;=($Y7+$Z7*2)),-1*PMT(VLOOKUP($P7,'9 - Finance Strategy Parameters'!$B$3:$C$6,2)/12,$Z7*12,$M7*(1+$Z$1)^($Z7*2)),IF(AND($G7=1,AD$1&gt;($Y7+$Z7*2),AD$1&lt;=($Y7+$Z7*3)),-1*PMT(VLOOKUP($P7,'9 - Finance Strategy Parameters'!$B$3:$C$6,2)/12,$Z7*12,$M7*(1+$Z$1)^($Z7*3)),"FAILURE"))))))))))</f>
        <v>8597.3562500000007</v>
      </c>
      <c r="AE7" s="159">
        <f>IF($F7=1,0,IF(AND($H7=1,AE$1&lt;=$Y7),$V7,IF(AND($H7=1,AE$1&gt;$Y7,AE$1&lt;=$Y7+$Z7),($T7*(1+$Z$1)^$Z7)/$Z7,IF(AND($H7=1,AE$1&gt;($Y7+$Z7),AE$1&lt;=($Y7+$Z7*2)),($T7*(1+$Z$1)^($Z7*2))/$Z7,IF(AND($H7=1,AE$1&gt;($Y7+$Z7*2),AE$1&lt;=($Y7+$Z7*3)),($T7*(1+$Z$1)^($Z7*3))/$Z7,IF(AND($H7=1,AE$1&gt;($Y7+$Z7*3),AE$1&lt;=($Y7+$Z7*4)),($T7*(1+$Z$1)^($Z7*4))/$Z7,IF(AND($G7=1,AE$1&lt;=$N7),0,IF(AND($G7=1,AE$1&gt;$N7,AE$1&lt;=($Y7+$Z7)),-1*PMT(VLOOKUP($P7,'9 - Finance Strategy Parameters'!$B$3:$C$6,2)/12,$Z7*12,$M7),IF(AND($G7=1,AE$1&gt;($Y7+$Z7),AE$1&lt;=($Y7+$Z7*2)),-1*PMT(VLOOKUP($P7,'9 - Finance Strategy Parameters'!$B$3:$C$6,2)/12,$Z7*12,$M7*(1+$Z$1)^($Z7*2)),IF(AND($G7=1,AE$1&gt;($Y7+$Z7*2),AE$1&lt;=($Y7+$Z7*3)),-1*PMT(VLOOKUP($P7,'9 - Finance Strategy Parameters'!$B$3:$C$6,2)/12,$Z7*12,$M7*(1+$Z$1)^($Z7*3)),"FAILURE"))))))))))</f>
        <v>8597.3562500000007</v>
      </c>
      <c r="AF7" s="159">
        <f>IF($F7=1,0,IF(AND($H7=1,AF$1&lt;=$Y7),$V7,IF(AND($H7=1,AF$1&gt;$Y7,AF$1&lt;=$Y7+$Z7),($T7*(1+$Z$1)^$Z7)/$Z7,IF(AND($H7=1,AF$1&gt;($Y7+$Z7),AF$1&lt;=($Y7+$Z7*2)),($T7*(1+$Z$1)^($Z7*2))/$Z7,IF(AND($H7=1,AF$1&gt;($Y7+$Z7*2),AF$1&lt;=($Y7+$Z7*3)),($T7*(1+$Z$1)^($Z7*3))/$Z7,IF(AND($H7=1,AF$1&gt;($Y7+$Z7*3),AF$1&lt;=($Y7+$Z7*4)),($T7*(1+$Z$1)^($Z7*4))/$Z7,IF(AND($G7=1,AF$1&lt;=$N7),0,IF(AND($G7=1,AF$1&gt;$N7,AF$1&lt;=($Y7+$Z7)),-1*PMT(VLOOKUP($P7,'9 - Finance Strategy Parameters'!$B$3:$C$6,2)/12,$Z7*12,$M7),IF(AND($G7=1,AF$1&gt;($Y7+$Z7),AF$1&lt;=($Y7+$Z7*2)),-1*PMT(VLOOKUP($P7,'9 - Finance Strategy Parameters'!$B$3:$C$6,2)/12,$Z7*12,$M7*(1+$Z$1)^($Z7*2)),IF(AND($G7=1,AF$1&gt;($Y7+$Z7*2),AF$1&lt;=($Y7+$Z7*3)),-1*PMT(VLOOKUP($P7,'9 - Finance Strategy Parameters'!$B$3:$C$6,2)/12,$Z7*12,$M7*(1+$Z$1)^($Z7*3)),"FAILURE"))))))))))</f>
        <v>8597.3562500000007</v>
      </c>
      <c r="AG7" s="159">
        <f>IF($F7=1,0,IF(AND($H7=1,AG$1&lt;=$Y7),$V7,IF(AND($H7=1,AG$1&gt;$Y7,AG$1&lt;=$Y7+$Z7),($T7*(1+$Z$1)^$Z7)/$Z7,IF(AND($H7=1,AG$1&gt;($Y7+$Z7),AG$1&lt;=($Y7+$Z7*2)),($T7*(1+$Z$1)^($Z7*2))/$Z7,IF(AND($H7=1,AG$1&gt;($Y7+$Z7*2),AG$1&lt;=($Y7+$Z7*3)),($T7*(1+$Z$1)^($Z7*3))/$Z7,IF(AND($H7=1,AG$1&gt;($Y7+$Z7*3),AG$1&lt;=($Y7+$Z7*4)),($T7*(1+$Z$1)^($Z7*4))/$Z7,IF(AND($G7=1,AG$1&lt;=$N7),0,IF(AND($G7=1,AG$1&gt;$N7,AG$1&lt;=($Y7+$Z7)),-1*PMT(VLOOKUP($P7,'9 - Finance Strategy Parameters'!$B$3:$C$6,2)/12,$Z7*12,$M7),IF(AND($G7=1,AG$1&gt;($Y7+$Z7),AG$1&lt;=($Y7+$Z7*2)),-1*PMT(VLOOKUP($P7,'9 - Finance Strategy Parameters'!$B$3:$C$6,2)/12,$Z7*12,$M7*(1+$Z$1)^($Z7*2)),IF(AND($G7=1,AG$1&gt;($Y7+$Z7*2),AG$1&lt;=($Y7+$Z7*3)),-1*PMT(VLOOKUP($P7,'9 - Finance Strategy Parameters'!$B$3:$C$6,2)/12,$Z7*12,$M7*(1+$Z$1)^($Z7*3)),"FAILURE"))))))))))</f>
        <v>8597.3562500000007</v>
      </c>
      <c r="AH7" s="159">
        <f>IF($F7=1,0,IF(AND($H7=1,AH$1&lt;=$Y7),$V7,IF(AND($H7=1,AH$1&gt;$Y7,AH$1&lt;=$Y7+$Z7),($T7*(1+$Z$1)^$Z7)/$Z7,IF(AND($H7=1,AH$1&gt;($Y7+$Z7),AH$1&lt;=($Y7+$Z7*2)),($T7*(1+$Z$1)^($Z7*2))/$Z7,IF(AND($H7=1,AH$1&gt;($Y7+$Z7*2),AH$1&lt;=($Y7+$Z7*3)),($T7*(1+$Z$1)^($Z7*3))/$Z7,IF(AND($H7=1,AH$1&gt;($Y7+$Z7*3),AH$1&lt;=($Y7+$Z7*4)),($T7*(1+$Z$1)^($Z7*4))/$Z7,IF(AND($G7=1,AH$1&lt;=$N7),0,IF(AND($G7=1,AH$1&gt;$N7,AH$1&lt;=($Y7+$Z7)),-1*PMT(VLOOKUP($P7,'9 - Finance Strategy Parameters'!$B$3:$C$6,2)/12,$Z7*12,$M7),IF(AND($G7=1,AH$1&gt;($Y7+$Z7),AH$1&lt;=($Y7+$Z7*2)),-1*PMT(VLOOKUP($P7,'9 - Finance Strategy Parameters'!$B$3:$C$6,2)/12,$Z7*12,$M7*(1+$Z$1)^($Z7*2)),IF(AND($G7=1,AH$1&gt;($Y7+$Z7*2),AH$1&lt;=($Y7+$Z7*3)),-1*PMT(VLOOKUP($P7,'9 - Finance Strategy Parameters'!$B$3:$C$6,2)/12,$Z7*12,$M7*(1+$Z$1)^($Z7*3)),"FAILURE"))))))))))</f>
        <v>8597.3562500000007</v>
      </c>
      <c r="AI7" s="159">
        <f>IF($F7=1,0,IF(AND($H7=1,AI$1&lt;=$Y7),$V7,IF(AND($H7=1,AI$1&gt;$Y7,AI$1&lt;=$Y7+$Z7),($T7*(1+$Z$1)^$Z7)/$Z7,IF(AND($H7=1,AI$1&gt;($Y7+$Z7),AI$1&lt;=($Y7+$Z7*2)),($T7*(1+$Z$1)^($Z7*2))/$Z7,IF(AND($H7=1,AI$1&gt;($Y7+$Z7*2),AI$1&lt;=($Y7+$Z7*3)),($T7*(1+$Z$1)^($Z7*3))/$Z7,IF(AND($H7=1,AI$1&gt;($Y7+$Z7*3),AI$1&lt;=($Y7+$Z7*4)),($T7*(1+$Z$1)^($Z7*4))/$Z7,IF(AND($G7=1,AI$1&lt;=$N7),0,IF(AND($G7=1,AI$1&gt;$N7,AI$1&lt;=($Y7+$Z7)),-1*PMT(VLOOKUP($P7,'9 - Finance Strategy Parameters'!$B$3:$C$6,2)/12,$Z7*12,$M7),IF(AND($G7=1,AI$1&gt;($Y7+$Z7),AI$1&lt;=($Y7+$Z7*2)),-1*PMT(VLOOKUP($P7,'9 - Finance Strategy Parameters'!$B$3:$C$6,2)/12,$Z7*12,$M7*(1+$Z$1)^($Z7*2)),IF(AND($G7=1,AI$1&gt;($Y7+$Z7*2),AI$1&lt;=($Y7+$Z7*3)),-1*PMT(VLOOKUP($P7,'9 - Finance Strategy Parameters'!$B$3:$C$6,2)/12,$Z7*12,$M7*(1+$Z$1)^($Z7*3)),"FAILURE"))))))))))</f>
        <v>8597.3562500000007</v>
      </c>
      <c r="AJ7" s="159">
        <f>IF($F7=1,0,IF(AND($H7=1,AJ$1&lt;=$Y7),$V7,IF(AND($H7=1,AJ$1&gt;$Y7,AJ$1&lt;=$Y7+$Z7),($T7*(1+$Z$1)^$Z7)/$Z7,IF(AND($H7=1,AJ$1&gt;($Y7+$Z7),AJ$1&lt;=($Y7+$Z7*2)),($T7*(1+$Z$1)^($Z7*2))/$Z7,IF(AND($H7=1,AJ$1&gt;($Y7+$Z7*2),AJ$1&lt;=($Y7+$Z7*3)),($T7*(1+$Z$1)^($Z7*3))/$Z7,IF(AND($H7=1,AJ$1&gt;($Y7+$Z7*3),AJ$1&lt;=($Y7+$Z7*4)),($T7*(1+$Z$1)^($Z7*4))/$Z7,IF(AND($G7=1,AJ$1&lt;=$N7),0,IF(AND($G7=1,AJ$1&gt;$N7,AJ$1&lt;=($Y7+$Z7)),-1*PMT(VLOOKUP($P7,'9 - Finance Strategy Parameters'!$B$3:$C$6,2)/12,$Z7*12,$M7),IF(AND($G7=1,AJ$1&gt;($Y7+$Z7),AJ$1&lt;=($Y7+$Z7*2)),-1*PMT(VLOOKUP($P7,'9 - Finance Strategy Parameters'!$B$3:$C$6,2)/12,$Z7*12,$M7*(1+$Z$1)^($Z7*2)),IF(AND($G7=1,AJ$1&gt;($Y7+$Z7*2),AJ$1&lt;=($Y7+$Z7*3)),-1*PMT(VLOOKUP($P7,'9 - Finance Strategy Parameters'!$B$3:$C$6,2)/12,$Z7*12,$M7*(1+$Z$1)^($Z7*3)),"FAILURE"))))))))))</f>
        <v>1528.4188888888891</v>
      </c>
      <c r="AK7" s="159">
        <f>IF($F7=1,0,IF(AND($H7=1,AK$1&lt;=$Y7),$V7,IF(AND($H7=1,AK$1&gt;$Y7,AK$1&lt;=$Y7+$Z7),($T7*(1+$Z$1)^$Z7)/$Z7,IF(AND($H7=1,AK$1&gt;($Y7+$Z7),AK$1&lt;=($Y7+$Z7*2)),($T7*(1+$Z$1)^($Z7*2))/$Z7,IF(AND($H7=1,AK$1&gt;($Y7+$Z7*2),AK$1&lt;=($Y7+$Z7*3)),($T7*(1+$Z$1)^($Z7*3))/$Z7,IF(AND($H7=1,AK$1&gt;($Y7+$Z7*3),AK$1&lt;=($Y7+$Z7*4)),($T7*(1+$Z$1)^($Z7*4))/$Z7,IF(AND($G7=1,AK$1&lt;=$N7),0,IF(AND($G7=1,AK$1&gt;$N7,AK$1&lt;=($Y7+$Z7)),-1*PMT(VLOOKUP($P7,'9 - Finance Strategy Parameters'!$B$3:$C$6,2)/12,$Z7*12,$M7),IF(AND($G7=1,AK$1&gt;($Y7+$Z7),AK$1&lt;=($Y7+$Z7*2)),-1*PMT(VLOOKUP($P7,'9 - Finance Strategy Parameters'!$B$3:$C$6,2)/12,$Z7*12,$M7*(1+$Z$1)^($Z7*2)),IF(AND($G7=1,AK$1&gt;($Y7+$Z7*2),AK$1&lt;=($Y7+$Z7*3)),-1*PMT(VLOOKUP($P7,'9 - Finance Strategy Parameters'!$B$3:$C$6,2)/12,$Z7*12,$M7*(1+$Z$1)^($Z7*3)),"FAILURE"))))))))))</f>
        <v>1528.4188888888891</v>
      </c>
      <c r="AL7" s="159">
        <f>IF($F7=1,0,IF(AND($H7=1,AL$1&lt;=$Y7),$V7,IF(AND($H7=1,AL$1&gt;$Y7,AL$1&lt;=$Y7+$Z7),($T7*(1+$Z$1)^$Z7)/$Z7,IF(AND($H7=1,AL$1&gt;($Y7+$Z7),AL$1&lt;=($Y7+$Z7*2)),($T7*(1+$Z$1)^($Z7*2))/$Z7,IF(AND($H7=1,AL$1&gt;($Y7+$Z7*2),AL$1&lt;=($Y7+$Z7*3)),($T7*(1+$Z$1)^($Z7*3))/$Z7,IF(AND($H7=1,AL$1&gt;($Y7+$Z7*3),AL$1&lt;=($Y7+$Z7*4)),($T7*(1+$Z$1)^($Z7*4))/$Z7,IF(AND($G7=1,AL$1&lt;=$N7),0,IF(AND($G7=1,AL$1&gt;$N7,AL$1&lt;=($Y7+$Z7)),-1*PMT(VLOOKUP($P7,'9 - Finance Strategy Parameters'!$B$3:$C$6,2)/12,$Z7*12,$M7),IF(AND($G7=1,AL$1&gt;($Y7+$Z7),AL$1&lt;=($Y7+$Z7*2)),-1*PMT(VLOOKUP($P7,'9 - Finance Strategy Parameters'!$B$3:$C$6,2)/12,$Z7*12,$M7*(1+$Z$1)^($Z7*2)),IF(AND($G7=1,AL$1&gt;($Y7+$Z7*2),AL$1&lt;=($Y7+$Z7*3)),-1*PMT(VLOOKUP($P7,'9 - Finance Strategy Parameters'!$B$3:$C$6,2)/12,$Z7*12,$M7*(1+$Z$1)^($Z7*3)),"FAILURE"))))))))))</f>
        <v>1528.4188888888891</v>
      </c>
      <c r="AM7" s="159">
        <f>IF($F7=1,0,IF(AND($H7=1,AM$1&lt;=$Y7),$V7,IF(AND($H7=1,AM$1&gt;$Y7,AM$1&lt;=$Y7+$Z7),($T7*(1+$Z$1)^$Z7)/$Z7,IF(AND($H7=1,AM$1&gt;($Y7+$Z7),AM$1&lt;=($Y7+$Z7*2)),($T7*(1+$Z$1)^($Z7*2))/$Z7,IF(AND($H7=1,AM$1&gt;($Y7+$Z7*2),AM$1&lt;=($Y7+$Z7*3)),($T7*(1+$Z$1)^($Z7*3))/$Z7,IF(AND($H7=1,AM$1&gt;($Y7+$Z7*3),AM$1&lt;=($Y7+$Z7*4)),($T7*(1+$Z$1)^($Z7*4))/$Z7,IF(AND($G7=1,AM$1&lt;=$N7),0,IF(AND($G7=1,AM$1&gt;$N7,AM$1&lt;=($Y7+$Z7)),-1*PMT(VLOOKUP($P7,'9 - Finance Strategy Parameters'!$B$3:$C$6,2)/12,$Z7*12,$M7),IF(AND($G7=1,AM$1&gt;($Y7+$Z7),AM$1&lt;=($Y7+$Z7*2)),-1*PMT(VLOOKUP($P7,'9 - Finance Strategy Parameters'!$B$3:$C$6,2)/12,$Z7*12,$M7*(1+$Z$1)^($Z7*2)),IF(AND($G7=1,AM$1&gt;($Y7+$Z7*2),AM$1&lt;=($Y7+$Z7*3)),-1*PMT(VLOOKUP($P7,'9 - Finance Strategy Parameters'!$B$3:$C$6,2)/12,$Z7*12,$M7*(1+$Z$1)^($Z7*3)),"FAILURE"))))))))))</f>
        <v>1528.4188888888891</v>
      </c>
      <c r="AN7" s="159">
        <f>IF($F7=1,0,IF(AND($H7=1,AN$1&lt;=$Y7),$V7,IF(AND($H7=1,AN$1&gt;$Y7,AN$1&lt;=$Y7+$Z7),($T7*(1+$Z$1)^$Z7)/$Z7,IF(AND($H7=1,AN$1&gt;($Y7+$Z7),AN$1&lt;=($Y7+$Z7*2)),($T7*(1+$Z$1)^($Z7*2))/$Z7,IF(AND($H7=1,AN$1&gt;($Y7+$Z7*2),AN$1&lt;=($Y7+$Z7*3)),($T7*(1+$Z$1)^($Z7*3))/$Z7,IF(AND($H7=1,AN$1&gt;($Y7+$Z7*3),AN$1&lt;=($Y7+$Z7*4)),($T7*(1+$Z$1)^($Z7*4))/$Z7,IF(AND($G7=1,AN$1&lt;=$N7),0,IF(AND($G7=1,AN$1&gt;$N7,AN$1&lt;=($Y7+$Z7)),-1*PMT(VLOOKUP($P7,'9 - Finance Strategy Parameters'!$B$3:$C$6,2)/12,$Z7*12,$M7),IF(AND($G7=1,AN$1&gt;($Y7+$Z7),AN$1&lt;=($Y7+$Z7*2)),-1*PMT(VLOOKUP($P7,'9 - Finance Strategy Parameters'!$B$3:$C$6,2)/12,$Z7*12,$M7*(1+$Z$1)^($Z7*2)),IF(AND($G7=1,AN$1&gt;($Y7+$Z7*2),AN$1&lt;=($Y7+$Z7*3)),-1*PMT(VLOOKUP($P7,'9 - Finance Strategy Parameters'!$B$3:$C$6,2)/12,$Z7*12,$M7*(1+$Z$1)^($Z7*3)),"FAILURE"))))))))))</f>
        <v>1528.4188888888891</v>
      </c>
      <c r="AO7" s="159">
        <f>IF($F7=1,0,IF(AND($H7=1,AO$1&lt;=$Y7),$V7,IF(AND($H7=1,AO$1&gt;$Y7,AO$1&lt;=$Y7+$Z7),($T7*(1+$Z$1)^$Z7)/$Z7,IF(AND($H7=1,AO$1&gt;($Y7+$Z7),AO$1&lt;=($Y7+$Z7*2)),($T7*(1+$Z$1)^($Z7*2))/$Z7,IF(AND($H7=1,AO$1&gt;($Y7+$Z7*2),AO$1&lt;=($Y7+$Z7*3)),($T7*(1+$Z$1)^($Z7*3))/$Z7,IF(AND($H7=1,AO$1&gt;($Y7+$Z7*3),AO$1&lt;=($Y7+$Z7*4)),($T7*(1+$Z$1)^($Z7*4))/$Z7,IF(AND($G7=1,AO$1&lt;=$N7),0,IF(AND($G7=1,AO$1&gt;$N7,AO$1&lt;=($Y7+$Z7)),-1*PMT(VLOOKUP($P7,'9 - Finance Strategy Parameters'!$B$3:$C$6,2)/12,$Z7*12,$M7),IF(AND($G7=1,AO$1&gt;($Y7+$Z7),AO$1&lt;=($Y7+$Z7*2)),-1*PMT(VLOOKUP($P7,'9 - Finance Strategy Parameters'!$B$3:$C$6,2)/12,$Z7*12,$M7*(1+$Z$1)^($Z7*2)),IF(AND($G7=1,AO$1&gt;($Y7+$Z7*2),AO$1&lt;=($Y7+$Z7*3)),-1*PMT(VLOOKUP($P7,'9 - Finance Strategy Parameters'!$B$3:$C$6,2)/12,$Z7*12,$M7*(1+$Z$1)^($Z7*3)),"FAILURE"))))))))))</f>
        <v>1528.4188888888891</v>
      </c>
      <c r="AP7" s="159">
        <f>IF($F7=1,0,IF(AND($H7=1,AP$1&lt;=$Y7),$V7,IF(AND($H7=1,AP$1&gt;$Y7,AP$1&lt;=$Y7+$Z7),($T7*(1+$Z$1)^$Z7)/$Z7,IF(AND($H7=1,AP$1&gt;($Y7+$Z7),AP$1&lt;=($Y7+$Z7*2)),($T7*(1+$Z$1)^($Z7*2))/$Z7,IF(AND($H7=1,AP$1&gt;($Y7+$Z7*2),AP$1&lt;=($Y7+$Z7*3)),($T7*(1+$Z$1)^($Z7*3))/$Z7,IF(AND($H7=1,AP$1&gt;($Y7+$Z7*3),AP$1&lt;=($Y7+$Z7*4)),($T7*(1+$Z$1)^($Z7*4))/$Z7,IF(AND($G7=1,AP$1&lt;=$N7),0,IF(AND($G7=1,AP$1&gt;$N7,AP$1&lt;=($Y7+$Z7)),-1*PMT(VLOOKUP($P7,'9 - Finance Strategy Parameters'!$B$3:$C$6,2)/12,$Z7*12,$M7),IF(AND($G7=1,AP$1&gt;($Y7+$Z7),AP$1&lt;=($Y7+$Z7*2)),-1*PMT(VLOOKUP($P7,'9 - Finance Strategy Parameters'!$B$3:$C$6,2)/12,$Z7*12,$M7*(1+$Z$1)^($Z7*2)),IF(AND($G7=1,AP$1&gt;($Y7+$Z7*2),AP$1&lt;=($Y7+$Z7*3)),-1*PMT(VLOOKUP($P7,'9 - Finance Strategy Parameters'!$B$3:$C$6,2)/12,$Z7*12,$M7*(1+$Z$1)^($Z7*3)),"FAILURE"))))))))))</f>
        <v>1528.4188888888891</v>
      </c>
      <c r="AQ7" s="159">
        <f>IF($F7=1,0,IF(AND($H7=1,AQ$1&lt;=$Y7),$V7,IF(AND($H7=1,AQ$1&gt;$Y7,AQ$1&lt;=$Y7+$Z7),($T7*(1+$Z$1)^$Z7)/$Z7,IF(AND($H7=1,AQ$1&gt;($Y7+$Z7),AQ$1&lt;=($Y7+$Z7*2)),($T7*(1+$Z$1)^($Z7*2))/$Z7,IF(AND($H7=1,AQ$1&gt;($Y7+$Z7*2),AQ$1&lt;=($Y7+$Z7*3)),($T7*(1+$Z$1)^($Z7*3))/$Z7,IF(AND($H7=1,AQ$1&gt;($Y7+$Z7*3),AQ$1&lt;=($Y7+$Z7*4)),($T7*(1+$Z$1)^($Z7*4))/$Z7,IF(AND($G7=1,AQ$1&lt;=$N7),0,IF(AND($G7=1,AQ$1&gt;$N7,AQ$1&lt;=($Y7+$Z7)),-1*PMT(VLOOKUP($P7,'9 - Finance Strategy Parameters'!$B$3:$C$6,2)/12,$Z7*12,$M7),IF(AND($G7=1,AQ$1&gt;($Y7+$Z7),AQ$1&lt;=($Y7+$Z7*2)),-1*PMT(VLOOKUP($P7,'9 - Finance Strategy Parameters'!$B$3:$C$6,2)/12,$Z7*12,$M7*(1+$Z$1)^($Z7*2)),IF(AND($G7=1,AQ$1&gt;($Y7+$Z7*2),AQ$1&lt;=($Y7+$Z7*3)),-1*PMT(VLOOKUP($P7,'9 - Finance Strategy Parameters'!$B$3:$C$6,2)/12,$Z7*12,$M7*(1+$Z$1)^($Z7*3)),"FAILURE"))))))))))</f>
        <v>1528.4188888888891</v>
      </c>
      <c r="AR7" s="159">
        <f>IF($F7=1,0,IF(AND($H7=1,AR$1&lt;=$Y7),$V7,IF(AND($H7=1,AR$1&gt;$Y7,AR$1&lt;=$Y7+$Z7),($T7*(1+$Z$1)^$Z7)/$Z7,IF(AND($H7=1,AR$1&gt;($Y7+$Z7),AR$1&lt;=($Y7+$Z7*2)),($T7*(1+$Z$1)^($Z7*2))/$Z7,IF(AND($H7=1,AR$1&gt;($Y7+$Z7*2),AR$1&lt;=($Y7+$Z7*3)),($T7*(1+$Z$1)^($Z7*3))/$Z7,IF(AND($H7=1,AR$1&gt;($Y7+$Z7*3),AR$1&lt;=($Y7+$Z7*4)),($T7*(1+$Z$1)^($Z7*4))/$Z7,IF(AND($G7=1,AR$1&lt;=$N7),0,IF(AND($G7=1,AR$1&gt;$N7,AR$1&lt;=($Y7+$Z7)),-1*PMT(VLOOKUP($P7,'9 - Finance Strategy Parameters'!$B$3:$C$6,2)/12,$Z7*12,$M7),IF(AND($G7=1,AR$1&gt;($Y7+$Z7),AR$1&lt;=($Y7+$Z7*2)),-1*PMT(VLOOKUP($P7,'9 - Finance Strategy Parameters'!$B$3:$C$6,2)/12,$Z7*12,$M7*(1+$Z$1)^($Z7*2)),IF(AND($G7=1,AR$1&gt;($Y7+$Z7*2),AR$1&lt;=($Y7+$Z7*3)),-1*PMT(VLOOKUP($P7,'9 - Finance Strategy Parameters'!$B$3:$C$6,2)/12,$Z7*12,$M7*(1+$Z$1)^($Z7*3)),"FAILURE"))))))))))</f>
        <v>1528.4188888888891</v>
      </c>
      <c r="AS7" s="159">
        <f>IF($F7=1,0,IF(AND($H7=1,AS$1&lt;=$Y7),$V7,IF(AND($H7=1,AS$1&gt;$Y7,AS$1&lt;=$Y7+$Z7),($T7*(1+$Z$1)^$Z7)/$Z7,IF(AND($H7=1,AS$1&gt;($Y7+$Z7),AS$1&lt;=($Y7+$Z7*2)),($T7*(1+$Z$1)^($Z7*2))/$Z7,IF(AND($H7=1,AS$1&gt;($Y7+$Z7*2),AS$1&lt;=($Y7+$Z7*3)),($T7*(1+$Z$1)^($Z7*3))/$Z7,IF(AND($H7=1,AS$1&gt;($Y7+$Z7*3),AS$1&lt;=($Y7+$Z7*4)),($T7*(1+$Z$1)^($Z7*4))/$Z7,IF(AND($G7=1,AS$1&lt;=$N7),0,IF(AND($G7=1,AS$1&gt;$N7,AS$1&lt;=($Y7+$Z7)),-1*PMT(VLOOKUP($P7,'9 - Finance Strategy Parameters'!$B$3:$C$6,2)/12,$Z7*12,$M7),IF(AND($G7=1,AS$1&gt;($Y7+$Z7),AS$1&lt;=($Y7+$Z7*2)),-1*PMT(VLOOKUP($P7,'9 - Finance Strategy Parameters'!$B$3:$C$6,2)/12,$Z7*12,$M7*(1+$Z$1)^($Z7*2)),IF(AND($G7=1,AS$1&gt;($Y7+$Z7*2),AS$1&lt;=($Y7+$Z7*3)),-1*PMT(VLOOKUP($P7,'9 - Finance Strategy Parameters'!$B$3:$C$6,2)/12,$Z7*12,$M7*(1+$Z$1)^($Z7*3)),"FAILURE"))))))))))</f>
        <v>1528.4188888888891</v>
      </c>
      <c r="AT7" s="159">
        <f>IF($F7=1,0,IF(AND($H7=1,AT$1&lt;=$Y7),$V7,IF(AND($H7=1,AT$1&gt;$Y7,AT$1&lt;=$Y7+$Z7),($T7*(1+$Z$1)^$Z7)/$Z7,IF(AND($H7=1,AT$1&gt;($Y7+$Z7),AT$1&lt;=($Y7+$Z7*2)),($T7*(1+$Z$1)^($Z7*2))/$Z7,IF(AND($H7=1,AT$1&gt;($Y7+$Z7*2),AT$1&lt;=($Y7+$Z7*3)),($T7*(1+$Z$1)^($Z7*3))/$Z7,IF(AND($H7=1,AT$1&gt;($Y7+$Z7*3),AT$1&lt;=($Y7+$Z7*4)),($T7*(1+$Z$1)^($Z7*4))/$Z7,IF(AND($G7=1,AT$1&lt;=$N7),0,IF(AND($G7=1,AT$1&gt;$N7,AT$1&lt;=($Y7+$Z7)),-1*PMT(VLOOKUP($P7,'9 - Finance Strategy Parameters'!$B$3:$C$6,2)/12,$Z7*12,$M7),IF(AND($G7=1,AT$1&gt;($Y7+$Z7),AT$1&lt;=($Y7+$Z7*2)),-1*PMT(VLOOKUP($P7,'9 - Finance Strategy Parameters'!$B$3:$C$6,2)/12,$Z7*12,$M7*(1+$Z$1)^($Z7*2)),IF(AND($G7=1,AT$1&gt;($Y7+$Z7*2),AT$1&lt;=($Y7+$Z7*3)),-1*PMT(VLOOKUP($P7,'9 - Finance Strategy Parameters'!$B$3:$C$6,2)/12,$Z7*12,$M7*(1+$Z$1)^($Z7*3)),"FAILURE"))))))))))</f>
        <v>1528.4188888888891</v>
      </c>
      <c r="AU7" s="159">
        <f>IF($F7=1,0,IF(AND($H7=1,AU$1&lt;=$Y7),$V7,IF(AND($H7=1,AU$1&gt;$Y7,AU$1&lt;=$Y7+$Z7),($T7*(1+$Z$1)^$Z7)/$Z7,IF(AND($H7=1,AU$1&gt;($Y7+$Z7),AU$1&lt;=($Y7+$Z7*2)),($T7*(1+$Z$1)^($Z7*2))/$Z7,IF(AND($H7=1,AU$1&gt;($Y7+$Z7*2),AU$1&lt;=($Y7+$Z7*3)),($T7*(1+$Z$1)^($Z7*3))/$Z7,IF(AND($H7=1,AU$1&gt;($Y7+$Z7*3),AU$1&lt;=($Y7+$Z7*4)),($T7*(1+$Z$1)^($Z7*4))/$Z7,IF(AND($G7=1,AU$1&lt;=$N7),0,IF(AND($G7=1,AU$1&gt;$N7,AU$1&lt;=($Y7+$Z7)),-1*PMT(VLOOKUP($P7,'9 - Finance Strategy Parameters'!$B$3:$C$6,2)/12,$Z7*12,$M7),IF(AND($G7=1,AU$1&gt;($Y7+$Z7),AU$1&lt;=($Y7+$Z7*2)),-1*PMT(VLOOKUP($P7,'9 - Finance Strategy Parameters'!$B$3:$C$6,2)/12,$Z7*12,$M7*(1+$Z$1)^($Z7*2)),IF(AND($G7=1,AU$1&gt;($Y7+$Z7*2),AU$1&lt;=($Y7+$Z7*3)),-1*PMT(VLOOKUP($P7,'9 - Finance Strategy Parameters'!$B$3:$C$6,2)/12,$Z7*12,$M7*(1+$Z$1)^($Z7*3)),"FAILURE"))))))))))</f>
        <v>1528.4188888888891</v>
      </c>
      <c r="AV7" s="159">
        <f>IF($F7=1,0,IF(AND($H7=1,AV$1&lt;=$Y7),$V7,IF(AND($H7=1,AV$1&gt;$Y7,AV$1&lt;=$Y7+$Z7),($T7*(1+$Z$1)^$Z7)/$Z7,IF(AND($H7=1,AV$1&gt;($Y7+$Z7),AV$1&lt;=($Y7+$Z7*2)),($T7*(1+$Z$1)^($Z7*2))/$Z7,IF(AND($H7=1,AV$1&gt;($Y7+$Z7*2),AV$1&lt;=($Y7+$Z7*3)),($T7*(1+$Z$1)^($Z7*3))/$Z7,IF(AND($H7=1,AV$1&gt;($Y7+$Z7*3),AV$1&lt;=($Y7+$Z7*4)),($T7*(1+$Z$1)^($Z7*4))/$Z7,IF(AND($G7=1,AV$1&lt;=$N7),0,IF(AND($G7=1,AV$1&gt;$N7,AV$1&lt;=($Y7+$Z7)),-1*PMT(VLOOKUP($P7,'9 - Finance Strategy Parameters'!$B$3:$C$6,2)/12,$Z7*12,$M7),IF(AND($G7=1,AV$1&gt;($Y7+$Z7),AV$1&lt;=($Y7+$Z7*2)),-1*PMT(VLOOKUP($P7,'9 - Finance Strategy Parameters'!$B$3:$C$6,2)/12,$Z7*12,$M7*(1+$Z$1)^($Z7*2)),IF(AND($G7=1,AV$1&gt;($Y7+$Z7*2),AV$1&lt;=($Y7+$Z7*3)),-1*PMT(VLOOKUP($P7,'9 - Finance Strategy Parameters'!$B$3:$C$6,2)/12,$Z7*12,$M7*(1+$Z$1)^($Z7*3)),"FAILURE"))))))))))</f>
        <v>1528.4188888888891</v>
      </c>
      <c r="AW7" s="159">
        <f>IF($F7=1,0,IF(AND($H7=1,AW$1&lt;=$Y7),$V7,IF(AND($H7=1,AW$1&gt;$Y7,AW$1&lt;=$Y7+$Z7),($T7*(1+$Z$1)^$Z7)/$Z7,IF(AND($H7=1,AW$1&gt;($Y7+$Z7),AW$1&lt;=($Y7+$Z7*2)),($T7*(1+$Z$1)^($Z7*2))/$Z7,IF(AND($H7=1,AW$1&gt;($Y7+$Z7*2),AW$1&lt;=($Y7+$Z7*3)),($T7*(1+$Z$1)^($Z7*3))/$Z7,IF(AND($H7=1,AW$1&gt;($Y7+$Z7*3),AW$1&lt;=($Y7+$Z7*4)),($T7*(1+$Z$1)^($Z7*4))/$Z7,IF(AND($G7=1,AW$1&lt;=$N7),0,IF(AND($G7=1,AW$1&gt;$N7,AW$1&lt;=($Y7+$Z7)),-1*PMT(VLOOKUP($P7,'9 - Finance Strategy Parameters'!$B$3:$C$6,2)/12,$Z7*12,$M7),IF(AND($G7=1,AW$1&gt;($Y7+$Z7),AW$1&lt;=($Y7+$Z7*2)),-1*PMT(VLOOKUP($P7,'9 - Finance Strategy Parameters'!$B$3:$C$6,2)/12,$Z7*12,$M7*(1+$Z$1)^($Z7*2)),IF(AND($G7=1,AW$1&gt;($Y7+$Z7*2),AW$1&lt;=($Y7+$Z7*3)),-1*PMT(VLOOKUP($P7,'9 - Finance Strategy Parameters'!$B$3:$C$6,2)/12,$Z7*12,$M7*(1+$Z$1)^($Z7*3)),"FAILURE"))))))))))</f>
        <v>1528.4188888888891</v>
      </c>
      <c r="AX7" s="159">
        <f>IF($F7=1,0,IF(AND($H7=1,AX$1&lt;=$Y7),$V7,IF(AND($H7=1,AX$1&gt;$Y7,AX$1&lt;=$Y7+$Z7),($T7*(1+$Z$1)^$Z7)/$Z7,IF(AND($H7=1,AX$1&gt;($Y7+$Z7),AX$1&lt;=($Y7+$Z7*2)),($T7*(1+$Z$1)^($Z7*2))/$Z7,IF(AND($H7=1,AX$1&gt;($Y7+$Z7*2),AX$1&lt;=($Y7+$Z7*3)),($T7*(1+$Z$1)^($Z7*3))/$Z7,IF(AND($H7=1,AX$1&gt;($Y7+$Z7*3),AX$1&lt;=($Y7+$Z7*4)),($T7*(1+$Z$1)^($Z7*4))/$Z7,IF(AND($G7=1,AX$1&lt;=$N7),0,IF(AND($G7=1,AX$1&gt;$N7,AX$1&lt;=($Y7+$Z7)),-1*PMT(VLOOKUP($P7,'9 - Finance Strategy Parameters'!$B$3:$C$6,2)/12,$Z7*12,$M7),IF(AND($G7=1,AX$1&gt;($Y7+$Z7),AX$1&lt;=($Y7+$Z7*2)),-1*PMT(VLOOKUP($P7,'9 - Finance Strategy Parameters'!$B$3:$C$6,2)/12,$Z7*12,$M7*(1+$Z$1)^($Z7*2)),IF(AND($G7=1,AX$1&gt;($Y7+$Z7*2),AX$1&lt;=($Y7+$Z7*3)),-1*PMT(VLOOKUP($P7,'9 - Finance Strategy Parameters'!$B$3:$C$6,2)/12,$Z7*12,$M7*(1+$Z$1)^($Z7*3)),"FAILURE"))))))))))</f>
        <v>1528.4188888888891</v>
      </c>
      <c r="AY7" s="159">
        <f>IF($F7=1,0,IF(AND($H7=1,AY$1&lt;=$Y7),$V7,IF(AND($H7=1,AY$1&gt;$Y7,AY$1&lt;=$Y7+$Z7),($T7*(1+$Z$1)^$Z7)/$Z7,IF(AND($H7=1,AY$1&gt;($Y7+$Z7),AY$1&lt;=($Y7+$Z7*2)),($T7*(1+$Z$1)^($Z7*2))/$Z7,IF(AND($H7=1,AY$1&gt;($Y7+$Z7*2),AY$1&lt;=($Y7+$Z7*3)),($T7*(1+$Z$1)^($Z7*3))/$Z7,IF(AND($H7=1,AY$1&gt;($Y7+$Z7*3),AY$1&lt;=($Y7+$Z7*4)),($T7*(1+$Z$1)^($Z7*4))/$Z7,IF(AND($G7=1,AY$1&lt;=$N7),0,IF(AND($G7=1,AY$1&gt;$N7,AY$1&lt;=($Y7+$Z7)),-1*PMT(VLOOKUP($P7,'9 - Finance Strategy Parameters'!$B$3:$C$6,2)/12,$Z7*12,$M7),IF(AND($G7=1,AY$1&gt;($Y7+$Z7),AY$1&lt;=($Y7+$Z7*2)),-1*PMT(VLOOKUP($P7,'9 - Finance Strategy Parameters'!$B$3:$C$6,2)/12,$Z7*12,$M7*(1+$Z$1)^($Z7*2)),IF(AND($G7=1,AY$1&gt;($Y7+$Z7*2),AY$1&lt;=($Y7+$Z7*3)),-1*PMT(VLOOKUP($P7,'9 - Finance Strategy Parameters'!$B$3:$C$6,2)/12,$Z7*12,$M7*(1+$Z$1)^($Z7*3)),"FAILURE"))))))))))</f>
        <v>1528.4188888888891</v>
      </c>
      <c r="AZ7" s="159">
        <f>IF($F7=1,0,IF(AND($H7=1,AZ$1&lt;=$Y7),$V7,IF(AND($H7=1,AZ$1&gt;$Y7,AZ$1&lt;=$Y7+$Z7),($T7*(1+$Z$1)^$Z7)/$Z7,IF(AND($H7=1,AZ$1&gt;($Y7+$Z7),AZ$1&lt;=($Y7+$Z7*2)),($T7*(1+$Z$1)^($Z7*2))/$Z7,IF(AND($H7=1,AZ$1&gt;($Y7+$Z7*2),AZ$1&lt;=($Y7+$Z7*3)),($T7*(1+$Z$1)^($Z7*3))/$Z7,IF(AND($H7=1,AZ$1&gt;($Y7+$Z7*3),AZ$1&lt;=($Y7+$Z7*4)),($T7*(1+$Z$1)^($Z7*4))/$Z7,IF(AND($G7=1,AZ$1&lt;=$N7),0,IF(AND($G7=1,AZ$1&gt;$N7,AZ$1&lt;=($Y7+$Z7)),-1*PMT(VLOOKUP($P7,'9 - Finance Strategy Parameters'!$B$3:$C$6,2)/12,$Z7*12,$M7),IF(AND($G7=1,AZ$1&gt;($Y7+$Z7),AZ$1&lt;=($Y7+$Z7*2)),-1*PMT(VLOOKUP($P7,'9 - Finance Strategy Parameters'!$B$3:$C$6,2)/12,$Z7*12,$M7*(1+$Z$1)^($Z7*2)),IF(AND($G7=1,AZ$1&gt;($Y7+$Z7*2),AZ$1&lt;=($Y7+$Z7*3)),-1*PMT(VLOOKUP($P7,'9 - Finance Strategy Parameters'!$B$3:$C$6,2)/12,$Z7*12,$M7*(1+$Z$1)^($Z7*3)),"FAILURE"))))))))))</f>
        <v>1528.4188888888891</v>
      </c>
      <c r="BA7" s="159">
        <f>IF($F7=1,0,IF(AND($H7=1,BA$1&lt;=$Y7),$V7,IF(AND($H7=1,BA$1&gt;$Y7,BA$1&lt;=$Y7+$Z7),($T7*(1+$Z$1)^$Z7)/$Z7,IF(AND($H7=1,BA$1&gt;($Y7+$Z7),BA$1&lt;=($Y7+$Z7*2)),($T7*(1+$Z$1)^($Z7*2))/$Z7,IF(AND($H7=1,BA$1&gt;($Y7+$Z7*2),BA$1&lt;=($Y7+$Z7*3)),($T7*(1+$Z$1)^($Z7*3))/$Z7,IF(AND($H7=1,BA$1&gt;($Y7+$Z7*3),BA$1&lt;=($Y7+$Z7*4)),($T7*(1+$Z$1)^($Z7*4))/$Z7,IF(AND($G7=1,BA$1&lt;=$N7),0,IF(AND($G7=1,BA$1&gt;$N7,BA$1&lt;=($Y7+$Z7)),-1*PMT(VLOOKUP($P7,'9 - Finance Strategy Parameters'!$B$3:$C$6,2)/12,$Z7*12,$M7),IF(AND($G7=1,BA$1&gt;($Y7+$Z7),BA$1&lt;=($Y7+$Z7*2)),-1*PMT(VLOOKUP($P7,'9 - Finance Strategy Parameters'!$B$3:$C$6,2)/12,$Z7*12,$M7*(1+$Z$1)^($Z7*2)),IF(AND($G7=1,BA$1&gt;($Y7+$Z7*2),BA$1&lt;=($Y7+$Z7*3)),-1*PMT(VLOOKUP($P7,'9 - Finance Strategy Parameters'!$B$3:$C$6,2)/12,$Z7*12,$M7*(1+$Z$1)^($Z7*3)),"FAILURE"))))))))))</f>
        <v>1528.4188888888891</v>
      </c>
      <c r="BB7" s="159">
        <f>IF($F7=1,0,IF(AND($H7=1,BB$1&lt;=$Y7),$V7,IF(AND($H7=1,BB$1&gt;$Y7,BB$1&lt;=$Y7+$Z7),($T7*(1+$Z$1)^$Z7)/$Z7,IF(AND($H7=1,BB$1&gt;($Y7+$Z7),BB$1&lt;=($Y7+$Z7*2)),($T7*(1+$Z$1)^($Z7*2))/$Z7,IF(AND($H7=1,BB$1&gt;($Y7+$Z7*2),BB$1&lt;=($Y7+$Z7*3)),($T7*(1+$Z$1)^($Z7*3))/$Z7,IF(AND($H7=1,BB$1&gt;($Y7+$Z7*3),BB$1&lt;=($Y7+$Z7*4)),($T7*(1+$Z$1)^($Z7*4))/$Z7,IF(AND($G7=1,BB$1&lt;=$N7),0,IF(AND($G7=1,BB$1&gt;$N7,BB$1&lt;=($Y7+$Z7)),-1*PMT(VLOOKUP($P7,'9 - Finance Strategy Parameters'!$B$3:$C$6,2)/12,$Z7*12,$M7),IF(AND($G7=1,BB$1&gt;($Y7+$Z7),BB$1&lt;=($Y7+$Z7*2)),-1*PMT(VLOOKUP($P7,'9 - Finance Strategy Parameters'!$B$3:$C$6,2)/12,$Z7*12,$M7*(1+$Z$1)^($Z7*2)),IF(AND($G7=1,BB$1&gt;($Y7+$Z7*2),BB$1&lt;=($Y7+$Z7*3)),-1*PMT(VLOOKUP($P7,'9 - Finance Strategy Parameters'!$B$3:$C$6,2)/12,$Z7*12,$M7*(1+$Z$1)^($Z7*3)),"FAILURE"))))))))))</f>
        <v>1528.4188888888891</v>
      </c>
      <c r="BC7" s="159">
        <f>IF($F7=1,0,IF(AND($H7=1,BC$1&lt;=$Y7),$V7,IF(AND($H7=1,BC$1&gt;$Y7,BC$1&lt;=$Y7+$Z7),($T7*(1+$Z$1)^$Z7)/$Z7,IF(AND($H7=1,BC$1&gt;($Y7+$Z7),BC$1&lt;=($Y7+$Z7*2)),($T7*(1+$Z$1)^($Z7*2))/$Z7,IF(AND($H7=1,BC$1&gt;($Y7+$Z7*2),BC$1&lt;=($Y7+$Z7*3)),($T7*(1+$Z$1)^($Z7*3))/$Z7,IF(AND($H7=1,BC$1&gt;($Y7+$Z7*3),BC$1&lt;=($Y7+$Z7*4)),($T7*(1+$Z$1)^($Z7*4))/$Z7,IF(AND($G7=1,BC$1&lt;=$N7),0,IF(AND($G7=1,BC$1&gt;$N7,BC$1&lt;=($Y7+$Z7)),-1*PMT(VLOOKUP($P7,'9 - Finance Strategy Parameters'!$B$3:$C$6,2)/12,$Z7*12,$M7),IF(AND($G7=1,BC$1&gt;($Y7+$Z7),BC$1&lt;=($Y7+$Z7*2)),-1*PMT(VLOOKUP($P7,'9 - Finance Strategy Parameters'!$B$3:$C$6,2)/12,$Z7*12,$M7*(1+$Z$1)^($Z7*2)),IF(AND($G7=1,BC$1&gt;($Y7+$Z7*2),BC$1&lt;=($Y7+$Z7*3)),-1*PMT(VLOOKUP($P7,'9 - Finance Strategy Parameters'!$B$3:$C$6,2)/12,$Z7*12,$M7*(1+$Z$1)^($Z7*3)),"FAILURE"))))))))))</f>
        <v>1528.4188888888891</v>
      </c>
      <c r="BD7" s="159">
        <f>IF($F7=1,0,IF(AND($H7=1,BD$1&lt;=$Y7),$V7,IF(AND($H7=1,BD$1&gt;$Y7,BD$1&lt;=$Y7+$Z7),($T7*(1+$Z$1)^$Z7)/$Z7,IF(AND($H7=1,BD$1&gt;($Y7+$Z7),BD$1&lt;=($Y7+$Z7*2)),($T7*(1+$Z$1)^($Z7*2))/$Z7,IF(AND($H7=1,BD$1&gt;($Y7+$Z7*2),BD$1&lt;=($Y7+$Z7*3)),($T7*(1+$Z$1)^($Z7*3))/$Z7,IF(AND($H7=1,BD$1&gt;($Y7+$Z7*3),BD$1&lt;=($Y7+$Z7*4)),($T7*(1+$Z$1)^($Z7*4))/$Z7,IF(AND($G7=1,BD$1&lt;=$N7),0,IF(AND($G7=1,BD$1&gt;$N7,BD$1&lt;=($Y7+$Z7)),-1*PMT(VLOOKUP($P7,'9 - Finance Strategy Parameters'!$B$3:$C$6,2)/12,$Z7*12,$M7),IF(AND($G7=1,BD$1&gt;($Y7+$Z7),BD$1&lt;=($Y7+$Z7*2)),-1*PMT(VLOOKUP($P7,'9 - Finance Strategy Parameters'!$B$3:$C$6,2)/12,$Z7*12,$M7*(1+$Z$1)^($Z7*2)),IF(AND($G7=1,BD$1&gt;($Y7+$Z7*2),BD$1&lt;=($Y7+$Z7*3)),-1*PMT(VLOOKUP($P7,'9 - Finance Strategy Parameters'!$B$3:$C$6,2)/12,$Z7*12,$M7*(1+$Z$1)^($Z7*3)),"FAILURE"))))))))))</f>
        <v>1528.4188888888891</v>
      </c>
      <c r="BE7" s="159">
        <f>IF($F7=1,0,IF(AND($H7=1,BE$1&lt;=$Y7),$V7,IF(AND($H7=1,BE$1&gt;$Y7,BE$1&lt;=$Y7+$Z7),($T7*(1+$Z$1)^$Z7)/$Z7,IF(AND($H7=1,BE$1&gt;($Y7+$Z7),BE$1&lt;=($Y7+$Z7*2)),($T7*(1+$Z$1)^($Z7*2))/$Z7,IF(AND($H7=1,BE$1&gt;($Y7+$Z7*2),BE$1&lt;=($Y7+$Z7*3)),($T7*(1+$Z$1)^($Z7*3))/$Z7,IF(AND($H7=1,BE$1&gt;($Y7+$Z7*3),BE$1&lt;=($Y7+$Z7*4)),($T7*(1+$Z$1)^($Z7*4))/$Z7,IF(AND($G7=1,BE$1&lt;=$N7),0,IF(AND($G7=1,BE$1&gt;$N7,BE$1&lt;=($Y7+$Z7)),-1*PMT(VLOOKUP($P7,'9 - Finance Strategy Parameters'!$B$3:$C$6,2)/12,$Z7*12,$M7),IF(AND($G7=1,BE$1&gt;($Y7+$Z7),BE$1&lt;=($Y7+$Z7*2)),-1*PMT(VLOOKUP($P7,'9 - Finance Strategy Parameters'!$B$3:$C$6,2)/12,$Z7*12,$M7*(1+$Z$1)^($Z7*2)),IF(AND($G7=1,BE$1&gt;($Y7+$Z7*2),BE$1&lt;=($Y7+$Z7*3)),-1*PMT(VLOOKUP($P7,'9 - Finance Strategy Parameters'!$B$3:$C$6,2)/12,$Z7*12,$M7*(1+$Z$1)^($Z7*3)),"FAILURE"))))))))))</f>
        <v>1528.4188888888891</v>
      </c>
      <c r="BF7" s="159">
        <f>IF($F7=1,0,IF(AND($H7=1,BF$1&lt;=$Y7),$V7,IF(AND($H7=1,BF$1&gt;$Y7,BF$1&lt;=$Y7+$Z7),($T7*(1+$Z$1)^$Z7)/$Z7,IF(AND($H7=1,BF$1&gt;($Y7+$Z7),BF$1&lt;=($Y7+$Z7*2)),($T7*(1+$Z$1)^($Z7*2))/$Z7,IF(AND($H7=1,BF$1&gt;($Y7+$Z7*2),BF$1&lt;=($Y7+$Z7*3)),($T7*(1+$Z$1)^($Z7*3))/$Z7,IF(AND($H7=1,BF$1&gt;($Y7+$Z7*3),BF$1&lt;=($Y7+$Z7*4)),($T7*(1+$Z$1)^($Z7*4))/$Z7,IF(AND($G7=1,BF$1&lt;=$N7),0,IF(AND($G7=1,BF$1&gt;$N7,BF$1&lt;=($Y7+$Z7)),-1*PMT(VLOOKUP($P7,'9 - Finance Strategy Parameters'!$B$3:$C$6,2)/12,$Z7*12,$M7),IF(AND($G7=1,BF$1&gt;($Y7+$Z7),BF$1&lt;=($Y7+$Z7*2)),-1*PMT(VLOOKUP($P7,'9 - Finance Strategy Parameters'!$B$3:$C$6,2)/12,$Z7*12,$M7*(1+$Z$1)^($Z7*2)),IF(AND($G7=1,BF$1&gt;($Y7+$Z7*2),BF$1&lt;=($Y7+$Z7*3)),-1*PMT(VLOOKUP($P7,'9 - Finance Strategy Parameters'!$B$3:$C$6,2)/12,$Z7*12,$M7*(1+$Z$1)^($Z7*3)),"FAILURE"))))))))))</f>
        <v>1528.4188888888891</v>
      </c>
      <c r="BG7" s="159">
        <f>IF($F7=1,0,IF(AND($H7=1,BG$1&lt;=$Y7),$V7,IF(AND($H7=1,BG$1&gt;$Y7,BG$1&lt;=$Y7+$Z7),($T7*(1+$Z$1)^$Z7)/$Z7,IF(AND($H7=1,BG$1&gt;($Y7+$Z7),BG$1&lt;=($Y7+$Z7*2)),($T7*(1+$Z$1)^($Z7*2))/$Z7,IF(AND($H7=1,BG$1&gt;($Y7+$Z7*2),BG$1&lt;=($Y7+$Z7*3)),($T7*(1+$Z$1)^($Z7*3))/$Z7,IF(AND($H7=1,BG$1&gt;($Y7+$Z7*3),BG$1&lt;=($Y7+$Z7*4)),($T7*(1+$Z$1)^($Z7*4))/$Z7,IF(AND($G7=1,BG$1&lt;=$N7),0,IF(AND($G7=1,BG$1&gt;$N7,BG$1&lt;=($Y7+$Z7)),-1*PMT(VLOOKUP($P7,'9 - Finance Strategy Parameters'!$B$3:$C$6,2)/12,$Z7*12,$M7),IF(AND($G7=1,BG$1&gt;($Y7+$Z7),BG$1&lt;=($Y7+$Z7*2)),-1*PMT(VLOOKUP($P7,'9 - Finance Strategy Parameters'!$B$3:$C$6,2)/12,$Z7*12,$M7*(1+$Z$1)^($Z7*2)),IF(AND($G7=1,BG$1&gt;($Y7+$Z7*2),BG$1&lt;=($Y7+$Z7*3)),-1*PMT(VLOOKUP($P7,'9 - Finance Strategy Parameters'!$B$3:$C$6,2)/12,$Z7*12,$M7*(1+$Z$1)^($Z7*3)),"FAILURE"))))))))))</f>
        <v>1528.4188888888891</v>
      </c>
      <c r="BH7" s="159">
        <f>IF($F7=1,0,IF(AND($H7=1,BH$1&lt;=$Y7),$V7,IF(AND($H7=1,BH$1&gt;$Y7,BH$1&lt;=$Y7+$Z7),($T7*(1+$Z$1)^$Z7)/$Z7,IF(AND($H7=1,BH$1&gt;($Y7+$Z7),BH$1&lt;=($Y7+$Z7*2)),($T7*(1+$Z$1)^($Z7*2))/$Z7,IF(AND($H7=1,BH$1&gt;($Y7+$Z7*2),BH$1&lt;=($Y7+$Z7*3)),($T7*(1+$Z$1)^($Z7*3))/$Z7,IF(AND($H7=1,BH$1&gt;($Y7+$Z7*3),BH$1&lt;=($Y7+$Z7*4)),($T7*(1+$Z$1)^($Z7*4))/$Z7,IF(AND($G7=1,BH$1&lt;=$N7),0,IF(AND($G7=1,BH$1&gt;$N7,BH$1&lt;=($Y7+$Z7)),-1*PMT(VLOOKUP($P7,'9 - Finance Strategy Parameters'!$B$3:$C$6,2)/12,$Z7*12,$M7),IF(AND($G7=1,BH$1&gt;($Y7+$Z7),BH$1&lt;=($Y7+$Z7*2)),-1*PMT(VLOOKUP($P7,'9 - Finance Strategy Parameters'!$B$3:$C$6,2)/12,$Z7*12,$M7*(1+$Z$1)^($Z7*2)),IF(AND($G7=1,BH$1&gt;($Y7+$Z7*2),BH$1&lt;=($Y7+$Z7*3)),-1*PMT(VLOOKUP($P7,'9 - Finance Strategy Parameters'!$B$3:$C$6,2)/12,$Z7*12,$M7*(1+$Z$1)^($Z7*3)),"FAILURE"))))))))))</f>
        <v>1528.4188888888891</v>
      </c>
      <c r="BI7" s="159">
        <f>IF($F7=1,0,IF(AND($H7=1,BI$1&lt;=$Y7),$V7,IF(AND($H7=1,BI$1&gt;$Y7,BI$1&lt;=$Y7+$Z7),($T7*(1+$Z$1)^$Z7)/$Z7,IF(AND($H7=1,BI$1&gt;($Y7+$Z7),BI$1&lt;=($Y7+$Z7*2)),($T7*(1+$Z$1)^($Z7*2))/$Z7,IF(AND($H7=1,BI$1&gt;($Y7+$Z7*2),BI$1&lt;=($Y7+$Z7*3)),($T7*(1+$Z$1)^($Z7*3))/$Z7,IF(AND($H7=1,BI$1&gt;($Y7+$Z7*3),BI$1&lt;=($Y7+$Z7*4)),($T7*(1+$Z$1)^($Z7*4))/$Z7,IF(AND($G7=1,BI$1&lt;=$N7),0,IF(AND($G7=1,BI$1&gt;$N7,BI$1&lt;=($Y7+$Z7)),-1*PMT(VLOOKUP($P7,'9 - Finance Strategy Parameters'!$B$3:$C$6,2)/12,$Z7*12,$M7),IF(AND($G7=1,BI$1&gt;($Y7+$Z7),BI$1&lt;=($Y7+$Z7*2)),-1*PMT(VLOOKUP($P7,'9 - Finance Strategy Parameters'!$B$3:$C$6,2)/12,$Z7*12,$M7*(1+$Z$1)^($Z7*2)),IF(AND($G7=1,BI$1&gt;($Y7+$Z7*2),BI$1&lt;=($Y7+$Z7*3)),-1*PMT(VLOOKUP($P7,'9 - Finance Strategy Parameters'!$B$3:$C$6,2)/12,$Z7*12,$M7*(1+$Z$1)^($Z7*3)),"FAILURE"))))))))))</f>
        <v>1528.4188888888891</v>
      </c>
      <c r="BJ7" s="159">
        <f>IF($F7=1,0,IF(AND($H7=1,BJ$1&lt;=$Y7),$V7,IF(AND($H7=1,BJ$1&gt;$Y7,BJ$1&lt;=$Y7+$Z7),($T7*(1+$Z$1)^$Z7)/$Z7,IF(AND($H7=1,BJ$1&gt;($Y7+$Z7),BJ$1&lt;=($Y7+$Z7*2)),($T7*(1+$Z$1)^($Z7*2))/$Z7,IF(AND($H7=1,BJ$1&gt;($Y7+$Z7*2),BJ$1&lt;=($Y7+$Z7*3)),($T7*(1+$Z$1)^($Z7*3))/$Z7,IF(AND($H7=1,BJ$1&gt;($Y7+$Z7*3),BJ$1&lt;=($Y7+$Z7*4)),($T7*(1+$Z$1)^($Z7*4))/$Z7,IF(AND($G7=1,BJ$1&lt;=$N7),0,IF(AND($G7=1,BJ$1&gt;$N7,BJ$1&lt;=($Y7+$Z7)),-1*PMT(VLOOKUP($P7,'9 - Finance Strategy Parameters'!$B$3:$C$6,2)/12,$Z7*12,$M7),IF(AND($G7=1,BJ$1&gt;($Y7+$Z7),BJ$1&lt;=($Y7+$Z7*2)),-1*PMT(VLOOKUP($P7,'9 - Finance Strategy Parameters'!$B$3:$C$6,2)/12,$Z7*12,$M7*(1+$Z$1)^($Z7*2)),IF(AND($G7=1,BJ$1&gt;($Y7+$Z7*2),BJ$1&lt;=($Y7+$Z7*3)),-1*PMT(VLOOKUP($P7,'9 - Finance Strategy Parameters'!$B$3:$C$6,2)/12,$Z7*12,$M7*(1+$Z$1)^($Z7*3)),"FAILURE"))))))))))</f>
        <v>1528.4188888888891</v>
      </c>
      <c r="BK7" s="159">
        <f>IF($F7=1,0,IF(AND($H7=1,BK$1&lt;=$Y7),$V7,IF(AND($H7=1,BK$1&gt;$Y7,BK$1&lt;=$Y7+$Z7),($T7*(1+$Z$1)^$Z7)/$Z7,IF(AND($H7=1,BK$1&gt;($Y7+$Z7),BK$1&lt;=($Y7+$Z7*2)),($T7*(1+$Z$1)^($Z7*2))/$Z7,IF(AND($H7=1,BK$1&gt;($Y7+$Z7*2),BK$1&lt;=($Y7+$Z7*3)),($T7*(1+$Z$1)^($Z7*3))/$Z7,IF(AND($H7=1,BK$1&gt;($Y7+$Z7*3),BK$1&lt;=($Y7+$Z7*4)),($T7*(1+$Z$1)^($Z7*4))/$Z7,IF(AND($G7=1,BK$1&lt;=$N7),0,IF(AND($G7=1,BK$1&gt;$N7,BK$1&lt;=($Y7+$Z7)),-1*PMT(VLOOKUP($P7,'9 - Finance Strategy Parameters'!$B$3:$C$6,2)/12,$Z7*12,$M7),IF(AND($G7=1,BK$1&gt;($Y7+$Z7),BK$1&lt;=($Y7+$Z7*2)),-1*PMT(VLOOKUP($P7,'9 - Finance Strategy Parameters'!$B$3:$C$6,2)/12,$Z7*12,$M7*(1+$Z$1)^($Z7*2)),IF(AND($G7=1,BK$1&gt;($Y7+$Z7*2),BK$1&lt;=($Y7+$Z7*3)),-1*PMT(VLOOKUP($P7,'9 - Finance Strategy Parameters'!$B$3:$C$6,2)/12,$Z7*12,$M7*(1+$Z$1)^($Z7*3)),"FAILURE"))))))))))</f>
        <v>1528.4188888888891</v>
      </c>
      <c r="BL7" s="159">
        <f>IF($F7=1,0,IF(AND($H7=1,BL$1&lt;=$Y7),$V7,IF(AND($H7=1,BL$1&gt;$Y7,BL$1&lt;=$Y7+$Z7),($T7*(1+$Z$1)^$Z7)/$Z7,IF(AND($H7=1,BL$1&gt;($Y7+$Z7),BL$1&lt;=($Y7+$Z7*2)),($T7*(1+$Z$1)^($Z7*2))/$Z7,IF(AND($H7=1,BL$1&gt;($Y7+$Z7*2),BL$1&lt;=($Y7+$Z7*3)),($T7*(1+$Z$1)^($Z7*3))/$Z7,IF(AND($H7=1,BL$1&gt;($Y7+$Z7*3),BL$1&lt;=($Y7+$Z7*4)),($T7*(1+$Z$1)^($Z7*4))/$Z7,IF(AND($G7=1,BL$1&lt;=$N7),0,IF(AND($G7=1,BL$1&gt;$N7,BL$1&lt;=($Y7+$Z7)),-1*PMT(VLOOKUP($P7,'9 - Finance Strategy Parameters'!$B$3:$C$6,2)/12,$Z7*12,$M7),IF(AND($G7=1,BL$1&gt;($Y7+$Z7),BL$1&lt;=($Y7+$Z7*2)),-1*PMT(VLOOKUP($P7,'9 - Finance Strategy Parameters'!$B$3:$C$6,2)/12,$Z7*12,$M7*(1+$Z$1)^($Z7*2)),IF(AND($G7=1,BL$1&gt;($Y7+$Z7*2),BL$1&lt;=($Y7+$Z7*3)),-1*PMT(VLOOKUP($P7,'9 - Finance Strategy Parameters'!$B$3:$C$6,2)/12,$Z7*12,$M7*(1+$Z$1)^($Z7*3)),"FAILURE"))))))))))</f>
        <v>1528.4188888888891</v>
      </c>
      <c r="BM7" s="159">
        <f>IF($F7=1,0,IF(AND($H7=1,BM$1&lt;=$Y7),$V7,IF(AND($H7=1,BM$1&gt;$Y7,BM$1&lt;=$Y7+$Z7),($T7*(1+$Z$1)^$Z7)/$Z7,IF(AND($H7=1,BM$1&gt;($Y7+$Z7),BM$1&lt;=($Y7+$Z7*2)),($T7*(1+$Z$1)^($Z7*2))/$Z7,IF(AND($H7=1,BM$1&gt;($Y7+$Z7*2),BM$1&lt;=($Y7+$Z7*3)),($T7*(1+$Z$1)^($Z7*3))/$Z7,IF(AND($H7=1,BM$1&gt;($Y7+$Z7*3),BM$1&lt;=($Y7+$Z7*4)),($T7*(1+$Z$1)^($Z7*4))/$Z7,IF(AND($G7=1,BM$1&lt;=$N7),0,IF(AND($G7=1,BM$1&gt;$N7,BM$1&lt;=($Y7+$Z7)),-1*PMT(VLOOKUP($P7,'9 - Finance Strategy Parameters'!$B$3:$C$6,2)/12,$Z7*12,$M7),IF(AND($G7=1,BM$1&gt;($Y7+$Z7),BM$1&lt;=($Y7+$Z7*2)),-1*PMT(VLOOKUP($P7,'9 - Finance Strategy Parameters'!$B$3:$C$6,2)/12,$Z7*12,$M7*(1+$Z$1)^($Z7*2)),IF(AND($G7=1,BM$1&gt;($Y7+$Z7*2),BM$1&lt;=($Y7+$Z7*3)),-1*PMT(VLOOKUP($P7,'9 - Finance Strategy Parameters'!$B$3:$C$6,2)/12,$Z7*12,$M7*(1+$Z$1)^($Z7*3)),"FAILURE"))))))))))</f>
        <v>1528.4188888888891</v>
      </c>
      <c r="BN7" s="159">
        <f>IF($F7=1,0,IF(AND($H7=1,BN$1&lt;=$Y7),$V7,IF(AND($H7=1,BN$1&gt;$Y7,BN$1&lt;=$Y7+$Z7),($T7*(1+$Z$1)^$Z7)/$Z7,IF(AND($H7=1,BN$1&gt;($Y7+$Z7),BN$1&lt;=($Y7+$Z7*2)),($T7*(1+$Z$1)^($Z7*2))/$Z7,IF(AND($H7=1,BN$1&gt;($Y7+$Z7*2),BN$1&lt;=($Y7+$Z7*3)),($T7*(1+$Z$1)^($Z7*3))/$Z7,IF(AND($H7=1,BN$1&gt;($Y7+$Z7*3),BN$1&lt;=($Y7+$Z7*4)),($T7*(1+$Z$1)^($Z7*4))/$Z7,IF(AND($G7=1,BN$1&lt;=$N7),0,IF(AND($G7=1,BN$1&gt;$N7,BN$1&lt;=($Y7+$Z7)),-1*PMT(VLOOKUP($P7,'9 - Finance Strategy Parameters'!$B$3:$C$6,2)/12,$Z7*12,$M7),IF(AND($G7=1,BN$1&gt;($Y7+$Z7),BN$1&lt;=($Y7+$Z7*2)),-1*PMT(VLOOKUP($P7,'9 - Finance Strategy Parameters'!$B$3:$C$6,2)/12,$Z7*12,$M7*(1+$Z$1)^($Z7*2)),IF(AND($G7=1,BN$1&gt;($Y7+$Z7*2),BN$1&lt;=($Y7+$Z7*3)),-1*PMT(VLOOKUP($P7,'9 - Finance Strategy Parameters'!$B$3:$C$6,2)/12,$Z7*12,$M7*(1+$Z$1)^($Z7*3)),"FAILURE"))))))))))</f>
        <v>1528.4188888888891</v>
      </c>
      <c r="BO7" s="159">
        <f>IF($F7=1,0,IF(AND($H7=1,BO$1&lt;=$Y7),$V7,IF(AND($H7=1,BO$1&gt;$Y7,BO$1&lt;=$Y7+$Z7),($T7*(1+$Z$1)^$Z7)/$Z7,IF(AND($H7=1,BO$1&gt;($Y7+$Z7),BO$1&lt;=($Y7+$Z7*2)),($T7*(1+$Z$1)^($Z7*2))/$Z7,IF(AND($H7=1,BO$1&gt;($Y7+$Z7*2),BO$1&lt;=($Y7+$Z7*3)),($T7*(1+$Z$1)^($Z7*3))/$Z7,IF(AND($H7=1,BO$1&gt;($Y7+$Z7*3),BO$1&lt;=($Y7+$Z7*4)),($T7*(1+$Z$1)^($Z7*4))/$Z7,IF(AND($G7=1,BO$1&lt;=$N7),0,IF(AND($G7=1,BO$1&gt;$N7,BO$1&lt;=($Y7+$Z7)),-1*PMT(VLOOKUP($P7,'9 - Finance Strategy Parameters'!$B$3:$C$6,2)/12,$Z7*12,$M7),IF(AND($G7=1,BO$1&gt;($Y7+$Z7),BO$1&lt;=($Y7+$Z7*2)),-1*PMT(VLOOKUP($P7,'9 - Finance Strategy Parameters'!$B$3:$C$6,2)/12,$Z7*12,$M7*(1+$Z$1)^($Z7*2)),IF(AND($G7=1,BO$1&gt;($Y7+$Z7*2),BO$1&lt;=($Y7+$Z7*3)),-1*PMT(VLOOKUP($P7,'9 - Finance Strategy Parameters'!$B$3:$C$6,2)/12,$Z7*12,$M7*(1+$Z$1)^($Z7*3)),"FAILURE"))))))))))</f>
        <v>1528.4188888888891</v>
      </c>
      <c r="BP7" s="159">
        <f>IF($F7=1,0,IF(AND($H7=1,BP$1&lt;=$Y7),$V7,IF(AND($H7=1,BP$1&gt;$Y7,BP$1&lt;=$Y7+$Z7),($T7*(1+$Z$1)^$Z7)/$Z7,IF(AND($H7=1,BP$1&gt;($Y7+$Z7),BP$1&lt;=($Y7+$Z7*2)),($T7*(1+$Z$1)^($Z7*2))/$Z7,IF(AND($H7=1,BP$1&gt;($Y7+$Z7*2),BP$1&lt;=($Y7+$Z7*3)),($T7*(1+$Z$1)^($Z7*3))/$Z7,IF(AND($H7=1,BP$1&gt;($Y7+$Z7*3),BP$1&lt;=($Y7+$Z7*4)),($T7*(1+$Z$1)^($Z7*4))/$Z7,IF(AND($G7=1,BP$1&lt;=$N7),0,IF(AND($G7=1,BP$1&gt;$N7,BP$1&lt;=($Y7+$Z7)),-1*PMT(VLOOKUP($P7,'9 - Finance Strategy Parameters'!$B$3:$C$6,2)/12,$Z7*12,$M7),IF(AND($G7=1,BP$1&gt;($Y7+$Z7),BP$1&lt;=($Y7+$Z7*2)),-1*PMT(VLOOKUP($P7,'9 - Finance Strategy Parameters'!$B$3:$C$6,2)/12,$Z7*12,$M7*(1+$Z$1)^($Z7*2)),IF(AND($G7=1,BP$1&gt;($Y7+$Z7*2),BP$1&lt;=($Y7+$Z7*3)),-1*PMT(VLOOKUP($P7,'9 - Finance Strategy Parameters'!$B$3:$C$6,2)/12,$Z7*12,$M7*(1+$Z$1)^($Z7*3)),"FAILURE"))))))))))</f>
        <v>1528.4188888888891</v>
      </c>
      <c r="BQ7" s="159">
        <f>IF($F7=1,0,IF(AND($H7=1,BQ$1&lt;=$Y7),$V7,IF(AND($H7=1,BQ$1&gt;$Y7,BQ$1&lt;=$Y7+$Z7),($T7*(1+$Z$1)^$Z7)/$Z7,IF(AND($H7=1,BQ$1&gt;($Y7+$Z7),BQ$1&lt;=($Y7+$Z7*2)),($T7*(1+$Z$1)^($Z7*2))/$Z7,IF(AND($H7=1,BQ$1&gt;($Y7+$Z7*2),BQ$1&lt;=($Y7+$Z7*3)),($T7*(1+$Z$1)^($Z7*3))/$Z7,IF(AND($H7=1,BQ$1&gt;($Y7+$Z7*3),BQ$1&lt;=($Y7+$Z7*4)),($T7*(1+$Z$1)^($Z7*4))/$Z7,IF(AND($G7=1,BQ$1&lt;=$N7),0,IF(AND($G7=1,BQ$1&gt;$N7,BQ$1&lt;=($Y7+$Z7)),-1*PMT(VLOOKUP($P7,'9 - Finance Strategy Parameters'!$B$3:$C$6,2)/12,$Z7*12,$M7),IF(AND($G7=1,BQ$1&gt;($Y7+$Z7),BQ$1&lt;=($Y7+$Z7*2)),-1*PMT(VLOOKUP($P7,'9 - Finance Strategy Parameters'!$B$3:$C$6,2)/12,$Z7*12,$M7*(1+$Z$1)^($Z7*2)),IF(AND($G7=1,BQ$1&gt;($Y7+$Z7*2),BQ$1&lt;=($Y7+$Z7*3)),-1*PMT(VLOOKUP($P7,'9 - Finance Strategy Parameters'!$B$3:$C$6,2)/12,$Z7*12,$M7*(1+$Z$1)^($Z7*3)),"FAILURE"))))))))))</f>
        <v>1528.4188888888891</v>
      </c>
      <c r="BR7" s="159">
        <f>IF($F7=1,0,IF(AND($H7=1,BR$1&lt;=$Y7),$V7,IF(AND($H7=1,BR$1&gt;$Y7,BR$1&lt;=$Y7+$Z7),($T7*(1+$Z$1)^$Z7)/$Z7,IF(AND($H7=1,BR$1&gt;($Y7+$Z7),BR$1&lt;=($Y7+$Z7*2)),($T7*(1+$Z$1)^($Z7*2))/$Z7,IF(AND($H7=1,BR$1&gt;($Y7+$Z7*2),BR$1&lt;=($Y7+$Z7*3)),($T7*(1+$Z$1)^($Z7*3))/$Z7,IF(AND($H7=1,BR$1&gt;($Y7+$Z7*3),BR$1&lt;=($Y7+$Z7*4)),($T7*(1+$Z$1)^($Z7*4))/$Z7,IF(AND($G7=1,BR$1&lt;=$N7),0,IF(AND($G7=1,BR$1&gt;$N7,BR$1&lt;=($Y7+$Z7)),-1*PMT(VLOOKUP($P7,'9 - Finance Strategy Parameters'!$B$3:$C$6,2)/12,$Z7*12,$M7),IF(AND($G7=1,BR$1&gt;($Y7+$Z7),BR$1&lt;=($Y7+$Z7*2)),-1*PMT(VLOOKUP($P7,'9 - Finance Strategy Parameters'!$B$3:$C$6,2)/12,$Z7*12,$M7*(1+$Z$1)^($Z7*2)),IF(AND($G7=1,BR$1&gt;($Y7+$Z7*2),BR$1&lt;=($Y7+$Z7*3)),-1*PMT(VLOOKUP($P7,'9 - Finance Strategy Parameters'!$B$3:$C$6,2)/12,$Z7*12,$M7*(1+$Z$1)^($Z7*3)),"FAILURE"))))))))))</f>
        <v>1528.4188888888891</v>
      </c>
      <c r="BS7" s="159">
        <f>IF($F7=1,0,IF(AND($H7=1,BS$1&lt;=$Y7),$V7,IF(AND($H7=1,BS$1&gt;$Y7,BS$1&lt;=$Y7+$Z7),($T7*(1+$Z$1)^$Z7)/$Z7,IF(AND($H7=1,BS$1&gt;($Y7+$Z7),BS$1&lt;=($Y7+$Z7*2)),($T7*(1+$Z$1)^($Z7*2))/$Z7,IF(AND($H7=1,BS$1&gt;($Y7+$Z7*2),BS$1&lt;=($Y7+$Z7*3)),($T7*(1+$Z$1)^($Z7*3))/$Z7,IF(AND($H7=1,BS$1&gt;($Y7+$Z7*3),BS$1&lt;=($Y7+$Z7*4)),($T7*(1+$Z$1)^($Z7*4))/$Z7,IF(AND($G7=1,BS$1&lt;=$N7),0,IF(AND($G7=1,BS$1&gt;$N7,BS$1&lt;=($Y7+$Z7)),-1*PMT(VLOOKUP($P7,'9 - Finance Strategy Parameters'!$B$3:$C$6,2)/12,$Z7*12,$M7),IF(AND($G7=1,BS$1&gt;($Y7+$Z7),BS$1&lt;=($Y7+$Z7*2)),-1*PMT(VLOOKUP($P7,'9 - Finance Strategy Parameters'!$B$3:$C$6,2)/12,$Z7*12,$M7*(1+$Z$1)^($Z7*2)),IF(AND($G7=1,BS$1&gt;($Y7+$Z7*2),BS$1&lt;=($Y7+$Z7*3)),-1*PMT(VLOOKUP($P7,'9 - Finance Strategy Parameters'!$B$3:$C$6,2)/12,$Z7*12,$M7*(1+$Z$1)^($Z7*3)),"FAILURE"))))))))))</f>
        <v>1528.4188888888891</v>
      </c>
      <c r="BT7" s="159">
        <f>IF($F7=1,0,IF(AND($H7=1,BT$1&lt;=$Y7),$V7,IF(AND($H7=1,BT$1&gt;$Y7,BT$1&lt;=$Y7+$Z7),($T7*(1+$Z$1)^$Z7)/$Z7,IF(AND($H7=1,BT$1&gt;($Y7+$Z7),BT$1&lt;=($Y7+$Z7*2)),($T7*(1+$Z$1)^($Z7*2))/$Z7,IF(AND($H7=1,BT$1&gt;($Y7+$Z7*2),BT$1&lt;=($Y7+$Z7*3)),($T7*(1+$Z$1)^($Z7*3))/$Z7,IF(AND($H7=1,BT$1&gt;($Y7+$Z7*3),BT$1&lt;=($Y7+$Z7*4)),($T7*(1+$Z$1)^($Z7*4))/$Z7,IF(AND($G7=1,BT$1&lt;=$N7),0,IF(AND($G7=1,BT$1&gt;$N7,BT$1&lt;=($Y7+$Z7)),-1*PMT(VLOOKUP($P7,'9 - Finance Strategy Parameters'!$B$3:$C$6,2)/12,$Z7*12,$M7),IF(AND($G7=1,BT$1&gt;($Y7+$Z7),BT$1&lt;=($Y7+$Z7*2)),-1*PMT(VLOOKUP($P7,'9 - Finance Strategy Parameters'!$B$3:$C$6,2)/12,$Z7*12,$M7*(1+$Z$1)^($Z7*2)),IF(AND($G7=1,BT$1&gt;($Y7+$Z7*2),BT$1&lt;=($Y7+$Z7*3)),-1*PMT(VLOOKUP($P7,'9 - Finance Strategy Parameters'!$B$3:$C$6,2)/12,$Z7*12,$M7*(1+$Z$1)^($Z7*3)),"FAILURE"))))))))))</f>
        <v>1528.4188888888891</v>
      </c>
    </row>
    <row r="8" spans="1:72" x14ac:dyDescent="0.25">
      <c r="A8" s="1" t="s">
        <v>37</v>
      </c>
      <c r="B8" s="138">
        <f>INDEX('8-Choosing Asset Strategies'!$B$4:$B$101,MATCH('9 - Financing Strategy'!C8,'8-Choosing Asset Strategies'!$C$4:$C$101,0))</f>
        <v>7</v>
      </c>
      <c r="C8" s="12" t="s">
        <v>45</v>
      </c>
      <c r="D8" s="13" t="str">
        <f>IF(INDEX('8-Choosing Asset Strategies'!$CW$4:$CW$101,MATCH($C8,'8-Choosing Asset Strategies'!$C$4:$C$101,0))=0,"",INDEX('8-Choosing Asset Strategies'!$CW$4:$CW$101,MATCH(C8,'8-Choosing Asset Strategies'!$C$4:$C$101,0)))</f>
        <v>Good condition</v>
      </c>
      <c r="F8" s="138"/>
      <c r="G8" s="138"/>
      <c r="H8" s="138">
        <v>1</v>
      </c>
      <c r="J8" s="143" t="str">
        <f>IF(F8=1,ROUND(INDEX('8-Choosing Asset Strategies'!$DL$4:$DL$101,MATCH($C8,'8-Choosing Asset Strategies'!$C$4:$C$101,0)),2),"")</f>
        <v/>
      </c>
      <c r="K8" s="12" t="str">
        <f>IF(F8=1,ROUND(INDEX('8-Choosing Asset Strategies'!$DC$4:$DC$101,MATCH($C8,'8-Choosing Asset Strategies'!$C$4:$C$101,0)),2),"")</f>
        <v/>
      </c>
      <c r="L8" s="12"/>
      <c r="M8" s="143" t="str">
        <f>IF(G8=1,ROUND(INDEX('8-Choosing Asset Strategies'!$DL$4:$DL$101,MATCH($C8,'8-Choosing Asset Strategies'!$C$4:$C$101,0)),2),"")</f>
        <v/>
      </c>
      <c r="N8" s="12" t="str">
        <f>IF(G8=1,ROUND(INDEX('8-Choosing Asset Strategies'!$DC$4:$DC$101,MATCH($C8,'8-Choosing Asset Strategies'!$C$4:$C$101,0)),2),"")</f>
        <v/>
      </c>
      <c r="O8" s="12" t="str">
        <f>IF(G8="","",INDEX('9 - Finance Strategy Parameters'!$H$3:$H$9,MATCH(B8,'9 - Finance Strategy Parameters'!$F$3:$F$9,0)))</f>
        <v/>
      </c>
      <c r="P8" s="12"/>
      <c r="Q8" s="144" t="str">
        <f>IFERROR((M8*INDEX('9 - Finance Strategy Parameters'!$C$3:$C$6,MATCH(P8,'9 - Finance Strategy Parameters'!$B$3:$B$6,0))/12*(1+INDEX('9 - Finance Strategy Parameters'!$C$3:$C$6,MATCH(P8,'9 - Finance Strategy Parameters'!$B$3:$B$6,0))/12)^(O8*12))/((1+INDEX('9 - Finance Strategy Parameters'!$C$3:$C$6,MATCH(P8,'9 - Finance Strategy Parameters'!$B$3:$B$6,0))/12)^(O8*12)-1),"")</f>
        <v/>
      </c>
      <c r="R8" s="144" t="str">
        <f t="shared" si="3"/>
        <v/>
      </c>
      <c r="S8" s="12"/>
      <c r="T8" s="143">
        <f>IF(H8=1,ROUND(INDEX('8-Choosing Asset Strategies'!$DL$4:$DL$101,MATCH($C8,'8-Choosing Asset Strategies'!$C$4:$C$101,0)),2),"")</f>
        <v>24932.33</v>
      </c>
      <c r="U8" s="145">
        <f>IF(H8=1,ROUND(INDEX('8-Choosing Asset Strategies'!$DC$4:$DC$101,MATCH($C8,'8-Choosing Asset Strategies'!$C$4:$C$101,0)),2),"")</f>
        <v>8</v>
      </c>
      <c r="V8" s="101">
        <f t="shared" si="1"/>
        <v>3116.5412500000002</v>
      </c>
      <c r="W8" s="155">
        <f t="shared" si="2"/>
        <v>259.71177083333333</v>
      </c>
      <c r="Y8">
        <f>INDEX('8-Choosing Asset Strategies'!$DC$4:$DC$101,MATCH(C8,'8-Choosing Asset Strategies'!$C$4:$C$101,0))</f>
        <v>8</v>
      </c>
      <c r="Z8">
        <f>INDEX('8-Choosing Asset Strategies'!$DA$4:$DA$101,MATCH(C8,'8-Choosing Asset Strategies'!$C$4:$C$101,0))</f>
        <v>12</v>
      </c>
      <c r="AB8" s="159">
        <f>IF($F8=1,0,IF(AND($H8=1,AB$1&lt;=$Y8),$V8,IF(AND($H8=1,AB$1&gt;$Y8,AB$1&lt;=$Y8+$Z8),($T8*(1+$Z$1)^$Z8)/$Z8,IF(AND($H8=1,AB$1&gt;($Y8+$Z8),AB$1&lt;=($Y8+$Z8*2)),($T8*(1+$Z$1)^($Z8*2))/$Z8,IF(AND($H8=1,AB$1&gt;($Y8+$Z8*2),AB$1&lt;=($Y8+$Z8*3)),($T8*(1+$Z$1)^($Z8*3))/$Z8,IF(AND($H8=1,AB$1&gt;($Y8+$Z8*3),AB$1&lt;=($Y8+$Z8*4)),($T8*(1+$Z$1)^($Z8*4))/$Z8,IF(AND($G8=1,AB$1&lt;=$N8),0,IF(AND($G8=1,AB$1&gt;$N8,AB$1&lt;=($Y8+$Z8)),-1*PMT(VLOOKUP($P8,'9 - Finance Strategy Parameters'!$B$3:$C$6,2)/12,$Z8*12,$M8),IF(AND($G8=1,AB$1&gt;($Y8+$Z8),AB$1&lt;=($Y8+$Z8*2)),-1*PMT(VLOOKUP($P8,'9 - Finance Strategy Parameters'!$B$3:$C$6,2)/12,$Z8*12,$M8*(1+$Z$1)^($Z8*2)),IF(AND($G8=1,AB$1&gt;($Y8+$Z8*2),AB$1&lt;=($Y8+$Z8*3)),-1*PMT(VLOOKUP($P8,'9 - Finance Strategy Parameters'!$B$3:$C$6,2)/12,$Z8*12,$M8*(1+$Z$1)^($Z8*3)),"FAILURE"))))))))))</f>
        <v>3116.5412500000002</v>
      </c>
      <c r="AC8" s="159">
        <f>IF($F8=1,0,IF(AND($H8=1,AC$1&lt;=$Y8),$V8,IF(AND($H8=1,AC$1&gt;$Y8,AC$1&lt;=$Y8+$Z8),($T8*(1+$Z$1)^$Z8)/$Z8,IF(AND($H8=1,AC$1&gt;($Y8+$Z8),AC$1&lt;=($Y8+$Z8*2)),($T8*(1+$Z$1)^($Z8*2))/$Z8,IF(AND($H8=1,AC$1&gt;($Y8+$Z8*2),AC$1&lt;=($Y8+$Z8*3)),($T8*(1+$Z$1)^($Z8*3))/$Z8,IF(AND($H8=1,AC$1&gt;($Y8+$Z8*3),AC$1&lt;=($Y8+$Z8*4)),($T8*(1+$Z$1)^($Z8*4))/$Z8,IF(AND($G8=1,AC$1&lt;=$N8),0,IF(AND($G8=1,AC$1&gt;$N8,AC$1&lt;=($Y8+$Z8)),-1*PMT(VLOOKUP($P8,'9 - Finance Strategy Parameters'!$B$3:$C$6,2)/12,$Z8*12,$M8),IF(AND($G8=1,AC$1&gt;($Y8+$Z8),AC$1&lt;=($Y8+$Z8*2)),-1*PMT(VLOOKUP($P8,'9 - Finance Strategy Parameters'!$B$3:$C$6,2)/12,$Z8*12,$M8*(1+$Z$1)^($Z8*2)),IF(AND($G8=1,AC$1&gt;($Y8+$Z8*2),AC$1&lt;=($Y8+$Z8*3)),-1*PMT(VLOOKUP($P8,'9 - Finance Strategy Parameters'!$B$3:$C$6,2)/12,$Z8*12,$M8*(1+$Z$1)^($Z8*3)),"FAILURE"))))))))))</f>
        <v>3116.5412500000002</v>
      </c>
      <c r="AD8" s="159">
        <f>IF($F8=1,0,IF(AND($H8=1,AD$1&lt;=$Y8),$V8,IF(AND($H8=1,AD$1&gt;$Y8,AD$1&lt;=$Y8+$Z8),($T8*(1+$Z$1)^$Z8)/$Z8,IF(AND($H8=1,AD$1&gt;($Y8+$Z8),AD$1&lt;=($Y8+$Z8*2)),($T8*(1+$Z$1)^($Z8*2))/$Z8,IF(AND($H8=1,AD$1&gt;($Y8+$Z8*2),AD$1&lt;=($Y8+$Z8*3)),($T8*(1+$Z$1)^($Z8*3))/$Z8,IF(AND($H8=1,AD$1&gt;($Y8+$Z8*3),AD$1&lt;=($Y8+$Z8*4)),($T8*(1+$Z$1)^($Z8*4))/$Z8,IF(AND($G8=1,AD$1&lt;=$N8),0,IF(AND($G8=1,AD$1&gt;$N8,AD$1&lt;=($Y8+$Z8)),-1*PMT(VLOOKUP($P8,'9 - Finance Strategy Parameters'!$B$3:$C$6,2)/12,$Z8*12,$M8),IF(AND($G8=1,AD$1&gt;($Y8+$Z8),AD$1&lt;=($Y8+$Z8*2)),-1*PMT(VLOOKUP($P8,'9 - Finance Strategy Parameters'!$B$3:$C$6,2)/12,$Z8*12,$M8*(1+$Z$1)^($Z8*2)),IF(AND($G8=1,AD$1&gt;($Y8+$Z8*2),AD$1&lt;=($Y8+$Z8*3)),-1*PMT(VLOOKUP($P8,'9 - Finance Strategy Parameters'!$B$3:$C$6,2)/12,$Z8*12,$M8*(1+$Z$1)^($Z8*3)),"FAILURE"))))))))))</f>
        <v>3116.5412500000002</v>
      </c>
      <c r="AE8" s="159">
        <f>IF($F8=1,0,IF(AND($H8=1,AE$1&lt;=$Y8),$V8,IF(AND($H8=1,AE$1&gt;$Y8,AE$1&lt;=$Y8+$Z8),($T8*(1+$Z$1)^$Z8)/$Z8,IF(AND($H8=1,AE$1&gt;($Y8+$Z8),AE$1&lt;=($Y8+$Z8*2)),($T8*(1+$Z$1)^($Z8*2))/$Z8,IF(AND($H8=1,AE$1&gt;($Y8+$Z8*2),AE$1&lt;=($Y8+$Z8*3)),($T8*(1+$Z$1)^($Z8*3))/$Z8,IF(AND($H8=1,AE$1&gt;($Y8+$Z8*3),AE$1&lt;=($Y8+$Z8*4)),($T8*(1+$Z$1)^($Z8*4))/$Z8,IF(AND($G8=1,AE$1&lt;=$N8),0,IF(AND($G8=1,AE$1&gt;$N8,AE$1&lt;=($Y8+$Z8)),-1*PMT(VLOOKUP($P8,'9 - Finance Strategy Parameters'!$B$3:$C$6,2)/12,$Z8*12,$M8),IF(AND($G8=1,AE$1&gt;($Y8+$Z8),AE$1&lt;=($Y8+$Z8*2)),-1*PMT(VLOOKUP($P8,'9 - Finance Strategy Parameters'!$B$3:$C$6,2)/12,$Z8*12,$M8*(1+$Z$1)^($Z8*2)),IF(AND($G8=1,AE$1&gt;($Y8+$Z8*2),AE$1&lt;=($Y8+$Z8*3)),-1*PMT(VLOOKUP($P8,'9 - Finance Strategy Parameters'!$B$3:$C$6,2)/12,$Z8*12,$M8*(1+$Z$1)^($Z8*3)),"FAILURE"))))))))))</f>
        <v>3116.5412500000002</v>
      </c>
      <c r="AF8" s="159">
        <f>IF($F8=1,0,IF(AND($H8=1,AF$1&lt;=$Y8),$V8,IF(AND($H8=1,AF$1&gt;$Y8,AF$1&lt;=$Y8+$Z8),($T8*(1+$Z$1)^$Z8)/$Z8,IF(AND($H8=1,AF$1&gt;($Y8+$Z8),AF$1&lt;=($Y8+$Z8*2)),($T8*(1+$Z$1)^($Z8*2))/$Z8,IF(AND($H8=1,AF$1&gt;($Y8+$Z8*2),AF$1&lt;=($Y8+$Z8*3)),($T8*(1+$Z$1)^($Z8*3))/$Z8,IF(AND($H8=1,AF$1&gt;($Y8+$Z8*3),AF$1&lt;=($Y8+$Z8*4)),($T8*(1+$Z$1)^($Z8*4))/$Z8,IF(AND($G8=1,AF$1&lt;=$N8),0,IF(AND($G8=1,AF$1&gt;$N8,AF$1&lt;=($Y8+$Z8)),-1*PMT(VLOOKUP($P8,'9 - Finance Strategy Parameters'!$B$3:$C$6,2)/12,$Z8*12,$M8),IF(AND($G8=1,AF$1&gt;($Y8+$Z8),AF$1&lt;=($Y8+$Z8*2)),-1*PMT(VLOOKUP($P8,'9 - Finance Strategy Parameters'!$B$3:$C$6,2)/12,$Z8*12,$M8*(1+$Z$1)^($Z8*2)),IF(AND($G8=1,AF$1&gt;($Y8+$Z8*2),AF$1&lt;=($Y8+$Z8*3)),-1*PMT(VLOOKUP($P8,'9 - Finance Strategy Parameters'!$B$3:$C$6,2)/12,$Z8*12,$M8*(1+$Z$1)^($Z8*3)),"FAILURE"))))))))))</f>
        <v>3116.5412500000002</v>
      </c>
      <c r="AG8" s="159">
        <f>IF($F8=1,0,IF(AND($H8=1,AG$1&lt;=$Y8),$V8,IF(AND($H8=1,AG$1&gt;$Y8,AG$1&lt;=$Y8+$Z8),($T8*(1+$Z$1)^$Z8)/$Z8,IF(AND($H8=1,AG$1&gt;($Y8+$Z8),AG$1&lt;=($Y8+$Z8*2)),($T8*(1+$Z$1)^($Z8*2))/$Z8,IF(AND($H8=1,AG$1&gt;($Y8+$Z8*2),AG$1&lt;=($Y8+$Z8*3)),($T8*(1+$Z$1)^($Z8*3))/$Z8,IF(AND($H8=1,AG$1&gt;($Y8+$Z8*3),AG$1&lt;=($Y8+$Z8*4)),($T8*(1+$Z$1)^($Z8*4))/$Z8,IF(AND($G8=1,AG$1&lt;=$N8),0,IF(AND($G8=1,AG$1&gt;$N8,AG$1&lt;=($Y8+$Z8)),-1*PMT(VLOOKUP($P8,'9 - Finance Strategy Parameters'!$B$3:$C$6,2)/12,$Z8*12,$M8),IF(AND($G8=1,AG$1&gt;($Y8+$Z8),AG$1&lt;=($Y8+$Z8*2)),-1*PMT(VLOOKUP($P8,'9 - Finance Strategy Parameters'!$B$3:$C$6,2)/12,$Z8*12,$M8*(1+$Z$1)^($Z8*2)),IF(AND($G8=1,AG$1&gt;($Y8+$Z8*2),AG$1&lt;=($Y8+$Z8*3)),-1*PMT(VLOOKUP($P8,'9 - Finance Strategy Parameters'!$B$3:$C$6,2)/12,$Z8*12,$M8*(1+$Z$1)^($Z8*3)),"FAILURE"))))))))))</f>
        <v>3116.5412500000002</v>
      </c>
      <c r="AH8" s="159">
        <f>IF($F8=1,0,IF(AND($H8=1,AH$1&lt;=$Y8),$V8,IF(AND($H8=1,AH$1&gt;$Y8,AH$1&lt;=$Y8+$Z8),($T8*(1+$Z$1)^$Z8)/$Z8,IF(AND($H8=1,AH$1&gt;($Y8+$Z8),AH$1&lt;=($Y8+$Z8*2)),($T8*(1+$Z$1)^($Z8*2))/$Z8,IF(AND($H8=1,AH$1&gt;($Y8+$Z8*2),AH$1&lt;=($Y8+$Z8*3)),($T8*(1+$Z$1)^($Z8*3))/$Z8,IF(AND($H8=1,AH$1&gt;($Y8+$Z8*3),AH$1&lt;=($Y8+$Z8*4)),($T8*(1+$Z$1)^($Z8*4))/$Z8,IF(AND($G8=1,AH$1&lt;=$N8),0,IF(AND($G8=1,AH$1&gt;$N8,AH$1&lt;=($Y8+$Z8)),-1*PMT(VLOOKUP($P8,'9 - Finance Strategy Parameters'!$B$3:$C$6,2)/12,$Z8*12,$M8),IF(AND($G8=1,AH$1&gt;($Y8+$Z8),AH$1&lt;=($Y8+$Z8*2)),-1*PMT(VLOOKUP($P8,'9 - Finance Strategy Parameters'!$B$3:$C$6,2)/12,$Z8*12,$M8*(1+$Z$1)^($Z8*2)),IF(AND($G8=1,AH$1&gt;($Y8+$Z8*2),AH$1&lt;=($Y8+$Z8*3)),-1*PMT(VLOOKUP($P8,'9 - Finance Strategy Parameters'!$B$3:$C$6,2)/12,$Z8*12,$M8*(1+$Z$1)^($Z8*3)),"FAILURE"))))))))))</f>
        <v>3116.5412500000002</v>
      </c>
      <c r="AI8" s="159">
        <f>IF($F8=1,0,IF(AND($H8=1,AI$1&lt;=$Y8),$V8,IF(AND($H8=1,AI$1&gt;$Y8,AI$1&lt;=$Y8+$Z8),($T8*(1+$Z$1)^$Z8)/$Z8,IF(AND($H8=1,AI$1&gt;($Y8+$Z8),AI$1&lt;=($Y8+$Z8*2)),($T8*(1+$Z$1)^($Z8*2))/$Z8,IF(AND($H8=1,AI$1&gt;($Y8+$Z8*2),AI$1&lt;=($Y8+$Z8*3)),($T8*(1+$Z$1)^($Z8*3))/$Z8,IF(AND($H8=1,AI$1&gt;($Y8+$Z8*3),AI$1&lt;=($Y8+$Z8*4)),($T8*(1+$Z$1)^($Z8*4))/$Z8,IF(AND($G8=1,AI$1&lt;=$N8),0,IF(AND($G8=1,AI$1&gt;$N8,AI$1&lt;=($Y8+$Z8)),-1*PMT(VLOOKUP($P8,'9 - Finance Strategy Parameters'!$B$3:$C$6,2)/12,$Z8*12,$M8),IF(AND($G8=1,AI$1&gt;($Y8+$Z8),AI$1&lt;=($Y8+$Z8*2)),-1*PMT(VLOOKUP($P8,'9 - Finance Strategy Parameters'!$B$3:$C$6,2)/12,$Z8*12,$M8*(1+$Z$1)^($Z8*2)),IF(AND($G8=1,AI$1&gt;($Y8+$Z8*2),AI$1&lt;=($Y8+$Z8*3)),-1*PMT(VLOOKUP($P8,'9 - Finance Strategy Parameters'!$B$3:$C$6,2)/12,$Z8*12,$M8*(1+$Z$1)^($Z8*3)),"FAILURE"))))))))))</f>
        <v>3116.5412500000002</v>
      </c>
      <c r="AJ8" s="159">
        <f>IF($F8=1,0,IF(AND($H8=1,AJ$1&lt;=$Y8),$V8,IF(AND($H8=1,AJ$1&gt;$Y8,AJ$1&lt;=$Y8+$Z8),($T8*(1+$Z$1)^$Z8)/$Z8,IF(AND($H8=1,AJ$1&gt;($Y8+$Z8),AJ$1&lt;=($Y8+$Z8*2)),($T8*(1+$Z$1)^($Z8*2))/$Z8,IF(AND($H8=1,AJ$1&gt;($Y8+$Z8*2),AJ$1&lt;=($Y8+$Z8*3)),($T8*(1+$Z$1)^($Z8*3))/$Z8,IF(AND($H8=1,AJ$1&gt;($Y8+$Z8*3),AJ$1&lt;=($Y8+$Z8*4)),($T8*(1+$Z$1)^($Z8*4))/$Z8,IF(AND($G8=1,AJ$1&lt;=$N8),0,IF(AND($G8=1,AJ$1&gt;$N8,AJ$1&lt;=($Y8+$Z8)),-1*PMT(VLOOKUP($P8,'9 - Finance Strategy Parameters'!$B$3:$C$6,2)/12,$Z8*12,$M8),IF(AND($G8=1,AJ$1&gt;($Y8+$Z8),AJ$1&lt;=($Y8+$Z8*2)),-1*PMT(VLOOKUP($P8,'9 - Finance Strategy Parameters'!$B$3:$C$6,2)/12,$Z8*12,$M8*(1+$Z$1)^($Z8*2)),IF(AND($G8=1,AJ$1&gt;($Y8+$Z8*2),AJ$1&lt;=($Y8+$Z8*3)),-1*PMT(VLOOKUP($P8,'9 - Finance Strategy Parameters'!$B$3:$C$6,2)/12,$Z8*12,$M8*(1+$Z$1)^($Z8*3)),"FAILURE"))))))))))</f>
        <v>2077.6941666666667</v>
      </c>
      <c r="AK8" s="159">
        <f>IF($F8=1,0,IF(AND($H8=1,AK$1&lt;=$Y8),$V8,IF(AND($H8=1,AK$1&gt;$Y8,AK$1&lt;=$Y8+$Z8),($T8*(1+$Z$1)^$Z8)/$Z8,IF(AND($H8=1,AK$1&gt;($Y8+$Z8),AK$1&lt;=($Y8+$Z8*2)),($T8*(1+$Z$1)^($Z8*2))/$Z8,IF(AND($H8=1,AK$1&gt;($Y8+$Z8*2),AK$1&lt;=($Y8+$Z8*3)),($T8*(1+$Z$1)^($Z8*3))/$Z8,IF(AND($H8=1,AK$1&gt;($Y8+$Z8*3),AK$1&lt;=($Y8+$Z8*4)),($T8*(1+$Z$1)^($Z8*4))/$Z8,IF(AND($G8=1,AK$1&lt;=$N8),0,IF(AND($G8=1,AK$1&gt;$N8,AK$1&lt;=($Y8+$Z8)),-1*PMT(VLOOKUP($P8,'9 - Finance Strategy Parameters'!$B$3:$C$6,2)/12,$Z8*12,$M8),IF(AND($G8=1,AK$1&gt;($Y8+$Z8),AK$1&lt;=($Y8+$Z8*2)),-1*PMT(VLOOKUP($P8,'9 - Finance Strategy Parameters'!$B$3:$C$6,2)/12,$Z8*12,$M8*(1+$Z$1)^($Z8*2)),IF(AND($G8=1,AK$1&gt;($Y8+$Z8*2),AK$1&lt;=($Y8+$Z8*3)),-1*PMT(VLOOKUP($P8,'9 - Finance Strategy Parameters'!$B$3:$C$6,2)/12,$Z8*12,$M8*(1+$Z$1)^($Z8*3)),"FAILURE"))))))))))</f>
        <v>2077.6941666666667</v>
      </c>
      <c r="AL8" s="159">
        <f>IF($F8=1,0,IF(AND($H8=1,AL$1&lt;=$Y8),$V8,IF(AND($H8=1,AL$1&gt;$Y8,AL$1&lt;=$Y8+$Z8),($T8*(1+$Z$1)^$Z8)/$Z8,IF(AND($H8=1,AL$1&gt;($Y8+$Z8),AL$1&lt;=($Y8+$Z8*2)),($T8*(1+$Z$1)^($Z8*2))/$Z8,IF(AND($H8=1,AL$1&gt;($Y8+$Z8*2),AL$1&lt;=($Y8+$Z8*3)),($T8*(1+$Z$1)^($Z8*3))/$Z8,IF(AND($H8=1,AL$1&gt;($Y8+$Z8*3),AL$1&lt;=($Y8+$Z8*4)),($T8*(1+$Z$1)^($Z8*4))/$Z8,IF(AND($G8=1,AL$1&lt;=$N8),0,IF(AND($G8=1,AL$1&gt;$N8,AL$1&lt;=($Y8+$Z8)),-1*PMT(VLOOKUP($P8,'9 - Finance Strategy Parameters'!$B$3:$C$6,2)/12,$Z8*12,$M8),IF(AND($G8=1,AL$1&gt;($Y8+$Z8),AL$1&lt;=($Y8+$Z8*2)),-1*PMT(VLOOKUP($P8,'9 - Finance Strategy Parameters'!$B$3:$C$6,2)/12,$Z8*12,$M8*(1+$Z$1)^($Z8*2)),IF(AND($G8=1,AL$1&gt;($Y8+$Z8*2),AL$1&lt;=($Y8+$Z8*3)),-1*PMT(VLOOKUP($P8,'9 - Finance Strategy Parameters'!$B$3:$C$6,2)/12,$Z8*12,$M8*(1+$Z$1)^($Z8*3)),"FAILURE"))))))))))</f>
        <v>2077.6941666666667</v>
      </c>
      <c r="AM8" s="159">
        <f>IF($F8=1,0,IF(AND($H8=1,AM$1&lt;=$Y8),$V8,IF(AND($H8=1,AM$1&gt;$Y8,AM$1&lt;=$Y8+$Z8),($T8*(1+$Z$1)^$Z8)/$Z8,IF(AND($H8=1,AM$1&gt;($Y8+$Z8),AM$1&lt;=($Y8+$Z8*2)),($T8*(1+$Z$1)^($Z8*2))/$Z8,IF(AND($H8=1,AM$1&gt;($Y8+$Z8*2),AM$1&lt;=($Y8+$Z8*3)),($T8*(1+$Z$1)^($Z8*3))/$Z8,IF(AND($H8=1,AM$1&gt;($Y8+$Z8*3),AM$1&lt;=($Y8+$Z8*4)),($T8*(1+$Z$1)^($Z8*4))/$Z8,IF(AND($G8=1,AM$1&lt;=$N8),0,IF(AND($G8=1,AM$1&gt;$N8,AM$1&lt;=($Y8+$Z8)),-1*PMT(VLOOKUP($P8,'9 - Finance Strategy Parameters'!$B$3:$C$6,2)/12,$Z8*12,$M8),IF(AND($G8=1,AM$1&gt;($Y8+$Z8),AM$1&lt;=($Y8+$Z8*2)),-1*PMT(VLOOKUP($P8,'9 - Finance Strategy Parameters'!$B$3:$C$6,2)/12,$Z8*12,$M8*(1+$Z$1)^($Z8*2)),IF(AND($G8=1,AM$1&gt;($Y8+$Z8*2),AM$1&lt;=($Y8+$Z8*3)),-1*PMT(VLOOKUP($P8,'9 - Finance Strategy Parameters'!$B$3:$C$6,2)/12,$Z8*12,$M8*(1+$Z$1)^($Z8*3)),"FAILURE"))))))))))</f>
        <v>2077.6941666666667</v>
      </c>
      <c r="AN8" s="159">
        <f>IF($F8=1,0,IF(AND($H8=1,AN$1&lt;=$Y8),$V8,IF(AND($H8=1,AN$1&gt;$Y8,AN$1&lt;=$Y8+$Z8),($T8*(1+$Z$1)^$Z8)/$Z8,IF(AND($H8=1,AN$1&gt;($Y8+$Z8),AN$1&lt;=($Y8+$Z8*2)),($T8*(1+$Z$1)^($Z8*2))/$Z8,IF(AND($H8=1,AN$1&gt;($Y8+$Z8*2),AN$1&lt;=($Y8+$Z8*3)),($T8*(1+$Z$1)^($Z8*3))/$Z8,IF(AND($H8=1,AN$1&gt;($Y8+$Z8*3),AN$1&lt;=($Y8+$Z8*4)),($T8*(1+$Z$1)^($Z8*4))/$Z8,IF(AND($G8=1,AN$1&lt;=$N8),0,IF(AND($G8=1,AN$1&gt;$N8,AN$1&lt;=($Y8+$Z8)),-1*PMT(VLOOKUP($P8,'9 - Finance Strategy Parameters'!$B$3:$C$6,2)/12,$Z8*12,$M8),IF(AND($G8=1,AN$1&gt;($Y8+$Z8),AN$1&lt;=($Y8+$Z8*2)),-1*PMT(VLOOKUP($P8,'9 - Finance Strategy Parameters'!$B$3:$C$6,2)/12,$Z8*12,$M8*(1+$Z$1)^($Z8*2)),IF(AND($G8=1,AN$1&gt;($Y8+$Z8*2),AN$1&lt;=($Y8+$Z8*3)),-1*PMT(VLOOKUP($P8,'9 - Finance Strategy Parameters'!$B$3:$C$6,2)/12,$Z8*12,$M8*(1+$Z$1)^($Z8*3)),"FAILURE"))))))))))</f>
        <v>2077.6941666666667</v>
      </c>
      <c r="AO8" s="159">
        <f>IF($F8=1,0,IF(AND($H8=1,AO$1&lt;=$Y8),$V8,IF(AND($H8=1,AO$1&gt;$Y8,AO$1&lt;=$Y8+$Z8),($T8*(1+$Z$1)^$Z8)/$Z8,IF(AND($H8=1,AO$1&gt;($Y8+$Z8),AO$1&lt;=($Y8+$Z8*2)),($T8*(1+$Z$1)^($Z8*2))/$Z8,IF(AND($H8=1,AO$1&gt;($Y8+$Z8*2),AO$1&lt;=($Y8+$Z8*3)),($T8*(1+$Z$1)^($Z8*3))/$Z8,IF(AND($H8=1,AO$1&gt;($Y8+$Z8*3),AO$1&lt;=($Y8+$Z8*4)),($T8*(1+$Z$1)^($Z8*4))/$Z8,IF(AND($G8=1,AO$1&lt;=$N8),0,IF(AND($G8=1,AO$1&gt;$N8,AO$1&lt;=($Y8+$Z8)),-1*PMT(VLOOKUP($P8,'9 - Finance Strategy Parameters'!$B$3:$C$6,2)/12,$Z8*12,$M8),IF(AND($G8=1,AO$1&gt;($Y8+$Z8),AO$1&lt;=($Y8+$Z8*2)),-1*PMT(VLOOKUP($P8,'9 - Finance Strategy Parameters'!$B$3:$C$6,2)/12,$Z8*12,$M8*(1+$Z$1)^($Z8*2)),IF(AND($G8=1,AO$1&gt;($Y8+$Z8*2),AO$1&lt;=($Y8+$Z8*3)),-1*PMT(VLOOKUP($P8,'9 - Finance Strategy Parameters'!$B$3:$C$6,2)/12,$Z8*12,$M8*(1+$Z$1)^($Z8*3)),"FAILURE"))))))))))</f>
        <v>2077.6941666666667</v>
      </c>
      <c r="AP8" s="159">
        <f>IF($F8=1,0,IF(AND($H8=1,AP$1&lt;=$Y8),$V8,IF(AND($H8=1,AP$1&gt;$Y8,AP$1&lt;=$Y8+$Z8),($T8*(1+$Z$1)^$Z8)/$Z8,IF(AND($H8=1,AP$1&gt;($Y8+$Z8),AP$1&lt;=($Y8+$Z8*2)),($T8*(1+$Z$1)^($Z8*2))/$Z8,IF(AND($H8=1,AP$1&gt;($Y8+$Z8*2),AP$1&lt;=($Y8+$Z8*3)),($T8*(1+$Z$1)^($Z8*3))/$Z8,IF(AND($H8=1,AP$1&gt;($Y8+$Z8*3),AP$1&lt;=($Y8+$Z8*4)),($T8*(1+$Z$1)^($Z8*4))/$Z8,IF(AND($G8=1,AP$1&lt;=$N8),0,IF(AND($G8=1,AP$1&gt;$N8,AP$1&lt;=($Y8+$Z8)),-1*PMT(VLOOKUP($P8,'9 - Finance Strategy Parameters'!$B$3:$C$6,2)/12,$Z8*12,$M8),IF(AND($G8=1,AP$1&gt;($Y8+$Z8),AP$1&lt;=($Y8+$Z8*2)),-1*PMT(VLOOKUP($P8,'9 - Finance Strategy Parameters'!$B$3:$C$6,2)/12,$Z8*12,$M8*(1+$Z$1)^($Z8*2)),IF(AND($G8=1,AP$1&gt;($Y8+$Z8*2),AP$1&lt;=($Y8+$Z8*3)),-1*PMT(VLOOKUP($P8,'9 - Finance Strategy Parameters'!$B$3:$C$6,2)/12,$Z8*12,$M8*(1+$Z$1)^($Z8*3)),"FAILURE"))))))))))</f>
        <v>2077.6941666666667</v>
      </c>
      <c r="AQ8" s="159">
        <f>IF($F8=1,0,IF(AND($H8=1,AQ$1&lt;=$Y8),$V8,IF(AND($H8=1,AQ$1&gt;$Y8,AQ$1&lt;=$Y8+$Z8),($T8*(1+$Z$1)^$Z8)/$Z8,IF(AND($H8=1,AQ$1&gt;($Y8+$Z8),AQ$1&lt;=($Y8+$Z8*2)),($T8*(1+$Z$1)^($Z8*2))/$Z8,IF(AND($H8=1,AQ$1&gt;($Y8+$Z8*2),AQ$1&lt;=($Y8+$Z8*3)),($T8*(1+$Z$1)^($Z8*3))/$Z8,IF(AND($H8=1,AQ$1&gt;($Y8+$Z8*3),AQ$1&lt;=($Y8+$Z8*4)),($T8*(1+$Z$1)^($Z8*4))/$Z8,IF(AND($G8=1,AQ$1&lt;=$N8),0,IF(AND($G8=1,AQ$1&gt;$N8,AQ$1&lt;=($Y8+$Z8)),-1*PMT(VLOOKUP($P8,'9 - Finance Strategy Parameters'!$B$3:$C$6,2)/12,$Z8*12,$M8),IF(AND($G8=1,AQ$1&gt;($Y8+$Z8),AQ$1&lt;=($Y8+$Z8*2)),-1*PMT(VLOOKUP($P8,'9 - Finance Strategy Parameters'!$B$3:$C$6,2)/12,$Z8*12,$M8*(1+$Z$1)^($Z8*2)),IF(AND($G8=1,AQ$1&gt;($Y8+$Z8*2),AQ$1&lt;=($Y8+$Z8*3)),-1*PMT(VLOOKUP($P8,'9 - Finance Strategy Parameters'!$B$3:$C$6,2)/12,$Z8*12,$M8*(1+$Z$1)^($Z8*3)),"FAILURE"))))))))))</f>
        <v>2077.6941666666667</v>
      </c>
      <c r="AR8" s="159">
        <f>IF($F8=1,0,IF(AND($H8=1,AR$1&lt;=$Y8),$V8,IF(AND($H8=1,AR$1&gt;$Y8,AR$1&lt;=$Y8+$Z8),($T8*(1+$Z$1)^$Z8)/$Z8,IF(AND($H8=1,AR$1&gt;($Y8+$Z8),AR$1&lt;=($Y8+$Z8*2)),($T8*(1+$Z$1)^($Z8*2))/$Z8,IF(AND($H8=1,AR$1&gt;($Y8+$Z8*2),AR$1&lt;=($Y8+$Z8*3)),($T8*(1+$Z$1)^($Z8*3))/$Z8,IF(AND($H8=1,AR$1&gt;($Y8+$Z8*3),AR$1&lt;=($Y8+$Z8*4)),($T8*(1+$Z$1)^($Z8*4))/$Z8,IF(AND($G8=1,AR$1&lt;=$N8),0,IF(AND($G8=1,AR$1&gt;$N8,AR$1&lt;=($Y8+$Z8)),-1*PMT(VLOOKUP($P8,'9 - Finance Strategy Parameters'!$B$3:$C$6,2)/12,$Z8*12,$M8),IF(AND($G8=1,AR$1&gt;($Y8+$Z8),AR$1&lt;=($Y8+$Z8*2)),-1*PMT(VLOOKUP($P8,'9 - Finance Strategy Parameters'!$B$3:$C$6,2)/12,$Z8*12,$M8*(1+$Z$1)^($Z8*2)),IF(AND($G8=1,AR$1&gt;($Y8+$Z8*2),AR$1&lt;=($Y8+$Z8*3)),-1*PMT(VLOOKUP($P8,'9 - Finance Strategy Parameters'!$B$3:$C$6,2)/12,$Z8*12,$M8*(1+$Z$1)^($Z8*3)),"FAILURE"))))))))))</f>
        <v>2077.6941666666667</v>
      </c>
      <c r="AS8" s="159">
        <f>IF($F8=1,0,IF(AND($H8=1,AS$1&lt;=$Y8),$V8,IF(AND($H8=1,AS$1&gt;$Y8,AS$1&lt;=$Y8+$Z8),($T8*(1+$Z$1)^$Z8)/$Z8,IF(AND($H8=1,AS$1&gt;($Y8+$Z8),AS$1&lt;=($Y8+$Z8*2)),($T8*(1+$Z$1)^($Z8*2))/$Z8,IF(AND($H8=1,AS$1&gt;($Y8+$Z8*2),AS$1&lt;=($Y8+$Z8*3)),($T8*(1+$Z$1)^($Z8*3))/$Z8,IF(AND($H8=1,AS$1&gt;($Y8+$Z8*3),AS$1&lt;=($Y8+$Z8*4)),($T8*(1+$Z$1)^($Z8*4))/$Z8,IF(AND($G8=1,AS$1&lt;=$N8),0,IF(AND($G8=1,AS$1&gt;$N8,AS$1&lt;=($Y8+$Z8)),-1*PMT(VLOOKUP($P8,'9 - Finance Strategy Parameters'!$B$3:$C$6,2)/12,$Z8*12,$M8),IF(AND($G8=1,AS$1&gt;($Y8+$Z8),AS$1&lt;=($Y8+$Z8*2)),-1*PMT(VLOOKUP($P8,'9 - Finance Strategy Parameters'!$B$3:$C$6,2)/12,$Z8*12,$M8*(1+$Z$1)^($Z8*2)),IF(AND($G8=1,AS$1&gt;($Y8+$Z8*2),AS$1&lt;=($Y8+$Z8*3)),-1*PMT(VLOOKUP($P8,'9 - Finance Strategy Parameters'!$B$3:$C$6,2)/12,$Z8*12,$M8*(1+$Z$1)^($Z8*3)),"FAILURE"))))))))))</f>
        <v>2077.6941666666667</v>
      </c>
      <c r="AT8" s="159">
        <f>IF($F8=1,0,IF(AND($H8=1,AT$1&lt;=$Y8),$V8,IF(AND($H8=1,AT$1&gt;$Y8,AT$1&lt;=$Y8+$Z8),($T8*(1+$Z$1)^$Z8)/$Z8,IF(AND($H8=1,AT$1&gt;($Y8+$Z8),AT$1&lt;=($Y8+$Z8*2)),($T8*(1+$Z$1)^($Z8*2))/$Z8,IF(AND($H8=1,AT$1&gt;($Y8+$Z8*2),AT$1&lt;=($Y8+$Z8*3)),($T8*(1+$Z$1)^($Z8*3))/$Z8,IF(AND($H8=1,AT$1&gt;($Y8+$Z8*3),AT$1&lt;=($Y8+$Z8*4)),($T8*(1+$Z$1)^($Z8*4))/$Z8,IF(AND($G8=1,AT$1&lt;=$N8),0,IF(AND($G8=1,AT$1&gt;$N8,AT$1&lt;=($Y8+$Z8)),-1*PMT(VLOOKUP($P8,'9 - Finance Strategy Parameters'!$B$3:$C$6,2)/12,$Z8*12,$M8),IF(AND($G8=1,AT$1&gt;($Y8+$Z8),AT$1&lt;=($Y8+$Z8*2)),-1*PMT(VLOOKUP($P8,'9 - Finance Strategy Parameters'!$B$3:$C$6,2)/12,$Z8*12,$M8*(1+$Z$1)^($Z8*2)),IF(AND($G8=1,AT$1&gt;($Y8+$Z8*2),AT$1&lt;=($Y8+$Z8*3)),-1*PMT(VLOOKUP($P8,'9 - Finance Strategy Parameters'!$B$3:$C$6,2)/12,$Z8*12,$M8*(1+$Z$1)^($Z8*3)),"FAILURE"))))))))))</f>
        <v>2077.6941666666667</v>
      </c>
      <c r="AU8" s="159">
        <f>IF($F8=1,0,IF(AND($H8=1,AU$1&lt;=$Y8),$V8,IF(AND($H8=1,AU$1&gt;$Y8,AU$1&lt;=$Y8+$Z8),($T8*(1+$Z$1)^$Z8)/$Z8,IF(AND($H8=1,AU$1&gt;($Y8+$Z8),AU$1&lt;=($Y8+$Z8*2)),($T8*(1+$Z$1)^($Z8*2))/$Z8,IF(AND($H8=1,AU$1&gt;($Y8+$Z8*2),AU$1&lt;=($Y8+$Z8*3)),($T8*(1+$Z$1)^($Z8*3))/$Z8,IF(AND($H8=1,AU$1&gt;($Y8+$Z8*3),AU$1&lt;=($Y8+$Z8*4)),($T8*(1+$Z$1)^($Z8*4))/$Z8,IF(AND($G8=1,AU$1&lt;=$N8),0,IF(AND($G8=1,AU$1&gt;$N8,AU$1&lt;=($Y8+$Z8)),-1*PMT(VLOOKUP($P8,'9 - Finance Strategy Parameters'!$B$3:$C$6,2)/12,$Z8*12,$M8),IF(AND($G8=1,AU$1&gt;($Y8+$Z8),AU$1&lt;=($Y8+$Z8*2)),-1*PMT(VLOOKUP($P8,'9 - Finance Strategy Parameters'!$B$3:$C$6,2)/12,$Z8*12,$M8*(1+$Z$1)^($Z8*2)),IF(AND($G8=1,AU$1&gt;($Y8+$Z8*2),AU$1&lt;=($Y8+$Z8*3)),-1*PMT(VLOOKUP($P8,'9 - Finance Strategy Parameters'!$B$3:$C$6,2)/12,$Z8*12,$M8*(1+$Z$1)^($Z8*3)),"FAILURE"))))))))))</f>
        <v>2077.6941666666667</v>
      </c>
      <c r="AV8" s="159">
        <f>IF($F8=1,0,IF(AND($H8=1,AV$1&lt;=$Y8),$V8,IF(AND($H8=1,AV$1&gt;$Y8,AV$1&lt;=$Y8+$Z8),($T8*(1+$Z$1)^$Z8)/$Z8,IF(AND($H8=1,AV$1&gt;($Y8+$Z8),AV$1&lt;=($Y8+$Z8*2)),($T8*(1+$Z$1)^($Z8*2))/$Z8,IF(AND($H8=1,AV$1&gt;($Y8+$Z8*2),AV$1&lt;=($Y8+$Z8*3)),($T8*(1+$Z$1)^($Z8*3))/$Z8,IF(AND($H8=1,AV$1&gt;($Y8+$Z8*3),AV$1&lt;=($Y8+$Z8*4)),($T8*(1+$Z$1)^($Z8*4))/$Z8,IF(AND($G8=1,AV$1&lt;=$N8),0,IF(AND($G8=1,AV$1&gt;$N8,AV$1&lt;=($Y8+$Z8)),-1*PMT(VLOOKUP($P8,'9 - Finance Strategy Parameters'!$B$3:$C$6,2)/12,$Z8*12,$M8),IF(AND($G8=1,AV$1&gt;($Y8+$Z8),AV$1&lt;=($Y8+$Z8*2)),-1*PMT(VLOOKUP($P8,'9 - Finance Strategy Parameters'!$B$3:$C$6,2)/12,$Z8*12,$M8*(1+$Z$1)^($Z8*2)),IF(AND($G8=1,AV$1&gt;($Y8+$Z8*2),AV$1&lt;=($Y8+$Z8*3)),-1*PMT(VLOOKUP($P8,'9 - Finance Strategy Parameters'!$B$3:$C$6,2)/12,$Z8*12,$M8*(1+$Z$1)^($Z8*3)),"FAILURE"))))))))))</f>
        <v>2077.6941666666667</v>
      </c>
      <c r="AW8" s="159">
        <f>IF($F8=1,0,IF(AND($H8=1,AW$1&lt;=$Y8),$V8,IF(AND($H8=1,AW$1&gt;$Y8,AW$1&lt;=$Y8+$Z8),($T8*(1+$Z$1)^$Z8)/$Z8,IF(AND($H8=1,AW$1&gt;($Y8+$Z8),AW$1&lt;=($Y8+$Z8*2)),($T8*(1+$Z$1)^($Z8*2))/$Z8,IF(AND($H8=1,AW$1&gt;($Y8+$Z8*2),AW$1&lt;=($Y8+$Z8*3)),($T8*(1+$Z$1)^($Z8*3))/$Z8,IF(AND($H8=1,AW$1&gt;($Y8+$Z8*3),AW$1&lt;=($Y8+$Z8*4)),($T8*(1+$Z$1)^($Z8*4))/$Z8,IF(AND($G8=1,AW$1&lt;=$N8),0,IF(AND($G8=1,AW$1&gt;$N8,AW$1&lt;=($Y8+$Z8)),-1*PMT(VLOOKUP($P8,'9 - Finance Strategy Parameters'!$B$3:$C$6,2)/12,$Z8*12,$M8),IF(AND($G8=1,AW$1&gt;($Y8+$Z8),AW$1&lt;=($Y8+$Z8*2)),-1*PMT(VLOOKUP($P8,'9 - Finance Strategy Parameters'!$B$3:$C$6,2)/12,$Z8*12,$M8*(1+$Z$1)^($Z8*2)),IF(AND($G8=1,AW$1&gt;($Y8+$Z8*2),AW$1&lt;=($Y8+$Z8*3)),-1*PMT(VLOOKUP($P8,'9 - Finance Strategy Parameters'!$B$3:$C$6,2)/12,$Z8*12,$M8*(1+$Z$1)^($Z8*3)),"FAILURE"))))))))))</f>
        <v>2077.6941666666667</v>
      </c>
      <c r="AX8" s="159">
        <f>IF($F8=1,0,IF(AND($H8=1,AX$1&lt;=$Y8),$V8,IF(AND($H8=1,AX$1&gt;$Y8,AX$1&lt;=$Y8+$Z8),($T8*(1+$Z$1)^$Z8)/$Z8,IF(AND($H8=1,AX$1&gt;($Y8+$Z8),AX$1&lt;=($Y8+$Z8*2)),($T8*(1+$Z$1)^($Z8*2))/$Z8,IF(AND($H8=1,AX$1&gt;($Y8+$Z8*2),AX$1&lt;=($Y8+$Z8*3)),($T8*(1+$Z$1)^($Z8*3))/$Z8,IF(AND($H8=1,AX$1&gt;($Y8+$Z8*3),AX$1&lt;=($Y8+$Z8*4)),($T8*(1+$Z$1)^($Z8*4))/$Z8,IF(AND($G8=1,AX$1&lt;=$N8),0,IF(AND($G8=1,AX$1&gt;$N8,AX$1&lt;=($Y8+$Z8)),-1*PMT(VLOOKUP($P8,'9 - Finance Strategy Parameters'!$B$3:$C$6,2)/12,$Z8*12,$M8),IF(AND($G8=1,AX$1&gt;($Y8+$Z8),AX$1&lt;=($Y8+$Z8*2)),-1*PMT(VLOOKUP($P8,'9 - Finance Strategy Parameters'!$B$3:$C$6,2)/12,$Z8*12,$M8*(1+$Z$1)^($Z8*2)),IF(AND($G8=1,AX$1&gt;($Y8+$Z8*2),AX$1&lt;=($Y8+$Z8*3)),-1*PMT(VLOOKUP($P8,'9 - Finance Strategy Parameters'!$B$3:$C$6,2)/12,$Z8*12,$M8*(1+$Z$1)^($Z8*3)),"FAILURE"))))))))))</f>
        <v>2077.6941666666667</v>
      </c>
      <c r="AY8" s="159">
        <f>IF($F8=1,0,IF(AND($H8=1,AY$1&lt;=$Y8),$V8,IF(AND($H8=1,AY$1&gt;$Y8,AY$1&lt;=$Y8+$Z8),($T8*(1+$Z$1)^$Z8)/$Z8,IF(AND($H8=1,AY$1&gt;($Y8+$Z8),AY$1&lt;=($Y8+$Z8*2)),($T8*(1+$Z$1)^($Z8*2))/$Z8,IF(AND($H8=1,AY$1&gt;($Y8+$Z8*2),AY$1&lt;=($Y8+$Z8*3)),($T8*(1+$Z$1)^($Z8*3))/$Z8,IF(AND($H8=1,AY$1&gt;($Y8+$Z8*3),AY$1&lt;=($Y8+$Z8*4)),($T8*(1+$Z$1)^($Z8*4))/$Z8,IF(AND($G8=1,AY$1&lt;=$N8),0,IF(AND($G8=1,AY$1&gt;$N8,AY$1&lt;=($Y8+$Z8)),-1*PMT(VLOOKUP($P8,'9 - Finance Strategy Parameters'!$B$3:$C$6,2)/12,$Z8*12,$M8),IF(AND($G8=1,AY$1&gt;($Y8+$Z8),AY$1&lt;=($Y8+$Z8*2)),-1*PMT(VLOOKUP($P8,'9 - Finance Strategy Parameters'!$B$3:$C$6,2)/12,$Z8*12,$M8*(1+$Z$1)^($Z8*2)),IF(AND($G8=1,AY$1&gt;($Y8+$Z8*2),AY$1&lt;=($Y8+$Z8*3)),-1*PMT(VLOOKUP($P8,'9 - Finance Strategy Parameters'!$B$3:$C$6,2)/12,$Z8*12,$M8*(1+$Z$1)^($Z8*3)),"FAILURE"))))))))))</f>
        <v>2077.6941666666667</v>
      </c>
      <c r="AZ8" s="159">
        <f>IF($F8=1,0,IF(AND($H8=1,AZ$1&lt;=$Y8),$V8,IF(AND($H8=1,AZ$1&gt;$Y8,AZ$1&lt;=$Y8+$Z8),($T8*(1+$Z$1)^$Z8)/$Z8,IF(AND($H8=1,AZ$1&gt;($Y8+$Z8),AZ$1&lt;=($Y8+$Z8*2)),($T8*(1+$Z$1)^($Z8*2))/$Z8,IF(AND($H8=1,AZ$1&gt;($Y8+$Z8*2),AZ$1&lt;=($Y8+$Z8*3)),($T8*(1+$Z$1)^($Z8*3))/$Z8,IF(AND($H8=1,AZ$1&gt;($Y8+$Z8*3),AZ$1&lt;=($Y8+$Z8*4)),($T8*(1+$Z$1)^($Z8*4))/$Z8,IF(AND($G8=1,AZ$1&lt;=$N8),0,IF(AND($G8=1,AZ$1&gt;$N8,AZ$1&lt;=($Y8+$Z8)),-1*PMT(VLOOKUP($P8,'9 - Finance Strategy Parameters'!$B$3:$C$6,2)/12,$Z8*12,$M8),IF(AND($G8=1,AZ$1&gt;($Y8+$Z8),AZ$1&lt;=($Y8+$Z8*2)),-1*PMT(VLOOKUP($P8,'9 - Finance Strategy Parameters'!$B$3:$C$6,2)/12,$Z8*12,$M8*(1+$Z$1)^($Z8*2)),IF(AND($G8=1,AZ$1&gt;($Y8+$Z8*2),AZ$1&lt;=($Y8+$Z8*3)),-1*PMT(VLOOKUP($P8,'9 - Finance Strategy Parameters'!$B$3:$C$6,2)/12,$Z8*12,$M8*(1+$Z$1)^($Z8*3)),"FAILURE"))))))))))</f>
        <v>2077.6941666666667</v>
      </c>
      <c r="BA8" s="159">
        <f>IF($F8=1,0,IF(AND($H8=1,BA$1&lt;=$Y8),$V8,IF(AND($H8=1,BA$1&gt;$Y8,BA$1&lt;=$Y8+$Z8),($T8*(1+$Z$1)^$Z8)/$Z8,IF(AND($H8=1,BA$1&gt;($Y8+$Z8),BA$1&lt;=($Y8+$Z8*2)),($T8*(1+$Z$1)^($Z8*2))/$Z8,IF(AND($H8=1,BA$1&gt;($Y8+$Z8*2),BA$1&lt;=($Y8+$Z8*3)),($T8*(1+$Z$1)^($Z8*3))/$Z8,IF(AND($H8=1,BA$1&gt;($Y8+$Z8*3),BA$1&lt;=($Y8+$Z8*4)),($T8*(1+$Z$1)^($Z8*4))/$Z8,IF(AND($G8=1,BA$1&lt;=$N8),0,IF(AND($G8=1,BA$1&gt;$N8,BA$1&lt;=($Y8+$Z8)),-1*PMT(VLOOKUP($P8,'9 - Finance Strategy Parameters'!$B$3:$C$6,2)/12,$Z8*12,$M8),IF(AND($G8=1,BA$1&gt;($Y8+$Z8),BA$1&lt;=($Y8+$Z8*2)),-1*PMT(VLOOKUP($P8,'9 - Finance Strategy Parameters'!$B$3:$C$6,2)/12,$Z8*12,$M8*(1+$Z$1)^($Z8*2)),IF(AND($G8=1,BA$1&gt;($Y8+$Z8*2),BA$1&lt;=($Y8+$Z8*3)),-1*PMT(VLOOKUP($P8,'9 - Finance Strategy Parameters'!$B$3:$C$6,2)/12,$Z8*12,$M8*(1+$Z$1)^($Z8*3)),"FAILURE"))))))))))</f>
        <v>2077.6941666666667</v>
      </c>
      <c r="BB8" s="159">
        <f>IF($F8=1,0,IF(AND($H8=1,BB$1&lt;=$Y8),$V8,IF(AND($H8=1,BB$1&gt;$Y8,BB$1&lt;=$Y8+$Z8),($T8*(1+$Z$1)^$Z8)/$Z8,IF(AND($H8=1,BB$1&gt;($Y8+$Z8),BB$1&lt;=($Y8+$Z8*2)),($T8*(1+$Z$1)^($Z8*2))/$Z8,IF(AND($H8=1,BB$1&gt;($Y8+$Z8*2),BB$1&lt;=($Y8+$Z8*3)),($T8*(1+$Z$1)^($Z8*3))/$Z8,IF(AND($H8=1,BB$1&gt;($Y8+$Z8*3),BB$1&lt;=($Y8+$Z8*4)),($T8*(1+$Z$1)^($Z8*4))/$Z8,IF(AND($G8=1,BB$1&lt;=$N8),0,IF(AND($G8=1,BB$1&gt;$N8,BB$1&lt;=($Y8+$Z8)),-1*PMT(VLOOKUP($P8,'9 - Finance Strategy Parameters'!$B$3:$C$6,2)/12,$Z8*12,$M8),IF(AND($G8=1,BB$1&gt;($Y8+$Z8),BB$1&lt;=($Y8+$Z8*2)),-1*PMT(VLOOKUP($P8,'9 - Finance Strategy Parameters'!$B$3:$C$6,2)/12,$Z8*12,$M8*(1+$Z$1)^($Z8*2)),IF(AND($G8=1,BB$1&gt;($Y8+$Z8*2),BB$1&lt;=($Y8+$Z8*3)),-1*PMT(VLOOKUP($P8,'9 - Finance Strategy Parameters'!$B$3:$C$6,2)/12,$Z8*12,$M8*(1+$Z$1)^($Z8*3)),"FAILURE"))))))))))</f>
        <v>2077.6941666666667</v>
      </c>
      <c r="BC8" s="159">
        <f>IF($F8=1,0,IF(AND($H8=1,BC$1&lt;=$Y8),$V8,IF(AND($H8=1,BC$1&gt;$Y8,BC$1&lt;=$Y8+$Z8),($T8*(1+$Z$1)^$Z8)/$Z8,IF(AND($H8=1,BC$1&gt;($Y8+$Z8),BC$1&lt;=($Y8+$Z8*2)),($T8*(1+$Z$1)^($Z8*2))/$Z8,IF(AND($H8=1,BC$1&gt;($Y8+$Z8*2),BC$1&lt;=($Y8+$Z8*3)),($T8*(1+$Z$1)^($Z8*3))/$Z8,IF(AND($H8=1,BC$1&gt;($Y8+$Z8*3),BC$1&lt;=($Y8+$Z8*4)),($T8*(1+$Z$1)^($Z8*4))/$Z8,IF(AND($G8=1,BC$1&lt;=$N8),0,IF(AND($G8=1,BC$1&gt;$N8,BC$1&lt;=($Y8+$Z8)),-1*PMT(VLOOKUP($P8,'9 - Finance Strategy Parameters'!$B$3:$C$6,2)/12,$Z8*12,$M8),IF(AND($G8=1,BC$1&gt;($Y8+$Z8),BC$1&lt;=($Y8+$Z8*2)),-1*PMT(VLOOKUP($P8,'9 - Finance Strategy Parameters'!$B$3:$C$6,2)/12,$Z8*12,$M8*(1+$Z$1)^($Z8*2)),IF(AND($G8=1,BC$1&gt;($Y8+$Z8*2),BC$1&lt;=($Y8+$Z8*3)),-1*PMT(VLOOKUP($P8,'9 - Finance Strategy Parameters'!$B$3:$C$6,2)/12,$Z8*12,$M8*(1+$Z$1)^($Z8*3)),"FAILURE"))))))))))</f>
        <v>2077.6941666666667</v>
      </c>
      <c r="BD8" s="159">
        <f>IF($F8=1,0,IF(AND($H8=1,BD$1&lt;=$Y8),$V8,IF(AND($H8=1,BD$1&gt;$Y8,BD$1&lt;=$Y8+$Z8),($T8*(1+$Z$1)^$Z8)/$Z8,IF(AND($H8=1,BD$1&gt;($Y8+$Z8),BD$1&lt;=($Y8+$Z8*2)),($T8*(1+$Z$1)^($Z8*2))/$Z8,IF(AND($H8=1,BD$1&gt;($Y8+$Z8*2),BD$1&lt;=($Y8+$Z8*3)),($T8*(1+$Z$1)^($Z8*3))/$Z8,IF(AND($H8=1,BD$1&gt;($Y8+$Z8*3),BD$1&lt;=($Y8+$Z8*4)),($T8*(1+$Z$1)^($Z8*4))/$Z8,IF(AND($G8=1,BD$1&lt;=$N8),0,IF(AND($G8=1,BD$1&gt;$N8,BD$1&lt;=($Y8+$Z8)),-1*PMT(VLOOKUP($P8,'9 - Finance Strategy Parameters'!$B$3:$C$6,2)/12,$Z8*12,$M8),IF(AND($G8=1,BD$1&gt;($Y8+$Z8),BD$1&lt;=($Y8+$Z8*2)),-1*PMT(VLOOKUP($P8,'9 - Finance Strategy Parameters'!$B$3:$C$6,2)/12,$Z8*12,$M8*(1+$Z$1)^($Z8*2)),IF(AND($G8=1,BD$1&gt;($Y8+$Z8*2),BD$1&lt;=($Y8+$Z8*3)),-1*PMT(VLOOKUP($P8,'9 - Finance Strategy Parameters'!$B$3:$C$6,2)/12,$Z8*12,$M8*(1+$Z$1)^($Z8*3)),"FAILURE"))))))))))</f>
        <v>2077.6941666666667</v>
      </c>
      <c r="BE8" s="159">
        <f>IF($F8=1,0,IF(AND($H8=1,BE$1&lt;=$Y8),$V8,IF(AND($H8=1,BE$1&gt;$Y8,BE$1&lt;=$Y8+$Z8),($T8*(1+$Z$1)^$Z8)/$Z8,IF(AND($H8=1,BE$1&gt;($Y8+$Z8),BE$1&lt;=($Y8+$Z8*2)),($T8*(1+$Z$1)^($Z8*2))/$Z8,IF(AND($H8=1,BE$1&gt;($Y8+$Z8*2),BE$1&lt;=($Y8+$Z8*3)),($T8*(1+$Z$1)^($Z8*3))/$Z8,IF(AND($H8=1,BE$1&gt;($Y8+$Z8*3),BE$1&lt;=($Y8+$Z8*4)),($T8*(1+$Z$1)^($Z8*4))/$Z8,IF(AND($G8=1,BE$1&lt;=$N8),0,IF(AND($G8=1,BE$1&gt;$N8,BE$1&lt;=($Y8+$Z8)),-1*PMT(VLOOKUP($P8,'9 - Finance Strategy Parameters'!$B$3:$C$6,2)/12,$Z8*12,$M8),IF(AND($G8=1,BE$1&gt;($Y8+$Z8),BE$1&lt;=($Y8+$Z8*2)),-1*PMT(VLOOKUP($P8,'9 - Finance Strategy Parameters'!$B$3:$C$6,2)/12,$Z8*12,$M8*(1+$Z$1)^($Z8*2)),IF(AND($G8=1,BE$1&gt;($Y8+$Z8*2),BE$1&lt;=($Y8+$Z8*3)),-1*PMT(VLOOKUP($P8,'9 - Finance Strategy Parameters'!$B$3:$C$6,2)/12,$Z8*12,$M8*(1+$Z$1)^($Z8*3)),"FAILURE"))))))))))</f>
        <v>2077.6941666666667</v>
      </c>
      <c r="BF8" s="159">
        <f>IF($F8=1,0,IF(AND($H8=1,BF$1&lt;=$Y8),$V8,IF(AND($H8=1,BF$1&gt;$Y8,BF$1&lt;=$Y8+$Z8),($T8*(1+$Z$1)^$Z8)/$Z8,IF(AND($H8=1,BF$1&gt;($Y8+$Z8),BF$1&lt;=($Y8+$Z8*2)),($T8*(1+$Z$1)^($Z8*2))/$Z8,IF(AND($H8=1,BF$1&gt;($Y8+$Z8*2),BF$1&lt;=($Y8+$Z8*3)),($T8*(1+$Z$1)^($Z8*3))/$Z8,IF(AND($H8=1,BF$1&gt;($Y8+$Z8*3),BF$1&lt;=($Y8+$Z8*4)),($T8*(1+$Z$1)^($Z8*4))/$Z8,IF(AND($G8=1,BF$1&lt;=$N8),0,IF(AND($G8=1,BF$1&gt;$N8,BF$1&lt;=($Y8+$Z8)),-1*PMT(VLOOKUP($P8,'9 - Finance Strategy Parameters'!$B$3:$C$6,2)/12,$Z8*12,$M8),IF(AND($G8=1,BF$1&gt;($Y8+$Z8),BF$1&lt;=($Y8+$Z8*2)),-1*PMT(VLOOKUP($P8,'9 - Finance Strategy Parameters'!$B$3:$C$6,2)/12,$Z8*12,$M8*(1+$Z$1)^($Z8*2)),IF(AND($G8=1,BF$1&gt;($Y8+$Z8*2),BF$1&lt;=($Y8+$Z8*3)),-1*PMT(VLOOKUP($P8,'9 - Finance Strategy Parameters'!$B$3:$C$6,2)/12,$Z8*12,$M8*(1+$Z$1)^($Z8*3)),"FAILURE"))))))))))</f>
        <v>2077.6941666666667</v>
      </c>
      <c r="BG8" s="159">
        <f>IF($F8=1,0,IF(AND($H8=1,BG$1&lt;=$Y8),$V8,IF(AND($H8=1,BG$1&gt;$Y8,BG$1&lt;=$Y8+$Z8),($T8*(1+$Z$1)^$Z8)/$Z8,IF(AND($H8=1,BG$1&gt;($Y8+$Z8),BG$1&lt;=($Y8+$Z8*2)),($T8*(1+$Z$1)^($Z8*2))/$Z8,IF(AND($H8=1,BG$1&gt;($Y8+$Z8*2),BG$1&lt;=($Y8+$Z8*3)),($T8*(1+$Z$1)^($Z8*3))/$Z8,IF(AND($H8=1,BG$1&gt;($Y8+$Z8*3),BG$1&lt;=($Y8+$Z8*4)),($T8*(1+$Z$1)^($Z8*4))/$Z8,IF(AND($G8=1,BG$1&lt;=$N8),0,IF(AND($G8=1,BG$1&gt;$N8,BG$1&lt;=($Y8+$Z8)),-1*PMT(VLOOKUP($P8,'9 - Finance Strategy Parameters'!$B$3:$C$6,2)/12,$Z8*12,$M8),IF(AND($G8=1,BG$1&gt;($Y8+$Z8),BG$1&lt;=($Y8+$Z8*2)),-1*PMT(VLOOKUP($P8,'9 - Finance Strategy Parameters'!$B$3:$C$6,2)/12,$Z8*12,$M8*(1+$Z$1)^($Z8*2)),IF(AND($G8=1,BG$1&gt;($Y8+$Z8*2),BG$1&lt;=($Y8+$Z8*3)),-1*PMT(VLOOKUP($P8,'9 - Finance Strategy Parameters'!$B$3:$C$6,2)/12,$Z8*12,$M8*(1+$Z$1)^($Z8*3)),"FAILURE"))))))))))</f>
        <v>2077.6941666666667</v>
      </c>
      <c r="BH8" s="159">
        <f>IF($F8=1,0,IF(AND($H8=1,BH$1&lt;=$Y8),$V8,IF(AND($H8=1,BH$1&gt;$Y8,BH$1&lt;=$Y8+$Z8),($T8*(1+$Z$1)^$Z8)/$Z8,IF(AND($H8=1,BH$1&gt;($Y8+$Z8),BH$1&lt;=($Y8+$Z8*2)),($T8*(1+$Z$1)^($Z8*2))/$Z8,IF(AND($H8=1,BH$1&gt;($Y8+$Z8*2),BH$1&lt;=($Y8+$Z8*3)),($T8*(1+$Z$1)^($Z8*3))/$Z8,IF(AND($H8=1,BH$1&gt;($Y8+$Z8*3),BH$1&lt;=($Y8+$Z8*4)),($T8*(1+$Z$1)^($Z8*4))/$Z8,IF(AND($G8=1,BH$1&lt;=$N8),0,IF(AND($G8=1,BH$1&gt;$N8,BH$1&lt;=($Y8+$Z8)),-1*PMT(VLOOKUP($P8,'9 - Finance Strategy Parameters'!$B$3:$C$6,2)/12,$Z8*12,$M8),IF(AND($G8=1,BH$1&gt;($Y8+$Z8),BH$1&lt;=($Y8+$Z8*2)),-1*PMT(VLOOKUP($P8,'9 - Finance Strategy Parameters'!$B$3:$C$6,2)/12,$Z8*12,$M8*(1+$Z$1)^($Z8*2)),IF(AND($G8=1,BH$1&gt;($Y8+$Z8*2),BH$1&lt;=($Y8+$Z8*3)),-1*PMT(VLOOKUP($P8,'9 - Finance Strategy Parameters'!$B$3:$C$6,2)/12,$Z8*12,$M8*(1+$Z$1)^($Z8*3)),"FAILURE"))))))))))</f>
        <v>2077.6941666666667</v>
      </c>
      <c r="BI8" s="159">
        <f>IF($F8=1,0,IF(AND($H8=1,BI$1&lt;=$Y8),$V8,IF(AND($H8=1,BI$1&gt;$Y8,BI$1&lt;=$Y8+$Z8),($T8*(1+$Z$1)^$Z8)/$Z8,IF(AND($H8=1,BI$1&gt;($Y8+$Z8),BI$1&lt;=($Y8+$Z8*2)),($T8*(1+$Z$1)^($Z8*2))/$Z8,IF(AND($H8=1,BI$1&gt;($Y8+$Z8*2),BI$1&lt;=($Y8+$Z8*3)),($T8*(1+$Z$1)^($Z8*3))/$Z8,IF(AND($H8=1,BI$1&gt;($Y8+$Z8*3),BI$1&lt;=($Y8+$Z8*4)),($T8*(1+$Z$1)^($Z8*4))/$Z8,IF(AND($G8=1,BI$1&lt;=$N8),0,IF(AND($G8=1,BI$1&gt;$N8,BI$1&lt;=($Y8+$Z8)),-1*PMT(VLOOKUP($P8,'9 - Finance Strategy Parameters'!$B$3:$C$6,2)/12,$Z8*12,$M8),IF(AND($G8=1,BI$1&gt;($Y8+$Z8),BI$1&lt;=($Y8+$Z8*2)),-1*PMT(VLOOKUP($P8,'9 - Finance Strategy Parameters'!$B$3:$C$6,2)/12,$Z8*12,$M8*(1+$Z$1)^($Z8*2)),IF(AND($G8=1,BI$1&gt;($Y8+$Z8*2),BI$1&lt;=($Y8+$Z8*3)),-1*PMT(VLOOKUP($P8,'9 - Finance Strategy Parameters'!$B$3:$C$6,2)/12,$Z8*12,$M8*(1+$Z$1)^($Z8*3)),"FAILURE"))))))))))</f>
        <v>2077.6941666666667</v>
      </c>
      <c r="BJ8" s="159">
        <f>IF($F8=1,0,IF(AND($H8=1,BJ$1&lt;=$Y8),$V8,IF(AND($H8=1,BJ$1&gt;$Y8,BJ$1&lt;=$Y8+$Z8),($T8*(1+$Z$1)^$Z8)/$Z8,IF(AND($H8=1,BJ$1&gt;($Y8+$Z8),BJ$1&lt;=($Y8+$Z8*2)),($T8*(1+$Z$1)^($Z8*2))/$Z8,IF(AND($H8=1,BJ$1&gt;($Y8+$Z8*2),BJ$1&lt;=($Y8+$Z8*3)),($T8*(1+$Z$1)^($Z8*3))/$Z8,IF(AND($H8=1,BJ$1&gt;($Y8+$Z8*3),BJ$1&lt;=($Y8+$Z8*4)),($T8*(1+$Z$1)^($Z8*4))/$Z8,IF(AND($G8=1,BJ$1&lt;=$N8),0,IF(AND($G8=1,BJ$1&gt;$N8,BJ$1&lt;=($Y8+$Z8)),-1*PMT(VLOOKUP($P8,'9 - Finance Strategy Parameters'!$B$3:$C$6,2)/12,$Z8*12,$M8),IF(AND($G8=1,BJ$1&gt;($Y8+$Z8),BJ$1&lt;=($Y8+$Z8*2)),-1*PMT(VLOOKUP($P8,'9 - Finance Strategy Parameters'!$B$3:$C$6,2)/12,$Z8*12,$M8*(1+$Z$1)^($Z8*2)),IF(AND($G8=1,BJ$1&gt;($Y8+$Z8*2),BJ$1&lt;=($Y8+$Z8*3)),-1*PMT(VLOOKUP($P8,'9 - Finance Strategy Parameters'!$B$3:$C$6,2)/12,$Z8*12,$M8*(1+$Z$1)^($Z8*3)),"FAILURE"))))))))))</f>
        <v>2077.6941666666667</v>
      </c>
      <c r="BK8" s="159">
        <f>IF($F8=1,0,IF(AND($H8=1,BK$1&lt;=$Y8),$V8,IF(AND($H8=1,BK$1&gt;$Y8,BK$1&lt;=$Y8+$Z8),($T8*(1+$Z$1)^$Z8)/$Z8,IF(AND($H8=1,BK$1&gt;($Y8+$Z8),BK$1&lt;=($Y8+$Z8*2)),($T8*(1+$Z$1)^($Z8*2))/$Z8,IF(AND($H8=1,BK$1&gt;($Y8+$Z8*2),BK$1&lt;=($Y8+$Z8*3)),($T8*(1+$Z$1)^($Z8*3))/$Z8,IF(AND($H8=1,BK$1&gt;($Y8+$Z8*3),BK$1&lt;=($Y8+$Z8*4)),($T8*(1+$Z$1)^($Z8*4))/$Z8,IF(AND($G8=1,BK$1&lt;=$N8),0,IF(AND($G8=1,BK$1&gt;$N8,BK$1&lt;=($Y8+$Z8)),-1*PMT(VLOOKUP($P8,'9 - Finance Strategy Parameters'!$B$3:$C$6,2)/12,$Z8*12,$M8),IF(AND($G8=1,BK$1&gt;($Y8+$Z8),BK$1&lt;=($Y8+$Z8*2)),-1*PMT(VLOOKUP($P8,'9 - Finance Strategy Parameters'!$B$3:$C$6,2)/12,$Z8*12,$M8*(1+$Z$1)^($Z8*2)),IF(AND($G8=1,BK$1&gt;($Y8+$Z8*2),BK$1&lt;=($Y8+$Z8*3)),-1*PMT(VLOOKUP($P8,'9 - Finance Strategy Parameters'!$B$3:$C$6,2)/12,$Z8*12,$M8*(1+$Z$1)^($Z8*3)),"FAILURE"))))))))))</f>
        <v>2077.6941666666667</v>
      </c>
      <c r="BL8" s="159">
        <f>IF($F8=1,0,IF(AND($H8=1,BL$1&lt;=$Y8),$V8,IF(AND($H8=1,BL$1&gt;$Y8,BL$1&lt;=$Y8+$Z8),($T8*(1+$Z$1)^$Z8)/$Z8,IF(AND($H8=1,BL$1&gt;($Y8+$Z8),BL$1&lt;=($Y8+$Z8*2)),($T8*(1+$Z$1)^($Z8*2))/$Z8,IF(AND($H8=1,BL$1&gt;($Y8+$Z8*2),BL$1&lt;=($Y8+$Z8*3)),($T8*(1+$Z$1)^($Z8*3))/$Z8,IF(AND($H8=1,BL$1&gt;($Y8+$Z8*3),BL$1&lt;=($Y8+$Z8*4)),($T8*(1+$Z$1)^($Z8*4))/$Z8,IF(AND($G8=1,BL$1&lt;=$N8),0,IF(AND($G8=1,BL$1&gt;$N8,BL$1&lt;=($Y8+$Z8)),-1*PMT(VLOOKUP($P8,'9 - Finance Strategy Parameters'!$B$3:$C$6,2)/12,$Z8*12,$M8),IF(AND($G8=1,BL$1&gt;($Y8+$Z8),BL$1&lt;=($Y8+$Z8*2)),-1*PMT(VLOOKUP($P8,'9 - Finance Strategy Parameters'!$B$3:$C$6,2)/12,$Z8*12,$M8*(1+$Z$1)^($Z8*2)),IF(AND($G8=1,BL$1&gt;($Y8+$Z8*2),BL$1&lt;=($Y8+$Z8*3)),-1*PMT(VLOOKUP($P8,'9 - Finance Strategy Parameters'!$B$3:$C$6,2)/12,$Z8*12,$M8*(1+$Z$1)^($Z8*3)),"FAILURE"))))))))))</f>
        <v>2077.6941666666667</v>
      </c>
      <c r="BM8" s="159">
        <f>IF($F8=1,0,IF(AND($H8=1,BM$1&lt;=$Y8),$V8,IF(AND($H8=1,BM$1&gt;$Y8,BM$1&lt;=$Y8+$Z8),($T8*(1+$Z$1)^$Z8)/$Z8,IF(AND($H8=1,BM$1&gt;($Y8+$Z8),BM$1&lt;=($Y8+$Z8*2)),($T8*(1+$Z$1)^($Z8*2))/$Z8,IF(AND($H8=1,BM$1&gt;($Y8+$Z8*2),BM$1&lt;=($Y8+$Z8*3)),($T8*(1+$Z$1)^($Z8*3))/$Z8,IF(AND($H8=1,BM$1&gt;($Y8+$Z8*3),BM$1&lt;=($Y8+$Z8*4)),($T8*(1+$Z$1)^($Z8*4))/$Z8,IF(AND($G8=1,BM$1&lt;=$N8),0,IF(AND($G8=1,BM$1&gt;$N8,BM$1&lt;=($Y8+$Z8)),-1*PMT(VLOOKUP($P8,'9 - Finance Strategy Parameters'!$B$3:$C$6,2)/12,$Z8*12,$M8),IF(AND($G8=1,BM$1&gt;($Y8+$Z8),BM$1&lt;=($Y8+$Z8*2)),-1*PMT(VLOOKUP($P8,'9 - Finance Strategy Parameters'!$B$3:$C$6,2)/12,$Z8*12,$M8*(1+$Z$1)^($Z8*2)),IF(AND($G8=1,BM$1&gt;($Y8+$Z8*2),BM$1&lt;=($Y8+$Z8*3)),-1*PMT(VLOOKUP($P8,'9 - Finance Strategy Parameters'!$B$3:$C$6,2)/12,$Z8*12,$M8*(1+$Z$1)^($Z8*3)),"FAILURE"))))))))))</f>
        <v>2077.6941666666667</v>
      </c>
      <c r="BN8" s="159">
        <f>IF($F8=1,0,IF(AND($H8=1,BN$1&lt;=$Y8),$V8,IF(AND($H8=1,BN$1&gt;$Y8,BN$1&lt;=$Y8+$Z8),($T8*(1+$Z$1)^$Z8)/$Z8,IF(AND($H8=1,BN$1&gt;($Y8+$Z8),BN$1&lt;=($Y8+$Z8*2)),($T8*(1+$Z$1)^($Z8*2))/$Z8,IF(AND($H8=1,BN$1&gt;($Y8+$Z8*2),BN$1&lt;=($Y8+$Z8*3)),($T8*(1+$Z$1)^($Z8*3))/$Z8,IF(AND($H8=1,BN$1&gt;($Y8+$Z8*3),BN$1&lt;=($Y8+$Z8*4)),($T8*(1+$Z$1)^($Z8*4))/$Z8,IF(AND($G8=1,BN$1&lt;=$N8),0,IF(AND($G8=1,BN$1&gt;$N8,BN$1&lt;=($Y8+$Z8)),-1*PMT(VLOOKUP($P8,'9 - Finance Strategy Parameters'!$B$3:$C$6,2)/12,$Z8*12,$M8),IF(AND($G8=1,BN$1&gt;($Y8+$Z8),BN$1&lt;=($Y8+$Z8*2)),-1*PMT(VLOOKUP($P8,'9 - Finance Strategy Parameters'!$B$3:$C$6,2)/12,$Z8*12,$M8*(1+$Z$1)^($Z8*2)),IF(AND($G8=1,BN$1&gt;($Y8+$Z8*2),BN$1&lt;=($Y8+$Z8*3)),-1*PMT(VLOOKUP($P8,'9 - Finance Strategy Parameters'!$B$3:$C$6,2)/12,$Z8*12,$M8*(1+$Z$1)^($Z8*3)),"FAILURE"))))))))))</f>
        <v>2077.6941666666667</v>
      </c>
      <c r="BO8" s="159">
        <f>IF($F8=1,0,IF(AND($H8=1,BO$1&lt;=$Y8),$V8,IF(AND($H8=1,BO$1&gt;$Y8,BO$1&lt;=$Y8+$Z8),($T8*(1+$Z$1)^$Z8)/$Z8,IF(AND($H8=1,BO$1&gt;($Y8+$Z8),BO$1&lt;=($Y8+$Z8*2)),($T8*(1+$Z$1)^($Z8*2))/$Z8,IF(AND($H8=1,BO$1&gt;($Y8+$Z8*2),BO$1&lt;=($Y8+$Z8*3)),($T8*(1+$Z$1)^($Z8*3))/$Z8,IF(AND($H8=1,BO$1&gt;($Y8+$Z8*3),BO$1&lt;=($Y8+$Z8*4)),($T8*(1+$Z$1)^($Z8*4))/$Z8,IF(AND($G8=1,BO$1&lt;=$N8),0,IF(AND($G8=1,BO$1&gt;$N8,BO$1&lt;=($Y8+$Z8)),-1*PMT(VLOOKUP($P8,'9 - Finance Strategy Parameters'!$B$3:$C$6,2)/12,$Z8*12,$M8),IF(AND($G8=1,BO$1&gt;($Y8+$Z8),BO$1&lt;=($Y8+$Z8*2)),-1*PMT(VLOOKUP($P8,'9 - Finance Strategy Parameters'!$B$3:$C$6,2)/12,$Z8*12,$M8*(1+$Z$1)^($Z8*2)),IF(AND($G8=1,BO$1&gt;($Y8+$Z8*2),BO$1&lt;=($Y8+$Z8*3)),-1*PMT(VLOOKUP($P8,'9 - Finance Strategy Parameters'!$B$3:$C$6,2)/12,$Z8*12,$M8*(1+$Z$1)^($Z8*3)),"FAILURE"))))))))))</f>
        <v>2077.6941666666667</v>
      </c>
      <c r="BP8" s="159">
        <f>IF($F8=1,0,IF(AND($H8=1,BP$1&lt;=$Y8),$V8,IF(AND($H8=1,BP$1&gt;$Y8,BP$1&lt;=$Y8+$Z8),($T8*(1+$Z$1)^$Z8)/$Z8,IF(AND($H8=1,BP$1&gt;($Y8+$Z8),BP$1&lt;=($Y8+$Z8*2)),($T8*(1+$Z$1)^($Z8*2))/$Z8,IF(AND($H8=1,BP$1&gt;($Y8+$Z8*2),BP$1&lt;=($Y8+$Z8*3)),($T8*(1+$Z$1)^($Z8*3))/$Z8,IF(AND($H8=1,BP$1&gt;($Y8+$Z8*3),BP$1&lt;=($Y8+$Z8*4)),($T8*(1+$Z$1)^($Z8*4))/$Z8,IF(AND($G8=1,BP$1&lt;=$N8),0,IF(AND($G8=1,BP$1&gt;$N8,BP$1&lt;=($Y8+$Z8)),-1*PMT(VLOOKUP($P8,'9 - Finance Strategy Parameters'!$B$3:$C$6,2)/12,$Z8*12,$M8),IF(AND($G8=1,BP$1&gt;($Y8+$Z8),BP$1&lt;=($Y8+$Z8*2)),-1*PMT(VLOOKUP($P8,'9 - Finance Strategy Parameters'!$B$3:$C$6,2)/12,$Z8*12,$M8*(1+$Z$1)^($Z8*2)),IF(AND($G8=1,BP$1&gt;($Y8+$Z8*2),BP$1&lt;=($Y8+$Z8*3)),-1*PMT(VLOOKUP($P8,'9 - Finance Strategy Parameters'!$B$3:$C$6,2)/12,$Z8*12,$M8*(1+$Z$1)^($Z8*3)),"FAILURE"))))))))))</f>
        <v>2077.6941666666667</v>
      </c>
      <c r="BQ8" s="159">
        <f>IF($F8=1,0,IF(AND($H8=1,BQ$1&lt;=$Y8),$V8,IF(AND($H8=1,BQ$1&gt;$Y8,BQ$1&lt;=$Y8+$Z8),($T8*(1+$Z$1)^$Z8)/$Z8,IF(AND($H8=1,BQ$1&gt;($Y8+$Z8),BQ$1&lt;=($Y8+$Z8*2)),($T8*(1+$Z$1)^($Z8*2))/$Z8,IF(AND($H8=1,BQ$1&gt;($Y8+$Z8*2),BQ$1&lt;=($Y8+$Z8*3)),($T8*(1+$Z$1)^($Z8*3))/$Z8,IF(AND($H8=1,BQ$1&gt;($Y8+$Z8*3),BQ$1&lt;=($Y8+$Z8*4)),($T8*(1+$Z$1)^($Z8*4))/$Z8,IF(AND($G8=1,BQ$1&lt;=$N8),0,IF(AND($G8=1,BQ$1&gt;$N8,BQ$1&lt;=($Y8+$Z8)),-1*PMT(VLOOKUP($P8,'9 - Finance Strategy Parameters'!$B$3:$C$6,2)/12,$Z8*12,$M8),IF(AND($G8=1,BQ$1&gt;($Y8+$Z8),BQ$1&lt;=($Y8+$Z8*2)),-1*PMT(VLOOKUP($P8,'9 - Finance Strategy Parameters'!$B$3:$C$6,2)/12,$Z8*12,$M8*(1+$Z$1)^($Z8*2)),IF(AND($G8=1,BQ$1&gt;($Y8+$Z8*2),BQ$1&lt;=($Y8+$Z8*3)),-1*PMT(VLOOKUP($P8,'9 - Finance Strategy Parameters'!$B$3:$C$6,2)/12,$Z8*12,$M8*(1+$Z$1)^($Z8*3)),"FAILURE"))))))))))</f>
        <v>2077.6941666666667</v>
      </c>
      <c r="BR8" s="159">
        <f>IF($F8=1,0,IF(AND($H8=1,BR$1&lt;=$Y8),$V8,IF(AND($H8=1,BR$1&gt;$Y8,BR$1&lt;=$Y8+$Z8),($T8*(1+$Z$1)^$Z8)/$Z8,IF(AND($H8=1,BR$1&gt;($Y8+$Z8),BR$1&lt;=($Y8+$Z8*2)),($T8*(1+$Z$1)^($Z8*2))/$Z8,IF(AND($H8=1,BR$1&gt;($Y8+$Z8*2),BR$1&lt;=($Y8+$Z8*3)),($T8*(1+$Z$1)^($Z8*3))/$Z8,IF(AND($H8=1,BR$1&gt;($Y8+$Z8*3),BR$1&lt;=($Y8+$Z8*4)),($T8*(1+$Z$1)^($Z8*4))/$Z8,IF(AND($G8=1,BR$1&lt;=$N8),0,IF(AND($G8=1,BR$1&gt;$N8,BR$1&lt;=($Y8+$Z8)),-1*PMT(VLOOKUP($P8,'9 - Finance Strategy Parameters'!$B$3:$C$6,2)/12,$Z8*12,$M8),IF(AND($G8=1,BR$1&gt;($Y8+$Z8),BR$1&lt;=($Y8+$Z8*2)),-1*PMT(VLOOKUP($P8,'9 - Finance Strategy Parameters'!$B$3:$C$6,2)/12,$Z8*12,$M8*(1+$Z$1)^($Z8*2)),IF(AND($G8=1,BR$1&gt;($Y8+$Z8*2),BR$1&lt;=($Y8+$Z8*3)),-1*PMT(VLOOKUP($P8,'9 - Finance Strategy Parameters'!$B$3:$C$6,2)/12,$Z8*12,$M8*(1+$Z$1)^($Z8*3)),"FAILURE"))))))))))</f>
        <v>2077.6941666666667</v>
      </c>
      <c r="BS8" s="159">
        <f>IF($F8=1,0,IF(AND($H8=1,BS$1&lt;=$Y8),$V8,IF(AND($H8=1,BS$1&gt;$Y8,BS$1&lt;=$Y8+$Z8),($T8*(1+$Z$1)^$Z8)/$Z8,IF(AND($H8=1,BS$1&gt;($Y8+$Z8),BS$1&lt;=($Y8+$Z8*2)),($T8*(1+$Z$1)^($Z8*2))/$Z8,IF(AND($H8=1,BS$1&gt;($Y8+$Z8*2),BS$1&lt;=($Y8+$Z8*3)),($T8*(1+$Z$1)^($Z8*3))/$Z8,IF(AND($H8=1,BS$1&gt;($Y8+$Z8*3),BS$1&lt;=($Y8+$Z8*4)),($T8*(1+$Z$1)^($Z8*4))/$Z8,IF(AND($G8=1,BS$1&lt;=$N8),0,IF(AND($G8=1,BS$1&gt;$N8,BS$1&lt;=($Y8+$Z8)),-1*PMT(VLOOKUP($P8,'9 - Finance Strategy Parameters'!$B$3:$C$6,2)/12,$Z8*12,$M8),IF(AND($G8=1,BS$1&gt;($Y8+$Z8),BS$1&lt;=($Y8+$Z8*2)),-1*PMT(VLOOKUP($P8,'9 - Finance Strategy Parameters'!$B$3:$C$6,2)/12,$Z8*12,$M8*(1+$Z$1)^($Z8*2)),IF(AND($G8=1,BS$1&gt;($Y8+$Z8*2),BS$1&lt;=($Y8+$Z8*3)),-1*PMT(VLOOKUP($P8,'9 - Finance Strategy Parameters'!$B$3:$C$6,2)/12,$Z8*12,$M8*(1+$Z$1)^($Z8*3)),"FAILURE"))))))))))</f>
        <v>2077.6941666666667</v>
      </c>
      <c r="BT8" s="159">
        <f>IF($F8=1,0,IF(AND($H8=1,BT$1&lt;=$Y8),$V8,IF(AND($H8=1,BT$1&gt;$Y8,BT$1&lt;=$Y8+$Z8),($T8*(1+$Z$1)^$Z8)/$Z8,IF(AND($H8=1,BT$1&gt;($Y8+$Z8),BT$1&lt;=($Y8+$Z8*2)),($T8*(1+$Z$1)^($Z8*2))/$Z8,IF(AND($H8=1,BT$1&gt;($Y8+$Z8*2),BT$1&lt;=($Y8+$Z8*3)),($T8*(1+$Z$1)^($Z8*3))/$Z8,IF(AND($H8=1,BT$1&gt;($Y8+$Z8*3),BT$1&lt;=($Y8+$Z8*4)),($T8*(1+$Z$1)^($Z8*4))/$Z8,IF(AND($G8=1,BT$1&lt;=$N8),0,IF(AND($G8=1,BT$1&gt;$N8,BT$1&lt;=($Y8+$Z8)),-1*PMT(VLOOKUP($P8,'9 - Finance Strategy Parameters'!$B$3:$C$6,2)/12,$Z8*12,$M8),IF(AND($G8=1,BT$1&gt;($Y8+$Z8),BT$1&lt;=($Y8+$Z8*2)),-1*PMT(VLOOKUP($P8,'9 - Finance Strategy Parameters'!$B$3:$C$6,2)/12,$Z8*12,$M8*(1+$Z$1)^($Z8*2)),IF(AND($G8=1,BT$1&gt;($Y8+$Z8*2),BT$1&lt;=($Y8+$Z8*3)),-1*PMT(VLOOKUP($P8,'9 - Finance Strategy Parameters'!$B$3:$C$6,2)/12,$Z8*12,$M8*(1+$Z$1)^($Z8*3)),"FAILURE"))))))))))</f>
        <v>2077.6941666666667</v>
      </c>
    </row>
    <row r="9" spans="1:72" ht="30" x14ac:dyDescent="0.25">
      <c r="A9" s="10" t="s">
        <v>34</v>
      </c>
      <c r="B9" s="138">
        <f>INDEX('8-Choosing Asset Strategies'!$B$4:$B$101,MATCH('9 - Financing Strategy'!C9,'8-Choosing Asset Strategies'!$C$4:$C$101,0))</f>
        <v>1</v>
      </c>
      <c r="C9" s="28" t="s">
        <v>130</v>
      </c>
      <c r="D9" s="13" t="str">
        <f>IF(INDEX('8-Choosing Asset Strategies'!$CW$4:$CW$101,MATCH($C9,'8-Choosing Asset Strategies'!$C$4:$C$101,0))=0,"",INDEX('8-Choosing Asset Strategies'!$CW$4:$CW$101,MATCH(C9,'8-Choosing Asset Strategies'!$C$4:$C$101,0)))</f>
        <v>Should be upgraded to 4" line</v>
      </c>
      <c r="E9" s="27"/>
      <c r="F9" s="138">
        <v>1</v>
      </c>
      <c r="G9" s="138"/>
      <c r="H9" s="138"/>
      <c r="J9" s="143">
        <f>IF(F9=1,ROUND(INDEX('8-Choosing Asset Strategies'!$DL$4:$DL$101,MATCH($C9,'8-Choosing Asset Strategies'!$C$4:$C$101,0)),2),"")</f>
        <v>41619.65</v>
      </c>
      <c r="K9" s="12">
        <f>IF(F9=1,ROUND(INDEX('8-Choosing Asset Strategies'!$DC$4:$DC$101,MATCH($C9,'8-Choosing Asset Strategies'!$C$4:$C$101,0)),2),"")</f>
        <v>10</v>
      </c>
      <c r="L9" s="12"/>
      <c r="M9" s="143" t="str">
        <f>IF(G9=1,ROUND(INDEX('8-Choosing Asset Strategies'!$DL$4:$DL$101,MATCH($C9,'8-Choosing Asset Strategies'!$C$4:$C$101,0)),2),"")</f>
        <v/>
      </c>
      <c r="N9" s="12" t="str">
        <f>IF(G9=1,ROUND(INDEX('8-Choosing Asset Strategies'!$DC$4:$DC$101,MATCH($C9,'8-Choosing Asset Strategies'!$C$4:$C$101,0)),2),"")</f>
        <v/>
      </c>
      <c r="O9" s="12" t="str">
        <f>IF(G9="","",INDEX('9 - Finance Strategy Parameters'!$H$3:$H$9,MATCH(B9,'9 - Finance Strategy Parameters'!$F$3:$F$9,0)))</f>
        <v/>
      </c>
      <c r="P9" s="12"/>
      <c r="Q9" s="144" t="str">
        <f>IFERROR((M9*INDEX('9 - Finance Strategy Parameters'!$C$3:$C$6,MATCH(P9,'9 - Finance Strategy Parameters'!$B$3:$B$6,0))/12*(1+INDEX('9 - Finance Strategy Parameters'!$C$3:$C$6,MATCH(P9,'9 - Finance Strategy Parameters'!$B$3:$B$6,0))/12)^(O9*12))/((1+INDEX('9 - Finance Strategy Parameters'!$C$3:$C$6,MATCH(P9,'9 - Finance Strategy Parameters'!$B$3:$B$6,0))/12)^(O9*12)-1),"")</f>
        <v/>
      </c>
      <c r="R9" s="144" t="str">
        <f t="shared" si="3"/>
        <v/>
      </c>
      <c r="S9" s="12"/>
      <c r="T9" s="143" t="str">
        <f>IF(H9=1,ROUND(INDEX('8-Choosing Asset Strategies'!$DL$4:$DL$101,MATCH($C9,'8-Choosing Asset Strategies'!$C$4:$C$101,0)),2),"")</f>
        <v/>
      </c>
      <c r="U9" s="145" t="str">
        <f>IF(H9=1,ROUND(INDEX('8-Choosing Asset Strategies'!$DC$4:$DC$101,MATCH($C9,'8-Choosing Asset Strategies'!$C$4:$C$101,0)),2),"")</f>
        <v/>
      </c>
      <c r="V9" s="101" t="str">
        <f t="shared" si="1"/>
        <v/>
      </c>
      <c r="W9" s="155" t="str">
        <f t="shared" si="2"/>
        <v/>
      </c>
      <c r="Y9">
        <f>INDEX('8-Choosing Asset Strategies'!$DC$4:$DC$101,MATCH(C9,'8-Choosing Asset Strategies'!$C$4:$C$101,0))</f>
        <v>10</v>
      </c>
      <c r="Z9">
        <f>INDEX('8-Choosing Asset Strategies'!$DA$4:$DA$101,MATCH(C9,'8-Choosing Asset Strategies'!$C$4:$C$101,0))</f>
        <v>35</v>
      </c>
      <c r="AB9" s="159">
        <f>IF($F9=1,0,IF(AND($H9=1,AB$1&lt;=$Y9),$V9,IF(AND($H9=1,AB$1&gt;$Y9,AB$1&lt;=$Y9+$Z9),($T9*(1+$Z$1)^$Z9)/$Z9,IF(AND($H9=1,AB$1&gt;($Y9+$Z9),AB$1&lt;=($Y9+$Z9*2)),($T9*(1+$Z$1)^($Z9*2))/$Z9,IF(AND($H9=1,AB$1&gt;($Y9+$Z9*2),AB$1&lt;=($Y9+$Z9*3)),($T9*(1+$Z$1)^($Z9*3))/$Z9,IF(AND($H9=1,AB$1&gt;($Y9+$Z9*3),AB$1&lt;=($Y9+$Z9*4)),($T9*(1+$Z$1)^($Z9*4))/$Z9,IF(AND($G9=1,AB$1&lt;=$N9),0,IF(AND($G9=1,AB$1&gt;$N9,AB$1&lt;=($Y9+$Z9)),-1*PMT(VLOOKUP($P9,'9 - Finance Strategy Parameters'!$B$3:$C$6,2)/12,$Z9*12,$M9),IF(AND($G9=1,AB$1&gt;($Y9+$Z9),AB$1&lt;=($Y9+$Z9*2)),-1*PMT(VLOOKUP($P9,'9 - Finance Strategy Parameters'!$B$3:$C$6,2)/12,$Z9*12,$M9*(1+$Z$1)^($Z9*2)),IF(AND($G9=1,AB$1&gt;($Y9+$Z9*2),AB$1&lt;=($Y9+$Z9*3)),-1*PMT(VLOOKUP($P9,'9 - Finance Strategy Parameters'!$B$3:$C$6,2)/12,$Z9*12,$M9*(1+$Z$1)^($Z9*3)),"FAILURE"))))))))))</f>
        <v>0</v>
      </c>
      <c r="AC9" s="159">
        <f>IF($F9=1,0,IF(AND($H9=1,AC$1&lt;=$Y9),$V9,IF(AND($H9=1,AC$1&gt;$Y9,AC$1&lt;=$Y9+$Z9),($T9*(1+$Z$1)^$Z9)/$Z9,IF(AND($H9=1,AC$1&gt;($Y9+$Z9),AC$1&lt;=($Y9+$Z9*2)),($T9*(1+$Z$1)^($Z9*2))/$Z9,IF(AND($H9=1,AC$1&gt;($Y9+$Z9*2),AC$1&lt;=($Y9+$Z9*3)),($T9*(1+$Z$1)^($Z9*3))/$Z9,IF(AND($H9=1,AC$1&gt;($Y9+$Z9*3),AC$1&lt;=($Y9+$Z9*4)),($T9*(1+$Z$1)^($Z9*4))/$Z9,IF(AND($G9=1,AC$1&lt;=$N9),0,IF(AND($G9=1,AC$1&gt;$N9,AC$1&lt;=($Y9+$Z9)),-1*PMT(VLOOKUP($P9,'9 - Finance Strategy Parameters'!$B$3:$C$6,2)/12,$Z9*12,$M9),IF(AND($G9=1,AC$1&gt;($Y9+$Z9),AC$1&lt;=($Y9+$Z9*2)),-1*PMT(VLOOKUP($P9,'9 - Finance Strategy Parameters'!$B$3:$C$6,2)/12,$Z9*12,$M9*(1+$Z$1)^($Z9*2)),IF(AND($G9=1,AC$1&gt;($Y9+$Z9*2),AC$1&lt;=($Y9+$Z9*3)),-1*PMT(VLOOKUP($P9,'9 - Finance Strategy Parameters'!$B$3:$C$6,2)/12,$Z9*12,$M9*(1+$Z$1)^($Z9*3)),"FAILURE"))))))))))</f>
        <v>0</v>
      </c>
      <c r="AD9" s="159">
        <f>IF($F9=1,0,IF(AND($H9=1,AD$1&lt;=$Y9),$V9,IF(AND($H9=1,AD$1&gt;$Y9,AD$1&lt;=$Y9+$Z9),($T9*(1+$Z$1)^$Z9)/$Z9,IF(AND($H9=1,AD$1&gt;($Y9+$Z9),AD$1&lt;=($Y9+$Z9*2)),($T9*(1+$Z$1)^($Z9*2))/$Z9,IF(AND($H9=1,AD$1&gt;($Y9+$Z9*2),AD$1&lt;=($Y9+$Z9*3)),($T9*(1+$Z$1)^($Z9*3))/$Z9,IF(AND($H9=1,AD$1&gt;($Y9+$Z9*3),AD$1&lt;=($Y9+$Z9*4)),($T9*(1+$Z$1)^($Z9*4))/$Z9,IF(AND($G9=1,AD$1&lt;=$N9),0,IF(AND($G9=1,AD$1&gt;$N9,AD$1&lt;=($Y9+$Z9)),-1*PMT(VLOOKUP($P9,'9 - Finance Strategy Parameters'!$B$3:$C$6,2)/12,$Z9*12,$M9),IF(AND($G9=1,AD$1&gt;($Y9+$Z9),AD$1&lt;=($Y9+$Z9*2)),-1*PMT(VLOOKUP($P9,'9 - Finance Strategy Parameters'!$B$3:$C$6,2)/12,$Z9*12,$M9*(1+$Z$1)^($Z9*2)),IF(AND($G9=1,AD$1&gt;($Y9+$Z9*2),AD$1&lt;=($Y9+$Z9*3)),-1*PMT(VLOOKUP($P9,'9 - Finance Strategy Parameters'!$B$3:$C$6,2)/12,$Z9*12,$M9*(1+$Z$1)^($Z9*3)),"FAILURE"))))))))))</f>
        <v>0</v>
      </c>
      <c r="AE9" s="159">
        <f>IF($F9=1,0,IF(AND($H9=1,AE$1&lt;=$Y9),$V9,IF(AND($H9=1,AE$1&gt;$Y9,AE$1&lt;=$Y9+$Z9),($T9*(1+$Z$1)^$Z9)/$Z9,IF(AND($H9=1,AE$1&gt;($Y9+$Z9),AE$1&lt;=($Y9+$Z9*2)),($T9*(1+$Z$1)^($Z9*2))/$Z9,IF(AND($H9=1,AE$1&gt;($Y9+$Z9*2),AE$1&lt;=($Y9+$Z9*3)),($T9*(1+$Z$1)^($Z9*3))/$Z9,IF(AND($H9=1,AE$1&gt;($Y9+$Z9*3),AE$1&lt;=($Y9+$Z9*4)),($T9*(1+$Z$1)^($Z9*4))/$Z9,IF(AND($G9=1,AE$1&lt;=$N9),0,IF(AND($G9=1,AE$1&gt;$N9,AE$1&lt;=($Y9+$Z9)),-1*PMT(VLOOKUP($P9,'9 - Finance Strategy Parameters'!$B$3:$C$6,2)/12,$Z9*12,$M9),IF(AND($G9=1,AE$1&gt;($Y9+$Z9),AE$1&lt;=($Y9+$Z9*2)),-1*PMT(VLOOKUP($P9,'9 - Finance Strategy Parameters'!$B$3:$C$6,2)/12,$Z9*12,$M9*(1+$Z$1)^($Z9*2)),IF(AND($G9=1,AE$1&gt;($Y9+$Z9*2),AE$1&lt;=($Y9+$Z9*3)),-1*PMT(VLOOKUP($P9,'9 - Finance Strategy Parameters'!$B$3:$C$6,2)/12,$Z9*12,$M9*(1+$Z$1)^($Z9*3)),"FAILURE"))))))))))</f>
        <v>0</v>
      </c>
      <c r="AF9" s="159">
        <f>IF($F9=1,0,IF(AND($H9=1,AF$1&lt;=$Y9),$V9,IF(AND($H9=1,AF$1&gt;$Y9,AF$1&lt;=$Y9+$Z9),($T9*(1+$Z$1)^$Z9)/$Z9,IF(AND($H9=1,AF$1&gt;($Y9+$Z9),AF$1&lt;=($Y9+$Z9*2)),($T9*(1+$Z$1)^($Z9*2))/$Z9,IF(AND($H9=1,AF$1&gt;($Y9+$Z9*2),AF$1&lt;=($Y9+$Z9*3)),($T9*(1+$Z$1)^($Z9*3))/$Z9,IF(AND($H9=1,AF$1&gt;($Y9+$Z9*3),AF$1&lt;=($Y9+$Z9*4)),($T9*(1+$Z$1)^($Z9*4))/$Z9,IF(AND($G9=1,AF$1&lt;=$N9),0,IF(AND($G9=1,AF$1&gt;$N9,AF$1&lt;=($Y9+$Z9)),-1*PMT(VLOOKUP($P9,'9 - Finance Strategy Parameters'!$B$3:$C$6,2)/12,$Z9*12,$M9),IF(AND($G9=1,AF$1&gt;($Y9+$Z9),AF$1&lt;=($Y9+$Z9*2)),-1*PMT(VLOOKUP($P9,'9 - Finance Strategy Parameters'!$B$3:$C$6,2)/12,$Z9*12,$M9*(1+$Z$1)^($Z9*2)),IF(AND($G9=1,AF$1&gt;($Y9+$Z9*2),AF$1&lt;=($Y9+$Z9*3)),-1*PMT(VLOOKUP($P9,'9 - Finance Strategy Parameters'!$B$3:$C$6,2)/12,$Z9*12,$M9*(1+$Z$1)^($Z9*3)),"FAILURE"))))))))))</f>
        <v>0</v>
      </c>
      <c r="AG9" s="159">
        <f>IF($F9=1,0,IF(AND($H9=1,AG$1&lt;=$Y9),$V9,IF(AND($H9=1,AG$1&gt;$Y9,AG$1&lt;=$Y9+$Z9),($T9*(1+$Z$1)^$Z9)/$Z9,IF(AND($H9=1,AG$1&gt;($Y9+$Z9),AG$1&lt;=($Y9+$Z9*2)),($T9*(1+$Z$1)^($Z9*2))/$Z9,IF(AND($H9=1,AG$1&gt;($Y9+$Z9*2),AG$1&lt;=($Y9+$Z9*3)),($T9*(1+$Z$1)^($Z9*3))/$Z9,IF(AND($H9=1,AG$1&gt;($Y9+$Z9*3),AG$1&lt;=($Y9+$Z9*4)),($T9*(1+$Z$1)^($Z9*4))/$Z9,IF(AND($G9=1,AG$1&lt;=$N9),0,IF(AND($G9=1,AG$1&gt;$N9,AG$1&lt;=($Y9+$Z9)),-1*PMT(VLOOKUP($P9,'9 - Finance Strategy Parameters'!$B$3:$C$6,2)/12,$Z9*12,$M9),IF(AND($G9=1,AG$1&gt;($Y9+$Z9),AG$1&lt;=($Y9+$Z9*2)),-1*PMT(VLOOKUP($P9,'9 - Finance Strategy Parameters'!$B$3:$C$6,2)/12,$Z9*12,$M9*(1+$Z$1)^($Z9*2)),IF(AND($G9=1,AG$1&gt;($Y9+$Z9*2),AG$1&lt;=($Y9+$Z9*3)),-1*PMT(VLOOKUP($P9,'9 - Finance Strategy Parameters'!$B$3:$C$6,2)/12,$Z9*12,$M9*(1+$Z$1)^($Z9*3)),"FAILURE"))))))))))</f>
        <v>0</v>
      </c>
      <c r="AH9" s="159">
        <f>IF($F9=1,0,IF(AND($H9=1,AH$1&lt;=$Y9),$V9,IF(AND($H9=1,AH$1&gt;$Y9,AH$1&lt;=$Y9+$Z9),($T9*(1+$Z$1)^$Z9)/$Z9,IF(AND($H9=1,AH$1&gt;($Y9+$Z9),AH$1&lt;=($Y9+$Z9*2)),($T9*(1+$Z$1)^($Z9*2))/$Z9,IF(AND($H9=1,AH$1&gt;($Y9+$Z9*2),AH$1&lt;=($Y9+$Z9*3)),($T9*(1+$Z$1)^($Z9*3))/$Z9,IF(AND($H9=1,AH$1&gt;($Y9+$Z9*3),AH$1&lt;=($Y9+$Z9*4)),($T9*(1+$Z$1)^($Z9*4))/$Z9,IF(AND($G9=1,AH$1&lt;=$N9),0,IF(AND($G9=1,AH$1&gt;$N9,AH$1&lt;=($Y9+$Z9)),-1*PMT(VLOOKUP($P9,'9 - Finance Strategy Parameters'!$B$3:$C$6,2)/12,$Z9*12,$M9),IF(AND($G9=1,AH$1&gt;($Y9+$Z9),AH$1&lt;=($Y9+$Z9*2)),-1*PMT(VLOOKUP($P9,'9 - Finance Strategy Parameters'!$B$3:$C$6,2)/12,$Z9*12,$M9*(1+$Z$1)^($Z9*2)),IF(AND($G9=1,AH$1&gt;($Y9+$Z9*2),AH$1&lt;=($Y9+$Z9*3)),-1*PMT(VLOOKUP($P9,'9 - Finance Strategy Parameters'!$B$3:$C$6,2)/12,$Z9*12,$M9*(1+$Z$1)^($Z9*3)),"FAILURE"))))))))))</f>
        <v>0</v>
      </c>
      <c r="AI9" s="159">
        <f>IF($F9=1,0,IF(AND($H9=1,AI$1&lt;=$Y9),$V9,IF(AND($H9=1,AI$1&gt;$Y9,AI$1&lt;=$Y9+$Z9),($T9*(1+$Z$1)^$Z9)/$Z9,IF(AND($H9=1,AI$1&gt;($Y9+$Z9),AI$1&lt;=($Y9+$Z9*2)),($T9*(1+$Z$1)^($Z9*2))/$Z9,IF(AND($H9=1,AI$1&gt;($Y9+$Z9*2),AI$1&lt;=($Y9+$Z9*3)),($T9*(1+$Z$1)^($Z9*3))/$Z9,IF(AND($H9=1,AI$1&gt;($Y9+$Z9*3),AI$1&lt;=($Y9+$Z9*4)),($T9*(1+$Z$1)^($Z9*4))/$Z9,IF(AND($G9=1,AI$1&lt;=$N9),0,IF(AND($G9=1,AI$1&gt;$N9,AI$1&lt;=($Y9+$Z9)),-1*PMT(VLOOKUP($P9,'9 - Finance Strategy Parameters'!$B$3:$C$6,2)/12,$Z9*12,$M9),IF(AND($G9=1,AI$1&gt;($Y9+$Z9),AI$1&lt;=($Y9+$Z9*2)),-1*PMT(VLOOKUP($P9,'9 - Finance Strategy Parameters'!$B$3:$C$6,2)/12,$Z9*12,$M9*(1+$Z$1)^($Z9*2)),IF(AND($G9=1,AI$1&gt;($Y9+$Z9*2),AI$1&lt;=($Y9+$Z9*3)),-1*PMT(VLOOKUP($P9,'9 - Finance Strategy Parameters'!$B$3:$C$6,2)/12,$Z9*12,$M9*(1+$Z$1)^($Z9*3)),"FAILURE"))))))))))</f>
        <v>0</v>
      </c>
      <c r="AJ9" s="159">
        <f>IF($F9=1,0,IF(AND($H9=1,AJ$1&lt;=$Y9),$V9,IF(AND($H9=1,AJ$1&gt;$Y9,AJ$1&lt;=$Y9+$Z9),($T9*(1+$Z$1)^$Z9)/$Z9,IF(AND($H9=1,AJ$1&gt;($Y9+$Z9),AJ$1&lt;=($Y9+$Z9*2)),($T9*(1+$Z$1)^($Z9*2))/$Z9,IF(AND($H9=1,AJ$1&gt;($Y9+$Z9*2),AJ$1&lt;=($Y9+$Z9*3)),($T9*(1+$Z$1)^($Z9*3))/$Z9,IF(AND($H9=1,AJ$1&gt;($Y9+$Z9*3),AJ$1&lt;=($Y9+$Z9*4)),($T9*(1+$Z$1)^($Z9*4))/$Z9,IF(AND($G9=1,AJ$1&lt;=$N9),0,IF(AND($G9=1,AJ$1&gt;$N9,AJ$1&lt;=($Y9+$Z9)),-1*PMT(VLOOKUP($P9,'9 - Finance Strategy Parameters'!$B$3:$C$6,2)/12,$Z9*12,$M9),IF(AND($G9=1,AJ$1&gt;($Y9+$Z9),AJ$1&lt;=($Y9+$Z9*2)),-1*PMT(VLOOKUP($P9,'9 - Finance Strategy Parameters'!$B$3:$C$6,2)/12,$Z9*12,$M9*(1+$Z$1)^($Z9*2)),IF(AND($G9=1,AJ$1&gt;($Y9+$Z9*2),AJ$1&lt;=($Y9+$Z9*3)),-1*PMT(VLOOKUP($P9,'9 - Finance Strategy Parameters'!$B$3:$C$6,2)/12,$Z9*12,$M9*(1+$Z$1)^($Z9*3)),"FAILURE"))))))))))</f>
        <v>0</v>
      </c>
      <c r="AK9" s="159">
        <f>IF($F9=1,0,IF(AND($H9=1,AK$1&lt;=$Y9),$V9,IF(AND($H9=1,AK$1&gt;$Y9,AK$1&lt;=$Y9+$Z9),($T9*(1+$Z$1)^$Z9)/$Z9,IF(AND($H9=1,AK$1&gt;($Y9+$Z9),AK$1&lt;=($Y9+$Z9*2)),($T9*(1+$Z$1)^($Z9*2))/$Z9,IF(AND($H9=1,AK$1&gt;($Y9+$Z9*2),AK$1&lt;=($Y9+$Z9*3)),($T9*(1+$Z$1)^($Z9*3))/$Z9,IF(AND($H9=1,AK$1&gt;($Y9+$Z9*3),AK$1&lt;=($Y9+$Z9*4)),($T9*(1+$Z$1)^($Z9*4))/$Z9,IF(AND($G9=1,AK$1&lt;=$N9),0,IF(AND($G9=1,AK$1&gt;$N9,AK$1&lt;=($Y9+$Z9)),-1*PMT(VLOOKUP($P9,'9 - Finance Strategy Parameters'!$B$3:$C$6,2)/12,$Z9*12,$M9),IF(AND($G9=1,AK$1&gt;($Y9+$Z9),AK$1&lt;=($Y9+$Z9*2)),-1*PMT(VLOOKUP($P9,'9 - Finance Strategy Parameters'!$B$3:$C$6,2)/12,$Z9*12,$M9*(1+$Z$1)^($Z9*2)),IF(AND($G9=1,AK$1&gt;($Y9+$Z9*2),AK$1&lt;=($Y9+$Z9*3)),-1*PMT(VLOOKUP($P9,'9 - Finance Strategy Parameters'!$B$3:$C$6,2)/12,$Z9*12,$M9*(1+$Z$1)^($Z9*3)),"FAILURE"))))))))))</f>
        <v>0</v>
      </c>
      <c r="AL9" s="159">
        <f>IF($F9=1,0,IF(AND($H9=1,AL$1&lt;=$Y9),$V9,IF(AND($H9=1,AL$1&gt;$Y9,AL$1&lt;=$Y9+$Z9),($T9*(1+$Z$1)^$Z9)/$Z9,IF(AND($H9=1,AL$1&gt;($Y9+$Z9),AL$1&lt;=($Y9+$Z9*2)),($T9*(1+$Z$1)^($Z9*2))/$Z9,IF(AND($H9=1,AL$1&gt;($Y9+$Z9*2),AL$1&lt;=($Y9+$Z9*3)),($T9*(1+$Z$1)^($Z9*3))/$Z9,IF(AND($H9=1,AL$1&gt;($Y9+$Z9*3),AL$1&lt;=($Y9+$Z9*4)),($T9*(1+$Z$1)^($Z9*4))/$Z9,IF(AND($G9=1,AL$1&lt;=$N9),0,IF(AND($G9=1,AL$1&gt;$N9,AL$1&lt;=($Y9+$Z9)),-1*PMT(VLOOKUP($P9,'9 - Finance Strategy Parameters'!$B$3:$C$6,2)/12,$Z9*12,$M9),IF(AND($G9=1,AL$1&gt;($Y9+$Z9),AL$1&lt;=($Y9+$Z9*2)),-1*PMT(VLOOKUP($P9,'9 - Finance Strategy Parameters'!$B$3:$C$6,2)/12,$Z9*12,$M9*(1+$Z$1)^($Z9*2)),IF(AND($G9=1,AL$1&gt;($Y9+$Z9*2),AL$1&lt;=($Y9+$Z9*3)),-1*PMT(VLOOKUP($P9,'9 - Finance Strategy Parameters'!$B$3:$C$6,2)/12,$Z9*12,$M9*(1+$Z$1)^($Z9*3)),"FAILURE"))))))))))</f>
        <v>0</v>
      </c>
      <c r="AM9" s="159">
        <f>IF($F9=1,0,IF(AND($H9=1,AM$1&lt;=$Y9),$V9,IF(AND($H9=1,AM$1&gt;$Y9,AM$1&lt;=$Y9+$Z9),($T9*(1+$Z$1)^$Z9)/$Z9,IF(AND($H9=1,AM$1&gt;($Y9+$Z9),AM$1&lt;=($Y9+$Z9*2)),($T9*(1+$Z$1)^($Z9*2))/$Z9,IF(AND($H9=1,AM$1&gt;($Y9+$Z9*2),AM$1&lt;=($Y9+$Z9*3)),($T9*(1+$Z$1)^($Z9*3))/$Z9,IF(AND($H9=1,AM$1&gt;($Y9+$Z9*3),AM$1&lt;=($Y9+$Z9*4)),($T9*(1+$Z$1)^($Z9*4))/$Z9,IF(AND($G9=1,AM$1&lt;=$N9),0,IF(AND($G9=1,AM$1&gt;$N9,AM$1&lt;=($Y9+$Z9)),-1*PMT(VLOOKUP($P9,'9 - Finance Strategy Parameters'!$B$3:$C$6,2)/12,$Z9*12,$M9),IF(AND($G9=1,AM$1&gt;($Y9+$Z9),AM$1&lt;=($Y9+$Z9*2)),-1*PMT(VLOOKUP($P9,'9 - Finance Strategy Parameters'!$B$3:$C$6,2)/12,$Z9*12,$M9*(1+$Z$1)^($Z9*2)),IF(AND($G9=1,AM$1&gt;($Y9+$Z9*2),AM$1&lt;=($Y9+$Z9*3)),-1*PMT(VLOOKUP($P9,'9 - Finance Strategy Parameters'!$B$3:$C$6,2)/12,$Z9*12,$M9*(1+$Z$1)^($Z9*3)),"FAILURE"))))))))))</f>
        <v>0</v>
      </c>
      <c r="AN9" s="159">
        <f>IF($F9=1,0,IF(AND($H9=1,AN$1&lt;=$Y9),$V9,IF(AND($H9=1,AN$1&gt;$Y9,AN$1&lt;=$Y9+$Z9),($T9*(1+$Z$1)^$Z9)/$Z9,IF(AND($H9=1,AN$1&gt;($Y9+$Z9),AN$1&lt;=($Y9+$Z9*2)),($T9*(1+$Z$1)^($Z9*2))/$Z9,IF(AND($H9=1,AN$1&gt;($Y9+$Z9*2),AN$1&lt;=($Y9+$Z9*3)),($T9*(1+$Z$1)^($Z9*3))/$Z9,IF(AND($H9=1,AN$1&gt;($Y9+$Z9*3),AN$1&lt;=($Y9+$Z9*4)),($T9*(1+$Z$1)^($Z9*4))/$Z9,IF(AND($G9=1,AN$1&lt;=$N9),0,IF(AND($G9=1,AN$1&gt;$N9,AN$1&lt;=($Y9+$Z9)),-1*PMT(VLOOKUP($P9,'9 - Finance Strategy Parameters'!$B$3:$C$6,2)/12,$Z9*12,$M9),IF(AND($G9=1,AN$1&gt;($Y9+$Z9),AN$1&lt;=($Y9+$Z9*2)),-1*PMT(VLOOKUP($P9,'9 - Finance Strategy Parameters'!$B$3:$C$6,2)/12,$Z9*12,$M9*(1+$Z$1)^($Z9*2)),IF(AND($G9=1,AN$1&gt;($Y9+$Z9*2),AN$1&lt;=($Y9+$Z9*3)),-1*PMT(VLOOKUP($P9,'9 - Finance Strategy Parameters'!$B$3:$C$6,2)/12,$Z9*12,$M9*(1+$Z$1)^($Z9*3)),"FAILURE"))))))))))</f>
        <v>0</v>
      </c>
      <c r="AO9" s="159">
        <f>IF($F9=1,0,IF(AND($H9=1,AO$1&lt;=$Y9),$V9,IF(AND($H9=1,AO$1&gt;$Y9,AO$1&lt;=$Y9+$Z9),($T9*(1+$Z$1)^$Z9)/$Z9,IF(AND($H9=1,AO$1&gt;($Y9+$Z9),AO$1&lt;=($Y9+$Z9*2)),($T9*(1+$Z$1)^($Z9*2))/$Z9,IF(AND($H9=1,AO$1&gt;($Y9+$Z9*2),AO$1&lt;=($Y9+$Z9*3)),($T9*(1+$Z$1)^($Z9*3))/$Z9,IF(AND($H9=1,AO$1&gt;($Y9+$Z9*3),AO$1&lt;=($Y9+$Z9*4)),($T9*(1+$Z$1)^($Z9*4))/$Z9,IF(AND($G9=1,AO$1&lt;=$N9),0,IF(AND($G9=1,AO$1&gt;$N9,AO$1&lt;=($Y9+$Z9)),-1*PMT(VLOOKUP($P9,'9 - Finance Strategy Parameters'!$B$3:$C$6,2)/12,$Z9*12,$M9),IF(AND($G9=1,AO$1&gt;($Y9+$Z9),AO$1&lt;=($Y9+$Z9*2)),-1*PMT(VLOOKUP($P9,'9 - Finance Strategy Parameters'!$B$3:$C$6,2)/12,$Z9*12,$M9*(1+$Z$1)^($Z9*2)),IF(AND($G9=1,AO$1&gt;($Y9+$Z9*2),AO$1&lt;=($Y9+$Z9*3)),-1*PMT(VLOOKUP($P9,'9 - Finance Strategy Parameters'!$B$3:$C$6,2)/12,$Z9*12,$M9*(1+$Z$1)^($Z9*3)),"FAILURE"))))))))))</f>
        <v>0</v>
      </c>
      <c r="AP9" s="159">
        <f>IF($F9=1,0,IF(AND($H9=1,AP$1&lt;=$Y9),$V9,IF(AND($H9=1,AP$1&gt;$Y9,AP$1&lt;=$Y9+$Z9),($T9*(1+$Z$1)^$Z9)/$Z9,IF(AND($H9=1,AP$1&gt;($Y9+$Z9),AP$1&lt;=($Y9+$Z9*2)),($T9*(1+$Z$1)^($Z9*2))/$Z9,IF(AND($H9=1,AP$1&gt;($Y9+$Z9*2),AP$1&lt;=($Y9+$Z9*3)),($T9*(1+$Z$1)^($Z9*3))/$Z9,IF(AND($H9=1,AP$1&gt;($Y9+$Z9*3),AP$1&lt;=($Y9+$Z9*4)),($T9*(1+$Z$1)^($Z9*4))/$Z9,IF(AND($G9=1,AP$1&lt;=$N9),0,IF(AND($G9=1,AP$1&gt;$N9,AP$1&lt;=($Y9+$Z9)),-1*PMT(VLOOKUP($P9,'9 - Finance Strategy Parameters'!$B$3:$C$6,2)/12,$Z9*12,$M9),IF(AND($G9=1,AP$1&gt;($Y9+$Z9),AP$1&lt;=($Y9+$Z9*2)),-1*PMT(VLOOKUP($P9,'9 - Finance Strategy Parameters'!$B$3:$C$6,2)/12,$Z9*12,$M9*(1+$Z$1)^($Z9*2)),IF(AND($G9=1,AP$1&gt;($Y9+$Z9*2),AP$1&lt;=($Y9+$Z9*3)),-1*PMT(VLOOKUP($P9,'9 - Finance Strategy Parameters'!$B$3:$C$6,2)/12,$Z9*12,$M9*(1+$Z$1)^($Z9*3)),"FAILURE"))))))))))</f>
        <v>0</v>
      </c>
      <c r="AQ9" s="159">
        <f>IF($F9=1,0,IF(AND($H9=1,AQ$1&lt;=$Y9),$V9,IF(AND($H9=1,AQ$1&gt;$Y9,AQ$1&lt;=$Y9+$Z9),($T9*(1+$Z$1)^$Z9)/$Z9,IF(AND($H9=1,AQ$1&gt;($Y9+$Z9),AQ$1&lt;=($Y9+$Z9*2)),($T9*(1+$Z$1)^($Z9*2))/$Z9,IF(AND($H9=1,AQ$1&gt;($Y9+$Z9*2),AQ$1&lt;=($Y9+$Z9*3)),($T9*(1+$Z$1)^($Z9*3))/$Z9,IF(AND($H9=1,AQ$1&gt;($Y9+$Z9*3),AQ$1&lt;=($Y9+$Z9*4)),($T9*(1+$Z$1)^($Z9*4))/$Z9,IF(AND($G9=1,AQ$1&lt;=$N9),0,IF(AND($G9=1,AQ$1&gt;$N9,AQ$1&lt;=($Y9+$Z9)),-1*PMT(VLOOKUP($P9,'9 - Finance Strategy Parameters'!$B$3:$C$6,2)/12,$Z9*12,$M9),IF(AND($G9=1,AQ$1&gt;($Y9+$Z9),AQ$1&lt;=($Y9+$Z9*2)),-1*PMT(VLOOKUP($P9,'9 - Finance Strategy Parameters'!$B$3:$C$6,2)/12,$Z9*12,$M9*(1+$Z$1)^($Z9*2)),IF(AND($G9=1,AQ$1&gt;($Y9+$Z9*2),AQ$1&lt;=($Y9+$Z9*3)),-1*PMT(VLOOKUP($P9,'9 - Finance Strategy Parameters'!$B$3:$C$6,2)/12,$Z9*12,$M9*(1+$Z$1)^($Z9*3)),"FAILURE"))))))))))</f>
        <v>0</v>
      </c>
      <c r="AR9" s="159">
        <f>IF($F9=1,0,IF(AND($H9=1,AR$1&lt;=$Y9),$V9,IF(AND($H9=1,AR$1&gt;$Y9,AR$1&lt;=$Y9+$Z9),($T9*(1+$Z$1)^$Z9)/$Z9,IF(AND($H9=1,AR$1&gt;($Y9+$Z9),AR$1&lt;=($Y9+$Z9*2)),($T9*(1+$Z$1)^($Z9*2))/$Z9,IF(AND($H9=1,AR$1&gt;($Y9+$Z9*2),AR$1&lt;=($Y9+$Z9*3)),($T9*(1+$Z$1)^($Z9*3))/$Z9,IF(AND($H9=1,AR$1&gt;($Y9+$Z9*3),AR$1&lt;=($Y9+$Z9*4)),($T9*(1+$Z$1)^($Z9*4))/$Z9,IF(AND($G9=1,AR$1&lt;=$N9),0,IF(AND($G9=1,AR$1&gt;$N9,AR$1&lt;=($Y9+$Z9)),-1*PMT(VLOOKUP($P9,'9 - Finance Strategy Parameters'!$B$3:$C$6,2)/12,$Z9*12,$M9),IF(AND($G9=1,AR$1&gt;($Y9+$Z9),AR$1&lt;=($Y9+$Z9*2)),-1*PMT(VLOOKUP($P9,'9 - Finance Strategy Parameters'!$B$3:$C$6,2)/12,$Z9*12,$M9*(1+$Z$1)^($Z9*2)),IF(AND($G9=1,AR$1&gt;($Y9+$Z9*2),AR$1&lt;=($Y9+$Z9*3)),-1*PMT(VLOOKUP($P9,'9 - Finance Strategy Parameters'!$B$3:$C$6,2)/12,$Z9*12,$M9*(1+$Z$1)^($Z9*3)),"FAILURE"))))))))))</f>
        <v>0</v>
      </c>
      <c r="AS9" s="159">
        <f>IF($F9=1,0,IF(AND($H9=1,AS$1&lt;=$Y9),$V9,IF(AND($H9=1,AS$1&gt;$Y9,AS$1&lt;=$Y9+$Z9),($T9*(1+$Z$1)^$Z9)/$Z9,IF(AND($H9=1,AS$1&gt;($Y9+$Z9),AS$1&lt;=($Y9+$Z9*2)),($T9*(1+$Z$1)^($Z9*2))/$Z9,IF(AND($H9=1,AS$1&gt;($Y9+$Z9*2),AS$1&lt;=($Y9+$Z9*3)),($T9*(1+$Z$1)^($Z9*3))/$Z9,IF(AND($H9=1,AS$1&gt;($Y9+$Z9*3),AS$1&lt;=($Y9+$Z9*4)),($T9*(1+$Z$1)^($Z9*4))/$Z9,IF(AND($G9=1,AS$1&lt;=$N9),0,IF(AND($G9=1,AS$1&gt;$N9,AS$1&lt;=($Y9+$Z9)),-1*PMT(VLOOKUP($P9,'9 - Finance Strategy Parameters'!$B$3:$C$6,2)/12,$Z9*12,$M9),IF(AND($G9=1,AS$1&gt;($Y9+$Z9),AS$1&lt;=($Y9+$Z9*2)),-1*PMT(VLOOKUP($P9,'9 - Finance Strategy Parameters'!$B$3:$C$6,2)/12,$Z9*12,$M9*(1+$Z$1)^($Z9*2)),IF(AND($G9=1,AS$1&gt;($Y9+$Z9*2),AS$1&lt;=($Y9+$Z9*3)),-1*PMT(VLOOKUP($P9,'9 - Finance Strategy Parameters'!$B$3:$C$6,2)/12,$Z9*12,$M9*(1+$Z$1)^($Z9*3)),"FAILURE"))))))))))</f>
        <v>0</v>
      </c>
      <c r="AT9" s="159">
        <f>IF($F9=1,0,IF(AND($H9=1,AT$1&lt;=$Y9),$V9,IF(AND($H9=1,AT$1&gt;$Y9,AT$1&lt;=$Y9+$Z9),($T9*(1+$Z$1)^$Z9)/$Z9,IF(AND($H9=1,AT$1&gt;($Y9+$Z9),AT$1&lt;=($Y9+$Z9*2)),($T9*(1+$Z$1)^($Z9*2))/$Z9,IF(AND($H9=1,AT$1&gt;($Y9+$Z9*2),AT$1&lt;=($Y9+$Z9*3)),($T9*(1+$Z$1)^($Z9*3))/$Z9,IF(AND($H9=1,AT$1&gt;($Y9+$Z9*3),AT$1&lt;=($Y9+$Z9*4)),($T9*(1+$Z$1)^($Z9*4))/$Z9,IF(AND($G9=1,AT$1&lt;=$N9),0,IF(AND($G9=1,AT$1&gt;$N9,AT$1&lt;=($Y9+$Z9)),-1*PMT(VLOOKUP($P9,'9 - Finance Strategy Parameters'!$B$3:$C$6,2)/12,$Z9*12,$M9),IF(AND($G9=1,AT$1&gt;($Y9+$Z9),AT$1&lt;=($Y9+$Z9*2)),-1*PMT(VLOOKUP($P9,'9 - Finance Strategy Parameters'!$B$3:$C$6,2)/12,$Z9*12,$M9*(1+$Z$1)^($Z9*2)),IF(AND($G9=1,AT$1&gt;($Y9+$Z9*2),AT$1&lt;=($Y9+$Z9*3)),-1*PMT(VLOOKUP($P9,'9 - Finance Strategy Parameters'!$B$3:$C$6,2)/12,$Z9*12,$M9*(1+$Z$1)^($Z9*3)),"FAILURE"))))))))))</f>
        <v>0</v>
      </c>
      <c r="AU9" s="159">
        <f>IF($F9=1,0,IF(AND($H9=1,AU$1&lt;=$Y9),$V9,IF(AND($H9=1,AU$1&gt;$Y9,AU$1&lt;=$Y9+$Z9),($T9*(1+$Z$1)^$Z9)/$Z9,IF(AND($H9=1,AU$1&gt;($Y9+$Z9),AU$1&lt;=($Y9+$Z9*2)),($T9*(1+$Z$1)^($Z9*2))/$Z9,IF(AND($H9=1,AU$1&gt;($Y9+$Z9*2),AU$1&lt;=($Y9+$Z9*3)),($T9*(1+$Z$1)^($Z9*3))/$Z9,IF(AND($H9=1,AU$1&gt;($Y9+$Z9*3),AU$1&lt;=($Y9+$Z9*4)),($T9*(1+$Z$1)^($Z9*4))/$Z9,IF(AND($G9=1,AU$1&lt;=$N9),0,IF(AND($G9=1,AU$1&gt;$N9,AU$1&lt;=($Y9+$Z9)),-1*PMT(VLOOKUP($P9,'9 - Finance Strategy Parameters'!$B$3:$C$6,2)/12,$Z9*12,$M9),IF(AND($G9=1,AU$1&gt;($Y9+$Z9),AU$1&lt;=($Y9+$Z9*2)),-1*PMT(VLOOKUP($P9,'9 - Finance Strategy Parameters'!$B$3:$C$6,2)/12,$Z9*12,$M9*(1+$Z$1)^($Z9*2)),IF(AND($G9=1,AU$1&gt;($Y9+$Z9*2),AU$1&lt;=($Y9+$Z9*3)),-1*PMT(VLOOKUP($P9,'9 - Finance Strategy Parameters'!$B$3:$C$6,2)/12,$Z9*12,$M9*(1+$Z$1)^($Z9*3)),"FAILURE"))))))))))</f>
        <v>0</v>
      </c>
      <c r="AV9" s="159">
        <f>IF($F9=1,0,IF(AND($H9=1,AV$1&lt;=$Y9),$V9,IF(AND($H9=1,AV$1&gt;$Y9,AV$1&lt;=$Y9+$Z9),($T9*(1+$Z$1)^$Z9)/$Z9,IF(AND($H9=1,AV$1&gt;($Y9+$Z9),AV$1&lt;=($Y9+$Z9*2)),($T9*(1+$Z$1)^($Z9*2))/$Z9,IF(AND($H9=1,AV$1&gt;($Y9+$Z9*2),AV$1&lt;=($Y9+$Z9*3)),($T9*(1+$Z$1)^($Z9*3))/$Z9,IF(AND($H9=1,AV$1&gt;($Y9+$Z9*3),AV$1&lt;=($Y9+$Z9*4)),($T9*(1+$Z$1)^($Z9*4))/$Z9,IF(AND($G9=1,AV$1&lt;=$N9),0,IF(AND($G9=1,AV$1&gt;$N9,AV$1&lt;=($Y9+$Z9)),-1*PMT(VLOOKUP($P9,'9 - Finance Strategy Parameters'!$B$3:$C$6,2)/12,$Z9*12,$M9),IF(AND($G9=1,AV$1&gt;($Y9+$Z9),AV$1&lt;=($Y9+$Z9*2)),-1*PMT(VLOOKUP($P9,'9 - Finance Strategy Parameters'!$B$3:$C$6,2)/12,$Z9*12,$M9*(1+$Z$1)^($Z9*2)),IF(AND($G9=1,AV$1&gt;($Y9+$Z9*2),AV$1&lt;=($Y9+$Z9*3)),-1*PMT(VLOOKUP($P9,'9 - Finance Strategy Parameters'!$B$3:$C$6,2)/12,$Z9*12,$M9*(1+$Z$1)^($Z9*3)),"FAILURE"))))))))))</f>
        <v>0</v>
      </c>
      <c r="AW9" s="159">
        <f>IF($F9=1,0,IF(AND($H9=1,AW$1&lt;=$Y9),$V9,IF(AND($H9=1,AW$1&gt;$Y9,AW$1&lt;=$Y9+$Z9),($T9*(1+$Z$1)^$Z9)/$Z9,IF(AND($H9=1,AW$1&gt;($Y9+$Z9),AW$1&lt;=($Y9+$Z9*2)),($T9*(1+$Z$1)^($Z9*2))/$Z9,IF(AND($H9=1,AW$1&gt;($Y9+$Z9*2),AW$1&lt;=($Y9+$Z9*3)),($T9*(1+$Z$1)^($Z9*3))/$Z9,IF(AND($H9=1,AW$1&gt;($Y9+$Z9*3),AW$1&lt;=($Y9+$Z9*4)),($T9*(1+$Z$1)^($Z9*4))/$Z9,IF(AND($G9=1,AW$1&lt;=$N9),0,IF(AND($G9=1,AW$1&gt;$N9,AW$1&lt;=($Y9+$Z9)),-1*PMT(VLOOKUP($P9,'9 - Finance Strategy Parameters'!$B$3:$C$6,2)/12,$Z9*12,$M9),IF(AND($G9=1,AW$1&gt;($Y9+$Z9),AW$1&lt;=($Y9+$Z9*2)),-1*PMT(VLOOKUP($P9,'9 - Finance Strategy Parameters'!$B$3:$C$6,2)/12,$Z9*12,$M9*(1+$Z$1)^($Z9*2)),IF(AND($G9=1,AW$1&gt;($Y9+$Z9*2),AW$1&lt;=($Y9+$Z9*3)),-1*PMT(VLOOKUP($P9,'9 - Finance Strategy Parameters'!$B$3:$C$6,2)/12,$Z9*12,$M9*(1+$Z$1)^($Z9*3)),"FAILURE"))))))))))</f>
        <v>0</v>
      </c>
      <c r="AX9" s="159">
        <f>IF($F9=1,0,IF(AND($H9=1,AX$1&lt;=$Y9),$V9,IF(AND($H9=1,AX$1&gt;$Y9,AX$1&lt;=$Y9+$Z9),($T9*(1+$Z$1)^$Z9)/$Z9,IF(AND($H9=1,AX$1&gt;($Y9+$Z9),AX$1&lt;=($Y9+$Z9*2)),($T9*(1+$Z$1)^($Z9*2))/$Z9,IF(AND($H9=1,AX$1&gt;($Y9+$Z9*2),AX$1&lt;=($Y9+$Z9*3)),($T9*(1+$Z$1)^($Z9*3))/$Z9,IF(AND($H9=1,AX$1&gt;($Y9+$Z9*3),AX$1&lt;=($Y9+$Z9*4)),($T9*(1+$Z$1)^($Z9*4))/$Z9,IF(AND($G9=1,AX$1&lt;=$N9),0,IF(AND($G9=1,AX$1&gt;$N9,AX$1&lt;=($Y9+$Z9)),-1*PMT(VLOOKUP($P9,'9 - Finance Strategy Parameters'!$B$3:$C$6,2)/12,$Z9*12,$M9),IF(AND($G9=1,AX$1&gt;($Y9+$Z9),AX$1&lt;=($Y9+$Z9*2)),-1*PMT(VLOOKUP($P9,'9 - Finance Strategy Parameters'!$B$3:$C$6,2)/12,$Z9*12,$M9*(1+$Z$1)^($Z9*2)),IF(AND($G9=1,AX$1&gt;($Y9+$Z9*2),AX$1&lt;=($Y9+$Z9*3)),-1*PMT(VLOOKUP($P9,'9 - Finance Strategy Parameters'!$B$3:$C$6,2)/12,$Z9*12,$M9*(1+$Z$1)^($Z9*3)),"FAILURE"))))))))))</f>
        <v>0</v>
      </c>
      <c r="AY9" s="159">
        <f>IF($F9=1,0,IF(AND($H9=1,AY$1&lt;=$Y9),$V9,IF(AND($H9=1,AY$1&gt;$Y9,AY$1&lt;=$Y9+$Z9),($T9*(1+$Z$1)^$Z9)/$Z9,IF(AND($H9=1,AY$1&gt;($Y9+$Z9),AY$1&lt;=($Y9+$Z9*2)),($T9*(1+$Z$1)^($Z9*2))/$Z9,IF(AND($H9=1,AY$1&gt;($Y9+$Z9*2),AY$1&lt;=($Y9+$Z9*3)),($T9*(1+$Z$1)^($Z9*3))/$Z9,IF(AND($H9=1,AY$1&gt;($Y9+$Z9*3),AY$1&lt;=($Y9+$Z9*4)),($T9*(1+$Z$1)^($Z9*4))/$Z9,IF(AND($G9=1,AY$1&lt;=$N9),0,IF(AND($G9=1,AY$1&gt;$N9,AY$1&lt;=($Y9+$Z9)),-1*PMT(VLOOKUP($P9,'9 - Finance Strategy Parameters'!$B$3:$C$6,2)/12,$Z9*12,$M9),IF(AND($G9=1,AY$1&gt;($Y9+$Z9),AY$1&lt;=($Y9+$Z9*2)),-1*PMT(VLOOKUP($P9,'9 - Finance Strategy Parameters'!$B$3:$C$6,2)/12,$Z9*12,$M9*(1+$Z$1)^($Z9*2)),IF(AND($G9=1,AY$1&gt;($Y9+$Z9*2),AY$1&lt;=($Y9+$Z9*3)),-1*PMT(VLOOKUP($P9,'9 - Finance Strategy Parameters'!$B$3:$C$6,2)/12,$Z9*12,$M9*(1+$Z$1)^($Z9*3)),"FAILURE"))))))))))</f>
        <v>0</v>
      </c>
      <c r="AZ9" s="159">
        <f>IF($F9=1,0,IF(AND($H9=1,AZ$1&lt;=$Y9),$V9,IF(AND($H9=1,AZ$1&gt;$Y9,AZ$1&lt;=$Y9+$Z9),($T9*(1+$Z$1)^$Z9)/$Z9,IF(AND($H9=1,AZ$1&gt;($Y9+$Z9),AZ$1&lt;=($Y9+$Z9*2)),($T9*(1+$Z$1)^($Z9*2))/$Z9,IF(AND($H9=1,AZ$1&gt;($Y9+$Z9*2),AZ$1&lt;=($Y9+$Z9*3)),($T9*(1+$Z$1)^($Z9*3))/$Z9,IF(AND($H9=1,AZ$1&gt;($Y9+$Z9*3),AZ$1&lt;=($Y9+$Z9*4)),($T9*(1+$Z$1)^($Z9*4))/$Z9,IF(AND($G9=1,AZ$1&lt;=$N9),0,IF(AND($G9=1,AZ$1&gt;$N9,AZ$1&lt;=($Y9+$Z9)),-1*PMT(VLOOKUP($P9,'9 - Finance Strategy Parameters'!$B$3:$C$6,2)/12,$Z9*12,$M9),IF(AND($G9=1,AZ$1&gt;($Y9+$Z9),AZ$1&lt;=($Y9+$Z9*2)),-1*PMT(VLOOKUP($P9,'9 - Finance Strategy Parameters'!$B$3:$C$6,2)/12,$Z9*12,$M9*(1+$Z$1)^($Z9*2)),IF(AND($G9=1,AZ$1&gt;($Y9+$Z9*2),AZ$1&lt;=($Y9+$Z9*3)),-1*PMT(VLOOKUP($P9,'9 - Finance Strategy Parameters'!$B$3:$C$6,2)/12,$Z9*12,$M9*(1+$Z$1)^($Z9*3)),"FAILURE"))))))))))</f>
        <v>0</v>
      </c>
      <c r="BA9" s="159">
        <f>IF($F9=1,0,IF(AND($H9=1,BA$1&lt;=$Y9),$V9,IF(AND($H9=1,BA$1&gt;$Y9,BA$1&lt;=$Y9+$Z9),($T9*(1+$Z$1)^$Z9)/$Z9,IF(AND($H9=1,BA$1&gt;($Y9+$Z9),BA$1&lt;=($Y9+$Z9*2)),($T9*(1+$Z$1)^($Z9*2))/$Z9,IF(AND($H9=1,BA$1&gt;($Y9+$Z9*2),BA$1&lt;=($Y9+$Z9*3)),($T9*(1+$Z$1)^($Z9*3))/$Z9,IF(AND($H9=1,BA$1&gt;($Y9+$Z9*3),BA$1&lt;=($Y9+$Z9*4)),($T9*(1+$Z$1)^($Z9*4))/$Z9,IF(AND($G9=1,BA$1&lt;=$N9),0,IF(AND($G9=1,BA$1&gt;$N9,BA$1&lt;=($Y9+$Z9)),-1*PMT(VLOOKUP($P9,'9 - Finance Strategy Parameters'!$B$3:$C$6,2)/12,$Z9*12,$M9),IF(AND($G9=1,BA$1&gt;($Y9+$Z9),BA$1&lt;=($Y9+$Z9*2)),-1*PMT(VLOOKUP($P9,'9 - Finance Strategy Parameters'!$B$3:$C$6,2)/12,$Z9*12,$M9*(1+$Z$1)^($Z9*2)),IF(AND($G9=1,BA$1&gt;($Y9+$Z9*2),BA$1&lt;=($Y9+$Z9*3)),-1*PMT(VLOOKUP($P9,'9 - Finance Strategy Parameters'!$B$3:$C$6,2)/12,$Z9*12,$M9*(1+$Z$1)^($Z9*3)),"FAILURE"))))))))))</f>
        <v>0</v>
      </c>
      <c r="BB9" s="159">
        <f>IF($F9=1,0,IF(AND($H9=1,BB$1&lt;=$Y9),$V9,IF(AND($H9=1,BB$1&gt;$Y9,BB$1&lt;=$Y9+$Z9),($T9*(1+$Z$1)^$Z9)/$Z9,IF(AND($H9=1,BB$1&gt;($Y9+$Z9),BB$1&lt;=($Y9+$Z9*2)),($T9*(1+$Z$1)^($Z9*2))/$Z9,IF(AND($H9=1,BB$1&gt;($Y9+$Z9*2),BB$1&lt;=($Y9+$Z9*3)),($T9*(1+$Z$1)^($Z9*3))/$Z9,IF(AND($H9=1,BB$1&gt;($Y9+$Z9*3),BB$1&lt;=($Y9+$Z9*4)),($T9*(1+$Z$1)^($Z9*4))/$Z9,IF(AND($G9=1,BB$1&lt;=$N9),0,IF(AND($G9=1,BB$1&gt;$N9,BB$1&lt;=($Y9+$Z9)),-1*PMT(VLOOKUP($P9,'9 - Finance Strategy Parameters'!$B$3:$C$6,2)/12,$Z9*12,$M9),IF(AND($G9=1,BB$1&gt;($Y9+$Z9),BB$1&lt;=($Y9+$Z9*2)),-1*PMT(VLOOKUP($P9,'9 - Finance Strategy Parameters'!$B$3:$C$6,2)/12,$Z9*12,$M9*(1+$Z$1)^($Z9*2)),IF(AND($G9=1,BB$1&gt;($Y9+$Z9*2),BB$1&lt;=($Y9+$Z9*3)),-1*PMT(VLOOKUP($P9,'9 - Finance Strategy Parameters'!$B$3:$C$6,2)/12,$Z9*12,$M9*(1+$Z$1)^($Z9*3)),"FAILURE"))))))))))</f>
        <v>0</v>
      </c>
      <c r="BC9" s="159">
        <f>IF($F9=1,0,IF(AND($H9=1,BC$1&lt;=$Y9),$V9,IF(AND($H9=1,BC$1&gt;$Y9,BC$1&lt;=$Y9+$Z9),($T9*(1+$Z$1)^$Z9)/$Z9,IF(AND($H9=1,BC$1&gt;($Y9+$Z9),BC$1&lt;=($Y9+$Z9*2)),($T9*(1+$Z$1)^($Z9*2))/$Z9,IF(AND($H9=1,BC$1&gt;($Y9+$Z9*2),BC$1&lt;=($Y9+$Z9*3)),($T9*(1+$Z$1)^($Z9*3))/$Z9,IF(AND($H9=1,BC$1&gt;($Y9+$Z9*3),BC$1&lt;=($Y9+$Z9*4)),($T9*(1+$Z$1)^($Z9*4))/$Z9,IF(AND($G9=1,BC$1&lt;=$N9),0,IF(AND($G9=1,BC$1&gt;$N9,BC$1&lt;=($Y9+$Z9)),-1*PMT(VLOOKUP($P9,'9 - Finance Strategy Parameters'!$B$3:$C$6,2)/12,$Z9*12,$M9),IF(AND($G9=1,BC$1&gt;($Y9+$Z9),BC$1&lt;=($Y9+$Z9*2)),-1*PMT(VLOOKUP($P9,'9 - Finance Strategy Parameters'!$B$3:$C$6,2)/12,$Z9*12,$M9*(1+$Z$1)^($Z9*2)),IF(AND($G9=1,BC$1&gt;($Y9+$Z9*2),BC$1&lt;=($Y9+$Z9*3)),-1*PMT(VLOOKUP($P9,'9 - Finance Strategy Parameters'!$B$3:$C$6,2)/12,$Z9*12,$M9*(1+$Z$1)^($Z9*3)),"FAILURE"))))))))))</f>
        <v>0</v>
      </c>
      <c r="BD9" s="159">
        <f>IF($F9=1,0,IF(AND($H9=1,BD$1&lt;=$Y9),$V9,IF(AND($H9=1,BD$1&gt;$Y9,BD$1&lt;=$Y9+$Z9),($T9*(1+$Z$1)^$Z9)/$Z9,IF(AND($H9=1,BD$1&gt;($Y9+$Z9),BD$1&lt;=($Y9+$Z9*2)),($T9*(1+$Z$1)^($Z9*2))/$Z9,IF(AND($H9=1,BD$1&gt;($Y9+$Z9*2),BD$1&lt;=($Y9+$Z9*3)),($T9*(1+$Z$1)^($Z9*3))/$Z9,IF(AND($H9=1,BD$1&gt;($Y9+$Z9*3),BD$1&lt;=($Y9+$Z9*4)),($T9*(1+$Z$1)^($Z9*4))/$Z9,IF(AND($G9=1,BD$1&lt;=$N9),0,IF(AND($G9=1,BD$1&gt;$N9,BD$1&lt;=($Y9+$Z9)),-1*PMT(VLOOKUP($P9,'9 - Finance Strategy Parameters'!$B$3:$C$6,2)/12,$Z9*12,$M9),IF(AND($G9=1,BD$1&gt;($Y9+$Z9),BD$1&lt;=($Y9+$Z9*2)),-1*PMT(VLOOKUP($P9,'9 - Finance Strategy Parameters'!$B$3:$C$6,2)/12,$Z9*12,$M9*(1+$Z$1)^($Z9*2)),IF(AND($G9=1,BD$1&gt;($Y9+$Z9*2),BD$1&lt;=($Y9+$Z9*3)),-1*PMT(VLOOKUP($P9,'9 - Finance Strategy Parameters'!$B$3:$C$6,2)/12,$Z9*12,$M9*(1+$Z$1)^($Z9*3)),"FAILURE"))))))))))</f>
        <v>0</v>
      </c>
      <c r="BE9" s="159">
        <f>IF($F9=1,0,IF(AND($H9=1,BE$1&lt;=$Y9),$V9,IF(AND($H9=1,BE$1&gt;$Y9,BE$1&lt;=$Y9+$Z9),($T9*(1+$Z$1)^$Z9)/$Z9,IF(AND($H9=1,BE$1&gt;($Y9+$Z9),BE$1&lt;=($Y9+$Z9*2)),($T9*(1+$Z$1)^($Z9*2))/$Z9,IF(AND($H9=1,BE$1&gt;($Y9+$Z9*2),BE$1&lt;=($Y9+$Z9*3)),($T9*(1+$Z$1)^($Z9*3))/$Z9,IF(AND($H9=1,BE$1&gt;($Y9+$Z9*3),BE$1&lt;=($Y9+$Z9*4)),($T9*(1+$Z$1)^($Z9*4))/$Z9,IF(AND($G9=1,BE$1&lt;=$N9),0,IF(AND($G9=1,BE$1&gt;$N9,BE$1&lt;=($Y9+$Z9)),-1*PMT(VLOOKUP($P9,'9 - Finance Strategy Parameters'!$B$3:$C$6,2)/12,$Z9*12,$M9),IF(AND($G9=1,BE$1&gt;($Y9+$Z9),BE$1&lt;=($Y9+$Z9*2)),-1*PMT(VLOOKUP($P9,'9 - Finance Strategy Parameters'!$B$3:$C$6,2)/12,$Z9*12,$M9*(1+$Z$1)^($Z9*2)),IF(AND($G9=1,BE$1&gt;($Y9+$Z9*2),BE$1&lt;=($Y9+$Z9*3)),-1*PMT(VLOOKUP($P9,'9 - Finance Strategy Parameters'!$B$3:$C$6,2)/12,$Z9*12,$M9*(1+$Z$1)^($Z9*3)),"FAILURE"))))))))))</f>
        <v>0</v>
      </c>
      <c r="BF9" s="159">
        <f>IF($F9=1,0,IF(AND($H9=1,BF$1&lt;=$Y9),$V9,IF(AND($H9=1,BF$1&gt;$Y9,BF$1&lt;=$Y9+$Z9),($T9*(1+$Z$1)^$Z9)/$Z9,IF(AND($H9=1,BF$1&gt;($Y9+$Z9),BF$1&lt;=($Y9+$Z9*2)),($T9*(1+$Z$1)^($Z9*2))/$Z9,IF(AND($H9=1,BF$1&gt;($Y9+$Z9*2),BF$1&lt;=($Y9+$Z9*3)),($T9*(1+$Z$1)^($Z9*3))/$Z9,IF(AND($H9=1,BF$1&gt;($Y9+$Z9*3),BF$1&lt;=($Y9+$Z9*4)),($T9*(1+$Z$1)^($Z9*4))/$Z9,IF(AND($G9=1,BF$1&lt;=$N9),0,IF(AND($G9=1,BF$1&gt;$N9,BF$1&lt;=($Y9+$Z9)),-1*PMT(VLOOKUP($P9,'9 - Finance Strategy Parameters'!$B$3:$C$6,2)/12,$Z9*12,$M9),IF(AND($G9=1,BF$1&gt;($Y9+$Z9),BF$1&lt;=($Y9+$Z9*2)),-1*PMT(VLOOKUP($P9,'9 - Finance Strategy Parameters'!$B$3:$C$6,2)/12,$Z9*12,$M9*(1+$Z$1)^($Z9*2)),IF(AND($G9=1,BF$1&gt;($Y9+$Z9*2),BF$1&lt;=($Y9+$Z9*3)),-1*PMT(VLOOKUP($P9,'9 - Finance Strategy Parameters'!$B$3:$C$6,2)/12,$Z9*12,$M9*(1+$Z$1)^($Z9*3)),"FAILURE"))))))))))</f>
        <v>0</v>
      </c>
      <c r="BG9" s="159">
        <f>IF($F9=1,0,IF(AND($H9=1,BG$1&lt;=$Y9),$V9,IF(AND($H9=1,BG$1&gt;$Y9,BG$1&lt;=$Y9+$Z9),($T9*(1+$Z$1)^$Z9)/$Z9,IF(AND($H9=1,BG$1&gt;($Y9+$Z9),BG$1&lt;=($Y9+$Z9*2)),($T9*(1+$Z$1)^($Z9*2))/$Z9,IF(AND($H9=1,BG$1&gt;($Y9+$Z9*2),BG$1&lt;=($Y9+$Z9*3)),($T9*(1+$Z$1)^($Z9*3))/$Z9,IF(AND($H9=1,BG$1&gt;($Y9+$Z9*3),BG$1&lt;=($Y9+$Z9*4)),($T9*(1+$Z$1)^($Z9*4))/$Z9,IF(AND($G9=1,BG$1&lt;=$N9),0,IF(AND($G9=1,BG$1&gt;$N9,BG$1&lt;=($Y9+$Z9)),-1*PMT(VLOOKUP($P9,'9 - Finance Strategy Parameters'!$B$3:$C$6,2)/12,$Z9*12,$M9),IF(AND($G9=1,BG$1&gt;($Y9+$Z9),BG$1&lt;=($Y9+$Z9*2)),-1*PMT(VLOOKUP($P9,'9 - Finance Strategy Parameters'!$B$3:$C$6,2)/12,$Z9*12,$M9*(1+$Z$1)^($Z9*2)),IF(AND($G9=1,BG$1&gt;($Y9+$Z9*2),BG$1&lt;=($Y9+$Z9*3)),-1*PMT(VLOOKUP($P9,'9 - Finance Strategy Parameters'!$B$3:$C$6,2)/12,$Z9*12,$M9*(1+$Z$1)^($Z9*3)),"FAILURE"))))))))))</f>
        <v>0</v>
      </c>
      <c r="BH9" s="159">
        <f>IF($F9=1,0,IF(AND($H9=1,BH$1&lt;=$Y9),$V9,IF(AND($H9=1,BH$1&gt;$Y9,BH$1&lt;=$Y9+$Z9),($T9*(1+$Z$1)^$Z9)/$Z9,IF(AND($H9=1,BH$1&gt;($Y9+$Z9),BH$1&lt;=($Y9+$Z9*2)),($T9*(1+$Z$1)^($Z9*2))/$Z9,IF(AND($H9=1,BH$1&gt;($Y9+$Z9*2),BH$1&lt;=($Y9+$Z9*3)),($T9*(1+$Z$1)^($Z9*3))/$Z9,IF(AND($H9=1,BH$1&gt;($Y9+$Z9*3),BH$1&lt;=($Y9+$Z9*4)),($T9*(1+$Z$1)^($Z9*4))/$Z9,IF(AND($G9=1,BH$1&lt;=$N9),0,IF(AND($G9=1,BH$1&gt;$N9,BH$1&lt;=($Y9+$Z9)),-1*PMT(VLOOKUP($P9,'9 - Finance Strategy Parameters'!$B$3:$C$6,2)/12,$Z9*12,$M9),IF(AND($G9=1,BH$1&gt;($Y9+$Z9),BH$1&lt;=($Y9+$Z9*2)),-1*PMT(VLOOKUP($P9,'9 - Finance Strategy Parameters'!$B$3:$C$6,2)/12,$Z9*12,$M9*(1+$Z$1)^($Z9*2)),IF(AND($G9=1,BH$1&gt;($Y9+$Z9*2),BH$1&lt;=($Y9+$Z9*3)),-1*PMT(VLOOKUP($P9,'9 - Finance Strategy Parameters'!$B$3:$C$6,2)/12,$Z9*12,$M9*(1+$Z$1)^($Z9*3)),"FAILURE"))))))))))</f>
        <v>0</v>
      </c>
      <c r="BI9" s="159">
        <f>IF($F9=1,0,IF(AND($H9=1,BI$1&lt;=$Y9),$V9,IF(AND($H9=1,BI$1&gt;$Y9,BI$1&lt;=$Y9+$Z9),($T9*(1+$Z$1)^$Z9)/$Z9,IF(AND($H9=1,BI$1&gt;($Y9+$Z9),BI$1&lt;=($Y9+$Z9*2)),($T9*(1+$Z$1)^($Z9*2))/$Z9,IF(AND($H9=1,BI$1&gt;($Y9+$Z9*2),BI$1&lt;=($Y9+$Z9*3)),($T9*(1+$Z$1)^($Z9*3))/$Z9,IF(AND($H9=1,BI$1&gt;($Y9+$Z9*3),BI$1&lt;=($Y9+$Z9*4)),($T9*(1+$Z$1)^($Z9*4))/$Z9,IF(AND($G9=1,BI$1&lt;=$N9),0,IF(AND($G9=1,BI$1&gt;$N9,BI$1&lt;=($Y9+$Z9)),-1*PMT(VLOOKUP($P9,'9 - Finance Strategy Parameters'!$B$3:$C$6,2)/12,$Z9*12,$M9),IF(AND($G9=1,BI$1&gt;($Y9+$Z9),BI$1&lt;=($Y9+$Z9*2)),-1*PMT(VLOOKUP($P9,'9 - Finance Strategy Parameters'!$B$3:$C$6,2)/12,$Z9*12,$M9*(1+$Z$1)^($Z9*2)),IF(AND($G9=1,BI$1&gt;($Y9+$Z9*2),BI$1&lt;=($Y9+$Z9*3)),-1*PMT(VLOOKUP($P9,'9 - Finance Strategy Parameters'!$B$3:$C$6,2)/12,$Z9*12,$M9*(1+$Z$1)^($Z9*3)),"FAILURE"))))))))))</f>
        <v>0</v>
      </c>
      <c r="BJ9" s="159">
        <f>IF($F9=1,0,IF(AND($H9=1,BJ$1&lt;=$Y9),$V9,IF(AND($H9=1,BJ$1&gt;$Y9,BJ$1&lt;=$Y9+$Z9),($T9*(1+$Z$1)^$Z9)/$Z9,IF(AND($H9=1,BJ$1&gt;($Y9+$Z9),BJ$1&lt;=($Y9+$Z9*2)),($T9*(1+$Z$1)^($Z9*2))/$Z9,IF(AND($H9=1,BJ$1&gt;($Y9+$Z9*2),BJ$1&lt;=($Y9+$Z9*3)),($T9*(1+$Z$1)^($Z9*3))/$Z9,IF(AND($H9=1,BJ$1&gt;($Y9+$Z9*3),BJ$1&lt;=($Y9+$Z9*4)),($T9*(1+$Z$1)^($Z9*4))/$Z9,IF(AND($G9=1,BJ$1&lt;=$N9),0,IF(AND($G9=1,BJ$1&gt;$N9,BJ$1&lt;=($Y9+$Z9)),-1*PMT(VLOOKUP($P9,'9 - Finance Strategy Parameters'!$B$3:$C$6,2)/12,$Z9*12,$M9),IF(AND($G9=1,BJ$1&gt;($Y9+$Z9),BJ$1&lt;=($Y9+$Z9*2)),-1*PMT(VLOOKUP($P9,'9 - Finance Strategy Parameters'!$B$3:$C$6,2)/12,$Z9*12,$M9*(1+$Z$1)^($Z9*2)),IF(AND($G9=1,BJ$1&gt;($Y9+$Z9*2),BJ$1&lt;=($Y9+$Z9*3)),-1*PMT(VLOOKUP($P9,'9 - Finance Strategy Parameters'!$B$3:$C$6,2)/12,$Z9*12,$M9*(1+$Z$1)^($Z9*3)),"FAILURE"))))))))))</f>
        <v>0</v>
      </c>
      <c r="BK9" s="159">
        <f>IF($F9=1,0,IF(AND($H9=1,BK$1&lt;=$Y9),$V9,IF(AND($H9=1,BK$1&gt;$Y9,BK$1&lt;=$Y9+$Z9),($T9*(1+$Z$1)^$Z9)/$Z9,IF(AND($H9=1,BK$1&gt;($Y9+$Z9),BK$1&lt;=($Y9+$Z9*2)),($T9*(1+$Z$1)^($Z9*2))/$Z9,IF(AND($H9=1,BK$1&gt;($Y9+$Z9*2),BK$1&lt;=($Y9+$Z9*3)),($T9*(1+$Z$1)^($Z9*3))/$Z9,IF(AND($H9=1,BK$1&gt;($Y9+$Z9*3),BK$1&lt;=($Y9+$Z9*4)),($T9*(1+$Z$1)^($Z9*4))/$Z9,IF(AND($G9=1,BK$1&lt;=$N9),0,IF(AND($G9=1,BK$1&gt;$N9,BK$1&lt;=($Y9+$Z9)),-1*PMT(VLOOKUP($P9,'9 - Finance Strategy Parameters'!$B$3:$C$6,2)/12,$Z9*12,$M9),IF(AND($G9=1,BK$1&gt;($Y9+$Z9),BK$1&lt;=($Y9+$Z9*2)),-1*PMT(VLOOKUP($P9,'9 - Finance Strategy Parameters'!$B$3:$C$6,2)/12,$Z9*12,$M9*(1+$Z$1)^($Z9*2)),IF(AND($G9=1,BK$1&gt;($Y9+$Z9*2),BK$1&lt;=($Y9+$Z9*3)),-1*PMT(VLOOKUP($P9,'9 - Finance Strategy Parameters'!$B$3:$C$6,2)/12,$Z9*12,$M9*(1+$Z$1)^($Z9*3)),"FAILURE"))))))))))</f>
        <v>0</v>
      </c>
      <c r="BL9" s="159">
        <f>IF($F9=1,0,IF(AND($H9=1,BL$1&lt;=$Y9),$V9,IF(AND($H9=1,BL$1&gt;$Y9,BL$1&lt;=$Y9+$Z9),($T9*(1+$Z$1)^$Z9)/$Z9,IF(AND($H9=1,BL$1&gt;($Y9+$Z9),BL$1&lt;=($Y9+$Z9*2)),($T9*(1+$Z$1)^($Z9*2))/$Z9,IF(AND($H9=1,BL$1&gt;($Y9+$Z9*2),BL$1&lt;=($Y9+$Z9*3)),($T9*(1+$Z$1)^($Z9*3))/$Z9,IF(AND($H9=1,BL$1&gt;($Y9+$Z9*3),BL$1&lt;=($Y9+$Z9*4)),($T9*(1+$Z$1)^($Z9*4))/$Z9,IF(AND($G9=1,BL$1&lt;=$N9),0,IF(AND($G9=1,BL$1&gt;$N9,BL$1&lt;=($Y9+$Z9)),-1*PMT(VLOOKUP($P9,'9 - Finance Strategy Parameters'!$B$3:$C$6,2)/12,$Z9*12,$M9),IF(AND($G9=1,BL$1&gt;($Y9+$Z9),BL$1&lt;=($Y9+$Z9*2)),-1*PMT(VLOOKUP($P9,'9 - Finance Strategy Parameters'!$B$3:$C$6,2)/12,$Z9*12,$M9*(1+$Z$1)^($Z9*2)),IF(AND($G9=1,BL$1&gt;($Y9+$Z9*2),BL$1&lt;=($Y9+$Z9*3)),-1*PMT(VLOOKUP($P9,'9 - Finance Strategy Parameters'!$B$3:$C$6,2)/12,$Z9*12,$M9*(1+$Z$1)^($Z9*3)),"FAILURE"))))))))))</f>
        <v>0</v>
      </c>
      <c r="BM9" s="159">
        <f>IF($F9=1,0,IF(AND($H9=1,BM$1&lt;=$Y9),$V9,IF(AND($H9=1,BM$1&gt;$Y9,BM$1&lt;=$Y9+$Z9),($T9*(1+$Z$1)^$Z9)/$Z9,IF(AND($H9=1,BM$1&gt;($Y9+$Z9),BM$1&lt;=($Y9+$Z9*2)),($T9*(1+$Z$1)^($Z9*2))/$Z9,IF(AND($H9=1,BM$1&gt;($Y9+$Z9*2),BM$1&lt;=($Y9+$Z9*3)),($T9*(1+$Z$1)^($Z9*3))/$Z9,IF(AND($H9=1,BM$1&gt;($Y9+$Z9*3),BM$1&lt;=($Y9+$Z9*4)),($T9*(1+$Z$1)^($Z9*4))/$Z9,IF(AND($G9=1,BM$1&lt;=$N9),0,IF(AND($G9=1,BM$1&gt;$N9,BM$1&lt;=($Y9+$Z9)),-1*PMT(VLOOKUP($P9,'9 - Finance Strategy Parameters'!$B$3:$C$6,2)/12,$Z9*12,$M9),IF(AND($G9=1,BM$1&gt;($Y9+$Z9),BM$1&lt;=($Y9+$Z9*2)),-1*PMT(VLOOKUP($P9,'9 - Finance Strategy Parameters'!$B$3:$C$6,2)/12,$Z9*12,$M9*(1+$Z$1)^($Z9*2)),IF(AND($G9=1,BM$1&gt;($Y9+$Z9*2),BM$1&lt;=($Y9+$Z9*3)),-1*PMT(VLOOKUP($P9,'9 - Finance Strategy Parameters'!$B$3:$C$6,2)/12,$Z9*12,$M9*(1+$Z$1)^($Z9*3)),"FAILURE"))))))))))</f>
        <v>0</v>
      </c>
      <c r="BN9" s="159">
        <f>IF($F9=1,0,IF(AND($H9=1,BN$1&lt;=$Y9),$V9,IF(AND($H9=1,BN$1&gt;$Y9,BN$1&lt;=$Y9+$Z9),($T9*(1+$Z$1)^$Z9)/$Z9,IF(AND($H9=1,BN$1&gt;($Y9+$Z9),BN$1&lt;=($Y9+$Z9*2)),($T9*(1+$Z$1)^($Z9*2))/$Z9,IF(AND($H9=1,BN$1&gt;($Y9+$Z9*2),BN$1&lt;=($Y9+$Z9*3)),($T9*(1+$Z$1)^($Z9*3))/$Z9,IF(AND($H9=1,BN$1&gt;($Y9+$Z9*3),BN$1&lt;=($Y9+$Z9*4)),($T9*(1+$Z$1)^($Z9*4))/$Z9,IF(AND($G9=1,BN$1&lt;=$N9),0,IF(AND($G9=1,BN$1&gt;$N9,BN$1&lt;=($Y9+$Z9)),-1*PMT(VLOOKUP($P9,'9 - Finance Strategy Parameters'!$B$3:$C$6,2)/12,$Z9*12,$M9),IF(AND($G9=1,BN$1&gt;($Y9+$Z9),BN$1&lt;=($Y9+$Z9*2)),-1*PMT(VLOOKUP($P9,'9 - Finance Strategy Parameters'!$B$3:$C$6,2)/12,$Z9*12,$M9*(1+$Z$1)^($Z9*2)),IF(AND($G9=1,BN$1&gt;($Y9+$Z9*2),BN$1&lt;=($Y9+$Z9*3)),-1*PMT(VLOOKUP($P9,'9 - Finance Strategy Parameters'!$B$3:$C$6,2)/12,$Z9*12,$M9*(1+$Z$1)^($Z9*3)),"FAILURE"))))))))))</f>
        <v>0</v>
      </c>
      <c r="BO9" s="159">
        <f>IF($F9=1,0,IF(AND($H9=1,BO$1&lt;=$Y9),$V9,IF(AND($H9=1,BO$1&gt;$Y9,BO$1&lt;=$Y9+$Z9),($T9*(1+$Z$1)^$Z9)/$Z9,IF(AND($H9=1,BO$1&gt;($Y9+$Z9),BO$1&lt;=($Y9+$Z9*2)),($T9*(1+$Z$1)^($Z9*2))/$Z9,IF(AND($H9=1,BO$1&gt;($Y9+$Z9*2),BO$1&lt;=($Y9+$Z9*3)),($T9*(1+$Z$1)^($Z9*3))/$Z9,IF(AND($H9=1,BO$1&gt;($Y9+$Z9*3),BO$1&lt;=($Y9+$Z9*4)),($T9*(1+$Z$1)^($Z9*4))/$Z9,IF(AND($G9=1,BO$1&lt;=$N9),0,IF(AND($G9=1,BO$1&gt;$N9,BO$1&lt;=($Y9+$Z9)),-1*PMT(VLOOKUP($P9,'9 - Finance Strategy Parameters'!$B$3:$C$6,2)/12,$Z9*12,$M9),IF(AND($G9=1,BO$1&gt;($Y9+$Z9),BO$1&lt;=($Y9+$Z9*2)),-1*PMT(VLOOKUP($P9,'9 - Finance Strategy Parameters'!$B$3:$C$6,2)/12,$Z9*12,$M9*(1+$Z$1)^($Z9*2)),IF(AND($G9=1,BO$1&gt;($Y9+$Z9*2),BO$1&lt;=($Y9+$Z9*3)),-1*PMT(VLOOKUP($P9,'9 - Finance Strategy Parameters'!$B$3:$C$6,2)/12,$Z9*12,$M9*(1+$Z$1)^($Z9*3)),"FAILURE"))))))))))</f>
        <v>0</v>
      </c>
      <c r="BP9" s="159">
        <f>IF($F9=1,0,IF(AND($H9=1,BP$1&lt;=$Y9),$V9,IF(AND($H9=1,BP$1&gt;$Y9,BP$1&lt;=$Y9+$Z9),($T9*(1+$Z$1)^$Z9)/$Z9,IF(AND($H9=1,BP$1&gt;($Y9+$Z9),BP$1&lt;=($Y9+$Z9*2)),($T9*(1+$Z$1)^($Z9*2))/$Z9,IF(AND($H9=1,BP$1&gt;($Y9+$Z9*2),BP$1&lt;=($Y9+$Z9*3)),($T9*(1+$Z$1)^($Z9*3))/$Z9,IF(AND($H9=1,BP$1&gt;($Y9+$Z9*3),BP$1&lt;=($Y9+$Z9*4)),($T9*(1+$Z$1)^($Z9*4))/$Z9,IF(AND($G9=1,BP$1&lt;=$N9),0,IF(AND($G9=1,BP$1&gt;$N9,BP$1&lt;=($Y9+$Z9)),-1*PMT(VLOOKUP($P9,'9 - Finance Strategy Parameters'!$B$3:$C$6,2)/12,$Z9*12,$M9),IF(AND($G9=1,BP$1&gt;($Y9+$Z9),BP$1&lt;=($Y9+$Z9*2)),-1*PMT(VLOOKUP($P9,'9 - Finance Strategy Parameters'!$B$3:$C$6,2)/12,$Z9*12,$M9*(1+$Z$1)^($Z9*2)),IF(AND($G9=1,BP$1&gt;($Y9+$Z9*2),BP$1&lt;=($Y9+$Z9*3)),-1*PMT(VLOOKUP($P9,'9 - Finance Strategy Parameters'!$B$3:$C$6,2)/12,$Z9*12,$M9*(1+$Z$1)^($Z9*3)),"FAILURE"))))))))))</f>
        <v>0</v>
      </c>
      <c r="BQ9" s="159">
        <f>IF($F9=1,0,IF(AND($H9=1,BQ$1&lt;=$Y9),$V9,IF(AND($H9=1,BQ$1&gt;$Y9,BQ$1&lt;=$Y9+$Z9),($T9*(1+$Z$1)^$Z9)/$Z9,IF(AND($H9=1,BQ$1&gt;($Y9+$Z9),BQ$1&lt;=($Y9+$Z9*2)),($T9*(1+$Z$1)^($Z9*2))/$Z9,IF(AND($H9=1,BQ$1&gt;($Y9+$Z9*2),BQ$1&lt;=($Y9+$Z9*3)),($T9*(1+$Z$1)^($Z9*3))/$Z9,IF(AND($H9=1,BQ$1&gt;($Y9+$Z9*3),BQ$1&lt;=($Y9+$Z9*4)),($T9*(1+$Z$1)^($Z9*4))/$Z9,IF(AND($G9=1,BQ$1&lt;=$N9),0,IF(AND($G9=1,BQ$1&gt;$N9,BQ$1&lt;=($Y9+$Z9)),-1*PMT(VLOOKUP($P9,'9 - Finance Strategy Parameters'!$B$3:$C$6,2)/12,$Z9*12,$M9),IF(AND($G9=1,BQ$1&gt;($Y9+$Z9),BQ$1&lt;=($Y9+$Z9*2)),-1*PMT(VLOOKUP($P9,'9 - Finance Strategy Parameters'!$B$3:$C$6,2)/12,$Z9*12,$M9*(1+$Z$1)^($Z9*2)),IF(AND($G9=1,BQ$1&gt;($Y9+$Z9*2),BQ$1&lt;=($Y9+$Z9*3)),-1*PMT(VLOOKUP($P9,'9 - Finance Strategy Parameters'!$B$3:$C$6,2)/12,$Z9*12,$M9*(1+$Z$1)^($Z9*3)),"FAILURE"))))))))))</f>
        <v>0</v>
      </c>
      <c r="BR9" s="159">
        <f>IF($F9=1,0,IF(AND($H9=1,BR$1&lt;=$Y9),$V9,IF(AND($H9=1,BR$1&gt;$Y9,BR$1&lt;=$Y9+$Z9),($T9*(1+$Z$1)^$Z9)/$Z9,IF(AND($H9=1,BR$1&gt;($Y9+$Z9),BR$1&lt;=($Y9+$Z9*2)),($T9*(1+$Z$1)^($Z9*2))/$Z9,IF(AND($H9=1,BR$1&gt;($Y9+$Z9*2),BR$1&lt;=($Y9+$Z9*3)),($T9*(1+$Z$1)^($Z9*3))/$Z9,IF(AND($H9=1,BR$1&gt;($Y9+$Z9*3),BR$1&lt;=($Y9+$Z9*4)),($T9*(1+$Z$1)^($Z9*4))/$Z9,IF(AND($G9=1,BR$1&lt;=$N9),0,IF(AND($G9=1,BR$1&gt;$N9,BR$1&lt;=($Y9+$Z9)),-1*PMT(VLOOKUP($P9,'9 - Finance Strategy Parameters'!$B$3:$C$6,2)/12,$Z9*12,$M9),IF(AND($G9=1,BR$1&gt;($Y9+$Z9),BR$1&lt;=($Y9+$Z9*2)),-1*PMT(VLOOKUP($P9,'9 - Finance Strategy Parameters'!$B$3:$C$6,2)/12,$Z9*12,$M9*(1+$Z$1)^($Z9*2)),IF(AND($G9=1,BR$1&gt;($Y9+$Z9*2),BR$1&lt;=($Y9+$Z9*3)),-1*PMT(VLOOKUP($P9,'9 - Finance Strategy Parameters'!$B$3:$C$6,2)/12,$Z9*12,$M9*(1+$Z$1)^($Z9*3)),"FAILURE"))))))))))</f>
        <v>0</v>
      </c>
      <c r="BS9" s="159">
        <f>IF($F9=1,0,IF(AND($H9=1,BS$1&lt;=$Y9),$V9,IF(AND($H9=1,BS$1&gt;$Y9,BS$1&lt;=$Y9+$Z9),($T9*(1+$Z$1)^$Z9)/$Z9,IF(AND($H9=1,BS$1&gt;($Y9+$Z9),BS$1&lt;=($Y9+$Z9*2)),($T9*(1+$Z$1)^($Z9*2))/$Z9,IF(AND($H9=1,BS$1&gt;($Y9+$Z9*2),BS$1&lt;=($Y9+$Z9*3)),($T9*(1+$Z$1)^($Z9*3))/$Z9,IF(AND($H9=1,BS$1&gt;($Y9+$Z9*3),BS$1&lt;=($Y9+$Z9*4)),($T9*(1+$Z$1)^($Z9*4))/$Z9,IF(AND($G9=1,BS$1&lt;=$N9),0,IF(AND($G9=1,BS$1&gt;$N9,BS$1&lt;=($Y9+$Z9)),-1*PMT(VLOOKUP($P9,'9 - Finance Strategy Parameters'!$B$3:$C$6,2)/12,$Z9*12,$M9),IF(AND($G9=1,BS$1&gt;($Y9+$Z9),BS$1&lt;=($Y9+$Z9*2)),-1*PMT(VLOOKUP($P9,'9 - Finance Strategy Parameters'!$B$3:$C$6,2)/12,$Z9*12,$M9*(1+$Z$1)^($Z9*2)),IF(AND($G9=1,BS$1&gt;($Y9+$Z9*2),BS$1&lt;=($Y9+$Z9*3)),-1*PMT(VLOOKUP($P9,'9 - Finance Strategy Parameters'!$B$3:$C$6,2)/12,$Z9*12,$M9*(1+$Z$1)^($Z9*3)),"FAILURE"))))))))))</f>
        <v>0</v>
      </c>
      <c r="BT9" s="159">
        <f>IF($F9=1,0,IF(AND($H9=1,BT$1&lt;=$Y9),$V9,IF(AND($H9=1,BT$1&gt;$Y9,BT$1&lt;=$Y9+$Z9),($T9*(1+$Z$1)^$Z9)/$Z9,IF(AND($H9=1,BT$1&gt;($Y9+$Z9),BT$1&lt;=($Y9+$Z9*2)),($T9*(1+$Z$1)^($Z9*2))/$Z9,IF(AND($H9=1,BT$1&gt;($Y9+$Z9*2),BT$1&lt;=($Y9+$Z9*3)),($T9*(1+$Z$1)^($Z9*3))/$Z9,IF(AND($H9=1,BT$1&gt;($Y9+$Z9*3),BT$1&lt;=($Y9+$Z9*4)),($T9*(1+$Z$1)^($Z9*4))/$Z9,IF(AND($G9=1,BT$1&lt;=$N9),0,IF(AND($G9=1,BT$1&gt;$N9,BT$1&lt;=($Y9+$Z9)),-1*PMT(VLOOKUP($P9,'9 - Finance Strategy Parameters'!$B$3:$C$6,2)/12,$Z9*12,$M9),IF(AND($G9=1,BT$1&gt;($Y9+$Z9),BT$1&lt;=($Y9+$Z9*2)),-1*PMT(VLOOKUP($P9,'9 - Finance Strategy Parameters'!$B$3:$C$6,2)/12,$Z9*12,$M9*(1+$Z$1)^($Z9*2)),IF(AND($G9=1,BT$1&gt;($Y9+$Z9*2),BT$1&lt;=($Y9+$Z9*3)),-1*PMT(VLOOKUP($P9,'9 - Finance Strategy Parameters'!$B$3:$C$6,2)/12,$Z9*12,$M9*(1+$Z$1)^($Z9*3)),"FAILURE"))))))))))</f>
        <v>0</v>
      </c>
    </row>
    <row r="10" spans="1:72" ht="30" x14ac:dyDescent="0.25">
      <c r="A10" s="10" t="s">
        <v>34</v>
      </c>
      <c r="B10" s="138">
        <f>INDEX('8-Choosing Asset Strategies'!$B$4:$B$101,MATCH('9 - Financing Strategy'!C10,'8-Choosing Asset Strategies'!$C$4:$C$101,0))</f>
        <v>1</v>
      </c>
      <c r="C10" s="28" t="s">
        <v>131</v>
      </c>
      <c r="D10" s="13" t="str">
        <f>IF(INDEX('8-Choosing Asset Strategies'!$CW$4:$CW$101,MATCH($C10,'8-Choosing Asset Strategies'!$C$4:$C$101,0))=0,"",INDEX('8-Choosing Asset Strategies'!$CW$4:$CW$101,MATCH(C10,'8-Choosing Asset Strategies'!$C$4:$C$101,0)))</f>
        <v>Should be upgraded to 4" line</v>
      </c>
      <c r="E10" s="27"/>
      <c r="F10" s="138">
        <v>1</v>
      </c>
      <c r="G10" s="138"/>
      <c r="H10" s="138"/>
      <c r="J10" s="143">
        <f>IF(F10=1,ROUND(INDEX('8-Choosing Asset Strategies'!$DL$4:$DL$101,MATCH($C10,'8-Choosing Asset Strategies'!$C$4:$C$101,0)),2),"")</f>
        <v>46160.58</v>
      </c>
      <c r="K10" s="12">
        <f>IF(F10=1,ROUND(INDEX('8-Choosing Asset Strategies'!$DC$4:$DC$101,MATCH($C10,'8-Choosing Asset Strategies'!$C$4:$C$101,0)),2),"")</f>
        <v>10</v>
      </c>
      <c r="L10" s="12"/>
      <c r="M10" s="143" t="str">
        <f>IF(G10=1,ROUND(INDEX('8-Choosing Asset Strategies'!$DL$4:$DL$101,MATCH($C10,'8-Choosing Asset Strategies'!$C$4:$C$101,0)),2),"")</f>
        <v/>
      </c>
      <c r="N10" s="12" t="str">
        <f>IF(G10=1,ROUND(INDEX('8-Choosing Asset Strategies'!$DC$4:$DC$101,MATCH($C10,'8-Choosing Asset Strategies'!$C$4:$C$101,0)),2),"")</f>
        <v/>
      </c>
      <c r="O10" s="12" t="str">
        <f>IF(G10="","",INDEX('9 - Finance Strategy Parameters'!$H$3:$H$9,MATCH(B10,'9 - Finance Strategy Parameters'!$F$3:$F$9,0)))</f>
        <v/>
      </c>
      <c r="P10" s="12"/>
      <c r="Q10" s="144" t="str">
        <f>IFERROR((M10*INDEX('9 - Finance Strategy Parameters'!$C$3:$C$6,MATCH(P10,'9 - Finance Strategy Parameters'!$B$3:$B$6,0))/12*(1+INDEX('9 - Finance Strategy Parameters'!$C$3:$C$6,MATCH(P10,'9 - Finance Strategy Parameters'!$B$3:$B$6,0))/12)^(O10*12))/((1+INDEX('9 - Finance Strategy Parameters'!$C$3:$C$6,MATCH(P10,'9 - Finance Strategy Parameters'!$B$3:$B$6,0))/12)^(O10*12)-1),"")</f>
        <v/>
      </c>
      <c r="R10" s="144" t="str">
        <f t="shared" si="3"/>
        <v/>
      </c>
      <c r="S10" s="12"/>
      <c r="T10" s="143" t="str">
        <f>IF(H10=1,ROUND(INDEX('8-Choosing Asset Strategies'!$DL$4:$DL$101,MATCH($C10,'8-Choosing Asset Strategies'!$C$4:$C$101,0)),2),"")</f>
        <v/>
      </c>
      <c r="U10" s="145" t="str">
        <f>IF(H10=1,ROUND(INDEX('8-Choosing Asset Strategies'!$DC$4:$DC$101,MATCH($C10,'8-Choosing Asset Strategies'!$C$4:$C$101,0)),2),"")</f>
        <v/>
      </c>
      <c r="V10" s="101" t="str">
        <f t="shared" si="1"/>
        <v/>
      </c>
      <c r="W10" s="155" t="str">
        <f t="shared" si="2"/>
        <v/>
      </c>
      <c r="Y10">
        <f>INDEX('8-Choosing Asset Strategies'!$DC$4:$DC$101,MATCH(C10,'8-Choosing Asset Strategies'!$C$4:$C$101,0))</f>
        <v>10</v>
      </c>
      <c r="Z10">
        <f>INDEX('8-Choosing Asset Strategies'!$DA$4:$DA$101,MATCH(C10,'8-Choosing Asset Strategies'!$C$4:$C$101,0))</f>
        <v>35</v>
      </c>
      <c r="AB10" s="159">
        <f>IF($F10=1,0,IF(AND($H10=1,AB$1&lt;=$Y10),$V10,IF(AND($H10=1,AB$1&gt;$Y10,AB$1&lt;=$Y10+$Z10),($T10*(1+$Z$1)^$Z10)/$Z10,IF(AND($H10=1,AB$1&gt;($Y10+$Z10),AB$1&lt;=($Y10+$Z10*2)),($T10*(1+$Z$1)^($Z10*2))/$Z10,IF(AND($H10=1,AB$1&gt;($Y10+$Z10*2),AB$1&lt;=($Y10+$Z10*3)),($T10*(1+$Z$1)^($Z10*3))/$Z10,IF(AND($H10=1,AB$1&gt;($Y10+$Z10*3),AB$1&lt;=($Y10+$Z10*4)),($T10*(1+$Z$1)^($Z10*4))/$Z10,IF(AND($G10=1,AB$1&lt;=$N10),0,IF(AND($G10=1,AB$1&gt;$N10,AB$1&lt;=($Y10+$Z10)),-1*PMT(VLOOKUP($P10,'9 - Finance Strategy Parameters'!$B$3:$C$6,2)/12,$Z10*12,$M10),IF(AND($G10=1,AB$1&gt;($Y10+$Z10),AB$1&lt;=($Y10+$Z10*2)),-1*PMT(VLOOKUP($P10,'9 - Finance Strategy Parameters'!$B$3:$C$6,2)/12,$Z10*12,$M10*(1+$Z$1)^($Z10*2)),IF(AND($G10=1,AB$1&gt;($Y10+$Z10*2),AB$1&lt;=($Y10+$Z10*3)),-1*PMT(VLOOKUP($P10,'9 - Finance Strategy Parameters'!$B$3:$C$6,2)/12,$Z10*12,$M10*(1+$Z$1)^($Z10*3)),"FAILURE"))))))))))</f>
        <v>0</v>
      </c>
      <c r="AC10" s="159">
        <f>IF($F10=1,0,IF(AND($H10=1,AC$1&lt;=$Y10),$V10,IF(AND($H10=1,AC$1&gt;$Y10,AC$1&lt;=$Y10+$Z10),($T10*(1+$Z$1)^$Z10)/$Z10,IF(AND($H10=1,AC$1&gt;($Y10+$Z10),AC$1&lt;=($Y10+$Z10*2)),($T10*(1+$Z$1)^($Z10*2))/$Z10,IF(AND($H10=1,AC$1&gt;($Y10+$Z10*2),AC$1&lt;=($Y10+$Z10*3)),($T10*(1+$Z$1)^($Z10*3))/$Z10,IF(AND($H10=1,AC$1&gt;($Y10+$Z10*3),AC$1&lt;=($Y10+$Z10*4)),($T10*(1+$Z$1)^($Z10*4))/$Z10,IF(AND($G10=1,AC$1&lt;=$N10),0,IF(AND($G10=1,AC$1&gt;$N10,AC$1&lt;=($Y10+$Z10)),-1*PMT(VLOOKUP($P10,'9 - Finance Strategy Parameters'!$B$3:$C$6,2)/12,$Z10*12,$M10),IF(AND($G10=1,AC$1&gt;($Y10+$Z10),AC$1&lt;=($Y10+$Z10*2)),-1*PMT(VLOOKUP($P10,'9 - Finance Strategy Parameters'!$B$3:$C$6,2)/12,$Z10*12,$M10*(1+$Z$1)^($Z10*2)),IF(AND($G10=1,AC$1&gt;($Y10+$Z10*2),AC$1&lt;=($Y10+$Z10*3)),-1*PMT(VLOOKUP($P10,'9 - Finance Strategy Parameters'!$B$3:$C$6,2)/12,$Z10*12,$M10*(1+$Z$1)^($Z10*3)),"FAILURE"))))))))))</f>
        <v>0</v>
      </c>
      <c r="AD10" s="159">
        <f>IF($F10=1,0,IF(AND($H10=1,AD$1&lt;=$Y10),$V10,IF(AND($H10=1,AD$1&gt;$Y10,AD$1&lt;=$Y10+$Z10),($T10*(1+$Z$1)^$Z10)/$Z10,IF(AND($H10=1,AD$1&gt;($Y10+$Z10),AD$1&lt;=($Y10+$Z10*2)),($T10*(1+$Z$1)^($Z10*2))/$Z10,IF(AND($H10=1,AD$1&gt;($Y10+$Z10*2),AD$1&lt;=($Y10+$Z10*3)),($T10*(1+$Z$1)^($Z10*3))/$Z10,IF(AND($H10=1,AD$1&gt;($Y10+$Z10*3),AD$1&lt;=($Y10+$Z10*4)),($T10*(1+$Z$1)^($Z10*4))/$Z10,IF(AND($G10=1,AD$1&lt;=$N10),0,IF(AND($G10=1,AD$1&gt;$N10,AD$1&lt;=($Y10+$Z10)),-1*PMT(VLOOKUP($P10,'9 - Finance Strategy Parameters'!$B$3:$C$6,2)/12,$Z10*12,$M10),IF(AND($G10=1,AD$1&gt;($Y10+$Z10),AD$1&lt;=($Y10+$Z10*2)),-1*PMT(VLOOKUP($P10,'9 - Finance Strategy Parameters'!$B$3:$C$6,2)/12,$Z10*12,$M10*(1+$Z$1)^($Z10*2)),IF(AND($G10=1,AD$1&gt;($Y10+$Z10*2),AD$1&lt;=($Y10+$Z10*3)),-1*PMT(VLOOKUP($P10,'9 - Finance Strategy Parameters'!$B$3:$C$6,2)/12,$Z10*12,$M10*(1+$Z$1)^($Z10*3)),"FAILURE"))))))))))</f>
        <v>0</v>
      </c>
      <c r="AE10" s="159">
        <f>IF($F10=1,0,IF(AND($H10=1,AE$1&lt;=$Y10),$V10,IF(AND($H10=1,AE$1&gt;$Y10,AE$1&lt;=$Y10+$Z10),($T10*(1+$Z$1)^$Z10)/$Z10,IF(AND($H10=1,AE$1&gt;($Y10+$Z10),AE$1&lt;=($Y10+$Z10*2)),($T10*(1+$Z$1)^($Z10*2))/$Z10,IF(AND($H10=1,AE$1&gt;($Y10+$Z10*2),AE$1&lt;=($Y10+$Z10*3)),($T10*(1+$Z$1)^($Z10*3))/$Z10,IF(AND($H10=1,AE$1&gt;($Y10+$Z10*3),AE$1&lt;=($Y10+$Z10*4)),($T10*(1+$Z$1)^($Z10*4))/$Z10,IF(AND($G10=1,AE$1&lt;=$N10),0,IF(AND($G10=1,AE$1&gt;$N10,AE$1&lt;=($Y10+$Z10)),-1*PMT(VLOOKUP($P10,'9 - Finance Strategy Parameters'!$B$3:$C$6,2)/12,$Z10*12,$M10),IF(AND($G10=1,AE$1&gt;($Y10+$Z10),AE$1&lt;=($Y10+$Z10*2)),-1*PMT(VLOOKUP($P10,'9 - Finance Strategy Parameters'!$B$3:$C$6,2)/12,$Z10*12,$M10*(1+$Z$1)^($Z10*2)),IF(AND($G10=1,AE$1&gt;($Y10+$Z10*2),AE$1&lt;=($Y10+$Z10*3)),-1*PMT(VLOOKUP($P10,'9 - Finance Strategy Parameters'!$B$3:$C$6,2)/12,$Z10*12,$M10*(1+$Z$1)^($Z10*3)),"FAILURE"))))))))))</f>
        <v>0</v>
      </c>
      <c r="AF10" s="159">
        <f>IF($F10=1,0,IF(AND($H10=1,AF$1&lt;=$Y10),$V10,IF(AND($H10=1,AF$1&gt;$Y10,AF$1&lt;=$Y10+$Z10),($T10*(1+$Z$1)^$Z10)/$Z10,IF(AND($H10=1,AF$1&gt;($Y10+$Z10),AF$1&lt;=($Y10+$Z10*2)),($T10*(1+$Z$1)^($Z10*2))/$Z10,IF(AND($H10=1,AF$1&gt;($Y10+$Z10*2),AF$1&lt;=($Y10+$Z10*3)),($T10*(1+$Z$1)^($Z10*3))/$Z10,IF(AND($H10=1,AF$1&gt;($Y10+$Z10*3),AF$1&lt;=($Y10+$Z10*4)),($T10*(1+$Z$1)^($Z10*4))/$Z10,IF(AND($G10=1,AF$1&lt;=$N10),0,IF(AND($G10=1,AF$1&gt;$N10,AF$1&lt;=($Y10+$Z10)),-1*PMT(VLOOKUP($P10,'9 - Finance Strategy Parameters'!$B$3:$C$6,2)/12,$Z10*12,$M10),IF(AND($G10=1,AF$1&gt;($Y10+$Z10),AF$1&lt;=($Y10+$Z10*2)),-1*PMT(VLOOKUP($P10,'9 - Finance Strategy Parameters'!$B$3:$C$6,2)/12,$Z10*12,$M10*(1+$Z$1)^($Z10*2)),IF(AND($G10=1,AF$1&gt;($Y10+$Z10*2),AF$1&lt;=($Y10+$Z10*3)),-1*PMT(VLOOKUP($P10,'9 - Finance Strategy Parameters'!$B$3:$C$6,2)/12,$Z10*12,$M10*(1+$Z$1)^($Z10*3)),"FAILURE"))))))))))</f>
        <v>0</v>
      </c>
      <c r="AG10" s="159">
        <f>IF($F10=1,0,IF(AND($H10=1,AG$1&lt;=$Y10),$V10,IF(AND($H10=1,AG$1&gt;$Y10,AG$1&lt;=$Y10+$Z10),($T10*(1+$Z$1)^$Z10)/$Z10,IF(AND($H10=1,AG$1&gt;($Y10+$Z10),AG$1&lt;=($Y10+$Z10*2)),($T10*(1+$Z$1)^($Z10*2))/$Z10,IF(AND($H10=1,AG$1&gt;($Y10+$Z10*2),AG$1&lt;=($Y10+$Z10*3)),($T10*(1+$Z$1)^($Z10*3))/$Z10,IF(AND($H10=1,AG$1&gt;($Y10+$Z10*3),AG$1&lt;=($Y10+$Z10*4)),($T10*(1+$Z$1)^($Z10*4))/$Z10,IF(AND($G10=1,AG$1&lt;=$N10),0,IF(AND($G10=1,AG$1&gt;$N10,AG$1&lt;=($Y10+$Z10)),-1*PMT(VLOOKUP($P10,'9 - Finance Strategy Parameters'!$B$3:$C$6,2)/12,$Z10*12,$M10),IF(AND($G10=1,AG$1&gt;($Y10+$Z10),AG$1&lt;=($Y10+$Z10*2)),-1*PMT(VLOOKUP($P10,'9 - Finance Strategy Parameters'!$B$3:$C$6,2)/12,$Z10*12,$M10*(1+$Z$1)^($Z10*2)),IF(AND($G10=1,AG$1&gt;($Y10+$Z10*2),AG$1&lt;=($Y10+$Z10*3)),-1*PMT(VLOOKUP($P10,'9 - Finance Strategy Parameters'!$B$3:$C$6,2)/12,$Z10*12,$M10*(1+$Z$1)^($Z10*3)),"FAILURE"))))))))))</f>
        <v>0</v>
      </c>
      <c r="AH10" s="159">
        <f>IF($F10=1,0,IF(AND($H10=1,AH$1&lt;=$Y10),$V10,IF(AND($H10=1,AH$1&gt;$Y10,AH$1&lt;=$Y10+$Z10),($T10*(1+$Z$1)^$Z10)/$Z10,IF(AND($H10=1,AH$1&gt;($Y10+$Z10),AH$1&lt;=($Y10+$Z10*2)),($T10*(1+$Z$1)^($Z10*2))/$Z10,IF(AND($H10=1,AH$1&gt;($Y10+$Z10*2),AH$1&lt;=($Y10+$Z10*3)),($T10*(1+$Z$1)^($Z10*3))/$Z10,IF(AND($H10=1,AH$1&gt;($Y10+$Z10*3),AH$1&lt;=($Y10+$Z10*4)),($T10*(1+$Z$1)^($Z10*4))/$Z10,IF(AND($G10=1,AH$1&lt;=$N10),0,IF(AND($G10=1,AH$1&gt;$N10,AH$1&lt;=($Y10+$Z10)),-1*PMT(VLOOKUP($P10,'9 - Finance Strategy Parameters'!$B$3:$C$6,2)/12,$Z10*12,$M10),IF(AND($G10=1,AH$1&gt;($Y10+$Z10),AH$1&lt;=($Y10+$Z10*2)),-1*PMT(VLOOKUP($P10,'9 - Finance Strategy Parameters'!$B$3:$C$6,2)/12,$Z10*12,$M10*(1+$Z$1)^($Z10*2)),IF(AND($G10=1,AH$1&gt;($Y10+$Z10*2),AH$1&lt;=($Y10+$Z10*3)),-1*PMT(VLOOKUP($P10,'9 - Finance Strategy Parameters'!$B$3:$C$6,2)/12,$Z10*12,$M10*(1+$Z$1)^($Z10*3)),"FAILURE"))))))))))</f>
        <v>0</v>
      </c>
      <c r="AI10" s="159">
        <f>IF($F10=1,0,IF(AND($H10=1,AI$1&lt;=$Y10),$V10,IF(AND($H10=1,AI$1&gt;$Y10,AI$1&lt;=$Y10+$Z10),($T10*(1+$Z$1)^$Z10)/$Z10,IF(AND($H10=1,AI$1&gt;($Y10+$Z10),AI$1&lt;=($Y10+$Z10*2)),($T10*(1+$Z$1)^($Z10*2))/$Z10,IF(AND($H10=1,AI$1&gt;($Y10+$Z10*2),AI$1&lt;=($Y10+$Z10*3)),($T10*(1+$Z$1)^($Z10*3))/$Z10,IF(AND($H10=1,AI$1&gt;($Y10+$Z10*3),AI$1&lt;=($Y10+$Z10*4)),($T10*(1+$Z$1)^($Z10*4))/$Z10,IF(AND($G10=1,AI$1&lt;=$N10),0,IF(AND($G10=1,AI$1&gt;$N10,AI$1&lt;=($Y10+$Z10)),-1*PMT(VLOOKUP($P10,'9 - Finance Strategy Parameters'!$B$3:$C$6,2)/12,$Z10*12,$M10),IF(AND($G10=1,AI$1&gt;($Y10+$Z10),AI$1&lt;=($Y10+$Z10*2)),-1*PMT(VLOOKUP($P10,'9 - Finance Strategy Parameters'!$B$3:$C$6,2)/12,$Z10*12,$M10*(1+$Z$1)^($Z10*2)),IF(AND($G10=1,AI$1&gt;($Y10+$Z10*2),AI$1&lt;=($Y10+$Z10*3)),-1*PMT(VLOOKUP($P10,'9 - Finance Strategy Parameters'!$B$3:$C$6,2)/12,$Z10*12,$M10*(1+$Z$1)^($Z10*3)),"FAILURE"))))))))))</f>
        <v>0</v>
      </c>
      <c r="AJ10" s="159">
        <f>IF($F10=1,0,IF(AND($H10=1,AJ$1&lt;=$Y10),$V10,IF(AND($H10=1,AJ$1&gt;$Y10,AJ$1&lt;=$Y10+$Z10),($T10*(1+$Z$1)^$Z10)/$Z10,IF(AND($H10=1,AJ$1&gt;($Y10+$Z10),AJ$1&lt;=($Y10+$Z10*2)),($T10*(1+$Z$1)^($Z10*2))/$Z10,IF(AND($H10=1,AJ$1&gt;($Y10+$Z10*2),AJ$1&lt;=($Y10+$Z10*3)),($T10*(1+$Z$1)^($Z10*3))/$Z10,IF(AND($H10=1,AJ$1&gt;($Y10+$Z10*3),AJ$1&lt;=($Y10+$Z10*4)),($T10*(1+$Z$1)^($Z10*4))/$Z10,IF(AND($G10=1,AJ$1&lt;=$N10),0,IF(AND($G10=1,AJ$1&gt;$N10,AJ$1&lt;=($Y10+$Z10)),-1*PMT(VLOOKUP($P10,'9 - Finance Strategy Parameters'!$B$3:$C$6,2)/12,$Z10*12,$M10),IF(AND($G10=1,AJ$1&gt;($Y10+$Z10),AJ$1&lt;=($Y10+$Z10*2)),-1*PMT(VLOOKUP($P10,'9 - Finance Strategy Parameters'!$B$3:$C$6,2)/12,$Z10*12,$M10*(1+$Z$1)^($Z10*2)),IF(AND($G10=1,AJ$1&gt;($Y10+$Z10*2),AJ$1&lt;=($Y10+$Z10*3)),-1*PMT(VLOOKUP($P10,'9 - Finance Strategy Parameters'!$B$3:$C$6,2)/12,$Z10*12,$M10*(1+$Z$1)^($Z10*3)),"FAILURE"))))))))))</f>
        <v>0</v>
      </c>
      <c r="AK10" s="159">
        <f>IF($F10=1,0,IF(AND($H10=1,AK$1&lt;=$Y10),$V10,IF(AND($H10=1,AK$1&gt;$Y10,AK$1&lt;=$Y10+$Z10),($T10*(1+$Z$1)^$Z10)/$Z10,IF(AND($H10=1,AK$1&gt;($Y10+$Z10),AK$1&lt;=($Y10+$Z10*2)),($T10*(1+$Z$1)^($Z10*2))/$Z10,IF(AND($H10=1,AK$1&gt;($Y10+$Z10*2),AK$1&lt;=($Y10+$Z10*3)),($T10*(1+$Z$1)^($Z10*3))/$Z10,IF(AND($H10=1,AK$1&gt;($Y10+$Z10*3),AK$1&lt;=($Y10+$Z10*4)),($T10*(1+$Z$1)^($Z10*4))/$Z10,IF(AND($G10=1,AK$1&lt;=$N10),0,IF(AND($G10=1,AK$1&gt;$N10,AK$1&lt;=($Y10+$Z10)),-1*PMT(VLOOKUP($P10,'9 - Finance Strategy Parameters'!$B$3:$C$6,2)/12,$Z10*12,$M10),IF(AND($G10=1,AK$1&gt;($Y10+$Z10),AK$1&lt;=($Y10+$Z10*2)),-1*PMT(VLOOKUP($P10,'9 - Finance Strategy Parameters'!$B$3:$C$6,2)/12,$Z10*12,$M10*(1+$Z$1)^($Z10*2)),IF(AND($G10=1,AK$1&gt;($Y10+$Z10*2),AK$1&lt;=($Y10+$Z10*3)),-1*PMT(VLOOKUP($P10,'9 - Finance Strategy Parameters'!$B$3:$C$6,2)/12,$Z10*12,$M10*(1+$Z$1)^($Z10*3)),"FAILURE"))))))))))</f>
        <v>0</v>
      </c>
      <c r="AL10" s="159">
        <f>IF($F10=1,0,IF(AND($H10=1,AL$1&lt;=$Y10),$V10,IF(AND($H10=1,AL$1&gt;$Y10,AL$1&lt;=$Y10+$Z10),($T10*(1+$Z$1)^$Z10)/$Z10,IF(AND($H10=1,AL$1&gt;($Y10+$Z10),AL$1&lt;=($Y10+$Z10*2)),($T10*(1+$Z$1)^($Z10*2))/$Z10,IF(AND($H10=1,AL$1&gt;($Y10+$Z10*2),AL$1&lt;=($Y10+$Z10*3)),($T10*(1+$Z$1)^($Z10*3))/$Z10,IF(AND($H10=1,AL$1&gt;($Y10+$Z10*3),AL$1&lt;=($Y10+$Z10*4)),($T10*(1+$Z$1)^($Z10*4))/$Z10,IF(AND($G10=1,AL$1&lt;=$N10),0,IF(AND($G10=1,AL$1&gt;$N10,AL$1&lt;=($Y10+$Z10)),-1*PMT(VLOOKUP($P10,'9 - Finance Strategy Parameters'!$B$3:$C$6,2)/12,$Z10*12,$M10),IF(AND($G10=1,AL$1&gt;($Y10+$Z10),AL$1&lt;=($Y10+$Z10*2)),-1*PMT(VLOOKUP($P10,'9 - Finance Strategy Parameters'!$B$3:$C$6,2)/12,$Z10*12,$M10*(1+$Z$1)^($Z10*2)),IF(AND($G10=1,AL$1&gt;($Y10+$Z10*2),AL$1&lt;=($Y10+$Z10*3)),-1*PMT(VLOOKUP($P10,'9 - Finance Strategy Parameters'!$B$3:$C$6,2)/12,$Z10*12,$M10*(1+$Z$1)^($Z10*3)),"FAILURE"))))))))))</f>
        <v>0</v>
      </c>
      <c r="AM10" s="159">
        <f>IF($F10=1,0,IF(AND($H10=1,AM$1&lt;=$Y10),$V10,IF(AND($H10=1,AM$1&gt;$Y10,AM$1&lt;=$Y10+$Z10),($T10*(1+$Z$1)^$Z10)/$Z10,IF(AND($H10=1,AM$1&gt;($Y10+$Z10),AM$1&lt;=($Y10+$Z10*2)),($T10*(1+$Z$1)^($Z10*2))/$Z10,IF(AND($H10=1,AM$1&gt;($Y10+$Z10*2),AM$1&lt;=($Y10+$Z10*3)),($T10*(1+$Z$1)^($Z10*3))/$Z10,IF(AND($H10=1,AM$1&gt;($Y10+$Z10*3),AM$1&lt;=($Y10+$Z10*4)),($T10*(1+$Z$1)^($Z10*4))/$Z10,IF(AND($G10=1,AM$1&lt;=$N10),0,IF(AND($G10=1,AM$1&gt;$N10,AM$1&lt;=($Y10+$Z10)),-1*PMT(VLOOKUP($P10,'9 - Finance Strategy Parameters'!$B$3:$C$6,2)/12,$Z10*12,$M10),IF(AND($G10=1,AM$1&gt;($Y10+$Z10),AM$1&lt;=($Y10+$Z10*2)),-1*PMT(VLOOKUP($P10,'9 - Finance Strategy Parameters'!$B$3:$C$6,2)/12,$Z10*12,$M10*(1+$Z$1)^($Z10*2)),IF(AND($G10=1,AM$1&gt;($Y10+$Z10*2),AM$1&lt;=($Y10+$Z10*3)),-1*PMT(VLOOKUP($P10,'9 - Finance Strategy Parameters'!$B$3:$C$6,2)/12,$Z10*12,$M10*(1+$Z$1)^($Z10*3)),"FAILURE"))))))))))</f>
        <v>0</v>
      </c>
      <c r="AN10" s="159">
        <f>IF($F10=1,0,IF(AND($H10=1,AN$1&lt;=$Y10),$V10,IF(AND($H10=1,AN$1&gt;$Y10,AN$1&lt;=$Y10+$Z10),($T10*(1+$Z$1)^$Z10)/$Z10,IF(AND($H10=1,AN$1&gt;($Y10+$Z10),AN$1&lt;=($Y10+$Z10*2)),($T10*(1+$Z$1)^($Z10*2))/$Z10,IF(AND($H10=1,AN$1&gt;($Y10+$Z10*2),AN$1&lt;=($Y10+$Z10*3)),($T10*(1+$Z$1)^($Z10*3))/$Z10,IF(AND($H10=1,AN$1&gt;($Y10+$Z10*3),AN$1&lt;=($Y10+$Z10*4)),($T10*(1+$Z$1)^($Z10*4))/$Z10,IF(AND($G10=1,AN$1&lt;=$N10),0,IF(AND($G10=1,AN$1&gt;$N10,AN$1&lt;=($Y10+$Z10)),-1*PMT(VLOOKUP($P10,'9 - Finance Strategy Parameters'!$B$3:$C$6,2)/12,$Z10*12,$M10),IF(AND($G10=1,AN$1&gt;($Y10+$Z10),AN$1&lt;=($Y10+$Z10*2)),-1*PMT(VLOOKUP($P10,'9 - Finance Strategy Parameters'!$B$3:$C$6,2)/12,$Z10*12,$M10*(1+$Z$1)^($Z10*2)),IF(AND($G10=1,AN$1&gt;($Y10+$Z10*2),AN$1&lt;=($Y10+$Z10*3)),-1*PMT(VLOOKUP($P10,'9 - Finance Strategy Parameters'!$B$3:$C$6,2)/12,$Z10*12,$M10*(1+$Z$1)^($Z10*3)),"FAILURE"))))))))))</f>
        <v>0</v>
      </c>
      <c r="AO10" s="159">
        <f>IF($F10=1,0,IF(AND($H10=1,AO$1&lt;=$Y10),$V10,IF(AND($H10=1,AO$1&gt;$Y10,AO$1&lt;=$Y10+$Z10),($T10*(1+$Z$1)^$Z10)/$Z10,IF(AND($H10=1,AO$1&gt;($Y10+$Z10),AO$1&lt;=($Y10+$Z10*2)),($T10*(1+$Z$1)^($Z10*2))/$Z10,IF(AND($H10=1,AO$1&gt;($Y10+$Z10*2),AO$1&lt;=($Y10+$Z10*3)),($T10*(1+$Z$1)^($Z10*3))/$Z10,IF(AND($H10=1,AO$1&gt;($Y10+$Z10*3),AO$1&lt;=($Y10+$Z10*4)),($T10*(1+$Z$1)^($Z10*4))/$Z10,IF(AND($G10=1,AO$1&lt;=$N10),0,IF(AND($G10=1,AO$1&gt;$N10,AO$1&lt;=($Y10+$Z10)),-1*PMT(VLOOKUP($P10,'9 - Finance Strategy Parameters'!$B$3:$C$6,2)/12,$Z10*12,$M10),IF(AND($G10=1,AO$1&gt;($Y10+$Z10),AO$1&lt;=($Y10+$Z10*2)),-1*PMT(VLOOKUP($P10,'9 - Finance Strategy Parameters'!$B$3:$C$6,2)/12,$Z10*12,$M10*(1+$Z$1)^($Z10*2)),IF(AND($G10=1,AO$1&gt;($Y10+$Z10*2),AO$1&lt;=($Y10+$Z10*3)),-1*PMT(VLOOKUP($P10,'9 - Finance Strategy Parameters'!$B$3:$C$6,2)/12,$Z10*12,$M10*(1+$Z$1)^($Z10*3)),"FAILURE"))))))))))</f>
        <v>0</v>
      </c>
      <c r="AP10" s="159">
        <f>IF($F10=1,0,IF(AND($H10=1,AP$1&lt;=$Y10),$V10,IF(AND($H10=1,AP$1&gt;$Y10,AP$1&lt;=$Y10+$Z10),($T10*(1+$Z$1)^$Z10)/$Z10,IF(AND($H10=1,AP$1&gt;($Y10+$Z10),AP$1&lt;=($Y10+$Z10*2)),($T10*(1+$Z$1)^($Z10*2))/$Z10,IF(AND($H10=1,AP$1&gt;($Y10+$Z10*2),AP$1&lt;=($Y10+$Z10*3)),($T10*(1+$Z$1)^($Z10*3))/$Z10,IF(AND($H10=1,AP$1&gt;($Y10+$Z10*3),AP$1&lt;=($Y10+$Z10*4)),($T10*(1+$Z$1)^($Z10*4))/$Z10,IF(AND($G10=1,AP$1&lt;=$N10),0,IF(AND($G10=1,AP$1&gt;$N10,AP$1&lt;=($Y10+$Z10)),-1*PMT(VLOOKUP($P10,'9 - Finance Strategy Parameters'!$B$3:$C$6,2)/12,$Z10*12,$M10),IF(AND($G10=1,AP$1&gt;($Y10+$Z10),AP$1&lt;=($Y10+$Z10*2)),-1*PMT(VLOOKUP($P10,'9 - Finance Strategy Parameters'!$B$3:$C$6,2)/12,$Z10*12,$M10*(1+$Z$1)^($Z10*2)),IF(AND($G10=1,AP$1&gt;($Y10+$Z10*2),AP$1&lt;=($Y10+$Z10*3)),-1*PMT(VLOOKUP($P10,'9 - Finance Strategy Parameters'!$B$3:$C$6,2)/12,$Z10*12,$M10*(1+$Z$1)^($Z10*3)),"FAILURE"))))))))))</f>
        <v>0</v>
      </c>
      <c r="AQ10" s="159">
        <f>IF($F10=1,0,IF(AND($H10=1,AQ$1&lt;=$Y10),$V10,IF(AND($H10=1,AQ$1&gt;$Y10,AQ$1&lt;=$Y10+$Z10),($T10*(1+$Z$1)^$Z10)/$Z10,IF(AND($H10=1,AQ$1&gt;($Y10+$Z10),AQ$1&lt;=($Y10+$Z10*2)),($T10*(1+$Z$1)^($Z10*2))/$Z10,IF(AND($H10=1,AQ$1&gt;($Y10+$Z10*2),AQ$1&lt;=($Y10+$Z10*3)),($T10*(1+$Z$1)^($Z10*3))/$Z10,IF(AND($H10=1,AQ$1&gt;($Y10+$Z10*3),AQ$1&lt;=($Y10+$Z10*4)),($T10*(1+$Z$1)^($Z10*4))/$Z10,IF(AND($G10=1,AQ$1&lt;=$N10),0,IF(AND($G10=1,AQ$1&gt;$N10,AQ$1&lt;=($Y10+$Z10)),-1*PMT(VLOOKUP($P10,'9 - Finance Strategy Parameters'!$B$3:$C$6,2)/12,$Z10*12,$M10),IF(AND($G10=1,AQ$1&gt;($Y10+$Z10),AQ$1&lt;=($Y10+$Z10*2)),-1*PMT(VLOOKUP($P10,'9 - Finance Strategy Parameters'!$B$3:$C$6,2)/12,$Z10*12,$M10*(1+$Z$1)^($Z10*2)),IF(AND($G10=1,AQ$1&gt;($Y10+$Z10*2),AQ$1&lt;=($Y10+$Z10*3)),-1*PMT(VLOOKUP($P10,'9 - Finance Strategy Parameters'!$B$3:$C$6,2)/12,$Z10*12,$M10*(1+$Z$1)^($Z10*3)),"FAILURE"))))))))))</f>
        <v>0</v>
      </c>
      <c r="AR10" s="159">
        <f>IF($F10=1,0,IF(AND($H10=1,AR$1&lt;=$Y10),$V10,IF(AND($H10=1,AR$1&gt;$Y10,AR$1&lt;=$Y10+$Z10),($T10*(1+$Z$1)^$Z10)/$Z10,IF(AND($H10=1,AR$1&gt;($Y10+$Z10),AR$1&lt;=($Y10+$Z10*2)),($T10*(1+$Z$1)^($Z10*2))/$Z10,IF(AND($H10=1,AR$1&gt;($Y10+$Z10*2),AR$1&lt;=($Y10+$Z10*3)),($T10*(1+$Z$1)^($Z10*3))/$Z10,IF(AND($H10=1,AR$1&gt;($Y10+$Z10*3),AR$1&lt;=($Y10+$Z10*4)),($T10*(1+$Z$1)^($Z10*4))/$Z10,IF(AND($G10=1,AR$1&lt;=$N10),0,IF(AND($G10=1,AR$1&gt;$N10,AR$1&lt;=($Y10+$Z10)),-1*PMT(VLOOKUP($P10,'9 - Finance Strategy Parameters'!$B$3:$C$6,2)/12,$Z10*12,$M10),IF(AND($G10=1,AR$1&gt;($Y10+$Z10),AR$1&lt;=($Y10+$Z10*2)),-1*PMT(VLOOKUP($P10,'9 - Finance Strategy Parameters'!$B$3:$C$6,2)/12,$Z10*12,$M10*(1+$Z$1)^($Z10*2)),IF(AND($G10=1,AR$1&gt;($Y10+$Z10*2),AR$1&lt;=($Y10+$Z10*3)),-1*PMT(VLOOKUP($P10,'9 - Finance Strategy Parameters'!$B$3:$C$6,2)/12,$Z10*12,$M10*(1+$Z$1)^($Z10*3)),"FAILURE"))))))))))</f>
        <v>0</v>
      </c>
      <c r="AS10" s="159">
        <f>IF($F10=1,0,IF(AND($H10=1,AS$1&lt;=$Y10),$V10,IF(AND($H10=1,AS$1&gt;$Y10,AS$1&lt;=$Y10+$Z10),($T10*(1+$Z$1)^$Z10)/$Z10,IF(AND($H10=1,AS$1&gt;($Y10+$Z10),AS$1&lt;=($Y10+$Z10*2)),($T10*(1+$Z$1)^($Z10*2))/$Z10,IF(AND($H10=1,AS$1&gt;($Y10+$Z10*2),AS$1&lt;=($Y10+$Z10*3)),($T10*(1+$Z$1)^($Z10*3))/$Z10,IF(AND($H10=1,AS$1&gt;($Y10+$Z10*3),AS$1&lt;=($Y10+$Z10*4)),($T10*(1+$Z$1)^($Z10*4))/$Z10,IF(AND($G10=1,AS$1&lt;=$N10),0,IF(AND($G10=1,AS$1&gt;$N10,AS$1&lt;=($Y10+$Z10)),-1*PMT(VLOOKUP($P10,'9 - Finance Strategy Parameters'!$B$3:$C$6,2)/12,$Z10*12,$M10),IF(AND($G10=1,AS$1&gt;($Y10+$Z10),AS$1&lt;=($Y10+$Z10*2)),-1*PMT(VLOOKUP($P10,'9 - Finance Strategy Parameters'!$B$3:$C$6,2)/12,$Z10*12,$M10*(1+$Z$1)^($Z10*2)),IF(AND($G10=1,AS$1&gt;($Y10+$Z10*2),AS$1&lt;=($Y10+$Z10*3)),-1*PMT(VLOOKUP($P10,'9 - Finance Strategy Parameters'!$B$3:$C$6,2)/12,$Z10*12,$M10*(1+$Z$1)^($Z10*3)),"FAILURE"))))))))))</f>
        <v>0</v>
      </c>
      <c r="AT10" s="159">
        <f>IF($F10=1,0,IF(AND($H10=1,AT$1&lt;=$Y10),$V10,IF(AND($H10=1,AT$1&gt;$Y10,AT$1&lt;=$Y10+$Z10),($T10*(1+$Z$1)^$Z10)/$Z10,IF(AND($H10=1,AT$1&gt;($Y10+$Z10),AT$1&lt;=($Y10+$Z10*2)),($T10*(1+$Z$1)^($Z10*2))/$Z10,IF(AND($H10=1,AT$1&gt;($Y10+$Z10*2),AT$1&lt;=($Y10+$Z10*3)),($T10*(1+$Z$1)^($Z10*3))/$Z10,IF(AND($H10=1,AT$1&gt;($Y10+$Z10*3),AT$1&lt;=($Y10+$Z10*4)),($T10*(1+$Z$1)^($Z10*4))/$Z10,IF(AND($G10=1,AT$1&lt;=$N10),0,IF(AND($G10=1,AT$1&gt;$N10,AT$1&lt;=($Y10+$Z10)),-1*PMT(VLOOKUP($P10,'9 - Finance Strategy Parameters'!$B$3:$C$6,2)/12,$Z10*12,$M10),IF(AND($G10=1,AT$1&gt;($Y10+$Z10),AT$1&lt;=($Y10+$Z10*2)),-1*PMT(VLOOKUP($P10,'9 - Finance Strategy Parameters'!$B$3:$C$6,2)/12,$Z10*12,$M10*(1+$Z$1)^($Z10*2)),IF(AND($G10=1,AT$1&gt;($Y10+$Z10*2),AT$1&lt;=($Y10+$Z10*3)),-1*PMT(VLOOKUP($P10,'9 - Finance Strategy Parameters'!$B$3:$C$6,2)/12,$Z10*12,$M10*(1+$Z$1)^($Z10*3)),"FAILURE"))))))))))</f>
        <v>0</v>
      </c>
      <c r="AU10" s="159">
        <f>IF($F10=1,0,IF(AND($H10=1,AU$1&lt;=$Y10),$V10,IF(AND($H10=1,AU$1&gt;$Y10,AU$1&lt;=$Y10+$Z10),($T10*(1+$Z$1)^$Z10)/$Z10,IF(AND($H10=1,AU$1&gt;($Y10+$Z10),AU$1&lt;=($Y10+$Z10*2)),($T10*(1+$Z$1)^($Z10*2))/$Z10,IF(AND($H10=1,AU$1&gt;($Y10+$Z10*2),AU$1&lt;=($Y10+$Z10*3)),($T10*(1+$Z$1)^($Z10*3))/$Z10,IF(AND($H10=1,AU$1&gt;($Y10+$Z10*3),AU$1&lt;=($Y10+$Z10*4)),($T10*(1+$Z$1)^($Z10*4))/$Z10,IF(AND($G10=1,AU$1&lt;=$N10),0,IF(AND($G10=1,AU$1&gt;$N10,AU$1&lt;=($Y10+$Z10)),-1*PMT(VLOOKUP($P10,'9 - Finance Strategy Parameters'!$B$3:$C$6,2)/12,$Z10*12,$M10),IF(AND($G10=1,AU$1&gt;($Y10+$Z10),AU$1&lt;=($Y10+$Z10*2)),-1*PMT(VLOOKUP($P10,'9 - Finance Strategy Parameters'!$B$3:$C$6,2)/12,$Z10*12,$M10*(1+$Z$1)^($Z10*2)),IF(AND($G10=1,AU$1&gt;($Y10+$Z10*2),AU$1&lt;=($Y10+$Z10*3)),-1*PMT(VLOOKUP($P10,'9 - Finance Strategy Parameters'!$B$3:$C$6,2)/12,$Z10*12,$M10*(1+$Z$1)^($Z10*3)),"FAILURE"))))))))))</f>
        <v>0</v>
      </c>
      <c r="AV10" s="159">
        <f>IF($F10=1,0,IF(AND($H10=1,AV$1&lt;=$Y10),$V10,IF(AND($H10=1,AV$1&gt;$Y10,AV$1&lt;=$Y10+$Z10),($T10*(1+$Z$1)^$Z10)/$Z10,IF(AND($H10=1,AV$1&gt;($Y10+$Z10),AV$1&lt;=($Y10+$Z10*2)),($T10*(1+$Z$1)^($Z10*2))/$Z10,IF(AND($H10=1,AV$1&gt;($Y10+$Z10*2),AV$1&lt;=($Y10+$Z10*3)),($T10*(1+$Z$1)^($Z10*3))/$Z10,IF(AND($H10=1,AV$1&gt;($Y10+$Z10*3),AV$1&lt;=($Y10+$Z10*4)),($T10*(1+$Z$1)^($Z10*4))/$Z10,IF(AND($G10=1,AV$1&lt;=$N10),0,IF(AND($G10=1,AV$1&gt;$N10,AV$1&lt;=($Y10+$Z10)),-1*PMT(VLOOKUP($P10,'9 - Finance Strategy Parameters'!$B$3:$C$6,2)/12,$Z10*12,$M10),IF(AND($G10=1,AV$1&gt;($Y10+$Z10),AV$1&lt;=($Y10+$Z10*2)),-1*PMT(VLOOKUP($P10,'9 - Finance Strategy Parameters'!$B$3:$C$6,2)/12,$Z10*12,$M10*(1+$Z$1)^($Z10*2)),IF(AND($G10=1,AV$1&gt;($Y10+$Z10*2),AV$1&lt;=($Y10+$Z10*3)),-1*PMT(VLOOKUP($P10,'9 - Finance Strategy Parameters'!$B$3:$C$6,2)/12,$Z10*12,$M10*(1+$Z$1)^($Z10*3)),"FAILURE"))))))))))</f>
        <v>0</v>
      </c>
      <c r="AW10" s="159">
        <f>IF($F10=1,0,IF(AND($H10=1,AW$1&lt;=$Y10),$V10,IF(AND($H10=1,AW$1&gt;$Y10,AW$1&lt;=$Y10+$Z10),($T10*(1+$Z$1)^$Z10)/$Z10,IF(AND($H10=1,AW$1&gt;($Y10+$Z10),AW$1&lt;=($Y10+$Z10*2)),($T10*(1+$Z$1)^($Z10*2))/$Z10,IF(AND($H10=1,AW$1&gt;($Y10+$Z10*2),AW$1&lt;=($Y10+$Z10*3)),($T10*(1+$Z$1)^($Z10*3))/$Z10,IF(AND($H10=1,AW$1&gt;($Y10+$Z10*3),AW$1&lt;=($Y10+$Z10*4)),($T10*(1+$Z$1)^($Z10*4))/$Z10,IF(AND($G10=1,AW$1&lt;=$N10),0,IF(AND($G10=1,AW$1&gt;$N10,AW$1&lt;=($Y10+$Z10)),-1*PMT(VLOOKUP($P10,'9 - Finance Strategy Parameters'!$B$3:$C$6,2)/12,$Z10*12,$M10),IF(AND($G10=1,AW$1&gt;($Y10+$Z10),AW$1&lt;=($Y10+$Z10*2)),-1*PMT(VLOOKUP($P10,'9 - Finance Strategy Parameters'!$B$3:$C$6,2)/12,$Z10*12,$M10*(1+$Z$1)^($Z10*2)),IF(AND($G10=1,AW$1&gt;($Y10+$Z10*2),AW$1&lt;=($Y10+$Z10*3)),-1*PMT(VLOOKUP($P10,'9 - Finance Strategy Parameters'!$B$3:$C$6,2)/12,$Z10*12,$M10*(1+$Z$1)^($Z10*3)),"FAILURE"))))))))))</f>
        <v>0</v>
      </c>
      <c r="AX10" s="159">
        <f>IF($F10=1,0,IF(AND($H10=1,AX$1&lt;=$Y10),$V10,IF(AND($H10=1,AX$1&gt;$Y10,AX$1&lt;=$Y10+$Z10),($T10*(1+$Z$1)^$Z10)/$Z10,IF(AND($H10=1,AX$1&gt;($Y10+$Z10),AX$1&lt;=($Y10+$Z10*2)),($T10*(1+$Z$1)^($Z10*2))/$Z10,IF(AND($H10=1,AX$1&gt;($Y10+$Z10*2),AX$1&lt;=($Y10+$Z10*3)),($T10*(1+$Z$1)^($Z10*3))/$Z10,IF(AND($H10=1,AX$1&gt;($Y10+$Z10*3),AX$1&lt;=($Y10+$Z10*4)),($T10*(1+$Z$1)^($Z10*4))/$Z10,IF(AND($G10=1,AX$1&lt;=$N10),0,IF(AND($G10=1,AX$1&gt;$N10,AX$1&lt;=($Y10+$Z10)),-1*PMT(VLOOKUP($P10,'9 - Finance Strategy Parameters'!$B$3:$C$6,2)/12,$Z10*12,$M10),IF(AND($G10=1,AX$1&gt;($Y10+$Z10),AX$1&lt;=($Y10+$Z10*2)),-1*PMT(VLOOKUP($P10,'9 - Finance Strategy Parameters'!$B$3:$C$6,2)/12,$Z10*12,$M10*(1+$Z$1)^($Z10*2)),IF(AND($G10=1,AX$1&gt;($Y10+$Z10*2),AX$1&lt;=($Y10+$Z10*3)),-1*PMT(VLOOKUP($P10,'9 - Finance Strategy Parameters'!$B$3:$C$6,2)/12,$Z10*12,$M10*(1+$Z$1)^($Z10*3)),"FAILURE"))))))))))</f>
        <v>0</v>
      </c>
      <c r="AY10" s="159">
        <f>IF($F10=1,0,IF(AND($H10=1,AY$1&lt;=$Y10),$V10,IF(AND($H10=1,AY$1&gt;$Y10,AY$1&lt;=$Y10+$Z10),($T10*(1+$Z$1)^$Z10)/$Z10,IF(AND($H10=1,AY$1&gt;($Y10+$Z10),AY$1&lt;=($Y10+$Z10*2)),($T10*(1+$Z$1)^($Z10*2))/$Z10,IF(AND($H10=1,AY$1&gt;($Y10+$Z10*2),AY$1&lt;=($Y10+$Z10*3)),($T10*(1+$Z$1)^($Z10*3))/$Z10,IF(AND($H10=1,AY$1&gt;($Y10+$Z10*3),AY$1&lt;=($Y10+$Z10*4)),($T10*(1+$Z$1)^($Z10*4))/$Z10,IF(AND($G10=1,AY$1&lt;=$N10),0,IF(AND($G10=1,AY$1&gt;$N10,AY$1&lt;=($Y10+$Z10)),-1*PMT(VLOOKUP($P10,'9 - Finance Strategy Parameters'!$B$3:$C$6,2)/12,$Z10*12,$M10),IF(AND($G10=1,AY$1&gt;($Y10+$Z10),AY$1&lt;=($Y10+$Z10*2)),-1*PMT(VLOOKUP($P10,'9 - Finance Strategy Parameters'!$B$3:$C$6,2)/12,$Z10*12,$M10*(1+$Z$1)^($Z10*2)),IF(AND($G10=1,AY$1&gt;($Y10+$Z10*2),AY$1&lt;=($Y10+$Z10*3)),-1*PMT(VLOOKUP($P10,'9 - Finance Strategy Parameters'!$B$3:$C$6,2)/12,$Z10*12,$M10*(1+$Z$1)^($Z10*3)),"FAILURE"))))))))))</f>
        <v>0</v>
      </c>
      <c r="AZ10" s="159">
        <f>IF($F10=1,0,IF(AND($H10=1,AZ$1&lt;=$Y10),$V10,IF(AND($H10=1,AZ$1&gt;$Y10,AZ$1&lt;=$Y10+$Z10),($T10*(1+$Z$1)^$Z10)/$Z10,IF(AND($H10=1,AZ$1&gt;($Y10+$Z10),AZ$1&lt;=($Y10+$Z10*2)),($T10*(1+$Z$1)^($Z10*2))/$Z10,IF(AND($H10=1,AZ$1&gt;($Y10+$Z10*2),AZ$1&lt;=($Y10+$Z10*3)),($T10*(1+$Z$1)^($Z10*3))/$Z10,IF(AND($H10=1,AZ$1&gt;($Y10+$Z10*3),AZ$1&lt;=($Y10+$Z10*4)),($T10*(1+$Z$1)^($Z10*4))/$Z10,IF(AND($G10=1,AZ$1&lt;=$N10),0,IF(AND($G10=1,AZ$1&gt;$N10,AZ$1&lt;=($Y10+$Z10)),-1*PMT(VLOOKUP($P10,'9 - Finance Strategy Parameters'!$B$3:$C$6,2)/12,$Z10*12,$M10),IF(AND($G10=1,AZ$1&gt;($Y10+$Z10),AZ$1&lt;=($Y10+$Z10*2)),-1*PMT(VLOOKUP($P10,'9 - Finance Strategy Parameters'!$B$3:$C$6,2)/12,$Z10*12,$M10*(1+$Z$1)^($Z10*2)),IF(AND($G10=1,AZ$1&gt;($Y10+$Z10*2),AZ$1&lt;=($Y10+$Z10*3)),-1*PMT(VLOOKUP($P10,'9 - Finance Strategy Parameters'!$B$3:$C$6,2)/12,$Z10*12,$M10*(1+$Z$1)^($Z10*3)),"FAILURE"))))))))))</f>
        <v>0</v>
      </c>
      <c r="BA10" s="159">
        <f>IF($F10=1,0,IF(AND($H10=1,BA$1&lt;=$Y10),$V10,IF(AND($H10=1,BA$1&gt;$Y10,BA$1&lt;=$Y10+$Z10),($T10*(1+$Z$1)^$Z10)/$Z10,IF(AND($H10=1,BA$1&gt;($Y10+$Z10),BA$1&lt;=($Y10+$Z10*2)),($T10*(1+$Z$1)^($Z10*2))/$Z10,IF(AND($H10=1,BA$1&gt;($Y10+$Z10*2),BA$1&lt;=($Y10+$Z10*3)),($T10*(1+$Z$1)^($Z10*3))/$Z10,IF(AND($H10=1,BA$1&gt;($Y10+$Z10*3),BA$1&lt;=($Y10+$Z10*4)),($T10*(1+$Z$1)^($Z10*4))/$Z10,IF(AND($G10=1,BA$1&lt;=$N10),0,IF(AND($G10=1,BA$1&gt;$N10,BA$1&lt;=($Y10+$Z10)),-1*PMT(VLOOKUP($P10,'9 - Finance Strategy Parameters'!$B$3:$C$6,2)/12,$Z10*12,$M10),IF(AND($G10=1,BA$1&gt;($Y10+$Z10),BA$1&lt;=($Y10+$Z10*2)),-1*PMT(VLOOKUP($P10,'9 - Finance Strategy Parameters'!$B$3:$C$6,2)/12,$Z10*12,$M10*(1+$Z$1)^($Z10*2)),IF(AND($G10=1,BA$1&gt;($Y10+$Z10*2),BA$1&lt;=($Y10+$Z10*3)),-1*PMT(VLOOKUP($P10,'9 - Finance Strategy Parameters'!$B$3:$C$6,2)/12,$Z10*12,$M10*(1+$Z$1)^($Z10*3)),"FAILURE"))))))))))</f>
        <v>0</v>
      </c>
      <c r="BB10" s="159">
        <f>IF($F10=1,0,IF(AND($H10=1,BB$1&lt;=$Y10),$V10,IF(AND($H10=1,BB$1&gt;$Y10,BB$1&lt;=$Y10+$Z10),($T10*(1+$Z$1)^$Z10)/$Z10,IF(AND($H10=1,BB$1&gt;($Y10+$Z10),BB$1&lt;=($Y10+$Z10*2)),($T10*(1+$Z$1)^($Z10*2))/$Z10,IF(AND($H10=1,BB$1&gt;($Y10+$Z10*2),BB$1&lt;=($Y10+$Z10*3)),($T10*(1+$Z$1)^($Z10*3))/$Z10,IF(AND($H10=1,BB$1&gt;($Y10+$Z10*3),BB$1&lt;=($Y10+$Z10*4)),($T10*(1+$Z$1)^($Z10*4))/$Z10,IF(AND($G10=1,BB$1&lt;=$N10),0,IF(AND($G10=1,BB$1&gt;$N10,BB$1&lt;=($Y10+$Z10)),-1*PMT(VLOOKUP($P10,'9 - Finance Strategy Parameters'!$B$3:$C$6,2)/12,$Z10*12,$M10),IF(AND($G10=1,BB$1&gt;($Y10+$Z10),BB$1&lt;=($Y10+$Z10*2)),-1*PMT(VLOOKUP($P10,'9 - Finance Strategy Parameters'!$B$3:$C$6,2)/12,$Z10*12,$M10*(1+$Z$1)^($Z10*2)),IF(AND($G10=1,BB$1&gt;($Y10+$Z10*2),BB$1&lt;=($Y10+$Z10*3)),-1*PMT(VLOOKUP($P10,'9 - Finance Strategy Parameters'!$B$3:$C$6,2)/12,$Z10*12,$M10*(1+$Z$1)^($Z10*3)),"FAILURE"))))))))))</f>
        <v>0</v>
      </c>
      <c r="BC10" s="159">
        <f>IF($F10=1,0,IF(AND($H10=1,BC$1&lt;=$Y10),$V10,IF(AND($H10=1,BC$1&gt;$Y10,BC$1&lt;=$Y10+$Z10),($T10*(1+$Z$1)^$Z10)/$Z10,IF(AND($H10=1,BC$1&gt;($Y10+$Z10),BC$1&lt;=($Y10+$Z10*2)),($T10*(1+$Z$1)^($Z10*2))/$Z10,IF(AND($H10=1,BC$1&gt;($Y10+$Z10*2),BC$1&lt;=($Y10+$Z10*3)),($T10*(1+$Z$1)^($Z10*3))/$Z10,IF(AND($H10=1,BC$1&gt;($Y10+$Z10*3),BC$1&lt;=($Y10+$Z10*4)),($T10*(1+$Z$1)^($Z10*4))/$Z10,IF(AND($G10=1,BC$1&lt;=$N10),0,IF(AND($G10=1,BC$1&gt;$N10,BC$1&lt;=($Y10+$Z10)),-1*PMT(VLOOKUP($P10,'9 - Finance Strategy Parameters'!$B$3:$C$6,2)/12,$Z10*12,$M10),IF(AND($G10=1,BC$1&gt;($Y10+$Z10),BC$1&lt;=($Y10+$Z10*2)),-1*PMT(VLOOKUP($P10,'9 - Finance Strategy Parameters'!$B$3:$C$6,2)/12,$Z10*12,$M10*(1+$Z$1)^($Z10*2)),IF(AND($G10=1,BC$1&gt;($Y10+$Z10*2),BC$1&lt;=($Y10+$Z10*3)),-1*PMT(VLOOKUP($P10,'9 - Finance Strategy Parameters'!$B$3:$C$6,2)/12,$Z10*12,$M10*(1+$Z$1)^($Z10*3)),"FAILURE"))))))))))</f>
        <v>0</v>
      </c>
      <c r="BD10" s="159">
        <f>IF($F10=1,0,IF(AND($H10=1,BD$1&lt;=$Y10),$V10,IF(AND($H10=1,BD$1&gt;$Y10,BD$1&lt;=$Y10+$Z10),($T10*(1+$Z$1)^$Z10)/$Z10,IF(AND($H10=1,BD$1&gt;($Y10+$Z10),BD$1&lt;=($Y10+$Z10*2)),($T10*(1+$Z$1)^($Z10*2))/$Z10,IF(AND($H10=1,BD$1&gt;($Y10+$Z10*2),BD$1&lt;=($Y10+$Z10*3)),($T10*(1+$Z$1)^($Z10*3))/$Z10,IF(AND($H10=1,BD$1&gt;($Y10+$Z10*3),BD$1&lt;=($Y10+$Z10*4)),($T10*(1+$Z$1)^($Z10*4))/$Z10,IF(AND($G10=1,BD$1&lt;=$N10),0,IF(AND($G10=1,BD$1&gt;$N10,BD$1&lt;=($Y10+$Z10)),-1*PMT(VLOOKUP($P10,'9 - Finance Strategy Parameters'!$B$3:$C$6,2)/12,$Z10*12,$M10),IF(AND($G10=1,BD$1&gt;($Y10+$Z10),BD$1&lt;=($Y10+$Z10*2)),-1*PMT(VLOOKUP($P10,'9 - Finance Strategy Parameters'!$B$3:$C$6,2)/12,$Z10*12,$M10*(1+$Z$1)^($Z10*2)),IF(AND($G10=1,BD$1&gt;($Y10+$Z10*2),BD$1&lt;=($Y10+$Z10*3)),-1*PMT(VLOOKUP($P10,'9 - Finance Strategy Parameters'!$B$3:$C$6,2)/12,$Z10*12,$M10*(1+$Z$1)^($Z10*3)),"FAILURE"))))))))))</f>
        <v>0</v>
      </c>
      <c r="BE10" s="159">
        <f>IF($F10=1,0,IF(AND($H10=1,BE$1&lt;=$Y10),$V10,IF(AND($H10=1,BE$1&gt;$Y10,BE$1&lt;=$Y10+$Z10),($T10*(1+$Z$1)^$Z10)/$Z10,IF(AND($H10=1,BE$1&gt;($Y10+$Z10),BE$1&lt;=($Y10+$Z10*2)),($T10*(1+$Z$1)^($Z10*2))/$Z10,IF(AND($H10=1,BE$1&gt;($Y10+$Z10*2),BE$1&lt;=($Y10+$Z10*3)),($T10*(1+$Z$1)^($Z10*3))/$Z10,IF(AND($H10=1,BE$1&gt;($Y10+$Z10*3),BE$1&lt;=($Y10+$Z10*4)),($T10*(1+$Z$1)^($Z10*4))/$Z10,IF(AND($G10=1,BE$1&lt;=$N10),0,IF(AND($G10=1,BE$1&gt;$N10,BE$1&lt;=($Y10+$Z10)),-1*PMT(VLOOKUP($P10,'9 - Finance Strategy Parameters'!$B$3:$C$6,2)/12,$Z10*12,$M10),IF(AND($G10=1,BE$1&gt;($Y10+$Z10),BE$1&lt;=($Y10+$Z10*2)),-1*PMT(VLOOKUP($P10,'9 - Finance Strategy Parameters'!$B$3:$C$6,2)/12,$Z10*12,$M10*(1+$Z$1)^($Z10*2)),IF(AND($G10=1,BE$1&gt;($Y10+$Z10*2),BE$1&lt;=($Y10+$Z10*3)),-1*PMT(VLOOKUP($P10,'9 - Finance Strategy Parameters'!$B$3:$C$6,2)/12,$Z10*12,$M10*(1+$Z$1)^($Z10*3)),"FAILURE"))))))))))</f>
        <v>0</v>
      </c>
      <c r="BF10" s="159">
        <f>IF($F10=1,0,IF(AND($H10=1,BF$1&lt;=$Y10),$V10,IF(AND($H10=1,BF$1&gt;$Y10,BF$1&lt;=$Y10+$Z10),($T10*(1+$Z$1)^$Z10)/$Z10,IF(AND($H10=1,BF$1&gt;($Y10+$Z10),BF$1&lt;=($Y10+$Z10*2)),($T10*(1+$Z$1)^($Z10*2))/$Z10,IF(AND($H10=1,BF$1&gt;($Y10+$Z10*2),BF$1&lt;=($Y10+$Z10*3)),($T10*(1+$Z$1)^($Z10*3))/$Z10,IF(AND($H10=1,BF$1&gt;($Y10+$Z10*3),BF$1&lt;=($Y10+$Z10*4)),($T10*(1+$Z$1)^($Z10*4))/$Z10,IF(AND($G10=1,BF$1&lt;=$N10),0,IF(AND($G10=1,BF$1&gt;$N10,BF$1&lt;=($Y10+$Z10)),-1*PMT(VLOOKUP($P10,'9 - Finance Strategy Parameters'!$B$3:$C$6,2)/12,$Z10*12,$M10),IF(AND($G10=1,BF$1&gt;($Y10+$Z10),BF$1&lt;=($Y10+$Z10*2)),-1*PMT(VLOOKUP($P10,'9 - Finance Strategy Parameters'!$B$3:$C$6,2)/12,$Z10*12,$M10*(1+$Z$1)^($Z10*2)),IF(AND($G10=1,BF$1&gt;($Y10+$Z10*2),BF$1&lt;=($Y10+$Z10*3)),-1*PMT(VLOOKUP($P10,'9 - Finance Strategy Parameters'!$B$3:$C$6,2)/12,$Z10*12,$M10*(1+$Z$1)^($Z10*3)),"FAILURE"))))))))))</f>
        <v>0</v>
      </c>
      <c r="BG10" s="159">
        <f>IF($F10=1,0,IF(AND($H10=1,BG$1&lt;=$Y10),$V10,IF(AND($H10=1,BG$1&gt;$Y10,BG$1&lt;=$Y10+$Z10),($T10*(1+$Z$1)^$Z10)/$Z10,IF(AND($H10=1,BG$1&gt;($Y10+$Z10),BG$1&lt;=($Y10+$Z10*2)),($T10*(1+$Z$1)^($Z10*2))/$Z10,IF(AND($H10=1,BG$1&gt;($Y10+$Z10*2),BG$1&lt;=($Y10+$Z10*3)),($T10*(1+$Z$1)^($Z10*3))/$Z10,IF(AND($H10=1,BG$1&gt;($Y10+$Z10*3),BG$1&lt;=($Y10+$Z10*4)),($T10*(1+$Z$1)^($Z10*4))/$Z10,IF(AND($G10=1,BG$1&lt;=$N10),0,IF(AND($G10=1,BG$1&gt;$N10,BG$1&lt;=($Y10+$Z10)),-1*PMT(VLOOKUP($P10,'9 - Finance Strategy Parameters'!$B$3:$C$6,2)/12,$Z10*12,$M10),IF(AND($G10=1,BG$1&gt;($Y10+$Z10),BG$1&lt;=($Y10+$Z10*2)),-1*PMT(VLOOKUP($P10,'9 - Finance Strategy Parameters'!$B$3:$C$6,2)/12,$Z10*12,$M10*(1+$Z$1)^($Z10*2)),IF(AND($G10=1,BG$1&gt;($Y10+$Z10*2),BG$1&lt;=($Y10+$Z10*3)),-1*PMT(VLOOKUP($P10,'9 - Finance Strategy Parameters'!$B$3:$C$6,2)/12,$Z10*12,$M10*(1+$Z$1)^($Z10*3)),"FAILURE"))))))))))</f>
        <v>0</v>
      </c>
      <c r="BH10" s="159">
        <f>IF($F10=1,0,IF(AND($H10=1,BH$1&lt;=$Y10),$V10,IF(AND($H10=1,BH$1&gt;$Y10,BH$1&lt;=$Y10+$Z10),($T10*(1+$Z$1)^$Z10)/$Z10,IF(AND($H10=1,BH$1&gt;($Y10+$Z10),BH$1&lt;=($Y10+$Z10*2)),($T10*(1+$Z$1)^($Z10*2))/$Z10,IF(AND($H10=1,BH$1&gt;($Y10+$Z10*2),BH$1&lt;=($Y10+$Z10*3)),($T10*(1+$Z$1)^($Z10*3))/$Z10,IF(AND($H10=1,BH$1&gt;($Y10+$Z10*3),BH$1&lt;=($Y10+$Z10*4)),($T10*(1+$Z$1)^($Z10*4))/$Z10,IF(AND($G10=1,BH$1&lt;=$N10),0,IF(AND($G10=1,BH$1&gt;$N10,BH$1&lt;=($Y10+$Z10)),-1*PMT(VLOOKUP($P10,'9 - Finance Strategy Parameters'!$B$3:$C$6,2)/12,$Z10*12,$M10),IF(AND($G10=1,BH$1&gt;($Y10+$Z10),BH$1&lt;=($Y10+$Z10*2)),-1*PMT(VLOOKUP($P10,'9 - Finance Strategy Parameters'!$B$3:$C$6,2)/12,$Z10*12,$M10*(1+$Z$1)^($Z10*2)),IF(AND($G10=1,BH$1&gt;($Y10+$Z10*2),BH$1&lt;=($Y10+$Z10*3)),-1*PMT(VLOOKUP($P10,'9 - Finance Strategy Parameters'!$B$3:$C$6,2)/12,$Z10*12,$M10*(1+$Z$1)^($Z10*3)),"FAILURE"))))))))))</f>
        <v>0</v>
      </c>
      <c r="BI10" s="159">
        <f>IF($F10=1,0,IF(AND($H10=1,BI$1&lt;=$Y10),$V10,IF(AND($H10=1,BI$1&gt;$Y10,BI$1&lt;=$Y10+$Z10),($T10*(1+$Z$1)^$Z10)/$Z10,IF(AND($H10=1,BI$1&gt;($Y10+$Z10),BI$1&lt;=($Y10+$Z10*2)),($T10*(1+$Z$1)^($Z10*2))/$Z10,IF(AND($H10=1,BI$1&gt;($Y10+$Z10*2),BI$1&lt;=($Y10+$Z10*3)),($T10*(1+$Z$1)^($Z10*3))/$Z10,IF(AND($H10=1,BI$1&gt;($Y10+$Z10*3),BI$1&lt;=($Y10+$Z10*4)),($T10*(1+$Z$1)^($Z10*4))/$Z10,IF(AND($G10=1,BI$1&lt;=$N10),0,IF(AND($G10=1,BI$1&gt;$N10,BI$1&lt;=($Y10+$Z10)),-1*PMT(VLOOKUP($P10,'9 - Finance Strategy Parameters'!$B$3:$C$6,2)/12,$Z10*12,$M10),IF(AND($G10=1,BI$1&gt;($Y10+$Z10),BI$1&lt;=($Y10+$Z10*2)),-1*PMT(VLOOKUP($P10,'9 - Finance Strategy Parameters'!$B$3:$C$6,2)/12,$Z10*12,$M10*(1+$Z$1)^($Z10*2)),IF(AND($G10=1,BI$1&gt;($Y10+$Z10*2),BI$1&lt;=($Y10+$Z10*3)),-1*PMT(VLOOKUP($P10,'9 - Finance Strategy Parameters'!$B$3:$C$6,2)/12,$Z10*12,$M10*(1+$Z$1)^($Z10*3)),"FAILURE"))))))))))</f>
        <v>0</v>
      </c>
      <c r="BJ10" s="159">
        <f>IF($F10=1,0,IF(AND($H10=1,BJ$1&lt;=$Y10),$V10,IF(AND($H10=1,BJ$1&gt;$Y10,BJ$1&lt;=$Y10+$Z10),($T10*(1+$Z$1)^$Z10)/$Z10,IF(AND($H10=1,BJ$1&gt;($Y10+$Z10),BJ$1&lt;=($Y10+$Z10*2)),($T10*(1+$Z$1)^($Z10*2))/$Z10,IF(AND($H10=1,BJ$1&gt;($Y10+$Z10*2),BJ$1&lt;=($Y10+$Z10*3)),($T10*(1+$Z$1)^($Z10*3))/$Z10,IF(AND($H10=1,BJ$1&gt;($Y10+$Z10*3),BJ$1&lt;=($Y10+$Z10*4)),($T10*(1+$Z$1)^($Z10*4))/$Z10,IF(AND($G10=1,BJ$1&lt;=$N10),0,IF(AND($G10=1,BJ$1&gt;$N10,BJ$1&lt;=($Y10+$Z10)),-1*PMT(VLOOKUP($P10,'9 - Finance Strategy Parameters'!$B$3:$C$6,2)/12,$Z10*12,$M10),IF(AND($G10=1,BJ$1&gt;($Y10+$Z10),BJ$1&lt;=($Y10+$Z10*2)),-1*PMT(VLOOKUP($P10,'9 - Finance Strategy Parameters'!$B$3:$C$6,2)/12,$Z10*12,$M10*(1+$Z$1)^($Z10*2)),IF(AND($G10=1,BJ$1&gt;($Y10+$Z10*2),BJ$1&lt;=($Y10+$Z10*3)),-1*PMT(VLOOKUP($P10,'9 - Finance Strategy Parameters'!$B$3:$C$6,2)/12,$Z10*12,$M10*(1+$Z$1)^($Z10*3)),"FAILURE"))))))))))</f>
        <v>0</v>
      </c>
      <c r="BK10" s="159">
        <f>IF($F10=1,0,IF(AND($H10=1,BK$1&lt;=$Y10),$V10,IF(AND($H10=1,BK$1&gt;$Y10,BK$1&lt;=$Y10+$Z10),($T10*(1+$Z$1)^$Z10)/$Z10,IF(AND($H10=1,BK$1&gt;($Y10+$Z10),BK$1&lt;=($Y10+$Z10*2)),($T10*(1+$Z$1)^($Z10*2))/$Z10,IF(AND($H10=1,BK$1&gt;($Y10+$Z10*2),BK$1&lt;=($Y10+$Z10*3)),($T10*(1+$Z$1)^($Z10*3))/$Z10,IF(AND($H10=1,BK$1&gt;($Y10+$Z10*3),BK$1&lt;=($Y10+$Z10*4)),($T10*(1+$Z$1)^($Z10*4))/$Z10,IF(AND($G10=1,BK$1&lt;=$N10),0,IF(AND($G10=1,BK$1&gt;$N10,BK$1&lt;=($Y10+$Z10)),-1*PMT(VLOOKUP($P10,'9 - Finance Strategy Parameters'!$B$3:$C$6,2)/12,$Z10*12,$M10),IF(AND($G10=1,BK$1&gt;($Y10+$Z10),BK$1&lt;=($Y10+$Z10*2)),-1*PMT(VLOOKUP($P10,'9 - Finance Strategy Parameters'!$B$3:$C$6,2)/12,$Z10*12,$M10*(1+$Z$1)^($Z10*2)),IF(AND($G10=1,BK$1&gt;($Y10+$Z10*2),BK$1&lt;=($Y10+$Z10*3)),-1*PMT(VLOOKUP($P10,'9 - Finance Strategy Parameters'!$B$3:$C$6,2)/12,$Z10*12,$M10*(1+$Z$1)^($Z10*3)),"FAILURE"))))))))))</f>
        <v>0</v>
      </c>
      <c r="BL10" s="159">
        <f>IF($F10=1,0,IF(AND($H10=1,BL$1&lt;=$Y10),$V10,IF(AND($H10=1,BL$1&gt;$Y10,BL$1&lt;=$Y10+$Z10),($T10*(1+$Z$1)^$Z10)/$Z10,IF(AND($H10=1,BL$1&gt;($Y10+$Z10),BL$1&lt;=($Y10+$Z10*2)),($T10*(1+$Z$1)^($Z10*2))/$Z10,IF(AND($H10=1,BL$1&gt;($Y10+$Z10*2),BL$1&lt;=($Y10+$Z10*3)),($T10*(1+$Z$1)^($Z10*3))/$Z10,IF(AND($H10=1,BL$1&gt;($Y10+$Z10*3),BL$1&lt;=($Y10+$Z10*4)),($T10*(1+$Z$1)^($Z10*4))/$Z10,IF(AND($G10=1,BL$1&lt;=$N10),0,IF(AND($G10=1,BL$1&gt;$N10,BL$1&lt;=($Y10+$Z10)),-1*PMT(VLOOKUP($P10,'9 - Finance Strategy Parameters'!$B$3:$C$6,2)/12,$Z10*12,$M10),IF(AND($G10=1,BL$1&gt;($Y10+$Z10),BL$1&lt;=($Y10+$Z10*2)),-1*PMT(VLOOKUP($P10,'9 - Finance Strategy Parameters'!$B$3:$C$6,2)/12,$Z10*12,$M10*(1+$Z$1)^($Z10*2)),IF(AND($G10=1,BL$1&gt;($Y10+$Z10*2),BL$1&lt;=($Y10+$Z10*3)),-1*PMT(VLOOKUP($P10,'9 - Finance Strategy Parameters'!$B$3:$C$6,2)/12,$Z10*12,$M10*(1+$Z$1)^($Z10*3)),"FAILURE"))))))))))</f>
        <v>0</v>
      </c>
      <c r="BM10" s="159">
        <f>IF($F10=1,0,IF(AND($H10=1,BM$1&lt;=$Y10),$V10,IF(AND($H10=1,BM$1&gt;$Y10,BM$1&lt;=$Y10+$Z10),($T10*(1+$Z$1)^$Z10)/$Z10,IF(AND($H10=1,BM$1&gt;($Y10+$Z10),BM$1&lt;=($Y10+$Z10*2)),($T10*(1+$Z$1)^($Z10*2))/$Z10,IF(AND($H10=1,BM$1&gt;($Y10+$Z10*2),BM$1&lt;=($Y10+$Z10*3)),($T10*(1+$Z$1)^($Z10*3))/$Z10,IF(AND($H10=1,BM$1&gt;($Y10+$Z10*3),BM$1&lt;=($Y10+$Z10*4)),($T10*(1+$Z$1)^($Z10*4))/$Z10,IF(AND($G10=1,BM$1&lt;=$N10),0,IF(AND($G10=1,BM$1&gt;$N10,BM$1&lt;=($Y10+$Z10)),-1*PMT(VLOOKUP($P10,'9 - Finance Strategy Parameters'!$B$3:$C$6,2)/12,$Z10*12,$M10),IF(AND($G10=1,BM$1&gt;($Y10+$Z10),BM$1&lt;=($Y10+$Z10*2)),-1*PMT(VLOOKUP($P10,'9 - Finance Strategy Parameters'!$B$3:$C$6,2)/12,$Z10*12,$M10*(1+$Z$1)^($Z10*2)),IF(AND($G10=1,BM$1&gt;($Y10+$Z10*2),BM$1&lt;=($Y10+$Z10*3)),-1*PMT(VLOOKUP($P10,'9 - Finance Strategy Parameters'!$B$3:$C$6,2)/12,$Z10*12,$M10*(1+$Z$1)^($Z10*3)),"FAILURE"))))))))))</f>
        <v>0</v>
      </c>
      <c r="BN10" s="159">
        <f>IF($F10=1,0,IF(AND($H10=1,BN$1&lt;=$Y10),$V10,IF(AND($H10=1,BN$1&gt;$Y10,BN$1&lt;=$Y10+$Z10),($T10*(1+$Z$1)^$Z10)/$Z10,IF(AND($H10=1,BN$1&gt;($Y10+$Z10),BN$1&lt;=($Y10+$Z10*2)),($T10*(1+$Z$1)^($Z10*2))/$Z10,IF(AND($H10=1,BN$1&gt;($Y10+$Z10*2),BN$1&lt;=($Y10+$Z10*3)),($T10*(1+$Z$1)^($Z10*3))/$Z10,IF(AND($H10=1,BN$1&gt;($Y10+$Z10*3),BN$1&lt;=($Y10+$Z10*4)),($T10*(1+$Z$1)^($Z10*4))/$Z10,IF(AND($G10=1,BN$1&lt;=$N10),0,IF(AND($G10=1,BN$1&gt;$N10,BN$1&lt;=($Y10+$Z10)),-1*PMT(VLOOKUP($P10,'9 - Finance Strategy Parameters'!$B$3:$C$6,2)/12,$Z10*12,$M10),IF(AND($G10=1,BN$1&gt;($Y10+$Z10),BN$1&lt;=($Y10+$Z10*2)),-1*PMT(VLOOKUP($P10,'9 - Finance Strategy Parameters'!$B$3:$C$6,2)/12,$Z10*12,$M10*(1+$Z$1)^($Z10*2)),IF(AND($G10=1,BN$1&gt;($Y10+$Z10*2),BN$1&lt;=($Y10+$Z10*3)),-1*PMT(VLOOKUP($P10,'9 - Finance Strategy Parameters'!$B$3:$C$6,2)/12,$Z10*12,$M10*(1+$Z$1)^($Z10*3)),"FAILURE"))))))))))</f>
        <v>0</v>
      </c>
      <c r="BO10" s="159">
        <f>IF($F10=1,0,IF(AND($H10=1,BO$1&lt;=$Y10),$V10,IF(AND($H10=1,BO$1&gt;$Y10,BO$1&lt;=$Y10+$Z10),($T10*(1+$Z$1)^$Z10)/$Z10,IF(AND($H10=1,BO$1&gt;($Y10+$Z10),BO$1&lt;=($Y10+$Z10*2)),($T10*(1+$Z$1)^($Z10*2))/$Z10,IF(AND($H10=1,BO$1&gt;($Y10+$Z10*2),BO$1&lt;=($Y10+$Z10*3)),($T10*(1+$Z$1)^($Z10*3))/$Z10,IF(AND($H10=1,BO$1&gt;($Y10+$Z10*3),BO$1&lt;=($Y10+$Z10*4)),($T10*(1+$Z$1)^($Z10*4))/$Z10,IF(AND($G10=1,BO$1&lt;=$N10),0,IF(AND($G10=1,BO$1&gt;$N10,BO$1&lt;=($Y10+$Z10)),-1*PMT(VLOOKUP($P10,'9 - Finance Strategy Parameters'!$B$3:$C$6,2)/12,$Z10*12,$M10),IF(AND($G10=1,BO$1&gt;($Y10+$Z10),BO$1&lt;=($Y10+$Z10*2)),-1*PMT(VLOOKUP($P10,'9 - Finance Strategy Parameters'!$B$3:$C$6,2)/12,$Z10*12,$M10*(1+$Z$1)^($Z10*2)),IF(AND($G10=1,BO$1&gt;($Y10+$Z10*2),BO$1&lt;=($Y10+$Z10*3)),-1*PMT(VLOOKUP($P10,'9 - Finance Strategy Parameters'!$B$3:$C$6,2)/12,$Z10*12,$M10*(1+$Z$1)^($Z10*3)),"FAILURE"))))))))))</f>
        <v>0</v>
      </c>
      <c r="BP10" s="159">
        <f>IF($F10=1,0,IF(AND($H10=1,BP$1&lt;=$Y10),$V10,IF(AND($H10=1,BP$1&gt;$Y10,BP$1&lt;=$Y10+$Z10),($T10*(1+$Z$1)^$Z10)/$Z10,IF(AND($H10=1,BP$1&gt;($Y10+$Z10),BP$1&lt;=($Y10+$Z10*2)),($T10*(1+$Z$1)^($Z10*2))/$Z10,IF(AND($H10=1,BP$1&gt;($Y10+$Z10*2),BP$1&lt;=($Y10+$Z10*3)),($T10*(1+$Z$1)^($Z10*3))/$Z10,IF(AND($H10=1,BP$1&gt;($Y10+$Z10*3),BP$1&lt;=($Y10+$Z10*4)),($T10*(1+$Z$1)^($Z10*4))/$Z10,IF(AND($G10=1,BP$1&lt;=$N10),0,IF(AND($G10=1,BP$1&gt;$N10,BP$1&lt;=($Y10+$Z10)),-1*PMT(VLOOKUP($P10,'9 - Finance Strategy Parameters'!$B$3:$C$6,2)/12,$Z10*12,$M10),IF(AND($G10=1,BP$1&gt;($Y10+$Z10),BP$1&lt;=($Y10+$Z10*2)),-1*PMT(VLOOKUP($P10,'9 - Finance Strategy Parameters'!$B$3:$C$6,2)/12,$Z10*12,$M10*(1+$Z$1)^($Z10*2)),IF(AND($G10=1,BP$1&gt;($Y10+$Z10*2),BP$1&lt;=($Y10+$Z10*3)),-1*PMT(VLOOKUP($P10,'9 - Finance Strategy Parameters'!$B$3:$C$6,2)/12,$Z10*12,$M10*(1+$Z$1)^($Z10*3)),"FAILURE"))))))))))</f>
        <v>0</v>
      </c>
      <c r="BQ10" s="159">
        <f>IF($F10=1,0,IF(AND($H10=1,BQ$1&lt;=$Y10),$V10,IF(AND($H10=1,BQ$1&gt;$Y10,BQ$1&lt;=$Y10+$Z10),($T10*(1+$Z$1)^$Z10)/$Z10,IF(AND($H10=1,BQ$1&gt;($Y10+$Z10),BQ$1&lt;=($Y10+$Z10*2)),($T10*(1+$Z$1)^($Z10*2))/$Z10,IF(AND($H10=1,BQ$1&gt;($Y10+$Z10*2),BQ$1&lt;=($Y10+$Z10*3)),($T10*(1+$Z$1)^($Z10*3))/$Z10,IF(AND($H10=1,BQ$1&gt;($Y10+$Z10*3),BQ$1&lt;=($Y10+$Z10*4)),($T10*(1+$Z$1)^($Z10*4))/$Z10,IF(AND($G10=1,BQ$1&lt;=$N10),0,IF(AND($G10=1,BQ$1&gt;$N10,BQ$1&lt;=($Y10+$Z10)),-1*PMT(VLOOKUP($P10,'9 - Finance Strategy Parameters'!$B$3:$C$6,2)/12,$Z10*12,$M10),IF(AND($G10=1,BQ$1&gt;($Y10+$Z10),BQ$1&lt;=($Y10+$Z10*2)),-1*PMT(VLOOKUP($P10,'9 - Finance Strategy Parameters'!$B$3:$C$6,2)/12,$Z10*12,$M10*(1+$Z$1)^($Z10*2)),IF(AND($G10=1,BQ$1&gt;($Y10+$Z10*2),BQ$1&lt;=($Y10+$Z10*3)),-1*PMT(VLOOKUP($P10,'9 - Finance Strategy Parameters'!$B$3:$C$6,2)/12,$Z10*12,$M10*(1+$Z$1)^($Z10*3)),"FAILURE"))))))))))</f>
        <v>0</v>
      </c>
      <c r="BR10" s="159">
        <f>IF($F10=1,0,IF(AND($H10=1,BR$1&lt;=$Y10),$V10,IF(AND($H10=1,BR$1&gt;$Y10,BR$1&lt;=$Y10+$Z10),($T10*(1+$Z$1)^$Z10)/$Z10,IF(AND($H10=1,BR$1&gt;($Y10+$Z10),BR$1&lt;=($Y10+$Z10*2)),($T10*(1+$Z$1)^($Z10*2))/$Z10,IF(AND($H10=1,BR$1&gt;($Y10+$Z10*2),BR$1&lt;=($Y10+$Z10*3)),($T10*(1+$Z$1)^($Z10*3))/$Z10,IF(AND($H10=1,BR$1&gt;($Y10+$Z10*3),BR$1&lt;=($Y10+$Z10*4)),($T10*(1+$Z$1)^($Z10*4))/$Z10,IF(AND($G10=1,BR$1&lt;=$N10),0,IF(AND($G10=1,BR$1&gt;$N10,BR$1&lt;=($Y10+$Z10)),-1*PMT(VLOOKUP($P10,'9 - Finance Strategy Parameters'!$B$3:$C$6,2)/12,$Z10*12,$M10),IF(AND($G10=1,BR$1&gt;($Y10+$Z10),BR$1&lt;=($Y10+$Z10*2)),-1*PMT(VLOOKUP($P10,'9 - Finance Strategy Parameters'!$B$3:$C$6,2)/12,$Z10*12,$M10*(1+$Z$1)^($Z10*2)),IF(AND($G10=1,BR$1&gt;($Y10+$Z10*2),BR$1&lt;=($Y10+$Z10*3)),-1*PMT(VLOOKUP($P10,'9 - Finance Strategy Parameters'!$B$3:$C$6,2)/12,$Z10*12,$M10*(1+$Z$1)^($Z10*3)),"FAILURE"))))))))))</f>
        <v>0</v>
      </c>
      <c r="BS10" s="159">
        <f>IF($F10=1,0,IF(AND($H10=1,BS$1&lt;=$Y10),$V10,IF(AND($H10=1,BS$1&gt;$Y10,BS$1&lt;=$Y10+$Z10),($T10*(1+$Z$1)^$Z10)/$Z10,IF(AND($H10=1,BS$1&gt;($Y10+$Z10),BS$1&lt;=($Y10+$Z10*2)),($T10*(1+$Z$1)^($Z10*2))/$Z10,IF(AND($H10=1,BS$1&gt;($Y10+$Z10*2),BS$1&lt;=($Y10+$Z10*3)),($T10*(1+$Z$1)^($Z10*3))/$Z10,IF(AND($H10=1,BS$1&gt;($Y10+$Z10*3),BS$1&lt;=($Y10+$Z10*4)),($T10*(1+$Z$1)^($Z10*4))/$Z10,IF(AND($G10=1,BS$1&lt;=$N10),0,IF(AND($G10=1,BS$1&gt;$N10,BS$1&lt;=($Y10+$Z10)),-1*PMT(VLOOKUP($P10,'9 - Finance Strategy Parameters'!$B$3:$C$6,2)/12,$Z10*12,$M10),IF(AND($G10=1,BS$1&gt;($Y10+$Z10),BS$1&lt;=($Y10+$Z10*2)),-1*PMT(VLOOKUP($P10,'9 - Finance Strategy Parameters'!$B$3:$C$6,2)/12,$Z10*12,$M10*(1+$Z$1)^($Z10*2)),IF(AND($G10=1,BS$1&gt;($Y10+$Z10*2),BS$1&lt;=($Y10+$Z10*3)),-1*PMT(VLOOKUP($P10,'9 - Finance Strategy Parameters'!$B$3:$C$6,2)/12,$Z10*12,$M10*(1+$Z$1)^($Z10*3)),"FAILURE"))))))))))</f>
        <v>0</v>
      </c>
      <c r="BT10" s="159">
        <f>IF($F10=1,0,IF(AND($H10=1,BT$1&lt;=$Y10),$V10,IF(AND($H10=1,BT$1&gt;$Y10,BT$1&lt;=$Y10+$Z10),($T10*(1+$Z$1)^$Z10)/$Z10,IF(AND($H10=1,BT$1&gt;($Y10+$Z10),BT$1&lt;=($Y10+$Z10*2)),($T10*(1+$Z$1)^($Z10*2))/$Z10,IF(AND($H10=1,BT$1&gt;($Y10+$Z10*2),BT$1&lt;=($Y10+$Z10*3)),($T10*(1+$Z$1)^($Z10*3))/$Z10,IF(AND($H10=1,BT$1&gt;($Y10+$Z10*3),BT$1&lt;=($Y10+$Z10*4)),($T10*(1+$Z$1)^($Z10*4))/$Z10,IF(AND($G10=1,BT$1&lt;=$N10),0,IF(AND($G10=1,BT$1&gt;$N10,BT$1&lt;=($Y10+$Z10)),-1*PMT(VLOOKUP($P10,'9 - Finance Strategy Parameters'!$B$3:$C$6,2)/12,$Z10*12,$M10),IF(AND($G10=1,BT$1&gt;($Y10+$Z10),BT$1&lt;=($Y10+$Z10*2)),-1*PMT(VLOOKUP($P10,'9 - Finance Strategy Parameters'!$B$3:$C$6,2)/12,$Z10*12,$M10*(1+$Z$1)^($Z10*2)),IF(AND($G10=1,BT$1&gt;($Y10+$Z10*2),BT$1&lt;=($Y10+$Z10*3)),-1*PMT(VLOOKUP($P10,'9 - Finance Strategy Parameters'!$B$3:$C$6,2)/12,$Z10*12,$M10*(1+$Z$1)^($Z10*3)),"FAILURE"))))))))))</f>
        <v>0</v>
      </c>
    </row>
    <row r="11" spans="1:72" ht="30" x14ac:dyDescent="0.25">
      <c r="A11" s="10" t="s">
        <v>34</v>
      </c>
      <c r="B11" s="138">
        <f>INDEX('8-Choosing Asset Strategies'!$B$4:$B$101,MATCH('9 - Financing Strategy'!C11,'8-Choosing Asset Strategies'!$C$4:$C$101,0))</f>
        <v>1</v>
      </c>
      <c r="C11" s="28" t="s">
        <v>119</v>
      </c>
      <c r="D11" s="13" t="str">
        <f>IF(INDEX('8-Choosing Asset Strategies'!$CW$4:$CW$101,MATCH($C11,'8-Choosing Asset Strategies'!$C$4:$C$101,0))=0,"",INDEX('8-Choosing Asset Strategies'!$CW$4:$CW$101,MATCH(C11,'8-Choosing Asset Strategies'!$C$4:$C$101,0)))</f>
        <v>Should be upgraded to 4" line</v>
      </c>
      <c r="E11" s="27"/>
      <c r="F11" s="138">
        <v>1</v>
      </c>
      <c r="G11" s="138"/>
      <c r="H11" s="138"/>
      <c r="J11" s="143">
        <f>IF(F11=1,ROUND(INDEX('8-Choosing Asset Strategies'!$DL$4:$DL$101,MATCH($C11,'8-Choosing Asset Strategies'!$C$4:$C$101,0)),2),"")</f>
        <v>5271.04</v>
      </c>
      <c r="K11" s="12">
        <f>IF(F11=1,ROUND(INDEX('8-Choosing Asset Strategies'!$DC$4:$DC$101,MATCH($C11,'8-Choosing Asset Strategies'!$C$4:$C$101,0)),2),"")</f>
        <v>10</v>
      </c>
      <c r="L11" s="12"/>
      <c r="M11" s="143" t="str">
        <f>IF(G11=1,ROUND(INDEX('8-Choosing Asset Strategies'!$DL$4:$DL$101,MATCH($C11,'8-Choosing Asset Strategies'!$C$4:$C$101,0)),2),"")</f>
        <v/>
      </c>
      <c r="N11" s="12" t="str">
        <f>IF(G11=1,ROUND(INDEX('8-Choosing Asset Strategies'!$DC$4:$DC$101,MATCH($C11,'8-Choosing Asset Strategies'!$C$4:$C$101,0)),2),"")</f>
        <v/>
      </c>
      <c r="O11" s="12" t="str">
        <f>IF(G11="","",INDEX('9 - Finance Strategy Parameters'!$H$3:$H$9,MATCH(B11,'9 - Finance Strategy Parameters'!$F$3:$F$9,0)))</f>
        <v/>
      </c>
      <c r="P11" s="12"/>
      <c r="Q11" s="144" t="str">
        <f>IFERROR((M11*INDEX('9 - Finance Strategy Parameters'!$C$3:$C$6,MATCH(P11,'9 - Finance Strategy Parameters'!$B$3:$B$6,0))/12*(1+INDEX('9 - Finance Strategy Parameters'!$C$3:$C$6,MATCH(P11,'9 - Finance Strategy Parameters'!$B$3:$B$6,0))/12)^(O11*12))/((1+INDEX('9 - Finance Strategy Parameters'!$C$3:$C$6,MATCH(P11,'9 - Finance Strategy Parameters'!$B$3:$B$6,0))/12)^(O11*12)-1),"")</f>
        <v/>
      </c>
      <c r="R11" s="144" t="str">
        <f t="shared" si="3"/>
        <v/>
      </c>
      <c r="S11" s="12"/>
      <c r="T11" s="143" t="str">
        <f>IF(H11=1,ROUND(INDEX('8-Choosing Asset Strategies'!$DL$4:$DL$101,MATCH($C11,'8-Choosing Asset Strategies'!$C$4:$C$101,0)),2),"")</f>
        <v/>
      </c>
      <c r="U11" s="145" t="str">
        <f>IF(H11=1,ROUND(INDEX('8-Choosing Asset Strategies'!$DC$4:$DC$101,MATCH($C11,'8-Choosing Asset Strategies'!$C$4:$C$101,0)),2),"")</f>
        <v/>
      </c>
      <c r="V11" s="101" t="str">
        <f t="shared" si="1"/>
        <v/>
      </c>
      <c r="W11" s="155" t="str">
        <f t="shared" si="2"/>
        <v/>
      </c>
      <c r="Y11">
        <f>INDEX('8-Choosing Asset Strategies'!$DC$4:$DC$101,MATCH(C11,'8-Choosing Asset Strategies'!$C$4:$C$101,0))</f>
        <v>10</v>
      </c>
      <c r="Z11">
        <f>INDEX('8-Choosing Asset Strategies'!$DA$4:$DA$101,MATCH(C11,'8-Choosing Asset Strategies'!$C$4:$C$101,0))</f>
        <v>35</v>
      </c>
      <c r="AB11" s="159">
        <f>IF($F11=1,0,IF(AND($H11=1,AB$1&lt;=$Y11),$V11,IF(AND($H11=1,AB$1&gt;$Y11,AB$1&lt;=$Y11+$Z11),($T11*(1+$Z$1)^$Z11)/$Z11,IF(AND($H11=1,AB$1&gt;($Y11+$Z11),AB$1&lt;=($Y11+$Z11*2)),($T11*(1+$Z$1)^($Z11*2))/$Z11,IF(AND($H11=1,AB$1&gt;($Y11+$Z11*2),AB$1&lt;=($Y11+$Z11*3)),($T11*(1+$Z$1)^($Z11*3))/$Z11,IF(AND($H11=1,AB$1&gt;($Y11+$Z11*3),AB$1&lt;=($Y11+$Z11*4)),($T11*(1+$Z$1)^($Z11*4))/$Z11,IF(AND($G11=1,AB$1&lt;=$N11),0,IF(AND($G11=1,AB$1&gt;$N11,AB$1&lt;=($Y11+$Z11)),-1*PMT(VLOOKUP($P11,'9 - Finance Strategy Parameters'!$B$3:$C$6,2)/12,$Z11*12,$M11),IF(AND($G11=1,AB$1&gt;($Y11+$Z11),AB$1&lt;=($Y11+$Z11*2)),-1*PMT(VLOOKUP($P11,'9 - Finance Strategy Parameters'!$B$3:$C$6,2)/12,$Z11*12,$M11*(1+$Z$1)^($Z11*2)),IF(AND($G11=1,AB$1&gt;($Y11+$Z11*2),AB$1&lt;=($Y11+$Z11*3)),-1*PMT(VLOOKUP($P11,'9 - Finance Strategy Parameters'!$B$3:$C$6,2)/12,$Z11*12,$M11*(1+$Z$1)^($Z11*3)),"FAILURE"))))))))))</f>
        <v>0</v>
      </c>
      <c r="AC11" s="159">
        <f>IF($F11=1,0,IF(AND($H11=1,AC$1&lt;=$Y11),$V11,IF(AND($H11=1,AC$1&gt;$Y11,AC$1&lt;=$Y11+$Z11),($T11*(1+$Z$1)^$Z11)/$Z11,IF(AND($H11=1,AC$1&gt;($Y11+$Z11),AC$1&lt;=($Y11+$Z11*2)),($T11*(1+$Z$1)^($Z11*2))/$Z11,IF(AND($H11=1,AC$1&gt;($Y11+$Z11*2),AC$1&lt;=($Y11+$Z11*3)),($T11*(1+$Z$1)^($Z11*3))/$Z11,IF(AND($H11=1,AC$1&gt;($Y11+$Z11*3),AC$1&lt;=($Y11+$Z11*4)),($T11*(1+$Z$1)^($Z11*4))/$Z11,IF(AND($G11=1,AC$1&lt;=$N11),0,IF(AND($G11=1,AC$1&gt;$N11,AC$1&lt;=($Y11+$Z11)),-1*PMT(VLOOKUP($P11,'9 - Finance Strategy Parameters'!$B$3:$C$6,2)/12,$Z11*12,$M11),IF(AND($G11=1,AC$1&gt;($Y11+$Z11),AC$1&lt;=($Y11+$Z11*2)),-1*PMT(VLOOKUP($P11,'9 - Finance Strategy Parameters'!$B$3:$C$6,2)/12,$Z11*12,$M11*(1+$Z$1)^($Z11*2)),IF(AND($G11=1,AC$1&gt;($Y11+$Z11*2),AC$1&lt;=($Y11+$Z11*3)),-1*PMT(VLOOKUP($P11,'9 - Finance Strategy Parameters'!$B$3:$C$6,2)/12,$Z11*12,$M11*(1+$Z$1)^($Z11*3)),"FAILURE"))))))))))</f>
        <v>0</v>
      </c>
      <c r="AD11" s="159">
        <f>IF($F11=1,0,IF(AND($H11=1,AD$1&lt;=$Y11),$V11,IF(AND($H11=1,AD$1&gt;$Y11,AD$1&lt;=$Y11+$Z11),($T11*(1+$Z$1)^$Z11)/$Z11,IF(AND($H11=1,AD$1&gt;($Y11+$Z11),AD$1&lt;=($Y11+$Z11*2)),($T11*(1+$Z$1)^($Z11*2))/$Z11,IF(AND($H11=1,AD$1&gt;($Y11+$Z11*2),AD$1&lt;=($Y11+$Z11*3)),($T11*(1+$Z$1)^($Z11*3))/$Z11,IF(AND($H11=1,AD$1&gt;($Y11+$Z11*3),AD$1&lt;=($Y11+$Z11*4)),($T11*(1+$Z$1)^($Z11*4))/$Z11,IF(AND($G11=1,AD$1&lt;=$N11),0,IF(AND($G11=1,AD$1&gt;$N11,AD$1&lt;=($Y11+$Z11)),-1*PMT(VLOOKUP($P11,'9 - Finance Strategy Parameters'!$B$3:$C$6,2)/12,$Z11*12,$M11),IF(AND($G11=1,AD$1&gt;($Y11+$Z11),AD$1&lt;=($Y11+$Z11*2)),-1*PMT(VLOOKUP($P11,'9 - Finance Strategy Parameters'!$B$3:$C$6,2)/12,$Z11*12,$M11*(1+$Z$1)^($Z11*2)),IF(AND($G11=1,AD$1&gt;($Y11+$Z11*2),AD$1&lt;=($Y11+$Z11*3)),-1*PMT(VLOOKUP($P11,'9 - Finance Strategy Parameters'!$B$3:$C$6,2)/12,$Z11*12,$M11*(1+$Z$1)^($Z11*3)),"FAILURE"))))))))))</f>
        <v>0</v>
      </c>
      <c r="AE11" s="159">
        <f>IF($F11=1,0,IF(AND($H11=1,AE$1&lt;=$Y11),$V11,IF(AND($H11=1,AE$1&gt;$Y11,AE$1&lt;=$Y11+$Z11),($T11*(1+$Z$1)^$Z11)/$Z11,IF(AND($H11=1,AE$1&gt;($Y11+$Z11),AE$1&lt;=($Y11+$Z11*2)),($T11*(1+$Z$1)^($Z11*2))/$Z11,IF(AND($H11=1,AE$1&gt;($Y11+$Z11*2),AE$1&lt;=($Y11+$Z11*3)),($T11*(1+$Z$1)^($Z11*3))/$Z11,IF(AND($H11=1,AE$1&gt;($Y11+$Z11*3),AE$1&lt;=($Y11+$Z11*4)),($T11*(1+$Z$1)^($Z11*4))/$Z11,IF(AND($G11=1,AE$1&lt;=$N11),0,IF(AND($G11=1,AE$1&gt;$N11,AE$1&lt;=($Y11+$Z11)),-1*PMT(VLOOKUP($P11,'9 - Finance Strategy Parameters'!$B$3:$C$6,2)/12,$Z11*12,$M11),IF(AND($G11=1,AE$1&gt;($Y11+$Z11),AE$1&lt;=($Y11+$Z11*2)),-1*PMT(VLOOKUP($P11,'9 - Finance Strategy Parameters'!$B$3:$C$6,2)/12,$Z11*12,$M11*(1+$Z$1)^($Z11*2)),IF(AND($G11=1,AE$1&gt;($Y11+$Z11*2),AE$1&lt;=($Y11+$Z11*3)),-1*PMT(VLOOKUP($P11,'9 - Finance Strategy Parameters'!$B$3:$C$6,2)/12,$Z11*12,$M11*(1+$Z$1)^($Z11*3)),"FAILURE"))))))))))</f>
        <v>0</v>
      </c>
      <c r="AF11" s="159">
        <f>IF($F11=1,0,IF(AND($H11=1,AF$1&lt;=$Y11),$V11,IF(AND($H11=1,AF$1&gt;$Y11,AF$1&lt;=$Y11+$Z11),($T11*(1+$Z$1)^$Z11)/$Z11,IF(AND($H11=1,AF$1&gt;($Y11+$Z11),AF$1&lt;=($Y11+$Z11*2)),($T11*(1+$Z$1)^($Z11*2))/$Z11,IF(AND($H11=1,AF$1&gt;($Y11+$Z11*2),AF$1&lt;=($Y11+$Z11*3)),($T11*(1+$Z$1)^($Z11*3))/$Z11,IF(AND($H11=1,AF$1&gt;($Y11+$Z11*3),AF$1&lt;=($Y11+$Z11*4)),($T11*(1+$Z$1)^($Z11*4))/$Z11,IF(AND($G11=1,AF$1&lt;=$N11),0,IF(AND($G11=1,AF$1&gt;$N11,AF$1&lt;=($Y11+$Z11)),-1*PMT(VLOOKUP($P11,'9 - Finance Strategy Parameters'!$B$3:$C$6,2)/12,$Z11*12,$M11),IF(AND($G11=1,AF$1&gt;($Y11+$Z11),AF$1&lt;=($Y11+$Z11*2)),-1*PMT(VLOOKUP($P11,'9 - Finance Strategy Parameters'!$B$3:$C$6,2)/12,$Z11*12,$M11*(1+$Z$1)^($Z11*2)),IF(AND($G11=1,AF$1&gt;($Y11+$Z11*2),AF$1&lt;=($Y11+$Z11*3)),-1*PMT(VLOOKUP($P11,'9 - Finance Strategy Parameters'!$B$3:$C$6,2)/12,$Z11*12,$M11*(1+$Z$1)^($Z11*3)),"FAILURE"))))))))))</f>
        <v>0</v>
      </c>
      <c r="AG11" s="159">
        <f>IF($F11=1,0,IF(AND($H11=1,AG$1&lt;=$Y11),$V11,IF(AND($H11=1,AG$1&gt;$Y11,AG$1&lt;=$Y11+$Z11),($T11*(1+$Z$1)^$Z11)/$Z11,IF(AND($H11=1,AG$1&gt;($Y11+$Z11),AG$1&lt;=($Y11+$Z11*2)),($T11*(1+$Z$1)^($Z11*2))/$Z11,IF(AND($H11=1,AG$1&gt;($Y11+$Z11*2),AG$1&lt;=($Y11+$Z11*3)),($T11*(1+$Z$1)^($Z11*3))/$Z11,IF(AND($H11=1,AG$1&gt;($Y11+$Z11*3),AG$1&lt;=($Y11+$Z11*4)),($T11*(1+$Z$1)^($Z11*4))/$Z11,IF(AND($G11=1,AG$1&lt;=$N11),0,IF(AND($G11=1,AG$1&gt;$N11,AG$1&lt;=($Y11+$Z11)),-1*PMT(VLOOKUP($P11,'9 - Finance Strategy Parameters'!$B$3:$C$6,2)/12,$Z11*12,$M11),IF(AND($G11=1,AG$1&gt;($Y11+$Z11),AG$1&lt;=($Y11+$Z11*2)),-1*PMT(VLOOKUP($P11,'9 - Finance Strategy Parameters'!$B$3:$C$6,2)/12,$Z11*12,$M11*(1+$Z$1)^($Z11*2)),IF(AND($G11=1,AG$1&gt;($Y11+$Z11*2),AG$1&lt;=($Y11+$Z11*3)),-1*PMT(VLOOKUP($P11,'9 - Finance Strategy Parameters'!$B$3:$C$6,2)/12,$Z11*12,$M11*(1+$Z$1)^($Z11*3)),"FAILURE"))))))))))</f>
        <v>0</v>
      </c>
      <c r="AH11" s="159">
        <f>IF($F11=1,0,IF(AND($H11=1,AH$1&lt;=$Y11),$V11,IF(AND($H11=1,AH$1&gt;$Y11,AH$1&lt;=$Y11+$Z11),($T11*(1+$Z$1)^$Z11)/$Z11,IF(AND($H11=1,AH$1&gt;($Y11+$Z11),AH$1&lt;=($Y11+$Z11*2)),($T11*(1+$Z$1)^($Z11*2))/$Z11,IF(AND($H11=1,AH$1&gt;($Y11+$Z11*2),AH$1&lt;=($Y11+$Z11*3)),($T11*(1+$Z$1)^($Z11*3))/$Z11,IF(AND($H11=1,AH$1&gt;($Y11+$Z11*3),AH$1&lt;=($Y11+$Z11*4)),($T11*(1+$Z$1)^($Z11*4))/$Z11,IF(AND($G11=1,AH$1&lt;=$N11),0,IF(AND($G11=1,AH$1&gt;$N11,AH$1&lt;=($Y11+$Z11)),-1*PMT(VLOOKUP($P11,'9 - Finance Strategy Parameters'!$B$3:$C$6,2)/12,$Z11*12,$M11),IF(AND($G11=1,AH$1&gt;($Y11+$Z11),AH$1&lt;=($Y11+$Z11*2)),-1*PMT(VLOOKUP($P11,'9 - Finance Strategy Parameters'!$B$3:$C$6,2)/12,$Z11*12,$M11*(1+$Z$1)^($Z11*2)),IF(AND($G11=1,AH$1&gt;($Y11+$Z11*2),AH$1&lt;=($Y11+$Z11*3)),-1*PMT(VLOOKUP($P11,'9 - Finance Strategy Parameters'!$B$3:$C$6,2)/12,$Z11*12,$M11*(1+$Z$1)^($Z11*3)),"FAILURE"))))))))))</f>
        <v>0</v>
      </c>
      <c r="AI11" s="159">
        <f>IF($F11=1,0,IF(AND($H11=1,AI$1&lt;=$Y11),$V11,IF(AND($H11=1,AI$1&gt;$Y11,AI$1&lt;=$Y11+$Z11),($T11*(1+$Z$1)^$Z11)/$Z11,IF(AND($H11=1,AI$1&gt;($Y11+$Z11),AI$1&lt;=($Y11+$Z11*2)),($T11*(1+$Z$1)^($Z11*2))/$Z11,IF(AND($H11=1,AI$1&gt;($Y11+$Z11*2),AI$1&lt;=($Y11+$Z11*3)),($T11*(1+$Z$1)^($Z11*3))/$Z11,IF(AND($H11=1,AI$1&gt;($Y11+$Z11*3),AI$1&lt;=($Y11+$Z11*4)),($T11*(1+$Z$1)^($Z11*4))/$Z11,IF(AND($G11=1,AI$1&lt;=$N11),0,IF(AND($G11=1,AI$1&gt;$N11,AI$1&lt;=($Y11+$Z11)),-1*PMT(VLOOKUP($P11,'9 - Finance Strategy Parameters'!$B$3:$C$6,2)/12,$Z11*12,$M11),IF(AND($G11=1,AI$1&gt;($Y11+$Z11),AI$1&lt;=($Y11+$Z11*2)),-1*PMT(VLOOKUP($P11,'9 - Finance Strategy Parameters'!$B$3:$C$6,2)/12,$Z11*12,$M11*(1+$Z$1)^($Z11*2)),IF(AND($G11=1,AI$1&gt;($Y11+$Z11*2),AI$1&lt;=($Y11+$Z11*3)),-1*PMT(VLOOKUP($P11,'9 - Finance Strategy Parameters'!$B$3:$C$6,2)/12,$Z11*12,$M11*(1+$Z$1)^($Z11*3)),"FAILURE"))))))))))</f>
        <v>0</v>
      </c>
      <c r="AJ11" s="159">
        <f>IF($F11=1,0,IF(AND($H11=1,AJ$1&lt;=$Y11),$V11,IF(AND($H11=1,AJ$1&gt;$Y11,AJ$1&lt;=$Y11+$Z11),($T11*(1+$Z$1)^$Z11)/$Z11,IF(AND($H11=1,AJ$1&gt;($Y11+$Z11),AJ$1&lt;=($Y11+$Z11*2)),($T11*(1+$Z$1)^($Z11*2))/$Z11,IF(AND($H11=1,AJ$1&gt;($Y11+$Z11*2),AJ$1&lt;=($Y11+$Z11*3)),($T11*(1+$Z$1)^($Z11*3))/$Z11,IF(AND($H11=1,AJ$1&gt;($Y11+$Z11*3),AJ$1&lt;=($Y11+$Z11*4)),($T11*(1+$Z$1)^($Z11*4))/$Z11,IF(AND($G11=1,AJ$1&lt;=$N11),0,IF(AND($G11=1,AJ$1&gt;$N11,AJ$1&lt;=($Y11+$Z11)),-1*PMT(VLOOKUP($P11,'9 - Finance Strategy Parameters'!$B$3:$C$6,2)/12,$Z11*12,$M11),IF(AND($G11=1,AJ$1&gt;($Y11+$Z11),AJ$1&lt;=($Y11+$Z11*2)),-1*PMT(VLOOKUP($P11,'9 - Finance Strategy Parameters'!$B$3:$C$6,2)/12,$Z11*12,$M11*(1+$Z$1)^($Z11*2)),IF(AND($G11=1,AJ$1&gt;($Y11+$Z11*2),AJ$1&lt;=($Y11+$Z11*3)),-1*PMT(VLOOKUP($P11,'9 - Finance Strategy Parameters'!$B$3:$C$6,2)/12,$Z11*12,$M11*(1+$Z$1)^($Z11*3)),"FAILURE"))))))))))</f>
        <v>0</v>
      </c>
      <c r="AK11" s="159">
        <f>IF($F11=1,0,IF(AND($H11=1,AK$1&lt;=$Y11),$V11,IF(AND($H11=1,AK$1&gt;$Y11,AK$1&lt;=$Y11+$Z11),($T11*(1+$Z$1)^$Z11)/$Z11,IF(AND($H11=1,AK$1&gt;($Y11+$Z11),AK$1&lt;=($Y11+$Z11*2)),($T11*(1+$Z$1)^($Z11*2))/$Z11,IF(AND($H11=1,AK$1&gt;($Y11+$Z11*2),AK$1&lt;=($Y11+$Z11*3)),($T11*(1+$Z$1)^($Z11*3))/$Z11,IF(AND($H11=1,AK$1&gt;($Y11+$Z11*3),AK$1&lt;=($Y11+$Z11*4)),($T11*(1+$Z$1)^($Z11*4))/$Z11,IF(AND($G11=1,AK$1&lt;=$N11),0,IF(AND($G11=1,AK$1&gt;$N11,AK$1&lt;=($Y11+$Z11)),-1*PMT(VLOOKUP($P11,'9 - Finance Strategy Parameters'!$B$3:$C$6,2)/12,$Z11*12,$M11),IF(AND($G11=1,AK$1&gt;($Y11+$Z11),AK$1&lt;=($Y11+$Z11*2)),-1*PMT(VLOOKUP($P11,'9 - Finance Strategy Parameters'!$B$3:$C$6,2)/12,$Z11*12,$M11*(1+$Z$1)^($Z11*2)),IF(AND($G11=1,AK$1&gt;($Y11+$Z11*2),AK$1&lt;=($Y11+$Z11*3)),-1*PMT(VLOOKUP($P11,'9 - Finance Strategy Parameters'!$B$3:$C$6,2)/12,$Z11*12,$M11*(1+$Z$1)^($Z11*3)),"FAILURE"))))))))))</f>
        <v>0</v>
      </c>
      <c r="AL11" s="159">
        <f>IF($F11=1,0,IF(AND($H11=1,AL$1&lt;=$Y11),$V11,IF(AND($H11=1,AL$1&gt;$Y11,AL$1&lt;=$Y11+$Z11),($T11*(1+$Z$1)^$Z11)/$Z11,IF(AND($H11=1,AL$1&gt;($Y11+$Z11),AL$1&lt;=($Y11+$Z11*2)),($T11*(1+$Z$1)^($Z11*2))/$Z11,IF(AND($H11=1,AL$1&gt;($Y11+$Z11*2),AL$1&lt;=($Y11+$Z11*3)),($T11*(1+$Z$1)^($Z11*3))/$Z11,IF(AND($H11=1,AL$1&gt;($Y11+$Z11*3),AL$1&lt;=($Y11+$Z11*4)),($T11*(1+$Z$1)^($Z11*4))/$Z11,IF(AND($G11=1,AL$1&lt;=$N11),0,IF(AND($G11=1,AL$1&gt;$N11,AL$1&lt;=($Y11+$Z11)),-1*PMT(VLOOKUP($P11,'9 - Finance Strategy Parameters'!$B$3:$C$6,2)/12,$Z11*12,$M11),IF(AND($G11=1,AL$1&gt;($Y11+$Z11),AL$1&lt;=($Y11+$Z11*2)),-1*PMT(VLOOKUP($P11,'9 - Finance Strategy Parameters'!$B$3:$C$6,2)/12,$Z11*12,$M11*(1+$Z$1)^($Z11*2)),IF(AND($G11=1,AL$1&gt;($Y11+$Z11*2),AL$1&lt;=($Y11+$Z11*3)),-1*PMT(VLOOKUP($P11,'9 - Finance Strategy Parameters'!$B$3:$C$6,2)/12,$Z11*12,$M11*(1+$Z$1)^($Z11*3)),"FAILURE"))))))))))</f>
        <v>0</v>
      </c>
      <c r="AM11" s="159">
        <f>IF($F11=1,0,IF(AND($H11=1,AM$1&lt;=$Y11),$V11,IF(AND($H11=1,AM$1&gt;$Y11,AM$1&lt;=$Y11+$Z11),($T11*(1+$Z$1)^$Z11)/$Z11,IF(AND($H11=1,AM$1&gt;($Y11+$Z11),AM$1&lt;=($Y11+$Z11*2)),($T11*(1+$Z$1)^($Z11*2))/$Z11,IF(AND($H11=1,AM$1&gt;($Y11+$Z11*2),AM$1&lt;=($Y11+$Z11*3)),($T11*(1+$Z$1)^($Z11*3))/$Z11,IF(AND($H11=1,AM$1&gt;($Y11+$Z11*3),AM$1&lt;=($Y11+$Z11*4)),($T11*(1+$Z$1)^($Z11*4))/$Z11,IF(AND($G11=1,AM$1&lt;=$N11),0,IF(AND($G11=1,AM$1&gt;$N11,AM$1&lt;=($Y11+$Z11)),-1*PMT(VLOOKUP($P11,'9 - Finance Strategy Parameters'!$B$3:$C$6,2)/12,$Z11*12,$M11),IF(AND($G11=1,AM$1&gt;($Y11+$Z11),AM$1&lt;=($Y11+$Z11*2)),-1*PMT(VLOOKUP($P11,'9 - Finance Strategy Parameters'!$B$3:$C$6,2)/12,$Z11*12,$M11*(1+$Z$1)^($Z11*2)),IF(AND($G11=1,AM$1&gt;($Y11+$Z11*2),AM$1&lt;=($Y11+$Z11*3)),-1*PMT(VLOOKUP($P11,'9 - Finance Strategy Parameters'!$B$3:$C$6,2)/12,$Z11*12,$M11*(1+$Z$1)^($Z11*3)),"FAILURE"))))))))))</f>
        <v>0</v>
      </c>
      <c r="AN11" s="159">
        <f>IF($F11=1,0,IF(AND($H11=1,AN$1&lt;=$Y11),$V11,IF(AND($H11=1,AN$1&gt;$Y11,AN$1&lt;=$Y11+$Z11),($T11*(1+$Z$1)^$Z11)/$Z11,IF(AND($H11=1,AN$1&gt;($Y11+$Z11),AN$1&lt;=($Y11+$Z11*2)),($T11*(1+$Z$1)^($Z11*2))/$Z11,IF(AND($H11=1,AN$1&gt;($Y11+$Z11*2),AN$1&lt;=($Y11+$Z11*3)),($T11*(1+$Z$1)^($Z11*3))/$Z11,IF(AND($H11=1,AN$1&gt;($Y11+$Z11*3),AN$1&lt;=($Y11+$Z11*4)),($T11*(1+$Z$1)^($Z11*4))/$Z11,IF(AND($G11=1,AN$1&lt;=$N11),0,IF(AND($G11=1,AN$1&gt;$N11,AN$1&lt;=($Y11+$Z11)),-1*PMT(VLOOKUP($P11,'9 - Finance Strategy Parameters'!$B$3:$C$6,2)/12,$Z11*12,$M11),IF(AND($G11=1,AN$1&gt;($Y11+$Z11),AN$1&lt;=($Y11+$Z11*2)),-1*PMT(VLOOKUP($P11,'9 - Finance Strategy Parameters'!$B$3:$C$6,2)/12,$Z11*12,$M11*(1+$Z$1)^($Z11*2)),IF(AND($G11=1,AN$1&gt;($Y11+$Z11*2),AN$1&lt;=($Y11+$Z11*3)),-1*PMT(VLOOKUP($P11,'9 - Finance Strategy Parameters'!$B$3:$C$6,2)/12,$Z11*12,$M11*(1+$Z$1)^($Z11*3)),"FAILURE"))))))))))</f>
        <v>0</v>
      </c>
      <c r="AO11" s="159">
        <f>IF($F11=1,0,IF(AND($H11=1,AO$1&lt;=$Y11),$V11,IF(AND($H11=1,AO$1&gt;$Y11,AO$1&lt;=$Y11+$Z11),($T11*(1+$Z$1)^$Z11)/$Z11,IF(AND($H11=1,AO$1&gt;($Y11+$Z11),AO$1&lt;=($Y11+$Z11*2)),($T11*(1+$Z$1)^($Z11*2))/$Z11,IF(AND($H11=1,AO$1&gt;($Y11+$Z11*2),AO$1&lt;=($Y11+$Z11*3)),($T11*(1+$Z$1)^($Z11*3))/$Z11,IF(AND($H11=1,AO$1&gt;($Y11+$Z11*3),AO$1&lt;=($Y11+$Z11*4)),($T11*(1+$Z$1)^($Z11*4))/$Z11,IF(AND($G11=1,AO$1&lt;=$N11),0,IF(AND($G11=1,AO$1&gt;$N11,AO$1&lt;=($Y11+$Z11)),-1*PMT(VLOOKUP($P11,'9 - Finance Strategy Parameters'!$B$3:$C$6,2)/12,$Z11*12,$M11),IF(AND($G11=1,AO$1&gt;($Y11+$Z11),AO$1&lt;=($Y11+$Z11*2)),-1*PMT(VLOOKUP($P11,'9 - Finance Strategy Parameters'!$B$3:$C$6,2)/12,$Z11*12,$M11*(1+$Z$1)^($Z11*2)),IF(AND($G11=1,AO$1&gt;($Y11+$Z11*2),AO$1&lt;=($Y11+$Z11*3)),-1*PMT(VLOOKUP($P11,'9 - Finance Strategy Parameters'!$B$3:$C$6,2)/12,$Z11*12,$M11*(1+$Z$1)^($Z11*3)),"FAILURE"))))))))))</f>
        <v>0</v>
      </c>
      <c r="AP11" s="159">
        <f>IF($F11=1,0,IF(AND($H11=1,AP$1&lt;=$Y11),$V11,IF(AND($H11=1,AP$1&gt;$Y11,AP$1&lt;=$Y11+$Z11),($T11*(1+$Z$1)^$Z11)/$Z11,IF(AND($H11=1,AP$1&gt;($Y11+$Z11),AP$1&lt;=($Y11+$Z11*2)),($T11*(1+$Z$1)^($Z11*2))/$Z11,IF(AND($H11=1,AP$1&gt;($Y11+$Z11*2),AP$1&lt;=($Y11+$Z11*3)),($T11*(1+$Z$1)^($Z11*3))/$Z11,IF(AND($H11=1,AP$1&gt;($Y11+$Z11*3),AP$1&lt;=($Y11+$Z11*4)),($T11*(1+$Z$1)^($Z11*4))/$Z11,IF(AND($G11=1,AP$1&lt;=$N11),0,IF(AND($G11=1,AP$1&gt;$N11,AP$1&lt;=($Y11+$Z11)),-1*PMT(VLOOKUP($P11,'9 - Finance Strategy Parameters'!$B$3:$C$6,2)/12,$Z11*12,$M11),IF(AND($G11=1,AP$1&gt;($Y11+$Z11),AP$1&lt;=($Y11+$Z11*2)),-1*PMT(VLOOKUP($P11,'9 - Finance Strategy Parameters'!$B$3:$C$6,2)/12,$Z11*12,$M11*(1+$Z$1)^($Z11*2)),IF(AND($G11=1,AP$1&gt;($Y11+$Z11*2),AP$1&lt;=($Y11+$Z11*3)),-1*PMT(VLOOKUP($P11,'9 - Finance Strategy Parameters'!$B$3:$C$6,2)/12,$Z11*12,$M11*(1+$Z$1)^($Z11*3)),"FAILURE"))))))))))</f>
        <v>0</v>
      </c>
      <c r="AQ11" s="159">
        <f>IF($F11=1,0,IF(AND($H11=1,AQ$1&lt;=$Y11),$V11,IF(AND($H11=1,AQ$1&gt;$Y11,AQ$1&lt;=$Y11+$Z11),($T11*(1+$Z$1)^$Z11)/$Z11,IF(AND($H11=1,AQ$1&gt;($Y11+$Z11),AQ$1&lt;=($Y11+$Z11*2)),($T11*(1+$Z$1)^($Z11*2))/$Z11,IF(AND($H11=1,AQ$1&gt;($Y11+$Z11*2),AQ$1&lt;=($Y11+$Z11*3)),($T11*(1+$Z$1)^($Z11*3))/$Z11,IF(AND($H11=1,AQ$1&gt;($Y11+$Z11*3),AQ$1&lt;=($Y11+$Z11*4)),($T11*(1+$Z$1)^($Z11*4))/$Z11,IF(AND($G11=1,AQ$1&lt;=$N11),0,IF(AND($G11=1,AQ$1&gt;$N11,AQ$1&lt;=($Y11+$Z11)),-1*PMT(VLOOKUP($P11,'9 - Finance Strategy Parameters'!$B$3:$C$6,2)/12,$Z11*12,$M11),IF(AND($G11=1,AQ$1&gt;($Y11+$Z11),AQ$1&lt;=($Y11+$Z11*2)),-1*PMT(VLOOKUP($P11,'9 - Finance Strategy Parameters'!$B$3:$C$6,2)/12,$Z11*12,$M11*(1+$Z$1)^($Z11*2)),IF(AND($G11=1,AQ$1&gt;($Y11+$Z11*2),AQ$1&lt;=($Y11+$Z11*3)),-1*PMT(VLOOKUP($P11,'9 - Finance Strategy Parameters'!$B$3:$C$6,2)/12,$Z11*12,$M11*(1+$Z$1)^($Z11*3)),"FAILURE"))))))))))</f>
        <v>0</v>
      </c>
      <c r="AR11" s="159">
        <f>IF($F11=1,0,IF(AND($H11=1,AR$1&lt;=$Y11),$V11,IF(AND($H11=1,AR$1&gt;$Y11,AR$1&lt;=$Y11+$Z11),($T11*(1+$Z$1)^$Z11)/$Z11,IF(AND($H11=1,AR$1&gt;($Y11+$Z11),AR$1&lt;=($Y11+$Z11*2)),($T11*(1+$Z$1)^($Z11*2))/$Z11,IF(AND($H11=1,AR$1&gt;($Y11+$Z11*2),AR$1&lt;=($Y11+$Z11*3)),($T11*(1+$Z$1)^($Z11*3))/$Z11,IF(AND($H11=1,AR$1&gt;($Y11+$Z11*3),AR$1&lt;=($Y11+$Z11*4)),($T11*(1+$Z$1)^($Z11*4))/$Z11,IF(AND($G11=1,AR$1&lt;=$N11),0,IF(AND($G11=1,AR$1&gt;$N11,AR$1&lt;=($Y11+$Z11)),-1*PMT(VLOOKUP($P11,'9 - Finance Strategy Parameters'!$B$3:$C$6,2)/12,$Z11*12,$M11),IF(AND($G11=1,AR$1&gt;($Y11+$Z11),AR$1&lt;=($Y11+$Z11*2)),-1*PMT(VLOOKUP($P11,'9 - Finance Strategy Parameters'!$B$3:$C$6,2)/12,$Z11*12,$M11*(1+$Z$1)^($Z11*2)),IF(AND($G11=1,AR$1&gt;($Y11+$Z11*2),AR$1&lt;=($Y11+$Z11*3)),-1*PMT(VLOOKUP($P11,'9 - Finance Strategy Parameters'!$B$3:$C$6,2)/12,$Z11*12,$M11*(1+$Z$1)^($Z11*3)),"FAILURE"))))))))))</f>
        <v>0</v>
      </c>
      <c r="AS11" s="159">
        <f>IF($F11=1,0,IF(AND($H11=1,AS$1&lt;=$Y11),$V11,IF(AND($H11=1,AS$1&gt;$Y11,AS$1&lt;=$Y11+$Z11),($T11*(1+$Z$1)^$Z11)/$Z11,IF(AND($H11=1,AS$1&gt;($Y11+$Z11),AS$1&lt;=($Y11+$Z11*2)),($T11*(1+$Z$1)^($Z11*2))/$Z11,IF(AND($H11=1,AS$1&gt;($Y11+$Z11*2),AS$1&lt;=($Y11+$Z11*3)),($T11*(1+$Z$1)^($Z11*3))/$Z11,IF(AND($H11=1,AS$1&gt;($Y11+$Z11*3),AS$1&lt;=($Y11+$Z11*4)),($T11*(1+$Z$1)^($Z11*4))/$Z11,IF(AND($G11=1,AS$1&lt;=$N11),0,IF(AND($G11=1,AS$1&gt;$N11,AS$1&lt;=($Y11+$Z11)),-1*PMT(VLOOKUP($P11,'9 - Finance Strategy Parameters'!$B$3:$C$6,2)/12,$Z11*12,$M11),IF(AND($G11=1,AS$1&gt;($Y11+$Z11),AS$1&lt;=($Y11+$Z11*2)),-1*PMT(VLOOKUP($P11,'9 - Finance Strategy Parameters'!$B$3:$C$6,2)/12,$Z11*12,$M11*(1+$Z$1)^($Z11*2)),IF(AND($G11=1,AS$1&gt;($Y11+$Z11*2),AS$1&lt;=($Y11+$Z11*3)),-1*PMT(VLOOKUP($P11,'9 - Finance Strategy Parameters'!$B$3:$C$6,2)/12,$Z11*12,$M11*(1+$Z$1)^($Z11*3)),"FAILURE"))))))))))</f>
        <v>0</v>
      </c>
      <c r="AT11" s="159">
        <f>IF($F11=1,0,IF(AND($H11=1,AT$1&lt;=$Y11),$V11,IF(AND($H11=1,AT$1&gt;$Y11,AT$1&lt;=$Y11+$Z11),($T11*(1+$Z$1)^$Z11)/$Z11,IF(AND($H11=1,AT$1&gt;($Y11+$Z11),AT$1&lt;=($Y11+$Z11*2)),($T11*(1+$Z$1)^($Z11*2))/$Z11,IF(AND($H11=1,AT$1&gt;($Y11+$Z11*2),AT$1&lt;=($Y11+$Z11*3)),($T11*(1+$Z$1)^($Z11*3))/$Z11,IF(AND($H11=1,AT$1&gt;($Y11+$Z11*3),AT$1&lt;=($Y11+$Z11*4)),($T11*(1+$Z$1)^($Z11*4))/$Z11,IF(AND($G11=1,AT$1&lt;=$N11),0,IF(AND($G11=1,AT$1&gt;$N11,AT$1&lt;=($Y11+$Z11)),-1*PMT(VLOOKUP($P11,'9 - Finance Strategy Parameters'!$B$3:$C$6,2)/12,$Z11*12,$M11),IF(AND($G11=1,AT$1&gt;($Y11+$Z11),AT$1&lt;=($Y11+$Z11*2)),-1*PMT(VLOOKUP($P11,'9 - Finance Strategy Parameters'!$B$3:$C$6,2)/12,$Z11*12,$M11*(1+$Z$1)^($Z11*2)),IF(AND($G11=1,AT$1&gt;($Y11+$Z11*2),AT$1&lt;=($Y11+$Z11*3)),-1*PMT(VLOOKUP($P11,'9 - Finance Strategy Parameters'!$B$3:$C$6,2)/12,$Z11*12,$M11*(1+$Z$1)^($Z11*3)),"FAILURE"))))))))))</f>
        <v>0</v>
      </c>
      <c r="AU11" s="159">
        <f>IF($F11=1,0,IF(AND($H11=1,AU$1&lt;=$Y11),$V11,IF(AND($H11=1,AU$1&gt;$Y11,AU$1&lt;=$Y11+$Z11),($T11*(1+$Z$1)^$Z11)/$Z11,IF(AND($H11=1,AU$1&gt;($Y11+$Z11),AU$1&lt;=($Y11+$Z11*2)),($T11*(1+$Z$1)^($Z11*2))/$Z11,IF(AND($H11=1,AU$1&gt;($Y11+$Z11*2),AU$1&lt;=($Y11+$Z11*3)),($T11*(1+$Z$1)^($Z11*3))/$Z11,IF(AND($H11=1,AU$1&gt;($Y11+$Z11*3),AU$1&lt;=($Y11+$Z11*4)),($T11*(1+$Z$1)^($Z11*4))/$Z11,IF(AND($G11=1,AU$1&lt;=$N11),0,IF(AND($G11=1,AU$1&gt;$N11,AU$1&lt;=($Y11+$Z11)),-1*PMT(VLOOKUP($P11,'9 - Finance Strategy Parameters'!$B$3:$C$6,2)/12,$Z11*12,$M11),IF(AND($G11=1,AU$1&gt;($Y11+$Z11),AU$1&lt;=($Y11+$Z11*2)),-1*PMT(VLOOKUP($P11,'9 - Finance Strategy Parameters'!$B$3:$C$6,2)/12,$Z11*12,$M11*(1+$Z$1)^($Z11*2)),IF(AND($G11=1,AU$1&gt;($Y11+$Z11*2),AU$1&lt;=($Y11+$Z11*3)),-1*PMT(VLOOKUP($P11,'9 - Finance Strategy Parameters'!$B$3:$C$6,2)/12,$Z11*12,$M11*(1+$Z$1)^($Z11*3)),"FAILURE"))))))))))</f>
        <v>0</v>
      </c>
      <c r="AV11" s="159">
        <f>IF($F11=1,0,IF(AND($H11=1,AV$1&lt;=$Y11),$V11,IF(AND($H11=1,AV$1&gt;$Y11,AV$1&lt;=$Y11+$Z11),($T11*(1+$Z$1)^$Z11)/$Z11,IF(AND($H11=1,AV$1&gt;($Y11+$Z11),AV$1&lt;=($Y11+$Z11*2)),($T11*(1+$Z$1)^($Z11*2))/$Z11,IF(AND($H11=1,AV$1&gt;($Y11+$Z11*2),AV$1&lt;=($Y11+$Z11*3)),($T11*(1+$Z$1)^($Z11*3))/$Z11,IF(AND($H11=1,AV$1&gt;($Y11+$Z11*3),AV$1&lt;=($Y11+$Z11*4)),($T11*(1+$Z$1)^($Z11*4))/$Z11,IF(AND($G11=1,AV$1&lt;=$N11),0,IF(AND($G11=1,AV$1&gt;$N11,AV$1&lt;=($Y11+$Z11)),-1*PMT(VLOOKUP($P11,'9 - Finance Strategy Parameters'!$B$3:$C$6,2)/12,$Z11*12,$M11),IF(AND($G11=1,AV$1&gt;($Y11+$Z11),AV$1&lt;=($Y11+$Z11*2)),-1*PMT(VLOOKUP($P11,'9 - Finance Strategy Parameters'!$B$3:$C$6,2)/12,$Z11*12,$M11*(1+$Z$1)^($Z11*2)),IF(AND($G11=1,AV$1&gt;($Y11+$Z11*2),AV$1&lt;=($Y11+$Z11*3)),-1*PMT(VLOOKUP($P11,'9 - Finance Strategy Parameters'!$B$3:$C$6,2)/12,$Z11*12,$M11*(1+$Z$1)^($Z11*3)),"FAILURE"))))))))))</f>
        <v>0</v>
      </c>
      <c r="AW11" s="159">
        <f>IF($F11=1,0,IF(AND($H11=1,AW$1&lt;=$Y11),$V11,IF(AND($H11=1,AW$1&gt;$Y11,AW$1&lt;=$Y11+$Z11),($T11*(1+$Z$1)^$Z11)/$Z11,IF(AND($H11=1,AW$1&gt;($Y11+$Z11),AW$1&lt;=($Y11+$Z11*2)),($T11*(1+$Z$1)^($Z11*2))/$Z11,IF(AND($H11=1,AW$1&gt;($Y11+$Z11*2),AW$1&lt;=($Y11+$Z11*3)),($T11*(1+$Z$1)^($Z11*3))/$Z11,IF(AND($H11=1,AW$1&gt;($Y11+$Z11*3),AW$1&lt;=($Y11+$Z11*4)),($T11*(1+$Z$1)^($Z11*4))/$Z11,IF(AND($G11=1,AW$1&lt;=$N11),0,IF(AND($G11=1,AW$1&gt;$N11,AW$1&lt;=($Y11+$Z11)),-1*PMT(VLOOKUP($P11,'9 - Finance Strategy Parameters'!$B$3:$C$6,2)/12,$Z11*12,$M11),IF(AND($G11=1,AW$1&gt;($Y11+$Z11),AW$1&lt;=($Y11+$Z11*2)),-1*PMT(VLOOKUP($P11,'9 - Finance Strategy Parameters'!$B$3:$C$6,2)/12,$Z11*12,$M11*(1+$Z$1)^($Z11*2)),IF(AND($G11=1,AW$1&gt;($Y11+$Z11*2),AW$1&lt;=($Y11+$Z11*3)),-1*PMT(VLOOKUP($P11,'9 - Finance Strategy Parameters'!$B$3:$C$6,2)/12,$Z11*12,$M11*(1+$Z$1)^($Z11*3)),"FAILURE"))))))))))</f>
        <v>0</v>
      </c>
      <c r="AX11" s="159">
        <f>IF($F11=1,0,IF(AND($H11=1,AX$1&lt;=$Y11),$V11,IF(AND($H11=1,AX$1&gt;$Y11,AX$1&lt;=$Y11+$Z11),($T11*(1+$Z$1)^$Z11)/$Z11,IF(AND($H11=1,AX$1&gt;($Y11+$Z11),AX$1&lt;=($Y11+$Z11*2)),($T11*(1+$Z$1)^($Z11*2))/$Z11,IF(AND($H11=1,AX$1&gt;($Y11+$Z11*2),AX$1&lt;=($Y11+$Z11*3)),($T11*(1+$Z$1)^($Z11*3))/$Z11,IF(AND($H11=1,AX$1&gt;($Y11+$Z11*3),AX$1&lt;=($Y11+$Z11*4)),($T11*(1+$Z$1)^($Z11*4))/$Z11,IF(AND($G11=1,AX$1&lt;=$N11),0,IF(AND($G11=1,AX$1&gt;$N11,AX$1&lt;=($Y11+$Z11)),-1*PMT(VLOOKUP($P11,'9 - Finance Strategy Parameters'!$B$3:$C$6,2)/12,$Z11*12,$M11),IF(AND($G11=1,AX$1&gt;($Y11+$Z11),AX$1&lt;=($Y11+$Z11*2)),-1*PMT(VLOOKUP($P11,'9 - Finance Strategy Parameters'!$B$3:$C$6,2)/12,$Z11*12,$M11*(1+$Z$1)^($Z11*2)),IF(AND($G11=1,AX$1&gt;($Y11+$Z11*2),AX$1&lt;=($Y11+$Z11*3)),-1*PMT(VLOOKUP($P11,'9 - Finance Strategy Parameters'!$B$3:$C$6,2)/12,$Z11*12,$M11*(1+$Z$1)^($Z11*3)),"FAILURE"))))))))))</f>
        <v>0</v>
      </c>
      <c r="AY11" s="159">
        <f>IF($F11=1,0,IF(AND($H11=1,AY$1&lt;=$Y11),$V11,IF(AND($H11=1,AY$1&gt;$Y11,AY$1&lt;=$Y11+$Z11),($T11*(1+$Z$1)^$Z11)/$Z11,IF(AND($H11=1,AY$1&gt;($Y11+$Z11),AY$1&lt;=($Y11+$Z11*2)),($T11*(1+$Z$1)^($Z11*2))/$Z11,IF(AND($H11=1,AY$1&gt;($Y11+$Z11*2),AY$1&lt;=($Y11+$Z11*3)),($T11*(1+$Z$1)^($Z11*3))/$Z11,IF(AND($H11=1,AY$1&gt;($Y11+$Z11*3),AY$1&lt;=($Y11+$Z11*4)),($T11*(1+$Z$1)^($Z11*4))/$Z11,IF(AND($G11=1,AY$1&lt;=$N11),0,IF(AND($G11=1,AY$1&gt;$N11,AY$1&lt;=($Y11+$Z11)),-1*PMT(VLOOKUP($P11,'9 - Finance Strategy Parameters'!$B$3:$C$6,2)/12,$Z11*12,$M11),IF(AND($G11=1,AY$1&gt;($Y11+$Z11),AY$1&lt;=($Y11+$Z11*2)),-1*PMT(VLOOKUP($P11,'9 - Finance Strategy Parameters'!$B$3:$C$6,2)/12,$Z11*12,$M11*(1+$Z$1)^($Z11*2)),IF(AND($G11=1,AY$1&gt;($Y11+$Z11*2),AY$1&lt;=($Y11+$Z11*3)),-1*PMT(VLOOKUP($P11,'9 - Finance Strategy Parameters'!$B$3:$C$6,2)/12,$Z11*12,$M11*(1+$Z$1)^($Z11*3)),"FAILURE"))))))))))</f>
        <v>0</v>
      </c>
      <c r="AZ11" s="159">
        <f>IF($F11=1,0,IF(AND($H11=1,AZ$1&lt;=$Y11),$V11,IF(AND($H11=1,AZ$1&gt;$Y11,AZ$1&lt;=$Y11+$Z11),($T11*(1+$Z$1)^$Z11)/$Z11,IF(AND($H11=1,AZ$1&gt;($Y11+$Z11),AZ$1&lt;=($Y11+$Z11*2)),($T11*(1+$Z$1)^($Z11*2))/$Z11,IF(AND($H11=1,AZ$1&gt;($Y11+$Z11*2),AZ$1&lt;=($Y11+$Z11*3)),($T11*(1+$Z$1)^($Z11*3))/$Z11,IF(AND($H11=1,AZ$1&gt;($Y11+$Z11*3),AZ$1&lt;=($Y11+$Z11*4)),($T11*(1+$Z$1)^($Z11*4))/$Z11,IF(AND($G11=1,AZ$1&lt;=$N11),0,IF(AND($G11=1,AZ$1&gt;$N11,AZ$1&lt;=($Y11+$Z11)),-1*PMT(VLOOKUP($P11,'9 - Finance Strategy Parameters'!$B$3:$C$6,2)/12,$Z11*12,$M11),IF(AND($G11=1,AZ$1&gt;($Y11+$Z11),AZ$1&lt;=($Y11+$Z11*2)),-1*PMT(VLOOKUP($P11,'9 - Finance Strategy Parameters'!$B$3:$C$6,2)/12,$Z11*12,$M11*(1+$Z$1)^($Z11*2)),IF(AND($G11=1,AZ$1&gt;($Y11+$Z11*2),AZ$1&lt;=($Y11+$Z11*3)),-1*PMT(VLOOKUP($P11,'9 - Finance Strategy Parameters'!$B$3:$C$6,2)/12,$Z11*12,$M11*(1+$Z$1)^($Z11*3)),"FAILURE"))))))))))</f>
        <v>0</v>
      </c>
      <c r="BA11" s="159">
        <f>IF($F11=1,0,IF(AND($H11=1,BA$1&lt;=$Y11),$V11,IF(AND($H11=1,BA$1&gt;$Y11,BA$1&lt;=$Y11+$Z11),($T11*(1+$Z$1)^$Z11)/$Z11,IF(AND($H11=1,BA$1&gt;($Y11+$Z11),BA$1&lt;=($Y11+$Z11*2)),($T11*(1+$Z$1)^($Z11*2))/$Z11,IF(AND($H11=1,BA$1&gt;($Y11+$Z11*2),BA$1&lt;=($Y11+$Z11*3)),($T11*(1+$Z$1)^($Z11*3))/$Z11,IF(AND($H11=1,BA$1&gt;($Y11+$Z11*3),BA$1&lt;=($Y11+$Z11*4)),($T11*(1+$Z$1)^($Z11*4))/$Z11,IF(AND($G11=1,BA$1&lt;=$N11),0,IF(AND($G11=1,BA$1&gt;$N11,BA$1&lt;=($Y11+$Z11)),-1*PMT(VLOOKUP($P11,'9 - Finance Strategy Parameters'!$B$3:$C$6,2)/12,$Z11*12,$M11),IF(AND($G11=1,BA$1&gt;($Y11+$Z11),BA$1&lt;=($Y11+$Z11*2)),-1*PMT(VLOOKUP($P11,'9 - Finance Strategy Parameters'!$B$3:$C$6,2)/12,$Z11*12,$M11*(1+$Z$1)^($Z11*2)),IF(AND($G11=1,BA$1&gt;($Y11+$Z11*2),BA$1&lt;=($Y11+$Z11*3)),-1*PMT(VLOOKUP($P11,'9 - Finance Strategy Parameters'!$B$3:$C$6,2)/12,$Z11*12,$M11*(1+$Z$1)^($Z11*3)),"FAILURE"))))))))))</f>
        <v>0</v>
      </c>
      <c r="BB11" s="159">
        <f>IF($F11=1,0,IF(AND($H11=1,BB$1&lt;=$Y11),$V11,IF(AND($H11=1,BB$1&gt;$Y11,BB$1&lt;=$Y11+$Z11),($T11*(1+$Z$1)^$Z11)/$Z11,IF(AND($H11=1,BB$1&gt;($Y11+$Z11),BB$1&lt;=($Y11+$Z11*2)),($T11*(1+$Z$1)^($Z11*2))/$Z11,IF(AND($H11=1,BB$1&gt;($Y11+$Z11*2),BB$1&lt;=($Y11+$Z11*3)),($T11*(1+$Z$1)^($Z11*3))/$Z11,IF(AND($H11=1,BB$1&gt;($Y11+$Z11*3),BB$1&lt;=($Y11+$Z11*4)),($T11*(1+$Z$1)^($Z11*4))/$Z11,IF(AND($G11=1,BB$1&lt;=$N11),0,IF(AND($G11=1,BB$1&gt;$N11,BB$1&lt;=($Y11+$Z11)),-1*PMT(VLOOKUP($P11,'9 - Finance Strategy Parameters'!$B$3:$C$6,2)/12,$Z11*12,$M11),IF(AND($G11=1,BB$1&gt;($Y11+$Z11),BB$1&lt;=($Y11+$Z11*2)),-1*PMT(VLOOKUP($P11,'9 - Finance Strategy Parameters'!$B$3:$C$6,2)/12,$Z11*12,$M11*(1+$Z$1)^($Z11*2)),IF(AND($G11=1,BB$1&gt;($Y11+$Z11*2),BB$1&lt;=($Y11+$Z11*3)),-1*PMT(VLOOKUP($P11,'9 - Finance Strategy Parameters'!$B$3:$C$6,2)/12,$Z11*12,$M11*(1+$Z$1)^($Z11*3)),"FAILURE"))))))))))</f>
        <v>0</v>
      </c>
      <c r="BC11" s="159">
        <f>IF($F11=1,0,IF(AND($H11=1,BC$1&lt;=$Y11),$V11,IF(AND($H11=1,BC$1&gt;$Y11,BC$1&lt;=$Y11+$Z11),($T11*(1+$Z$1)^$Z11)/$Z11,IF(AND($H11=1,BC$1&gt;($Y11+$Z11),BC$1&lt;=($Y11+$Z11*2)),($T11*(1+$Z$1)^($Z11*2))/$Z11,IF(AND($H11=1,BC$1&gt;($Y11+$Z11*2),BC$1&lt;=($Y11+$Z11*3)),($T11*(1+$Z$1)^($Z11*3))/$Z11,IF(AND($H11=1,BC$1&gt;($Y11+$Z11*3),BC$1&lt;=($Y11+$Z11*4)),($T11*(1+$Z$1)^($Z11*4))/$Z11,IF(AND($G11=1,BC$1&lt;=$N11),0,IF(AND($G11=1,BC$1&gt;$N11,BC$1&lt;=($Y11+$Z11)),-1*PMT(VLOOKUP($P11,'9 - Finance Strategy Parameters'!$B$3:$C$6,2)/12,$Z11*12,$M11),IF(AND($G11=1,BC$1&gt;($Y11+$Z11),BC$1&lt;=($Y11+$Z11*2)),-1*PMT(VLOOKUP($P11,'9 - Finance Strategy Parameters'!$B$3:$C$6,2)/12,$Z11*12,$M11*(1+$Z$1)^($Z11*2)),IF(AND($G11=1,BC$1&gt;($Y11+$Z11*2),BC$1&lt;=($Y11+$Z11*3)),-1*PMT(VLOOKUP($P11,'9 - Finance Strategy Parameters'!$B$3:$C$6,2)/12,$Z11*12,$M11*(1+$Z$1)^($Z11*3)),"FAILURE"))))))))))</f>
        <v>0</v>
      </c>
      <c r="BD11" s="159">
        <f>IF($F11=1,0,IF(AND($H11=1,BD$1&lt;=$Y11),$V11,IF(AND($H11=1,BD$1&gt;$Y11,BD$1&lt;=$Y11+$Z11),($T11*(1+$Z$1)^$Z11)/$Z11,IF(AND($H11=1,BD$1&gt;($Y11+$Z11),BD$1&lt;=($Y11+$Z11*2)),($T11*(1+$Z$1)^($Z11*2))/$Z11,IF(AND($H11=1,BD$1&gt;($Y11+$Z11*2),BD$1&lt;=($Y11+$Z11*3)),($T11*(1+$Z$1)^($Z11*3))/$Z11,IF(AND($H11=1,BD$1&gt;($Y11+$Z11*3),BD$1&lt;=($Y11+$Z11*4)),($T11*(1+$Z$1)^($Z11*4))/$Z11,IF(AND($G11=1,BD$1&lt;=$N11),0,IF(AND($G11=1,BD$1&gt;$N11,BD$1&lt;=($Y11+$Z11)),-1*PMT(VLOOKUP($P11,'9 - Finance Strategy Parameters'!$B$3:$C$6,2)/12,$Z11*12,$M11),IF(AND($G11=1,BD$1&gt;($Y11+$Z11),BD$1&lt;=($Y11+$Z11*2)),-1*PMT(VLOOKUP($P11,'9 - Finance Strategy Parameters'!$B$3:$C$6,2)/12,$Z11*12,$M11*(1+$Z$1)^($Z11*2)),IF(AND($G11=1,BD$1&gt;($Y11+$Z11*2),BD$1&lt;=($Y11+$Z11*3)),-1*PMT(VLOOKUP($P11,'9 - Finance Strategy Parameters'!$B$3:$C$6,2)/12,$Z11*12,$M11*(1+$Z$1)^($Z11*3)),"FAILURE"))))))))))</f>
        <v>0</v>
      </c>
      <c r="BE11" s="159">
        <f>IF($F11=1,0,IF(AND($H11=1,BE$1&lt;=$Y11),$V11,IF(AND($H11=1,BE$1&gt;$Y11,BE$1&lt;=$Y11+$Z11),($T11*(1+$Z$1)^$Z11)/$Z11,IF(AND($H11=1,BE$1&gt;($Y11+$Z11),BE$1&lt;=($Y11+$Z11*2)),($T11*(1+$Z$1)^($Z11*2))/$Z11,IF(AND($H11=1,BE$1&gt;($Y11+$Z11*2),BE$1&lt;=($Y11+$Z11*3)),($T11*(1+$Z$1)^($Z11*3))/$Z11,IF(AND($H11=1,BE$1&gt;($Y11+$Z11*3),BE$1&lt;=($Y11+$Z11*4)),($T11*(1+$Z$1)^($Z11*4))/$Z11,IF(AND($G11=1,BE$1&lt;=$N11),0,IF(AND($G11=1,BE$1&gt;$N11,BE$1&lt;=($Y11+$Z11)),-1*PMT(VLOOKUP($P11,'9 - Finance Strategy Parameters'!$B$3:$C$6,2)/12,$Z11*12,$M11),IF(AND($G11=1,BE$1&gt;($Y11+$Z11),BE$1&lt;=($Y11+$Z11*2)),-1*PMT(VLOOKUP($P11,'9 - Finance Strategy Parameters'!$B$3:$C$6,2)/12,$Z11*12,$M11*(1+$Z$1)^($Z11*2)),IF(AND($G11=1,BE$1&gt;($Y11+$Z11*2),BE$1&lt;=($Y11+$Z11*3)),-1*PMT(VLOOKUP($P11,'9 - Finance Strategy Parameters'!$B$3:$C$6,2)/12,$Z11*12,$M11*(1+$Z$1)^($Z11*3)),"FAILURE"))))))))))</f>
        <v>0</v>
      </c>
      <c r="BF11" s="159">
        <f>IF($F11=1,0,IF(AND($H11=1,BF$1&lt;=$Y11),$V11,IF(AND($H11=1,BF$1&gt;$Y11,BF$1&lt;=$Y11+$Z11),($T11*(1+$Z$1)^$Z11)/$Z11,IF(AND($H11=1,BF$1&gt;($Y11+$Z11),BF$1&lt;=($Y11+$Z11*2)),($T11*(1+$Z$1)^($Z11*2))/$Z11,IF(AND($H11=1,BF$1&gt;($Y11+$Z11*2),BF$1&lt;=($Y11+$Z11*3)),($T11*(1+$Z$1)^($Z11*3))/$Z11,IF(AND($H11=1,BF$1&gt;($Y11+$Z11*3),BF$1&lt;=($Y11+$Z11*4)),($T11*(1+$Z$1)^($Z11*4))/$Z11,IF(AND($G11=1,BF$1&lt;=$N11),0,IF(AND($G11=1,BF$1&gt;$N11,BF$1&lt;=($Y11+$Z11)),-1*PMT(VLOOKUP($P11,'9 - Finance Strategy Parameters'!$B$3:$C$6,2)/12,$Z11*12,$M11),IF(AND($G11=1,BF$1&gt;($Y11+$Z11),BF$1&lt;=($Y11+$Z11*2)),-1*PMT(VLOOKUP($P11,'9 - Finance Strategy Parameters'!$B$3:$C$6,2)/12,$Z11*12,$M11*(1+$Z$1)^($Z11*2)),IF(AND($G11=1,BF$1&gt;($Y11+$Z11*2),BF$1&lt;=($Y11+$Z11*3)),-1*PMT(VLOOKUP($P11,'9 - Finance Strategy Parameters'!$B$3:$C$6,2)/12,$Z11*12,$M11*(1+$Z$1)^($Z11*3)),"FAILURE"))))))))))</f>
        <v>0</v>
      </c>
      <c r="BG11" s="159">
        <f>IF($F11=1,0,IF(AND($H11=1,BG$1&lt;=$Y11),$V11,IF(AND($H11=1,BG$1&gt;$Y11,BG$1&lt;=$Y11+$Z11),($T11*(1+$Z$1)^$Z11)/$Z11,IF(AND($H11=1,BG$1&gt;($Y11+$Z11),BG$1&lt;=($Y11+$Z11*2)),($T11*(1+$Z$1)^($Z11*2))/$Z11,IF(AND($H11=1,BG$1&gt;($Y11+$Z11*2),BG$1&lt;=($Y11+$Z11*3)),($T11*(1+$Z$1)^($Z11*3))/$Z11,IF(AND($H11=1,BG$1&gt;($Y11+$Z11*3),BG$1&lt;=($Y11+$Z11*4)),($T11*(1+$Z$1)^($Z11*4))/$Z11,IF(AND($G11=1,BG$1&lt;=$N11),0,IF(AND($G11=1,BG$1&gt;$N11,BG$1&lt;=($Y11+$Z11)),-1*PMT(VLOOKUP($P11,'9 - Finance Strategy Parameters'!$B$3:$C$6,2)/12,$Z11*12,$M11),IF(AND($G11=1,BG$1&gt;($Y11+$Z11),BG$1&lt;=($Y11+$Z11*2)),-1*PMT(VLOOKUP($P11,'9 - Finance Strategy Parameters'!$B$3:$C$6,2)/12,$Z11*12,$M11*(1+$Z$1)^($Z11*2)),IF(AND($G11=1,BG$1&gt;($Y11+$Z11*2),BG$1&lt;=($Y11+$Z11*3)),-1*PMT(VLOOKUP($P11,'9 - Finance Strategy Parameters'!$B$3:$C$6,2)/12,$Z11*12,$M11*(1+$Z$1)^($Z11*3)),"FAILURE"))))))))))</f>
        <v>0</v>
      </c>
      <c r="BH11" s="159">
        <f>IF($F11=1,0,IF(AND($H11=1,BH$1&lt;=$Y11),$V11,IF(AND($H11=1,BH$1&gt;$Y11,BH$1&lt;=$Y11+$Z11),($T11*(1+$Z$1)^$Z11)/$Z11,IF(AND($H11=1,BH$1&gt;($Y11+$Z11),BH$1&lt;=($Y11+$Z11*2)),($T11*(1+$Z$1)^($Z11*2))/$Z11,IF(AND($H11=1,BH$1&gt;($Y11+$Z11*2),BH$1&lt;=($Y11+$Z11*3)),($T11*(1+$Z$1)^($Z11*3))/$Z11,IF(AND($H11=1,BH$1&gt;($Y11+$Z11*3),BH$1&lt;=($Y11+$Z11*4)),($T11*(1+$Z$1)^($Z11*4))/$Z11,IF(AND($G11=1,BH$1&lt;=$N11),0,IF(AND($G11=1,BH$1&gt;$N11,BH$1&lt;=($Y11+$Z11)),-1*PMT(VLOOKUP($P11,'9 - Finance Strategy Parameters'!$B$3:$C$6,2)/12,$Z11*12,$M11),IF(AND($G11=1,BH$1&gt;($Y11+$Z11),BH$1&lt;=($Y11+$Z11*2)),-1*PMT(VLOOKUP($P11,'9 - Finance Strategy Parameters'!$B$3:$C$6,2)/12,$Z11*12,$M11*(1+$Z$1)^($Z11*2)),IF(AND($G11=1,BH$1&gt;($Y11+$Z11*2),BH$1&lt;=($Y11+$Z11*3)),-1*PMT(VLOOKUP($P11,'9 - Finance Strategy Parameters'!$B$3:$C$6,2)/12,$Z11*12,$M11*(1+$Z$1)^($Z11*3)),"FAILURE"))))))))))</f>
        <v>0</v>
      </c>
      <c r="BI11" s="159">
        <f>IF($F11=1,0,IF(AND($H11=1,BI$1&lt;=$Y11),$V11,IF(AND($H11=1,BI$1&gt;$Y11,BI$1&lt;=$Y11+$Z11),($T11*(1+$Z$1)^$Z11)/$Z11,IF(AND($H11=1,BI$1&gt;($Y11+$Z11),BI$1&lt;=($Y11+$Z11*2)),($T11*(1+$Z$1)^($Z11*2))/$Z11,IF(AND($H11=1,BI$1&gt;($Y11+$Z11*2),BI$1&lt;=($Y11+$Z11*3)),($T11*(1+$Z$1)^($Z11*3))/$Z11,IF(AND($H11=1,BI$1&gt;($Y11+$Z11*3),BI$1&lt;=($Y11+$Z11*4)),($T11*(1+$Z$1)^($Z11*4))/$Z11,IF(AND($G11=1,BI$1&lt;=$N11),0,IF(AND($G11=1,BI$1&gt;$N11,BI$1&lt;=($Y11+$Z11)),-1*PMT(VLOOKUP($P11,'9 - Finance Strategy Parameters'!$B$3:$C$6,2)/12,$Z11*12,$M11),IF(AND($G11=1,BI$1&gt;($Y11+$Z11),BI$1&lt;=($Y11+$Z11*2)),-1*PMT(VLOOKUP($P11,'9 - Finance Strategy Parameters'!$B$3:$C$6,2)/12,$Z11*12,$M11*(1+$Z$1)^($Z11*2)),IF(AND($G11=1,BI$1&gt;($Y11+$Z11*2),BI$1&lt;=($Y11+$Z11*3)),-1*PMT(VLOOKUP($P11,'9 - Finance Strategy Parameters'!$B$3:$C$6,2)/12,$Z11*12,$M11*(1+$Z$1)^($Z11*3)),"FAILURE"))))))))))</f>
        <v>0</v>
      </c>
      <c r="BJ11" s="159">
        <f>IF($F11=1,0,IF(AND($H11=1,BJ$1&lt;=$Y11),$V11,IF(AND($H11=1,BJ$1&gt;$Y11,BJ$1&lt;=$Y11+$Z11),($T11*(1+$Z$1)^$Z11)/$Z11,IF(AND($H11=1,BJ$1&gt;($Y11+$Z11),BJ$1&lt;=($Y11+$Z11*2)),($T11*(1+$Z$1)^($Z11*2))/$Z11,IF(AND($H11=1,BJ$1&gt;($Y11+$Z11*2),BJ$1&lt;=($Y11+$Z11*3)),($T11*(1+$Z$1)^($Z11*3))/$Z11,IF(AND($H11=1,BJ$1&gt;($Y11+$Z11*3),BJ$1&lt;=($Y11+$Z11*4)),($T11*(1+$Z$1)^($Z11*4))/$Z11,IF(AND($G11=1,BJ$1&lt;=$N11),0,IF(AND($G11=1,BJ$1&gt;$N11,BJ$1&lt;=($Y11+$Z11)),-1*PMT(VLOOKUP($P11,'9 - Finance Strategy Parameters'!$B$3:$C$6,2)/12,$Z11*12,$M11),IF(AND($G11=1,BJ$1&gt;($Y11+$Z11),BJ$1&lt;=($Y11+$Z11*2)),-1*PMT(VLOOKUP($P11,'9 - Finance Strategy Parameters'!$B$3:$C$6,2)/12,$Z11*12,$M11*(1+$Z$1)^($Z11*2)),IF(AND($G11=1,BJ$1&gt;($Y11+$Z11*2),BJ$1&lt;=($Y11+$Z11*3)),-1*PMT(VLOOKUP($P11,'9 - Finance Strategy Parameters'!$B$3:$C$6,2)/12,$Z11*12,$M11*(1+$Z$1)^($Z11*3)),"FAILURE"))))))))))</f>
        <v>0</v>
      </c>
      <c r="BK11" s="159">
        <f>IF($F11=1,0,IF(AND($H11=1,BK$1&lt;=$Y11),$V11,IF(AND($H11=1,BK$1&gt;$Y11,BK$1&lt;=$Y11+$Z11),($T11*(1+$Z$1)^$Z11)/$Z11,IF(AND($H11=1,BK$1&gt;($Y11+$Z11),BK$1&lt;=($Y11+$Z11*2)),($T11*(1+$Z$1)^($Z11*2))/$Z11,IF(AND($H11=1,BK$1&gt;($Y11+$Z11*2),BK$1&lt;=($Y11+$Z11*3)),($T11*(1+$Z$1)^($Z11*3))/$Z11,IF(AND($H11=1,BK$1&gt;($Y11+$Z11*3),BK$1&lt;=($Y11+$Z11*4)),($T11*(1+$Z$1)^($Z11*4))/$Z11,IF(AND($G11=1,BK$1&lt;=$N11),0,IF(AND($G11=1,BK$1&gt;$N11,BK$1&lt;=($Y11+$Z11)),-1*PMT(VLOOKUP($P11,'9 - Finance Strategy Parameters'!$B$3:$C$6,2)/12,$Z11*12,$M11),IF(AND($G11=1,BK$1&gt;($Y11+$Z11),BK$1&lt;=($Y11+$Z11*2)),-1*PMT(VLOOKUP($P11,'9 - Finance Strategy Parameters'!$B$3:$C$6,2)/12,$Z11*12,$M11*(1+$Z$1)^($Z11*2)),IF(AND($G11=1,BK$1&gt;($Y11+$Z11*2),BK$1&lt;=($Y11+$Z11*3)),-1*PMT(VLOOKUP($P11,'9 - Finance Strategy Parameters'!$B$3:$C$6,2)/12,$Z11*12,$M11*(1+$Z$1)^($Z11*3)),"FAILURE"))))))))))</f>
        <v>0</v>
      </c>
      <c r="BL11" s="159">
        <f>IF($F11=1,0,IF(AND($H11=1,BL$1&lt;=$Y11),$V11,IF(AND($H11=1,BL$1&gt;$Y11,BL$1&lt;=$Y11+$Z11),($T11*(1+$Z$1)^$Z11)/$Z11,IF(AND($H11=1,BL$1&gt;($Y11+$Z11),BL$1&lt;=($Y11+$Z11*2)),($T11*(1+$Z$1)^($Z11*2))/$Z11,IF(AND($H11=1,BL$1&gt;($Y11+$Z11*2),BL$1&lt;=($Y11+$Z11*3)),($T11*(1+$Z$1)^($Z11*3))/$Z11,IF(AND($H11=1,BL$1&gt;($Y11+$Z11*3),BL$1&lt;=($Y11+$Z11*4)),($T11*(1+$Z$1)^($Z11*4))/$Z11,IF(AND($G11=1,BL$1&lt;=$N11),0,IF(AND($G11=1,BL$1&gt;$N11,BL$1&lt;=($Y11+$Z11)),-1*PMT(VLOOKUP($P11,'9 - Finance Strategy Parameters'!$B$3:$C$6,2)/12,$Z11*12,$M11),IF(AND($G11=1,BL$1&gt;($Y11+$Z11),BL$1&lt;=($Y11+$Z11*2)),-1*PMT(VLOOKUP($P11,'9 - Finance Strategy Parameters'!$B$3:$C$6,2)/12,$Z11*12,$M11*(1+$Z$1)^($Z11*2)),IF(AND($G11=1,BL$1&gt;($Y11+$Z11*2),BL$1&lt;=($Y11+$Z11*3)),-1*PMT(VLOOKUP($P11,'9 - Finance Strategy Parameters'!$B$3:$C$6,2)/12,$Z11*12,$M11*(1+$Z$1)^($Z11*3)),"FAILURE"))))))))))</f>
        <v>0</v>
      </c>
      <c r="BM11" s="159">
        <f>IF($F11=1,0,IF(AND($H11=1,BM$1&lt;=$Y11),$V11,IF(AND($H11=1,BM$1&gt;$Y11,BM$1&lt;=$Y11+$Z11),($T11*(1+$Z$1)^$Z11)/$Z11,IF(AND($H11=1,BM$1&gt;($Y11+$Z11),BM$1&lt;=($Y11+$Z11*2)),($T11*(1+$Z$1)^($Z11*2))/$Z11,IF(AND($H11=1,BM$1&gt;($Y11+$Z11*2),BM$1&lt;=($Y11+$Z11*3)),($T11*(1+$Z$1)^($Z11*3))/$Z11,IF(AND($H11=1,BM$1&gt;($Y11+$Z11*3),BM$1&lt;=($Y11+$Z11*4)),($T11*(1+$Z$1)^($Z11*4))/$Z11,IF(AND($G11=1,BM$1&lt;=$N11),0,IF(AND($G11=1,BM$1&gt;$N11,BM$1&lt;=($Y11+$Z11)),-1*PMT(VLOOKUP($P11,'9 - Finance Strategy Parameters'!$B$3:$C$6,2)/12,$Z11*12,$M11),IF(AND($G11=1,BM$1&gt;($Y11+$Z11),BM$1&lt;=($Y11+$Z11*2)),-1*PMT(VLOOKUP($P11,'9 - Finance Strategy Parameters'!$B$3:$C$6,2)/12,$Z11*12,$M11*(1+$Z$1)^($Z11*2)),IF(AND($G11=1,BM$1&gt;($Y11+$Z11*2),BM$1&lt;=($Y11+$Z11*3)),-1*PMT(VLOOKUP($P11,'9 - Finance Strategy Parameters'!$B$3:$C$6,2)/12,$Z11*12,$M11*(1+$Z$1)^($Z11*3)),"FAILURE"))))))))))</f>
        <v>0</v>
      </c>
      <c r="BN11" s="159">
        <f>IF($F11=1,0,IF(AND($H11=1,BN$1&lt;=$Y11),$V11,IF(AND($H11=1,BN$1&gt;$Y11,BN$1&lt;=$Y11+$Z11),($T11*(1+$Z$1)^$Z11)/$Z11,IF(AND($H11=1,BN$1&gt;($Y11+$Z11),BN$1&lt;=($Y11+$Z11*2)),($T11*(1+$Z$1)^($Z11*2))/$Z11,IF(AND($H11=1,BN$1&gt;($Y11+$Z11*2),BN$1&lt;=($Y11+$Z11*3)),($T11*(1+$Z$1)^($Z11*3))/$Z11,IF(AND($H11=1,BN$1&gt;($Y11+$Z11*3),BN$1&lt;=($Y11+$Z11*4)),($T11*(1+$Z$1)^($Z11*4))/$Z11,IF(AND($G11=1,BN$1&lt;=$N11),0,IF(AND($G11=1,BN$1&gt;$N11,BN$1&lt;=($Y11+$Z11)),-1*PMT(VLOOKUP($P11,'9 - Finance Strategy Parameters'!$B$3:$C$6,2)/12,$Z11*12,$M11),IF(AND($G11=1,BN$1&gt;($Y11+$Z11),BN$1&lt;=($Y11+$Z11*2)),-1*PMT(VLOOKUP($P11,'9 - Finance Strategy Parameters'!$B$3:$C$6,2)/12,$Z11*12,$M11*(1+$Z$1)^($Z11*2)),IF(AND($G11=1,BN$1&gt;($Y11+$Z11*2),BN$1&lt;=($Y11+$Z11*3)),-1*PMT(VLOOKUP($P11,'9 - Finance Strategy Parameters'!$B$3:$C$6,2)/12,$Z11*12,$M11*(1+$Z$1)^($Z11*3)),"FAILURE"))))))))))</f>
        <v>0</v>
      </c>
      <c r="BO11" s="159">
        <f>IF($F11=1,0,IF(AND($H11=1,BO$1&lt;=$Y11),$V11,IF(AND($H11=1,BO$1&gt;$Y11,BO$1&lt;=$Y11+$Z11),($T11*(1+$Z$1)^$Z11)/$Z11,IF(AND($H11=1,BO$1&gt;($Y11+$Z11),BO$1&lt;=($Y11+$Z11*2)),($T11*(1+$Z$1)^($Z11*2))/$Z11,IF(AND($H11=1,BO$1&gt;($Y11+$Z11*2),BO$1&lt;=($Y11+$Z11*3)),($T11*(1+$Z$1)^($Z11*3))/$Z11,IF(AND($H11=1,BO$1&gt;($Y11+$Z11*3),BO$1&lt;=($Y11+$Z11*4)),($T11*(1+$Z$1)^($Z11*4))/$Z11,IF(AND($G11=1,BO$1&lt;=$N11),0,IF(AND($G11=1,BO$1&gt;$N11,BO$1&lt;=($Y11+$Z11)),-1*PMT(VLOOKUP($P11,'9 - Finance Strategy Parameters'!$B$3:$C$6,2)/12,$Z11*12,$M11),IF(AND($G11=1,BO$1&gt;($Y11+$Z11),BO$1&lt;=($Y11+$Z11*2)),-1*PMT(VLOOKUP($P11,'9 - Finance Strategy Parameters'!$B$3:$C$6,2)/12,$Z11*12,$M11*(1+$Z$1)^($Z11*2)),IF(AND($G11=1,BO$1&gt;($Y11+$Z11*2),BO$1&lt;=($Y11+$Z11*3)),-1*PMT(VLOOKUP($P11,'9 - Finance Strategy Parameters'!$B$3:$C$6,2)/12,$Z11*12,$M11*(1+$Z$1)^($Z11*3)),"FAILURE"))))))))))</f>
        <v>0</v>
      </c>
      <c r="BP11" s="159">
        <f>IF($F11=1,0,IF(AND($H11=1,BP$1&lt;=$Y11),$V11,IF(AND($H11=1,BP$1&gt;$Y11,BP$1&lt;=$Y11+$Z11),($T11*(1+$Z$1)^$Z11)/$Z11,IF(AND($H11=1,BP$1&gt;($Y11+$Z11),BP$1&lt;=($Y11+$Z11*2)),($T11*(1+$Z$1)^($Z11*2))/$Z11,IF(AND($H11=1,BP$1&gt;($Y11+$Z11*2),BP$1&lt;=($Y11+$Z11*3)),($T11*(1+$Z$1)^($Z11*3))/$Z11,IF(AND($H11=1,BP$1&gt;($Y11+$Z11*3),BP$1&lt;=($Y11+$Z11*4)),($T11*(1+$Z$1)^($Z11*4))/$Z11,IF(AND($G11=1,BP$1&lt;=$N11),0,IF(AND($G11=1,BP$1&gt;$N11,BP$1&lt;=($Y11+$Z11)),-1*PMT(VLOOKUP($P11,'9 - Finance Strategy Parameters'!$B$3:$C$6,2)/12,$Z11*12,$M11),IF(AND($G11=1,BP$1&gt;($Y11+$Z11),BP$1&lt;=($Y11+$Z11*2)),-1*PMT(VLOOKUP($P11,'9 - Finance Strategy Parameters'!$B$3:$C$6,2)/12,$Z11*12,$M11*(1+$Z$1)^($Z11*2)),IF(AND($G11=1,BP$1&gt;($Y11+$Z11*2),BP$1&lt;=($Y11+$Z11*3)),-1*PMT(VLOOKUP($P11,'9 - Finance Strategy Parameters'!$B$3:$C$6,2)/12,$Z11*12,$M11*(1+$Z$1)^($Z11*3)),"FAILURE"))))))))))</f>
        <v>0</v>
      </c>
      <c r="BQ11" s="159">
        <f>IF($F11=1,0,IF(AND($H11=1,BQ$1&lt;=$Y11),$V11,IF(AND($H11=1,BQ$1&gt;$Y11,BQ$1&lt;=$Y11+$Z11),($T11*(1+$Z$1)^$Z11)/$Z11,IF(AND($H11=1,BQ$1&gt;($Y11+$Z11),BQ$1&lt;=($Y11+$Z11*2)),($T11*(1+$Z$1)^($Z11*2))/$Z11,IF(AND($H11=1,BQ$1&gt;($Y11+$Z11*2),BQ$1&lt;=($Y11+$Z11*3)),($T11*(1+$Z$1)^($Z11*3))/$Z11,IF(AND($H11=1,BQ$1&gt;($Y11+$Z11*3),BQ$1&lt;=($Y11+$Z11*4)),($T11*(1+$Z$1)^($Z11*4))/$Z11,IF(AND($G11=1,BQ$1&lt;=$N11),0,IF(AND($G11=1,BQ$1&gt;$N11,BQ$1&lt;=($Y11+$Z11)),-1*PMT(VLOOKUP($P11,'9 - Finance Strategy Parameters'!$B$3:$C$6,2)/12,$Z11*12,$M11),IF(AND($G11=1,BQ$1&gt;($Y11+$Z11),BQ$1&lt;=($Y11+$Z11*2)),-1*PMT(VLOOKUP($P11,'9 - Finance Strategy Parameters'!$B$3:$C$6,2)/12,$Z11*12,$M11*(1+$Z$1)^($Z11*2)),IF(AND($G11=1,BQ$1&gt;($Y11+$Z11*2),BQ$1&lt;=($Y11+$Z11*3)),-1*PMT(VLOOKUP($P11,'9 - Finance Strategy Parameters'!$B$3:$C$6,2)/12,$Z11*12,$M11*(1+$Z$1)^($Z11*3)),"FAILURE"))))))))))</f>
        <v>0</v>
      </c>
      <c r="BR11" s="159">
        <f>IF($F11=1,0,IF(AND($H11=1,BR$1&lt;=$Y11),$V11,IF(AND($H11=1,BR$1&gt;$Y11,BR$1&lt;=$Y11+$Z11),($T11*(1+$Z$1)^$Z11)/$Z11,IF(AND($H11=1,BR$1&gt;($Y11+$Z11),BR$1&lt;=($Y11+$Z11*2)),($T11*(1+$Z$1)^($Z11*2))/$Z11,IF(AND($H11=1,BR$1&gt;($Y11+$Z11*2),BR$1&lt;=($Y11+$Z11*3)),($T11*(1+$Z$1)^($Z11*3))/$Z11,IF(AND($H11=1,BR$1&gt;($Y11+$Z11*3),BR$1&lt;=($Y11+$Z11*4)),($T11*(1+$Z$1)^($Z11*4))/$Z11,IF(AND($G11=1,BR$1&lt;=$N11),0,IF(AND($G11=1,BR$1&gt;$N11,BR$1&lt;=($Y11+$Z11)),-1*PMT(VLOOKUP($P11,'9 - Finance Strategy Parameters'!$B$3:$C$6,2)/12,$Z11*12,$M11),IF(AND($G11=1,BR$1&gt;($Y11+$Z11),BR$1&lt;=($Y11+$Z11*2)),-1*PMT(VLOOKUP($P11,'9 - Finance Strategy Parameters'!$B$3:$C$6,2)/12,$Z11*12,$M11*(1+$Z$1)^($Z11*2)),IF(AND($G11=1,BR$1&gt;($Y11+$Z11*2),BR$1&lt;=($Y11+$Z11*3)),-1*PMT(VLOOKUP($P11,'9 - Finance Strategy Parameters'!$B$3:$C$6,2)/12,$Z11*12,$M11*(1+$Z$1)^($Z11*3)),"FAILURE"))))))))))</f>
        <v>0</v>
      </c>
      <c r="BS11" s="159">
        <f>IF($F11=1,0,IF(AND($H11=1,BS$1&lt;=$Y11),$V11,IF(AND($H11=1,BS$1&gt;$Y11,BS$1&lt;=$Y11+$Z11),($T11*(1+$Z$1)^$Z11)/$Z11,IF(AND($H11=1,BS$1&gt;($Y11+$Z11),BS$1&lt;=($Y11+$Z11*2)),($T11*(1+$Z$1)^($Z11*2))/$Z11,IF(AND($H11=1,BS$1&gt;($Y11+$Z11*2),BS$1&lt;=($Y11+$Z11*3)),($T11*(1+$Z$1)^($Z11*3))/$Z11,IF(AND($H11=1,BS$1&gt;($Y11+$Z11*3),BS$1&lt;=($Y11+$Z11*4)),($T11*(1+$Z$1)^($Z11*4))/$Z11,IF(AND($G11=1,BS$1&lt;=$N11),0,IF(AND($G11=1,BS$1&gt;$N11,BS$1&lt;=($Y11+$Z11)),-1*PMT(VLOOKUP($P11,'9 - Finance Strategy Parameters'!$B$3:$C$6,2)/12,$Z11*12,$M11),IF(AND($G11=1,BS$1&gt;($Y11+$Z11),BS$1&lt;=($Y11+$Z11*2)),-1*PMT(VLOOKUP($P11,'9 - Finance Strategy Parameters'!$B$3:$C$6,2)/12,$Z11*12,$M11*(1+$Z$1)^($Z11*2)),IF(AND($G11=1,BS$1&gt;($Y11+$Z11*2),BS$1&lt;=($Y11+$Z11*3)),-1*PMT(VLOOKUP($P11,'9 - Finance Strategy Parameters'!$B$3:$C$6,2)/12,$Z11*12,$M11*(1+$Z$1)^($Z11*3)),"FAILURE"))))))))))</f>
        <v>0</v>
      </c>
      <c r="BT11" s="159">
        <f>IF($F11=1,0,IF(AND($H11=1,BT$1&lt;=$Y11),$V11,IF(AND($H11=1,BT$1&gt;$Y11,BT$1&lt;=$Y11+$Z11),($T11*(1+$Z$1)^$Z11)/$Z11,IF(AND($H11=1,BT$1&gt;($Y11+$Z11),BT$1&lt;=($Y11+$Z11*2)),($T11*(1+$Z$1)^($Z11*2))/$Z11,IF(AND($H11=1,BT$1&gt;($Y11+$Z11*2),BT$1&lt;=($Y11+$Z11*3)),($T11*(1+$Z$1)^($Z11*3))/$Z11,IF(AND($H11=1,BT$1&gt;($Y11+$Z11*3),BT$1&lt;=($Y11+$Z11*4)),($T11*(1+$Z$1)^($Z11*4))/$Z11,IF(AND($G11=1,BT$1&lt;=$N11),0,IF(AND($G11=1,BT$1&gt;$N11,BT$1&lt;=($Y11+$Z11)),-1*PMT(VLOOKUP($P11,'9 - Finance Strategy Parameters'!$B$3:$C$6,2)/12,$Z11*12,$M11),IF(AND($G11=1,BT$1&gt;($Y11+$Z11),BT$1&lt;=($Y11+$Z11*2)),-1*PMT(VLOOKUP($P11,'9 - Finance Strategy Parameters'!$B$3:$C$6,2)/12,$Z11*12,$M11*(1+$Z$1)^($Z11*2)),IF(AND($G11=1,BT$1&gt;($Y11+$Z11*2),BT$1&lt;=($Y11+$Z11*3)),-1*PMT(VLOOKUP($P11,'9 - Finance Strategy Parameters'!$B$3:$C$6,2)/12,$Z11*12,$M11*(1+$Z$1)^($Z11*3)),"FAILURE"))))))))))</f>
        <v>0</v>
      </c>
    </row>
    <row r="12" spans="1:72" ht="30" x14ac:dyDescent="0.25">
      <c r="A12" s="10" t="s">
        <v>34</v>
      </c>
      <c r="B12" s="138">
        <f>INDEX('8-Choosing Asset Strategies'!$B$4:$B$101,MATCH('9 - Financing Strategy'!C12,'8-Choosing Asset Strategies'!$C$4:$C$101,0))</f>
        <v>1</v>
      </c>
      <c r="C12" s="28" t="s">
        <v>120</v>
      </c>
      <c r="D12" s="13" t="str">
        <f>IF(INDEX('8-Choosing Asset Strategies'!$CW$4:$CW$101,MATCH($C12,'8-Choosing Asset Strategies'!$C$4:$C$101,0))=0,"",INDEX('8-Choosing Asset Strategies'!$CW$4:$CW$101,MATCH(C12,'8-Choosing Asset Strategies'!$C$4:$C$101,0)))</f>
        <v>Should be upgraded to 4" line</v>
      </c>
      <c r="E12" s="27"/>
      <c r="F12" s="138">
        <v>1</v>
      </c>
      <c r="G12" s="138"/>
      <c r="H12" s="138"/>
      <c r="J12" s="143">
        <f>IF(F12=1,ROUND(INDEX('8-Choosing Asset Strategies'!$DL$4:$DL$101,MATCH($C12,'8-Choosing Asset Strategies'!$C$4:$C$101,0)),2),"")</f>
        <v>63676.92</v>
      </c>
      <c r="K12" s="12">
        <f>IF(F12=1,ROUND(INDEX('8-Choosing Asset Strategies'!$DC$4:$DC$101,MATCH($C12,'8-Choosing Asset Strategies'!$C$4:$C$101,0)),2),"")</f>
        <v>10</v>
      </c>
      <c r="L12" s="12"/>
      <c r="M12" s="143" t="str">
        <f>IF(G12=1,ROUND(INDEX('8-Choosing Asset Strategies'!$DL$4:$DL$101,MATCH($C12,'8-Choosing Asset Strategies'!$C$4:$C$101,0)),2),"")</f>
        <v/>
      </c>
      <c r="N12" s="12" t="str">
        <f>IF(G12=1,ROUND(INDEX('8-Choosing Asset Strategies'!$DC$4:$DC$101,MATCH($C12,'8-Choosing Asset Strategies'!$C$4:$C$101,0)),2),"")</f>
        <v/>
      </c>
      <c r="O12" s="12" t="str">
        <f>IF(G12="","",INDEX('9 - Finance Strategy Parameters'!$H$3:$H$9,MATCH(B12,'9 - Finance Strategy Parameters'!$F$3:$F$9,0)))</f>
        <v/>
      </c>
      <c r="P12" s="12"/>
      <c r="Q12" s="144" t="str">
        <f>IFERROR((M12*INDEX('9 - Finance Strategy Parameters'!$C$3:$C$6,MATCH(P12,'9 - Finance Strategy Parameters'!$B$3:$B$6,0))/12*(1+INDEX('9 - Finance Strategy Parameters'!$C$3:$C$6,MATCH(P12,'9 - Finance Strategy Parameters'!$B$3:$B$6,0))/12)^(O12*12))/((1+INDEX('9 - Finance Strategy Parameters'!$C$3:$C$6,MATCH(P12,'9 - Finance Strategy Parameters'!$B$3:$B$6,0))/12)^(O12*12)-1),"")</f>
        <v/>
      </c>
      <c r="R12" s="144" t="str">
        <f t="shared" si="3"/>
        <v/>
      </c>
      <c r="S12" s="12"/>
      <c r="T12" s="143" t="str">
        <f>IF(H12=1,ROUND(INDEX('8-Choosing Asset Strategies'!$DL$4:$DL$101,MATCH($C12,'8-Choosing Asset Strategies'!$C$4:$C$101,0)),2),"")</f>
        <v/>
      </c>
      <c r="U12" s="145" t="str">
        <f>IF(H12=1,ROUND(INDEX('8-Choosing Asset Strategies'!$DC$4:$DC$101,MATCH($C12,'8-Choosing Asset Strategies'!$C$4:$C$101,0)),2),"")</f>
        <v/>
      </c>
      <c r="V12" s="101" t="str">
        <f t="shared" si="1"/>
        <v/>
      </c>
      <c r="W12" s="155" t="str">
        <f t="shared" si="2"/>
        <v/>
      </c>
      <c r="Y12">
        <f>INDEX('8-Choosing Asset Strategies'!$DC$4:$DC$101,MATCH(C12,'8-Choosing Asset Strategies'!$C$4:$C$101,0))</f>
        <v>10</v>
      </c>
      <c r="Z12">
        <f>INDEX('8-Choosing Asset Strategies'!$DA$4:$DA$101,MATCH(C12,'8-Choosing Asset Strategies'!$C$4:$C$101,0))</f>
        <v>35</v>
      </c>
      <c r="AB12" s="159">
        <f>IF($F12=1,0,IF(AND($H12=1,AB$1&lt;=$Y12),$V12,IF(AND($H12=1,AB$1&gt;$Y12,AB$1&lt;=$Y12+$Z12),($T12*(1+$Z$1)^$Z12)/$Z12,IF(AND($H12=1,AB$1&gt;($Y12+$Z12),AB$1&lt;=($Y12+$Z12*2)),($T12*(1+$Z$1)^($Z12*2))/$Z12,IF(AND($H12=1,AB$1&gt;($Y12+$Z12*2),AB$1&lt;=($Y12+$Z12*3)),($T12*(1+$Z$1)^($Z12*3))/$Z12,IF(AND($H12=1,AB$1&gt;($Y12+$Z12*3),AB$1&lt;=($Y12+$Z12*4)),($T12*(1+$Z$1)^($Z12*4))/$Z12,IF(AND($G12=1,AB$1&lt;=$N12),0,IF(AND($G12=1,AB$1&gt;$N12,AB$1&lt;=($Y12+$Z12)),-1*PMT(VLOOKUP($P12,'9 - Finance Strategy Parameters'!$B$3:$C$6,2)/12,$Z12*12,$M12),IF(AND($G12=1,AB$1&gt;($Y12+$Z12),AB$1&lt;=($Y12+$Z12*2)),-1*PMT(VLOOKUP($P12,'9 - Finance Strategy Parameters'!$B$3:$C$6,2)/12,$Z12*12,$M12*(1+$Z$1)^($Z12*2)),IF(AND($G12=1,AB$1&gt;($Y12+$Z12*2),AB$1&lt;=($Y12+$Z12*3)),-1*PMT(VLOOKUP($P12,'9 - Finance Strategy Parameters'!$B$3:$C$6,2)/12,$Z12*12,$M12*(1+$Z$1)^($Z12*3)),"FAILURE"))))))))))</f>
        <v>0</v>
      </c>
      <c r="AC12" s="159">
        <f>IF($F12=1,0,IF(AND($H12=1,AC$1&lt;=$Y12),$V12,IF(AND($H12=1,AC$1&gt;$Y12,AC$1&lt;=$Y12+$Z12),($T12*(1+$Z$1)^$Z12)/$Z12,IF(AND($H12=1,AC$1&gt;($Y12+$Z12),AC$1&lt;=($Y12+$Z12*2)),($T12*(1+$Z$1)^($Z12*2))/$Z12,IF(AND($H12=1,AC$1&gt;($Y12+$Z12*2),AC$1&lt;=($Y12+$Z12*3)),($T12*(1+$Z$1)^($Z12*3))/$Z12,IF(AND($H12=1,AC$1&gt;($Y12+$Z12*3),AC$1&lt;=($Y12+$Z12*4)),($T12*(1+$Z$1)^($Z12*4))/$Z12,IF(AND($G12=1,AC$1&lt;=$N12),0,IF(AND($G12=1,AC$1&gt;$N12,AC$1&lt;=($Y12+$Z12)),-1*PMT(VLOOKUP($P12,'9 - Finance Strategy Parameters'!$B$3:$C$6,2)/12,$Z12*12,$M12),IF(AND($G12=1,AC$1&gt;($Y12+$Z12),AC$1&lt;=($Y12+$Z12*2)),-1*PMT(VLOOKUP($P12,'9 - Finance Strategy Parameters'!$B$3:$C$6,2)/12,$Z12*12,$M12*(1+$Z$1)^($Z12*2)),IF(AND($G12=1,AC$1&gt;($Y12+$Z12*2),AC$1&lt;=($Y12+$Z12*3)),-1*PMT(VLOOKUP($P12,'9 - Finance Strategy Parameters'!$B$3:$C$6,2)/12,$Z12*12,$M12*(1+$Z$1)^($Z12*3)),"FAILURE"))))))))))</f>
        <v>0</v>
      </c>
      <c r="AD12" s="159">
        <f>IF($F12=1,0,IF(AND($H12=1,AD$1&lt;=$Y12),$V12,IF(AND($H12=1,AD$1&gt;$Y12,AD$1&lt;=$Y12+$Z12),($T12*(1+$Z$1)^$Z12)/$Z12,IF(AND($H12=1,AD$1&gt;($Y12+$Z12),AD$1&lt;=($Y12+$Z12*2)),($T12*(1+$Z$1)^($Z12*2))/$Z12,IF(AND($H12=1,AD$1&gt;($Y12+$Z12*2),AD$1&lt;=($Y12+$Z12*3)),($T12*(1+$Z$1)^($Z12*3))/$Z12,IF(AND($H12=1,AD$1&gt;($Y12+$Z12*3),AD$1&lt;=($Y12+$Z12*4)),($T12*(1+$Z$1)^($Z12*4))/$Z12,IF(AND($G12=1,AD$1&lt;=$N12),0,IF(AND($G12=1,AD$1&gt;$N12,AD$1&lt;=($Y12+$Z12)),-1*PMT(VLOOKUP($P12,'9 - Finance Strategy Parameters'!$B$3:$C$6,2)/12,$Z12*12,$M12),IF(AND($G12=1,AD$1&gt;($Y12+$Z12),AD$1&lt;=($Y12+$Z12*2)),-1*PMT(VLOOKUP($P12,'9 - Finance Strategy Parameters'!$B$3:$C$6,2)/12,$Z12*12,$M12*(1+$Z$1)^($Z12*2)),IF(AND($G12=1,AD$1&gt;($Y12+$Z12*2),AD$1&lt;=($Y12+$Z12*3)),-1*PMT(VLOOKUP($P12,'9 - Finance Strategy Parameters'!$B$3:$C$6,2)/12,$Z12*12,$M12*(1+$Z$1)^($Z12*3)),"FAILURE"))))))))))</f>
        <v>0</v>
      </c>
      <c r="AE12" s="159">
        <f>IF($F12=1,0,IF(AND($H12=1,AE$1&lt;=$Y12),$V12,IF(AND($H12=1,AE$1&gt;$Y12,AE$1&lt;=$Y12+$Z12),($T12*(1+$Z$1)^$Z12)/$Z12,IF(AND($H12=1,AE$1&gt;($Y12+$Z12),AE$1&lt;=($Y12+$Z12*2)),($T12*(1+$Z$1)^($Z12*2))/$Z12,IF(AND($H12=1,AE$1&gt;($Y12+$Z12*2),AE$1&lt;=($Y12+$Z12*3)),($T12*(1+$Z$1)^($Z12*3))/$Z12,IF(AND($H12=1,AE$1&gt;($Y12+$Z12*3),AE$1&lt;=($Y12+$Z12*4)),($T12*(1+$Z$1)^($Z12*4))/$Z12,IF(AND($G12=1,AE$1&lt;=$N12),0,IF(AND($G12=1,AE$1&gt;$N12,AE$1&lt;=($Y12+$Z12)),-1*PMT(VLOOKUP($P12,'9 - Finance Strategy Parameters'!$B$3:$C$6,2)/12,$Z12*12,$M12),IF(AND($G12=1,AE$1&gt;($Y12+$Z12),AE$1&lt;=($Y12+$Z12*2)),-1*PMT(VLOOKUP($P12,'9 - Finance Strategy Parameters'!$B$3:$C$6,2)/12,$Z12*12,$M12*(1+$Z$1)^($Z12*2)),IF(AND($G12=1,AE$1&gt;($Y12+$Z12*2),AE$1&lt;=($Y12+$Z12*3)),-1*PMT(VLOOKUP($P12,'9 - Finance Strategy Parameters'!$B$3:$C$6,2)/12,$Z12*12,$M12*(1+$Z$1)^($Z12*3)),"FAILURE"))))))))))</f>
        <v>0</v>
      </c>
      <c r="AF12" s="159">
        <f>IF($F12=1,0,IF(AND($H12=1,AF$1&lt;=$Y12),$V12,IF(AND($H12=1,AF$1&gt;$Y12,AF$1&lt;=$Y12+$Z12),($T12*(1+$Z$1)^$Z12)/$Z12,IF(AND($H12=1,AF$1&gt;($Y12+$Z12),AF$1&lt;=($Y12+$Z12*2)),($T12*(1+$Z$1)^($Z12*2))/$Z12,IF(AND($H12=1,AF$1&gt;($Y12+$Z12*2),AF$1&lt;=($Y12+$Z12*3)),($T12*(1+$Z$1)^($Z12*3))/$Z12,IF(AND($H12=1,AF$1&gt;($Y12+$Z12*3),AF$1&lt;=($Y12+$Z12*4)),($T12*(1+$Z$1)^($Z12*4))/$Z12,IF(AND($G12=1,AF$1&lt;=$N12),0,IF(AND($G12=1,AF$1&gt;$N12,AF$1&lt;=($Y12+$Z12)),-1*PMT(VLOOKUP($P12,'9 - Finance Strategy Parameters'!$B$3:$C$6,2)/12,$Z12*12,$M12),IF(AND($G12=1,AF$1&gt;($Y12+$Z12),AF$1&lt;=($Y12+$Z12*2)),-1*PMT(VLOOKUP($P12,'9 - Finance Strategy Parameters'!$B$3:$C$6,2)/12,$Z12*12,$M12*(1+$Z$1)^($Z12*2)),IF(AND($G12=1,AF$1&gt;($Y12+$Z12*2),AF$1&lt;=($Y12+$Z12*3)),-1*PMT(VLOOKUP($P12,'9 - Finance Strategy Parameters'!$B$3:$C$6,2)/12,$Z12*12,$M12*(1+$Z$1)^($Z12*3)),"FAILURE"))))))))))</f>
        <v>0</v>
      </c>
      <c r="AG12" s="159">
        <f>IF($F12=1,0,IF(AND($H12=1,AG$1&lt;=$Y12),$V12,IF(AND($H12=1,AG$1&gt;$Y12,AG$1&lt;=$Y12+$Z12),($T12*(1+$Z$1)^$Z12)/$Z12,IF(AND($H12=1,AG$1&gt;($Y12+$Z12),AG$1&lt;=($Y12+$Z12*2)),($T12*(1+$Z$1)^($Z12*2))/$Z12,IF(AND($H12=1,AG$1&gt;($Y12+$Z12*2),AG$1&lt;=($Y12+$Z12*3)),($T12*(1+$Z$1)^($Z12*3))/$Z12,IF(AND($H12=1,AG$1&gt;($Y12+$Z12*3),AG$1&lt;=($Y12+$Z12*4)),($T12*(1+$Z$1)^($Z12*4))/$Z12,IF(AND($G12=1,AG$1&lt;=$N12),0,IF(AND($G12=1,AG$1&gt;$N12,AG$1&lt;=($Y12+$Z12)),-1*PMT(VLOOKUP($P12,'9 - Finance Strategy Parameters'!$B$3:$C$6,2)/12,$Z12*12,$M12),IF(AND($G12=1,AG$1&gt;($Y12+$Z12),AG$1&lt;=($Y12+$Z12*2)),-1*PMT(VLOOKUP($P12,'9 - Finance Strategy Parameters'!$B$3:$C$6,2)/12,$Z12*12,$M12*(1+$Z$1)^($Z12*2)),IF(AND($G12=1,AG$1&gt;($Y12+$Z12*2),AG$1&lt;=($Y12+$Z12*3)),-1*PMT(VLOOKUP($P12,'9 - Finance Strategy Parameters'!$B$3:$C$6,2)/12,$Z12*12,$M12*(1+$Z$1)^($Z12*3)),"FAILURE"))))))))))</f>
        <v>0</v>
      </c>
      <c r="AH12" s="159">
        <f>IF($F12=1,0,IF(AND($H12=1,AH$1&lt;=$Y12),$V12,IF(AND($H12=1,AH$1&gt;$Y12,AH$1&lt;=$Y12+$Z12),($T12*(1+$Z$1)^$Z12)/$Z12,IF(AND($H12=1,AH$1&gt;($Y12+$Z12),AH$1&lt;=($Y12+$Z12*2)),($T12*(1+$Z$1)^($Z12*2))/$Z12,IF(AND($H12=1,AH$1&gt;($Y12+$Z12*2),AH$1&lt;=($Y12+$Z12*3)),($T12*(1+$Z$1)^($Z12*3))/$Z12,IF(AND($H12=1,AH$1&gt;($Y12+$Z12*3),AH$1&lt;=($Y12+$Z12*4)),($T12*(1+$Z$1)^($Z12*4))/$Z12,IF(AND($G12=1,AH$1&lt;=$N12),0,IF(AND($G12=1,AH$1&gt;$N12,AH$1&lt;=($Y12+$Z12)),-1*PMT(VLOOKUP($P12,'9 - Finance Strategy Parameters'!$B$3:$C$6,2)/12,$Z12*12,$M12),IF(AND($G12=1,AH$1&gt;($Y12+$Z12),AH$1&lt;=($Y12+$Z12*2)),-1*PMT(VLOOKUP($P12,'9 - Finance Strategy Parameters'!$B$3:$C$6,2)/12,$Z12*12,$M12*(1+$Z$1)^($Z12*2)),IF(AND($G12=1,AH$1&gt;($Y12+$Z12*2),AH$1&lt;=($Y12+$Z12*3)),-1*PMT(VLOOKUP($P12,'9 - Finance Strategy Parameters'!$B$3:$C$6,2)/12,$Z12*12,$M12*(1+$Z$1)^($Z12*3)),"FAILURE"))))))))))</f>
        <v>0</v>
      </c>
      <c r="AI12" s="159">
        <f>IF($F12=1,0,IF(AND($H12=1,AI$1&lt;=$Y12),$V12,IF(AND($H12=1,AI$1&gt;$Y12,AI$1&lt;=$Y12+$Z12),($T12*(1+$Z$1)^$Z12)/$Z12,IF(AND($H12=1,AI$1&gt;($Y12+$Z12),AI$1&lt;=($Y12+$Z12*2)),($T12*(1+$Z$1)^($Z12*2))/$Z12,IF(AND($H12=1,AI$1&gt;($Y12+$Z12*2),AI$1&lt;=($Y12+$Z12*3)),($T12*(1+$Z$1)^($Z12*3))/$Z12,IF(AND($H12=1,AI$1&gt;($Y12+$Z12*3),AI$1&lt;=($Y12+$Z12*4)),($T12*(1+$Z$1)^($Z12*4))/$Z12,IF(AND($G12=1,AI$1&lt;=$N12),0,IF(AND($G12=1,AI$1&gt;$N12,AI$1&lt;=($Y12+$Z12)),-1*PMT(VLOOKUP($P12,'9 - Finance Strategy Parameters'!$B$3:$C$6,2)/12,$Z12*12,$M12),IF(AND($G12=1,AI$1&gt;($Y12+$Z12),AI$1&lt;=($Y12+$Z12*2)),-1*PMT(VLOOKUP($P12,'9 - Finance Strategy Parameters'!$B$3:$C$6,2)/12,$Z12*12,$M12*(1+$Z$1)^($Z12*2)),IF(AND($G12=1,AI$1&gt;($Y12+$Z12*2),AI$1&lt;=($Y12+$Z12*3)),-1*PMT(VLOOKUP($P12,'9 - Finance Strategy Parameters'!$B$3:$C$6,2)/12,$Z12*12,$M12*(1+$Z$1)^($Z12*3)),"FAILURE"))))))))))</f>
        <v>0</v>
      </c>
      <c r="AJ12" s="159">
        <f>IF($F12=1,0,IF(AND($H12=1,AJ$1&lt;=$Y12),$V12,IF(AND($H12=1,AJ$1&gt;$Y12,AJ$1&lt;=$Y12+$Z12),($T12*(1+$Z$1)^$Z12)/$Z12,IF(AND($H12=1,AJ$1&gt;($Y12+$Z12),AJ$1&lt;=($Y12+$Z12*2)),($T12*(1+$Z$1)^($Z12*2))/$Z12,IF(AND($H12=1,AJ$1&gt;($Y12+$Z12*2),AJ$1&lt;=($Y12+$Z12*3)),($T12*(1+$Z$1)^($Z12*3))/$Z12,IF(AND($H12=1,AJ$1&gt;($Y12+$Z12*3),AJ$1&lt;=($Y12+$Z12*4)),($T12*(1+$Z$1)^($Z12*4))/$Z12,IF(AND($G12=1,AJ$1&lt;=$N12),0,IF(AND($G12=1,AJ$1&gt;$N12,AJ$1&lt;=($Y12+$Z12)),-1*PMT(VLOOKUP($P12,'9 - Finance Strategy Parameters'!$B$3:$C$6,2)/12,$Z12*12,$M12),IF(AND($G12=1,AJ$1&gt;($Y12+$Z12),AJ$1&lt;=($Y12+$Z12*2)),-1*PMT(VLOOKUP($P12,'9 - Finance Strategy Parameters'!$B$3:$C$6,2)/12,$Z12*12,$M12*(1+$Z$1)^($Z12*2)),IF(AND($G12=1,AJ$1&gt;($Y12+$Z12*2),AJ$1&lt;=($Y12+$Z12*3)),-1*PMT(VLOOKUP($P12,'9 - Finance Strategy Parameters'!$B$3:$C$6,2)/12,$Z12*12,$M12*(1+$Z$1)^($Z12*3)),"FAILURE"))))))))))</f>
        <v>0</v>
      </c>
      <c r="AK12" s="159">
        <f>IF($F12=1,0,IF(AND($H12=1,AK$1&lt;=$Y12),$V12,IF(AND($H12=1,AK$1&gt;$Y12,AK$1&lt;=$Y12+$Z12),($T12*(1+$Z$1)^$Z12)/$Z12,IF(AND($H12=1,AK$1&gt;($Y12+$Z12),AK$1&lt;=($Y12+$Z12*2)),($T12*(1+$Z$1)^($Z12*2))/$Z12,IF(AND($H12=1,AK$1&gt;($Y12+$Z12*2),AK$1&lt;=($Y12+$Z12*3)),($T12*(1+$Z$1)^($Z12*3))/$Z12,IF(AND($H12=1,AK$1&gt;($Y12+$Z12*3),AK$1&lt;=($Y12+$Z12*4)),($T12*(1+$Z$1)^($Z12*4))/$Z12,IF(AND($G12=1,AK$1&lt;=$N12),0,IF(AND($G12=1,AK$1&gt;$N12,AK$1&lt;=($Y12+$Z12)),-1*PMT(VLOOKUP($P12,'9 - Finance Strategy Parameters'!$B$3:$C$6,2)/12,$Z12*12,$M12),IF(AND($G12=1,AK$1&gt;($Y12+$Z12),AK$1&lt;=($Y12+$Z12*2)),-1*PMT(VLOOKUP($P12,'9 - Finance Strategy Parameters'!$B$3:$C$6,2)/12,$Z12*12,$M12*(1+$Z$1)^($Z12*2)),IF(AND($G12=1,AK$1&gt;($Y12+$Z12*2),AK$1&lt;=($Y12+$Z12*3)),-1*PMT(VLOOKUP($P12,'9 - Finance Strategy Parameters'!$B$3:$C$6,2)/12,$Z12*12,$M12*(1+$Z$1)^($Z12*3)),"FAILURE"))))))))))</f>
        <v>0</v>
      </c>
      <c r="AL12" s="159">
        <f>IF($F12=1,0,IF(AND($H12=1,AL$1&lt;=$Y12),$V12,IF(AND($H12=1,AL$1&gt;$Y12,AL$1&lt;=$Y12+$Z12),($T12*(1+$Z$1)^$Z12)/$Z12,IF(AND($H12=1,AL$1&gt;($Y12+$Z12),AL$1&lt;=($Y12+$Z12*2)),($T12*(1+$Z$1)^($Z12*2))/$Z12,IF(AND($H12=1,AL$1&gt;($Y12+$Z12*2),AL$1&lt;=($Y12+$Z12*3)),($T12*(1+$Z$1)^($Z12*3))/$Z12,IF(AND($H12=1,AL$1&gt;($Y12+$Z12*3),AL$1&lt;=($Y12+$Z12*4)),($T12*(1+$Z$1)^($Z12*4))/$Z12,IF(AND($G12=1,AL$1&lt;=$N12),0,IF(AND($G12=1,AL$1&gt;$N12,AL$1&lt;=($Y12+$Z12)),-1*PMT(VLOOKUP($P12,'9 - Finance Strategy Parameters'!$B$3:$C$6,2)/12,$Z12*12,$M12),IF(AND($G12=1,AL$1&gt;($Y12+$Z12),AL$1&lt;=($Y12+$Z12*2)),-1*PMT(VLOOKUP($P12,'9 - Finance Strategy Parameters'!$B$3:$C$6,2)/12,$Z12*12,$M12*(1+$Z$1)^($Z12*2)),IF(AND($G12=1,AL$1&gt;($Y12+$Z12*2),AL$1&lt;=($Y12+$Z12*3)),-1*PMT(VLOOKUP($P12,'9 - Finance Strategy Parameters'!$B$3:$C$6,2)/12,$Z12*12,$M12*(1+$Z$1)^($Z12*3)),"FAILURE"))))))))))</f>
        <v>0</v>
      </c>
      <c r="AM12" s="159">
        <f>IF($F12=1,0,IF(AND($H12=1,AM$1&lt;=$Y12),$V12,IF(AND($H12=1,AM$1&gt;$Y12,AM$1&lt;=$Y12+$Z12),($T12*(1+$Z$1)^$Z12)/$Z12,IF(AND($H12=1,AM$1&gt;($Y12+$Z12),AM$1&lt;=($Y12+$Z12*2)),($T12*(1+$Z$1)^($Z12*2))/$Z12,IF(AND($H12=1,AM$1&gt;($Y12+$Z12*2),AM$1&lt;=($Y12+$Z12*3)),($T12*(1+$Z$1)^($Z12*3))/$Z12,IF(AND($H12=1,AM$1&gt;($Y12+$Z12*3),AM$1&lt;=($Y12+$Z12*4)),($T12*(1+$Z$1)^($Z12*4))/$Z12,IF(AND($G12=1,AM$1&lt;=$N12),0,IF(AND($G12=1,AM$1&gt;$N12,AM$1&lt;=($Y12+$Z12)),-1*PMT(VLOOKUP($P12,'9 - Finance Strategy Parameters'!$B$3:$C$6,2)/12,$Z12*12,$M12),IF(AND($G12=1,AM$1&gt;($Y12+$Z12),AM$1&lt;=($Y12+$Z12*2)),-1*PMT(VLOOKUP($P12,'9 - Finance Strategy Parameters'!$B$3:$C$6,2)/12,$Z12*12,$M12*(1+$Z$1)^($Z12*2)),IF(AND($G12=1,AM$1&gt;($Y12+$Z12*2),AM$1&lt;=($Y12+$Z12*3)),-1*PMT(VLOOKUP($P12,'9 - Finance Strategy Parameters'!$B$3:$C$6,2)/12,$Z12*12,$M12*(1+$Z$1)^($Z12*3)),"FAILURE"))))))))))</f>
        <v>0</v>
      </c>
      <c r="AN12" s="159">
        <f>IF($F12=1,0,IF(AND($H12=1,AN$1&lt;=$Y12),$V12,IF(AND($H12=1,AN$1&gt;$Y12,AN$1&lt;=$Y12+$Z12),($T12*(1+$Z$1)^$Z12)/$Z12,IF(AND($H12=1,AN$1&gt;($Y12+$Z12),AN$1&lt;=($Y12+$Z12*2)),($T12*(1+$Z$1)^($Z12*2))/$Z12,IF(AND($H12=1,AN$1&gt;($Y12+$Z12*2),AN$1&lt;=($Y12+$Z12*3)),($T12*(1+$Z$1)^($Z12*3))/$Z12,IF(AND($H12=1,AN$1&gt;($Y12+$Z12*3),AN$1&lt;=($Y12+$Z12*4)),($T12*(1+$Z$1)^($Z12*4))/$Z12,IF(AND($G12=1,AN$1&lt;=$N12),0,IF(AND($G12=1,AN$1&gt;$N12,AN$1&lt;=($Y12+$Z12)),-1*PMT(VLOOKUP($P12,'9 - Finance Strategy Parameters'!$B$3:$C$6,2)/12,$Z12*12,$M12),IF(AND($G12=1,AN$1&gt;($Y12+$Z12),AN$1&lt;=($Y12+$Z12*2)),-1*PMT(VLOOKUP($P12,'9 - Finance Strategy Parameters'!$B$3:$C$6,2)/12,$Z12*12,$M12*(1+$Z$1)^($Z12*2)),IF(AND($G12=1,AN$1&gt;($Y12+$Z12*2),AN$1&lt;=($Y12+$Z12*3)),-1*PMT(VLOOKUP($P12,'9 - Finance Strategy Parameters'!$B$3:$C$6,2)/12,$Z12*12,$M12*(1+$Z$1)^($Z12*3)),"FAILURE"))))))))))</f>
        <v>0</v>
      </c>
      <c r="AO12" s="159">
        <f>IF($F12=1,0,IF(AND($H12=1,AO$1&lt;=$Y12),$V12,IF(AND($H12=1,AO$1&gt;$Y12,AO$1&lt;=$Y12+$Z12),($T12*(1+$Z$1)^$Z12)/$Z12,IF(AND($H12=1,AO$1&gt;($Y12+$Z12),AO$1&lt;=($Y12+$Z12*2)),($T12*(1+$Z$1)^($Z12*2))/$Z12,IF(AND($H12=1,AO$1&gt;($Y12+$Z12*2),AO$1&lt;=($Y12+$Z12*3)),($T12*(1+$Z$1)^($Z12*3))/$Z12,IF(AND($H12=1,AO$1&gt;($Y12+$Z12*3),AO$1&lt;=($Y12+$Z12*4)),($T12*(1+$Z$1)^($Z12*4))/$Z12,IF(AND($G12=1,AO$1&lt;=$N12),0,IF(AND($G12=1,AO$1&gt;$N12,AO$1&lt;=($Y12+$Z12)),-1*PMT(VLOOKUP($P12,'9 - Finance Strategy Parameters'!$B$3:$C$6,2)/12,$Z12*12,$M12),IF(AND($G12=1,AO$1&gt;($Y12+$Z12),AO$1&lt;=($Y12+$Z12*2)),-1*PMT(VLOOKUP($P12,'9 - Finance Strategy Parameters'!$B$3:$C$6,2)/12,$Z12*12,$M12*(1+$Z$1)^($Z12*2)),IF(AND($G12=1,AO$1&gt;($Y12+$Z12*2),AO$1&lt;=($Y12+$Z12*3)),-1*PMT(VLOOKUP($P12,'9 - Finance Strategy Parameters'!$B$3:$C$6,2)/12,$Z12*12,$M12*(1+$Z$1)^($Z12*3)),"FAILURE"))))))))))</f>
        <v>0</v>
      </c>
      <c r="AP12" s="159">
        <f>IF($F12=1,0,IF(AND($H12=1,AP$1&lt;=$Y12),$V12,IF(AND($H12=1,AP$1&gt;$Y12,AP$1&lt;=$Y12+$Z12),($T12*(1+$Z$1)^$Z12)/$Z12,IF(AND($H12=1,AP$1&gt;($Y12+$Z12),AP$1&lt;=($Y12+$Z12*2)),($T12*(1+$Z$1)^($Z12*2))/$Z12,IF(AND($H12=1,AP$1&gt;($Y12+$Z12*2),AP$1&lt;=($Y12+$Z12*3)),($T12*(1+$Z$1)^($Z12*3))/$Z12,IF(AND($H12=1,AP$1&gt;($Y12+$Z12*3),AP$1&lt;=($Y12+$Z12*4)),($T12*(1+$Z$1)^($Z12*4))/$Z12,IF(AND($G12=1,AP$1&lt;=$N12),0,IF(AND($G12=1,AP$1&gt;$N12,AP$1&lt;=($Y12+$Z12)),-1*PMT(VLOOKUP($P12,'9 - Finance Strategy Parameters'!$B$3:$C$6,2)/12,$Z12*12,$M12),IF(AND($G12=1,AP$1&gt;($Y12+$Z12),AP$1&lt;=($Y12+$Z12*2)),-1*PMT(VLOOKUP($P12,'9 - Finance Strategy Parameters'!$B$3:$C$6,2)/12,$Z12*12,$M12*(1+$Z$1)^($Z12*2)),IF(AND($G12=1,AP$1&gt;($Y12+$Z12*2),AP$1&lt;=($Y12+$Z12*3)),-1*PMT(VLOOKUP($P12,'9 - Finance Strategy Parameters'!$B$3:$C$6,2)/12,$Z12*12,$M12*(1+$Z$1)^($Z12*3)),"FAILURE"))))))))))</f>
        <v>0</v>
      </c>
      <c r="AQ12" s="159">
        <f>IF($F12=1,0,IF(AND($H12=1,AQ$1&lt;=$Y12),$V12,IF(AND($H12=1,AQ$1&gt;$Y12,AQ$1&lt;=$Y12+$Z12),($T12*(1+$Z$1)^$Z12)/$Z12,IF(AND($H12=1,AQ$1&gt;($Y12+$Z12),AQ$1&lt;=($Y12+$Z12*2)),($T12*(1+$Z$1)^($Z12*2))/$Z12,IF(AND($H12=1,AQ$1&gt;($Y12+$Z12*2),AQ$1&lt;=($Y12+$Z12*3)),($T12*(1+$Z$1)^($Z12*3))/$Z12,IF(AND($H12=1,AQ$1&gt;($Y12+$Z12*3),AQ$1&lt;=($Y12+$Z12*4)),($T12*(1+$Z$1)^($Z12*4))/$Z12,IF(AND($G12=1,AQ$1&lt;=$N12),0,IF(AND($G12=1,AQ$1&gt;$N12,AQ$1&lt;=($Y12+$Z12)),-1*PMT(VLOOKUP($P12,'9 - Finance Strategy Parameters'!$B$3:$C$6,2)/12,$Z12*12,$M12),IF(AND($G12=1,AQ$1&gt;($Y12+$Z12),AQ$1&lt;=($Y12+$Z12*2)),-1*PMT(VLOOKUP($P12,'9 - Finance Strategy Parameters'!$B$3:$C$6,2)/12,$Z12*12,$M12*(1+$Z$1)^($Z12*2)),IF(AND($G12=1,AQ$1&gt;($Y12+$Z12*2),AQ$1&lt;=($Y12+$Z12*3)),-1*PMT(VLOOKUP($P12,'9 - Finance Strategy Parameters'!$B$3:$C$6,2)/12,$Z12*12,$M12*(1+$Z$1)^($Z12*3)),"FAILURE"))))))))))</f>
        <v>0</v>
      </c>
      <c r="AR12" s="159">
        <f>IF($F12=1,0,IF(AND($H12=1,AR$1&lt;=$Y12),$V12,IF(AND($H12=1,AR$1&gt;$Y12,AR$1&lt;=$Y12+$Z12),($T12*(1+$Z$1)^$Z12)/$Z12,IF(AND($H12=1,AR$1&gt;($Y12+$Z12),AR$1&lt;=($Y12+$Z12*2)),($T12*(1+$Z$1)^($Z12*2))/$Z12,IF(AND($H12=1,AR$1&gt;($Y12+$Z12*2),AR$1&lt;=($Y12+$Z12*3)),($T12*(1+$Z$1)^($Z12*3))/$Z12,IF(AND($H12=1,AR$1&gt;($Y12+$Z12*3),AR$1&lt;=($Y12+$Z12*4)),($T12*(1+$Z$1)^($Z12*4))/$Z12,IF(AND($G12=1,AR$1&lt;=$N12),0,IF(AND($G12=1,AR$1&gt;$N12,AR$1&lt;=($Y12+$Z12)),-1*PMT(VLOOKUP($P12,'9 - Finance Strategy Parameters'!$B$3:$C$6,2)/12,$Z12*12,$M12),IF(AND($G12=1,AR$1&gt;($Y12+$Z12),AR$1&lt;=($Y12+$Z12*2)),-1*PMT(VLOOKUP($P12,'9 - Finance Strategy Parameters'!$B$3:$C$6,2)/12,$Z12*12,$M12*(1+$Z$1)^($Z12*2)),IF(AND($G12=1,AR$1&gt;($Y12+$Z12*2),AR$1&lt;=($Y12+$Z12*3)),-1*PMT(VLOOKUP($P12,'9 - Finance Strategy Parameters'!$B$3:$C$6,2)/12,$Z12*12,$M12*(1+$Z$1)^($Z12*3)),"FAILURE"))))))))))</f>
        <v>0</v>
      </c>
      <c r="AS12" s="159">
        <f>IF($F12=1,0,IF(AND($H12=1,AS$1&lt;=$Y12),$V12,IF(AND($H12=1,AS$1&gt;$Y12,AS$1&lt;=$Y12+$Z12),($T12*(1+$Z$1)^$Z12)/$Z12,IF(AND($H12=1,AS$1&gt;($Y12+$Z12),AS$1&lt;=($Y12+$Z12*2)),($T12*(1+$Z$1)^($Z12*2))/$Z12,IF(AND($H12=1,AS$1&gt;($Y12+$Z12*2),AS$1&lt;=($Y12+$Z12*3)),($T12*(1+$Z$1)^($Z12*3))/$Z12,IF(AND($H12=1,AS$1&gt;($Y12+$Z12*3),AS$1&lt;=($Y12+$Z12*4)),($T12*(1+$Z$1)^($Z12*4))/$Z12,IF(AND($G12=1,AS$1&lt;=$N12),0,IF(AND($G12=1,AS$1&gt;$N12,AS$1&lt;=($Y12+$Z12)),-1*PMT(VLOOKUP($P12,'9 - Finance Strategy Parameters'!$B$3:$C$6,2)/12,$Z12*12,$M12),IF(AND($G12=1,AS$1&gt;($Y12+$Z12),AS$1&lt;=($Y12+$Z12*2)),-1*PMT(VLOOKUP($P12,'9 - Finance Strategy Parameters'!$B$3:$C$6,2)/12,$Z12*12,$M12*(1+$Z$1)^($Z12*2)),IF(AND($G12=1,AS$1&gt;($Y12+$Z12*2),AS$1&lt;=($Y12+$Z12*3)),-1*PMT(VLOOKUP($P12,'9 - Finance Strategy Parameters'!$B$3:$C$6,2)/12,$Z12*12,$M12*(1+$Z$1)^($Z12*3)),"FAILURE"))))))))))</f>
        <v>0</v>
      </c>
      <c r="AT12" s="159">
        <f>IF($F12=1,0,IF(AND($H12=1,AT$1&lt;=$Y12),$V12,IF(AND($H12=1,AT$1&gt;$Y12,AT$1&lt;=$Y12+$Z12),($T12*(1+$Z$1)^$Z12)/$Z12,IF(AND($H12=1,AT$1&gt;($Y12+$Z12),AT$1&lt;=($Y12+$Z12*2)),($T12*(1+$Z$1)^($Z12*2))/$Z12,IF(AND($H12=1,AT$1&gt;($Y12+$Z12*2),AT$1&lt;=($Y12+$Z12*3)),($T12*(1+$Z$1)^($Z12*3))/$Z12,IF(AND($H12=1,AT$1&gt;($Y12+$Z12*3),AT$1&lt;=($Y12+$Z12*4)),($T12*(1+$Z$1)^($Z12*4))/$Z12,IF(AND($G12=1,AT$1&lt;=$N12),0,IF(AND($G12=1,AT$1&gt;$N12,AT$1&lt;=($Y12+$Z12)),-1*PMT(VLOOKUP($P12,'9 - Finance Strategy Parameters'!$B$3:$C$6,2)/12,$Z12*12,$M12),IF(AND($G12=1,AT$1&gt;($Y12+$Z12),AT$1&lt;=($Y12+$Z12*2)),-1*PMT(VLOOKUP($P12,'9 - Finance Strategy Parameters'!$B$3:$C$6,2)/12,$Z12*12,$M12*(1+$Z$1)^($Z12*2)),IF(AND($G12=1,AT$1&gt;($Y12+$Z12*2),AT$1&lt;=($Y12+$Z12*3)),-1*PMT(VLOOKUP($P12,'9 - Finance Strategy Parameters'!$B$3:$C$6,2)/12,$Z12*12,$M12*(1+$Z$1)^($Z12*3)),"FAILURE"))))))))))</f>
        <v>0</v>
      </c>
      <c r="AU12" s="159">
        <f>IF($F12=1,0,IF(AND($H12=1,AU$1&lt;=$Y12),$V12,IF(AND($H12=1,AU$1&gt;$Y12,AU$1&lt;=$Y12+$Z12),($T12*(1+$Z$1)^$Z12)/$Z12,IF(AND($H12=1,AU$1&gt;($Y12+$Z12),AU$1&lt;=($Y12+$Z12*2)),($T12*(1+$Z$1)^($Z12*2))/$Z12,IF(AND($H12=1,AU$1&gt;($Y12+$Z12*2),AU$1&lt;=($Y12+$Z12*3)),($T12*(1+$Z$1)^($Z12*3))/$Z12,IF(AND($H12=1,AU$1&gt;($Y12+$Z12*3),AU$1&lt;=($Y12+$Z12*4)),($T12*(1+$Z$1)^($Z12*4))/$Z12,IF(AND($G12=1,AU$1&lt;=$N12),0,IF(AND($G12=1,AU$1&gt;$N12,AU$1&lt;=($Y12+$Z12)),-1*PMT(VLOOKUP($P12,'9 - Finance Strategy Parameters'!$B$3:$C$6,2)/12,$Z12*12,$M12),IF(AND($G12=1,AU$1&gt;($Y12+$Z12),AU$1&lt;=($Y12+$Z12*2)),-1*PMT(VLOOKUP($P12,'9 - Finance Strategy Parameters'!$B$3:$C$6,2)/12,$Z12*12,$M12*(1+$Z$1)^($Z12*2)),IF(AND($G12=1,AU$1&gt;($Y12+$Z12*2),AU$1&lt;=($Y12+$Z12*3)),-1*PMT(VLOOKUP($P12,'9 - Finance Strategy Parameters'!$B$3:$C$6,2)/12,$Z12*12,$M12*(1+$Z$1)^($Z12*3)),"FAILURE"))))))))))</f>
        <v>0</v>
      </c>
      <c r="AV12" s="159">
        <f>IF($F12=1,0,IF(AND($H12=1,AV$1&lt;=$Y12),$V12,IF(AND($H12=1,AV$1&gt;$Y12,AV$1&lt;=$Y12+$Z12),($T12*(1+$Z$1)^$Z12)/$Z12,IF(AND($H12=1,AV$1&gt;($Y12+$Z12),AV$1&lt;=($Y12+$Z12*2)),($T12*(1+$Z$1)^($Z12*2))/$Z12,IF(AND($H12=1,AV$1&gt;($Y12+$Z12*2),AV$1&lt;=($Y12+$Z12*3)),($T12*(1+$Z$1)^($Z12*3))/$Z12,IF(AND($H12=1,AV$1&gt;($Y12+$Z12*3),AV$1&lt;=($Y12+$Z12*4)),($T12*(1+$Z$1)^($Z12*4))/$Z12,IF(AND($G12=1,AV$1&lt;=$N12),0,IF(AND($G12=1,AV$1&gt;$N12,AV$1&lt;=($Y12+$Z12)),-1*PMT(VLOOKUP($P12,'9 - Finance Strategy Parameters'!$B$3:$C$6,2)/12,$Z12*12,$M12),IF(AND($G12=1,AV$1&gt;($Y12+$Z12),AV$1&lt;=($Y12+$Z12*2)),-1*PMT(VLOOKUP($P12,'9 - Finance Strategy Parameters'!$B$3:$C$6,2)/12,$Z12*12,$M12*(1+$Z$1)^($Z12*2)),IF(AND($G12=1,AV$1&gt;($Y12+$Z12*2),AV$1&lt;=($Y12+$Z12*3)),-1*PMT(VLOOKUP($P12,'9 - Finance Strategy Parameters'!$B$3:$C$6,2)/12,$Z12*12,$M12*(1+$Z$1)^($Z12*3)),"FAILURE"))))))))))</f>
        <v>0</v>
      </c>
      <c r="AW12" s="159">
        <f>IF($F12=1,0,IF(AND($H12=1,AW$1&lt;=$Y12),$V12,IF(AND($H12=1,AW$1&gt;$Y12,AW$1&lt;=$Y12+$Z12),($T12*(1+$Z$1)^$Z12)/$Z12,IF(AND($H12=1,AW$1&gt;($Y12+$Z12),AW$1&lt;=($Y12+$Z12*2)),($T12*(1+$Z$1)^($Z12*2))/$Z12,IF(AND($H12=1,AW$1&gt;($Y12+$Z12*2),AW$1&lt;=($Y12+$Z12*3)),($T12*(1+$Z$1)^($Z12*3))/$Z12,IF(AND($H12=1,AW$1&gt;($Y12+$Z12*3),AW$1&lt;=($Y12+$Z12*4)),($T12*(1+$Z$1)^($Z12*4))/$Z12,IF(AND($G12=1,AW$1&lt;=$N12),0,IF(AND($G12=1,AW$1&gt;$N12,AW$1&lt;=($Y12+$Z12)),-1*PMT(VLOOKUP($P12,'9 - Finance Strategy Parameters'!$B$3:$C$6,2)/12,$Z12*12,$M12),IF(AND($G12=1,AW$1&gt;($Y12+$Z12),AW$1&lt;=($Y12+$Z12*2)),-1*PMT(VLOOKUP($P12,'9 - Finance Strategy Parameters'!$B$3:$C$6,2)/12,$Z12*12,$M12*(1+$Z$1)^($Z12*2)),IF(AND($G12=1,AW$1&gt;($Y12+$Z12*2),AW$1&lt;=($Y12+$Z12*3)),-1*PMT(VLOOKUP($P12,'9 - Finance Strategy Parameters'!$B$3:$C$6,2)/12,$Z12*12,$M12*(1+$Z$1)^($Z12*3)),"FAILURE"))))))))))</f>
        <v>0</v>
      </c>
      <c r="AX12" s="159">
        <f>IF($F12=1,0,IF(AND($H12=1,AX$1&lt;=$Y12),$V12,IF(AND($H12=1,AX$1&gt;$Y12,AX$1&lt;=$Y12+$Z12),($T12*(1+$Z$1)^$Z12)/$Z12,IF(AND($H12=1,AX$1&gt;($Y12+$Z12),AX$1&lt;=($Y12+$Z12*2)),($T12*(1+$Z$1)^($Z12*2))/$Z12,IF(AND($H12=1,AX$1&gt;($Y12+$Z12*2),AX$1&lt;=($Y12+$Z12*3)),($T12*(1+$Z$1)^($Z12*3))/$Z12,IF(AND($H12=1,AX$1&gt;($Y12+$Z12*3),AX$1&lt;=($Y12+$Z12*4)),($T12*(1+$Z$1)^($Z12*4))/$Z12,IF(AND($G12=1,AX$1&lt;=$N12),0,IF(AND($G12=1,AX$1&gt;$N12,AX$1&lt;=($Y12+$Z12)),-1*PMT(VLOOKUP($P12,'9 - Finance Strategy Parameters'!$B$3:$C$6,2)/12,$Z12*12,$M12),IF(AND($G12=1,AX$1&gt;($Y12+$Z12),AX$1&lt;=($Y12+$Z12*2)),-1*PMT(VLOOKUP($P12,'9 - Finance Strategy Parameters'!$B$3:$C$6,2)/12,$Z12*12,$M12*(1+$Z$1)^($Z12*2)),IF(AND($G12=1,AX$1&gt;($Y12+$Z12*2),AX$1&lt;=($Y12+$Z12*3)),-1*PMT(VLOOKUP($P12,'9 - Finance Strategy Parameters'!$B$3:$C$6,2)/12,$Z12*12,$M12*(1+$Z$1)^($Z12*3)),"FAILURE"))))))))))</f>
        <v>0</v>
      </c>
      <c r="AY12" s="159">
        <f>IF($F12=1,0,IF(AND($H12=1,AY$1&lt;=$Y12),$V12,IF(AND($H12=1,AY$1&gt;$Y12,AY$1&lt;=$Y12+$Z12),($T12*(1+$Z$1)^$Z12)/$Z12,IF(AND($H12=1,AY$1&gt;($Y12+$Z12),AY$1&lt;=($Y12+$Z12*2)),($T12*(1+$Z$1)^($Z12*2))/$Z12,IF(AND($H12=1,AY$1&gt;($Y12+$Z12*2),AY$1&lt;=($Y12+$Z12*3)),($T12*(1+$Z$1)^($Z12*3))/$Z12,IF(AND($H12=1,AY$1&gt;($Y12+$Z12*3),AY$1&lt;=($Y12+$Z12*4)),($T12*(1+$Z$1)^($Z12*4))/$Z12,IF(AND($G12=1,AY$1&lt;=$N12),0,IF(AND($G12=1,AY$1&gt;$N12,AY$1&lt;=($Y12+$Z12)),-1*PMT(VLOOKUP($P12,'9 - Finance Strategy Parameters'!$B$3:$C$6,2)/12,$Z12*12,$M12),IF(AND($G12=1,AY$1&gt;($Y12+$Z12),AY$1&lt;=($Y12+$Z12*2)),-1*PMT(VLOOKUP($P12,'9 - Finance Strategy Parameters'!$B$3:$C$6,2)/12,$Z12*12,$M12*(1+$Z$1)^($Z12*2)),IF(AND($G12=1,AY$1&gt;($Y12+$Z12*2),AY$1&lt;=($Y12+$Z12*3)),-1*PMT(VLOOKUP($P12,'9 - Finance Strategy Parameters'!$B$3:$C$6,2)/12,$Z12*12,$M12*(1+$Z$1)^($Z12*3)),"FAILURE"))))))))))</f>
        <v>0</v>
      </c>
      <c r="AZ12" s="159">
        <f>IF($F12=1,0,IF(AND($H12=1,AZ$1&lt;=$Y12),$V12,IF(AND($H12=1,AZ$1&gt;$Y12,AZ$1&lt;=$Y12+$Z12),($T12*(1+$Z$1)^$Z12)/$Z12,IF(AND($H12=1,AZ$1&gt;($Y12+$Z12),AZ$1&lt;=($Y12+$Z12*2)),($T12*(1+$Z$1)^($Z12*2))/$Z12,IF(AND($H12=1,AZ$1&gt;($Y12+$Z12*2),AZ$1&lt;=($Y12+$Z12*3)),($T12*(1+$Z$1)^($Z12*3))/$Z12,IF(AND($H12=1,AZ$1&gt;($Y12+$Z12*3),AZ$1&lt;=($Y12+$Z12*4)),($T12*(1+$Z$1)^($Z12*4))/$Z12,IF(AND($G12=1,AZ$1&lt;=$N12),0,IF(AND($G12=1,AZ$1&gt;$N12,AZ$1&lt;=($Y12+$Z12)),-1*PMT(VLOOKUP($P12,'9 - Finance Strategy Parameters'!$B$3:$C$6,2)/12,$Z12*12,$M12),IF(AND($G12=1,AZ$1&gt;($Y12+$Z12),AZ$1&lt;=($Y12+$Z12*2)),-1*PMT(VLOOKUP($P12,'9 - Finance Strategy Parameters'!$B$3:$C$6,2)/12,$Z12*12,$M12*(1+$Z$1)^($Z12*2)),IF(AND($G12=1,AZ$1&gt;($Y12+$Z12*2),AZ$1&lt;=($Y12+$Z12*3)),-1*PMT(VLOOKUP($P12,'9 - Finance Strategy Parameters'!$B$3:$C$6,2)/12,$Z12*12,$M12*(1+$Z$1)^($Z12*3)),"FAILURE"))))))))))</f>
        <v>0</v>
      </c>
      <c r="BA12" s="159">
        <f>IF($F12=1,0,IF(AND($H12=1,BA$1&lt;=$Y12),$V12,IF(AND($H12=1,BA$1&gt;$Y12,BA$1&lt;=$Y12+$Z12),($T12*(1+$Z$1)^$Z12)/$Z12,IF(AND($H12=1,BA$1&gt;($Y12+$Z12),BA$1&lt;=($Y12+$Z12*2)),($T12*(1+$Z$1)^($Z12*2))/$Z12,IF(AND($H12=1,BA$1&gt;($Y12+$Z12*2),BA$1&lt;=($Y12+$Z12*3)),($T12*(1+$Z$1)^($Z12*3))/$Z12,IF(AND($H12=1,BA$1&gt;($Y12+$Z12*3),BA$1&lt;=($Y12+$Z12*4)),($T12*(1+$Z$1)^($Z12*4))/$Z12,IF(AND($G12=1,BA$1&lt;=$N12),0,IF(AND($G12=1,BA$1&gt;$N12,BA$1&lt;=($Y12+$Z12)),-1*PMT(VLOOKUP($P12,'9 - Finance Strategy Parameters'!$B$3:$C$6,2)/12,$Z12*12,$M12),IF(AND($G12=1,BA$1&gt;($Y12+$Z12),BA$1&lt;=($Y12+$Z12*2)),-1*PMT(VLOOKUP($P12,'9 - Finance Strategy Parameters'!$B$3:$C$6,2)/12,$Z12*12,$M12*(1+$Z$1)^($Z12*2)),IF(AND($G12=1,BA$1&gt;($Y12+$Z12*2),BA$1&lt;=($Y12+$Z12*3)),-1*PMT(VLOOKUP($P12,'9 - Finance Strategy Parameters'!$B$3:$C$6,2)/12,$Z12*12,$M12*(1+$Z$1)^($Z12*3)),"FAILURE"))))))))))</f>
        <v>0</v>
      </c>
      <c r="BB12" s="159">
        <f>IF($F12=1,0,IF(AND($H12=1,BB$1&lt;=$Y12),$V12,IF(AND($H12=1,BB$1&gt;$Y12,BB$1&lt;=$Y12+$Z12),($T12*(1+$Z$1)^$Z12)/$Z12,IF(AND($H12=1,BB$1&gt;($Y12+$Z12),BB$1&lt;=($Y12+$Z12*2)),($T12*(1+$Z$1)^($Z12*2))/$Z12,IF(AND($H12=1,BB$1&gt;($Y12+$Z12*2),BB$1&lt;=($Y12+$Z12*3)),($T12*(1+$Z$1)^($Z12*3))/$Z12,IF(AND($H12=1,BB$1&gt;($Y12+$Z12*3),BB$1&lt;=($Y12+$Z12*4)),($T12*(1+$Z$1)^($Z12*4))/$Z12,IF(AND($G12=1,BB$1&lt;=$N12),0,IF(AND($G12=1,BB$1&gt;$N12,BB$1&lt;=($Y12+$Z12)),-1*PMT(VLOOKUP($P12,'9 - Finance Strategy Parameters'!$B$3:$C$6,2)/12,$Z12*12,$M12),IF(AND($G12=1,BB$1&gt;($Y12+$Z12),BB$1&lt;=($Y12+$Z12*2)),-1*PMT(VLOOKUP($P12,'9 - Finance Strategy Parameters'!$B$3:$C$6,2)/12,$Z12*12,$M12*(1+$Z$1)^($Z12*2)),IF(AND($G12=1,BB$1&gt;($Y12+$Z12*2),BB$1&lt;=($Y12+$Z12*3)),-1*PMT(VLOOKUP($P12,'9 - Finance Strategy Parameters'!$B$3:$C$6,2)/12,$Z12*12,$M12*(1+$Z$1)^($Z12*3)),"FAILURE"))))))))))</f>
        <v>0</v>
      </c>
      <c r="BC12" s="159">
        <f>IF($F12=1,0,IF(AND($H12=1,BC$1&lt;=$Y12),$V12,IF(AND($H12=1,BC$1&gt;$Y12,BC$1&lt;=$Y12+$Z12),($T12*(1+$Z$1)^$Z12)/$Z12,IF(AND($H12=1,BC$1&gt;($Y12+$Z12),BC$1&lt;=($Y12+$Z12*2)),($T12*(1+$Z$1)^($Z12*2))/$Z12,IF(AND($H12=1,BC$1&gt;($Y12+$Z12*2),BC$1&lt;=($Y12+$Z12*3)),($T12*(1+$Z$1)^($Z12*3))/$Z12,IF(AND($H12=1,BC$1&gt;($Y12+$Z12*3),BC$1&lt;=($Y12+$Z12*4)),($T12*(1+$Z$1)^($Z12*4))/$Z12,IF(AND($G12=1,BC$1&lt;=$N12),0,IF(AND($G12=1,BC$1&gt;$N12,BC$1&lt;=($Y12+$Z12)),-1*PMT(VLOOKUP($P12,'9 - Finance Strategy Parameters'!$B$3:$C$6,2)/12,$Z12*12,$M12),IF(AND($G12=1,BC$1&gt;($Y12+$Z12),BC$1&lt;=($Y12+$Z12*2)),-1*PMT(VLOOKUP($P12,'9 - Finance Strategy Parameters'!$B$3:$C$6,2)/12,$Z12*12,$M12*(1+$Z$1)^($Z12*2)),IF(AND($G12=1,BC$1&gt;($Y12+$Z12*2),BC$1&lt;=($Y12+$Z12*3)),-1*PMT(VLOOKUP($P12,'9 - Finance Strategy Parameters'!$B$3:$C$6,2)/12,$Z12*12,$M12*(1+$Z$1)^($Z12*3)),"FAILURE"))))))))))</f>
        <v>0</v>
      </c>
      <c r="BD12" s="159">
        <f>IF($F12=1,0,IF(AND($H12=1,BD$1&lt;=$Y12),$V12,IF(AND($H12=1,BD$1&gt;$Y12,BD$1&lt;=$Y12+$Z12),($T12*(1+$Z$1)^$Z12)/$Z12,IF(AND($H12=1,BD$1&gt;($Y12+$Z12),BD$1&lt;=($Y12+$Z12*2)),($T12*(1+$Z$1)^($Z12*2))/$Z12,IF(AND($H12=1,BD$1&gt;($Y12+$Z12*2),BD$1&lt;=($Y12+$Z12*3)),($T12*(1+$Z$1)^($Z12*3))/$Z12,IF(AND($H12=1,BD$1&gt;($Y12+$Z12*3),BD$1&lt;=($Y12+$Z12*4)),($T12*(1+$Z$1)^($Z12*4))/$Z12,IF(AND($G12=1,BD$1&lt;=$N12),0,IF(AND($G12=1,BD$1&gt;$N12,BD$1&lt;=($Y12+$Z12)),-1*PMT(VLOOKUP($P12,'9 - Finance Strategy Parameters'!$B$3:$C$6,2)/12,$Z12*12,$M12),IF(AND($G12=1,BD$1&gt;($Y12+$Z12),BD$1&lt;=($Y12+$Z12*2)),-1*PMT(VLOOKUP($P12,'9 - Finance Strategy Parameters'!$B$3:$C$6,2)/12,$Z12*12,$M12*(1+$Z$1)^($Z12*2)),IF(AND($G12=1,BD$1&gt;($Y12+$Z12*2),BD$1&lt;=($Y12+$Z12*3)),-1*PMT(VLOOKUP($P12,'9 - Finance Strategy Parameters'!$B$3:$C$6,2)/12,$Z12*12,$M12*(1+$Z$1)^($Z12*3)),"FAILURE"))))))))))</f>
        <v>0</v>
      </c>
      <c r="BE12" s="159">
        <f>IF($F12=1,0,IF(AND($H12=1,BE$1&lt;=$Y12),$V12,IF(AND($H12=1,BE$1&gt;$Y12,BE$1&lt;=$Y12+$Z12),($T12*(1+$Z$1)^$Z12)/$Z12,IF(AND($H12=1,BE$1&gt;($Y12+$Z12),BE$1&lt;=($Y12+$Z12*2)),($T12*(1+$Z$1)^($Z12*2))/$Z12,IF(AND($H12=1,BE$1&gt;($Y12+$Z12*2),BE$1&lt;=($Y12+$Z12*3)),($T12*(1+$Z$1)^($Z12*3))/$Z12,IF(AND($H12=1,BE$1&gt;($Y12+$Z12*3),BE$1&lt;=($Y12+$Z12*4)),($T12*(1+$Z$1)^($Z12*4))/$Z12,IF(AND($G12=1,BE$1&lt;=$N12),0,IF(AND($G12=1,BE$1&gt;$N12,BE$1&lt;=($Y12+$Z12)),-1*PMT(VLOOKUP($P12,'9 - Finance Strategy Parameters'!$B$3:$C$6,2)/12,$Z12*12,$M12),IF(AND($G12=1,BE$1&gt;($Y12+$Z12),BE$1&lt;=($Y12+$Z12*2)),-1*PMT(VLOOKUP($P12,'9 - Finance Strategy Parameters'!$B$3:$C$6,2)/12,$Z12*12,$M12*(1+$Z$1)^($Z12*2)),IF(AND($G12=1,BE$1&gt;($Y12+$Z12*2),BE$1&lt;=($Y12+$Z12*3)),-1*PMT(VLOOKUP($P12,'9 - Finance Strategy Parameters'!$B$3:$C$6,2)/12,$Z12*12,$M12*(1+$Z$1)^($Z12*3)),"FAILURE"))))))))))</f>
        <v>0</v>
      </c>
      <c r="BF12" s="159">
        <f>IF($F12=1,0,IF(AND($H12=1,BF$1&lt;=$Y12),$V12,IF(AND($H12=1,BF$1&gt;$Y12,BF$1&lt;=$Y12+$Z12),($T12*(1+$Z$1)^$Z12)/$Z12,IF(AND($H12=1,BF$1&gt;($Y12+$Z12),BF$1&lt;=($Y12+$Z12*2)),($T12*(1+$Z$1)^($Z12*2))/$Z12,IF(AND($H12=1,BF$1&gt;($Y12+$Z12*2),BF$1&lt;=($Y12+$Z12*3)),($T12*(1+$Z$1)^($Z12*3))/$Z12,IF(AND($H12=1,BF$1&gt;($Y12+$Z12*3),BF$1&lt;=($Y12+$Z12*4)),($T12*(1+$Z$1)^($Z12*4))/$Z12,IF(AND($G12=1,BF$1&lt;=$N12),0,IF(AND($G12=1,BF$1&gt;$N12,BF$1&lt;=($Y12+$Z12)),-1*PMT(VLOOKUP($P12,'9 - Finance Strategy Parameters'!$B$3:$C$6,2)/12,$Z12*12,$M12),IF(AND($G12=1,BF$1&gt;($Y12+$Z12),BF$1&lt;=($Y12+$Z12*2)),-1*PMT(VLOOKUP($P12,'9 - Finance Strategy Parameters'!$B$3:$C$6,2)/12,$Z12*12,$M12*(1+$Z$1)^($Z12*2)),IF(AND($G12=1,BF$1&gt;($Y12+$Z12*2),BF$1&lt;=($Y12+$Z12*3)),-1*PMT(VLOOKUP($P12,'9 - Finance Strategy Parameters'!$B$3:$C$6,2)/12,$Z12*12,$M12*(1+$Z$1)^($Z12*3)),"FAILURE"))))))))))</f>
        <v>0</v>
      </c>
      <c r="BG12" s="159">
        <f>IF($F12=1,0,IF(AND($H12=1,BG$1&lt;=$Y12),$V12,IF(AND($H12=1,BG$1&gt;$Y12,BG$1&lt;=$Y12+$Z12),($T12*(1+$Z$1)^$Z12)/$Z12,IF(AND($H12=1,BG$1&gt;($Y12+$Z12),BG$1&lt;=($Y12+$Z12*2)),($T12*(1+$Z$1)^($Z12*2))/$Z12,IF(AND($H12=1,BG$1&gt;($Y12+$Z12*2),BG$1&lt;=($Y12+$Z12*3)),($T12*(1+$Z$1)^($Z12*3))/$Z12,IF(AND($H12=1,BG$1&gt;($Y12+$Z12*3),BG$1&lt;=($Y12+$Z12*4)),($T12*(1+$Z$1)^($Z12*4))/$Z12,IF(AND($G12=1,BG$1&lt;=$N12),0,IF(AND($G12=1,BG$1&gt;$N12,BG$1&lt;=($Y12+$Z12)),-1*PMT(VLOOKUP($P12,'9 - Finance Strategy Parameters'!$B$3:$C$6,2)/12,$Z12*12,$M12),IF(AND($G12=1,BG$1&gt;($Y12+$Z12),BG$1&lt;=($Y12+$Z12*2)),-1*PMT(VLOOKUP($P12,'9 - Finance Strategy Parameters'!$B$3:$C$6,2)/12,$Z12*12,$M12*(1+$Z$1)^($Z12*2)),IF(AND($G12=1,BG$1&gt;($Y12+$Z12*2),BG$1&lt;=($Y12+$Z12*3)),-1*PMT(VLOOKUP($P12,'9 - Finance Strategy Parameters'!$B$3:$C$6,2)/12,$Z12*12,$M12*(1+$Z$1)^($Z12*3)),"FAILURE"))))))))))</f>
        <v>0</v>
      </c>
      <c r="BH12" s="159">
        <f>IF($F12=1,0,IF(AND($H12=1,BH$1&lt;=$Y12),$V12,IF(AND($H12=1,BH$1&gt;$Y12,BH$1&lt;=$Y12+$Z12),($T12*(1+$Z$1)^$Z12)/$Z12,IF(AND($H12=1,BH$1&gt;($Y12+$Z12),BH$1&lt;=($Y12+$Z12*2)),($T12*(1+$Z$1)^($Z12*2))/$Z12,IF(AND($H12=1,BH$1&gt;($Y12+$Z12*2),BH$1&lt;=($Y12+$Z12*3)),($T12*(1+$Z$1)^($Z12*3))/$Z12,IF(AND($H12=1,BH$1&gt;($Y12+$Z12*3),BH$1&lt;=($Y12+$Z12*4)),($T12*(1+$Z$1)^($Z12*4))/$Z12,IF(AND($G12=1,BH$1&lt;=$N12),0,IF(AND($G12=1,BH$1&gt;$N12,BH$1&lt;=($Y12+$Z12)),-1*PMT(VLOOKUP($P12,'9 - Finance Strategy Parameters'!$B$3:$C$6,2)/12,$Z12*12,$M12),IF(AND($G12=1,BH$1&gt;($Y12+$Z12),BH$1&lt;=($Y12+$Z12*2)),-1*PMT(VLOOKUP($P12,'9 - Finance Strategy Parameters'!$B$3:$C$6,2)/12,$Z12*12,$M12*(1+$Z$1)^($Z12*2)),IF(AND($G12=1,BH$1&gt;($Y12+$Z12*2),BH$1&lt;=($Y12+$Z12*3)),-1*PMT(VLOOKUP($P12,'9 - Finance Strategy Parameters'!$B$3:$C$6,2)/12,$Z12*12,$M12*(1+$Z$1)^($Z12*3)),"FAILURE"))))))))))</f>
        <v>0</v>
      </c>
      <c r="BI12" s="159">
        <f>IF($F12=1,0,IF(AND($H12=1,BI$1&lt;=$Y12),$V12,IF(AND($H12=1,BI$1&gt;$Y12,BI$1&lt;=$Y12+$Z12),($T12*(1+$Z$1)^$Z12)/$Z12,IF(AND($H12=1,BI$1&gt;($Y12+$Z12),BI$1&lt;=($Y12+$Z12*2)),($T12*(1+$Z$1)^($Z12*2))/$Z12,IF(AND($H12=1,BI$1&gt;($Y12+$Z12*2),BI$1&lt;=($Y12+$Z12*3)),($T12*(1+$Z$1)^($Z12*3))/$Z12,IF(AND($H12=1,BI$1&gt;($Y12+$Z12*3),BI$1&lt;=($Y12+$Z12*4)),($T12*(1+$Z$1)^($Z12*4))/$Z12,IF(AND($G12=1,BI$1&lt;=$N12),0,IF(AND($G12=1,BI$1&gt;$N12,BI$1&lt;=($Y12+$Z12)),-1*PMT(VLOOKUP($P12,'9 - Finance Strategy Parameters'!$B$3:$C$6,2)/12,$Z12*12,$M12),IF(AND($G12=1,BI$1&gt;($Y12+$Z12),BI$1&lt;=($Y12+$Z12*2)),-1*PMT(VLOOKUP($P12,'9 - Finance Strategy Parameters'!$B$3:$C$6,2)/12,$Z12*12,$M12*(1+$Z$1)^($Z12*2)),IF(AND($G12=1,BI$1&gt;($Y12+$Z12*2),BI$1&lt;=($Y12+$Z12*3)),-1*PMT(VLOOKUP($P12,'9 - Finance Strategy Parameters'!$B$3:$C$6,2)/12,$Z12*12,$M12*(1+$Z$1)^($Z12*3)),"FAILURE"))))))))))</f>
        <v>0</v>
      </c>
      <c r="BJ12" s="159">
        <f>IF($F12=1,0,IF(AND($H12=1,BJ$1&lt;=$Y12),$V12,IF(AND($H12=1,BJ$1&gt;$Y12,BJ$1&lt;=$Y12+$Z12),($T12*(1+$Z$1)^$Z12)/$Z12,IF(AND($H12=1,BJ$1&gt;($Y12+$Z12),BJ$1&lt;=($Y12+$Z12*2)),($T12*(1+$Z$1)^($Z12*2))/$Z12,IF(AND($H12=1,BJ$1&gt;($Y12+$Z12*2),BJ$1&lt;=($Y12+$Z12*3)),($T12*(1+$Z$1)^($Z12*3))/$Z12,IF(AND($H12=1,BJ$1&gt;($Y12+$Z12*3),BJ$1&lt;=($Y12+$Z12*4)),($T12*(1+$Z$1)^($Z12*4))/$Z12,IF(AND($G12=1,BJ$1&lt;=$N12),0,IF(AND($G12=1,BJ$1&gt;$N12,BJ$1&lt;=($Y12+$Z12)),-1*PMT(VLOOKUP($P12,'9 - Finance Strategy Parameters'!$B$3:$C$6,2)/12,$Z12*12,$M12),IF(AND($G12=1,BJ$1&gt;($Y12+$Z12),BJ$1&lt;=($Y12+$Z12*2)),-1*PMT(VLOOKUP($P12,'9 - Finance Strategy Parameters'!$B$3:$C$6,2)/12,$Z12*12,$M12*(1+$Z$1)^($Z12*2)),IF(AND($G12=1,BJ$1&gt;($Y12+$Z12*2),BJ$1&lt;=($Y12+$Z12*3)),-1*PMT(VLOOKUP($P12,'9 - Finance Strategy Parameters'!$B$3:$C$6,2)/12,$Z12*12,$M12*(1+$Z$1)^($Z12*3)),"FAILURE"))))))))))</f>
        <v>0</v>
      </c>
      <c r="BK12" s="159">
        <f>IF($F12=1,0,IF(AND($H12=1,BK$1&lt;=$Y12),$V12,IF(AND($H12=1,BK$1&gt;$Y12,BK$1&lt;=$Y12+$Z12),($T12*(1+$Z$1)^$Z12)/$Z12,IF(AND($H12=1,BK$1&gt;($Y12+$Z12),BK$1&lt;=($Y12+$Z12*2)),($T12*(1+$Z$1)^($Z12*2))/$Z12,IF(AND($H12=1,BK$1&gt;($Y12+$Z12*2),BK$1&lt;=($Y12+$Z12*3)),($T12*(1+$Z$1)^($Z12*3))/$Z12,IF(AND($H12=1,BK$1&gt;($Y12+$Z12*3),BK$1&lt;=($Y12+$Z12*4)),($T12*(1+$Z$1)^($Z12*4))/$Z12,IF(AND($G12=1,BK$1&lt;=$N12),0,IF(AND($G12=1,BK$1&gt;$N12,BK$1&lt;=($Y12+$Z12)),-1*PMT(VLOOKUP($P12,'9 - Finance Strategy Parameters'!$B$3:$C$6,2)/12,$Z12*12,$M12),IF(AND($G12=1,BK$1&gt;($Y12+$Z12),BK$1&lt;=($Y12+$Z12*2)),-1*PMT(VLOOKUP($P12,'9 - Finance Strategy Parameters'!$B$3:$C$6,2)/12,$Z12*12,$M12*(1+$Z$1)^($Z12*2)),IF(AND($G12=1,BK$1&gt;($Y12+$Z12*2),BK$1&lt;=($Y12+$Z12*3)),-1*PMT(VLOOKUP($P12,'9 - Finance Strategy Parameters'!$B$3:$C$6,2)/12,$Z12*12,$M12*(1+$Z$1)^($Z12*3)),"FAILURE"))))))))))</f>
        <v>0</v>
      </c>
      <c r="BL12" s="159">
        <f>IF($F12=1,0,IF(AND($H12=1,BL$1&lt;=$Y12),$V12,IF(AND($H12=1,BL$1&gt;$Y12,BL$1&lt;=$Y12+$Z12),($T12*(1+$Z$1)^$Z12)/$Z12,IF(AND($H12=1,BL$1&gt;($Y12+$Z12),BL$1&lt;=($Y12+$Z12*2)),($T12*(1+$Z$1)^($Z12*2))/$Z12,IF(AND($H12=1,BL$1&gt;($Y12+$Z12*2),BL$1&lt;=($Y12+$Z12*3)),($T12*(1+$Z$1)^($Z12*3))/$Z12,IF(AND($H12=1,BL$1&gt;($Y12+$Z12*3),BL$1&lt;=($Y12+$Z12*4)),($T12*(1+$Z$1)^($Z12*4))/$Z12,IF(AND($G12=1,BL$1&lt;=$N12),0,IF(AND($G12=1,BL$1&gt;$N12,BL$1&lt;=($Y12+$Z12)),-1*PMT(VLOOKUP($P12,'9 - Finance Strategy Parameters'!$B$3:$C$6,2)/12,$Z12*12,$M12),IF(AND($G12=1,BL$1&gt;($Y12+$Z12),BL$1&lt;=($Y12+$Z12*2)),-1*PMT(VLOOKUP($P12,'9 - Finance Strategy Parameters'!$B$3:$C$6,2)/12,$Z12*12,$M12*(1+$Z$1)^($Z12*2)),IF(AND($G12=1,BL$1&gt;($Y12+$Z12*2),BL$1&lt;=($Y12+$Z12*3)),-1*PMT(VLOOKUP($P12,'9 - Finance Strategy Parameters'!$B$3:$C$6,2)/12,$Z12*12,$M12*(1+$Z$1)^($Z12*3)),"FAILURE"))))))))))</f>
        <v>0</v>
      </c>
      <c r="BM12" s="159">
        <f>IF($F12=1,0,IF(AND($H12=1,BM$1&lt;=$Y12),$V12,IF(AND($H12=1,BM$1&gt;$Y12,BM$1&lt;=$Y12+$Z12),($T12*(1+$Z$1)^$Z12)/$Z12,IF(AND($H12=1,BM$1&gt;($Y12+$Z12),BM$1&lt;=($Y12+$Z12*2)),($T12*(1+$Z$1)^($Z12*2))/$Z12,IF(AND($H12=1,BM$1&gt;($Y12+$Z12*2),BM$1&lt;=($Y12+$Z12*3)),($T12*(1+$Z$1)^($Z12*3))/$Z12,IF(AND($H12=1,BM$1&gt;($Y12+$Z12*3),BM$1&lt;=($Y12+$Z12*4)),($T12*(1+$Z$1)^($Z12*4))/$Z12,IF(AND($G12=1,BM$1&lt;=$N12),0,IF(AND($G12=1,BM$1&gt;$N12,BM$1&lt;=($Y12+$Z12)),-1*PMT(VLOOKUP($P12,'9 - Finance Strategy Parameters'!$B$3:$C$6,2)/12,$Z12*12,$M12),IF(AND($G12=1,BM$1&gt;($Y12+$Z12),BM$1&lt;=($Y12+$Z12*2)),-1*PMT(VLOOKUP($P12,'9 - Finance Strategy Parameters'!$B$3:$C$6,2)/12,$Z12*12,$M12*(1+$Z$1)^($Z12*2)),IF(AND($G12=1,BM$1&gt;($Y12+$Z12*2),BM$1&lt;=($Y12+$Z12*3)),-1*PMT(VLOOKUP($P12,'9 - Finance Strategy Parameters'!$B$3:$C$6,2)/12,$Z12*12,$M12*(1+$Z$1)^($Z12*3)),"FAILURE"))))))))))</f>
        <v>0</v>
      </c>
      <c r="BN12" s="159">
        <f>IF($F12=1,0,IF(AND($H12=1,BN$1&lt;=$Y12),$V12,IF(AND($H12=1,BN$1&gt;$Y12,BN$1&lt;=$Y12+$Z12),($T12*(1+$Z$1)^$Z12)/$Z12,IF(AND($H12=1,BN$1&gt;($Y12+$Z12),BN$1&lt;=($Y12+$Z12*2)),($T12*(1+$Z$1)^($Z12*2))/$Z12,IF(AND($H12=1,BN$1&gt;($Y12+$Z12*2),BN$1&lt;=($Y12+$Z12*3)),($T12*(1+$Z$1)^($Z12*3))/$Z12,IF(AND($H12=1,BN$1&gt;($Y12+$Z12*3),BN$1&lt;=($Y12+$Z12*4)),($T12*(1+$Z$1)^($Z12*4))/$Z12,IF(AND($G12=1,BN$1&lt;=$N12),0,IF(AND($G12=1,BN$1&gt;$N12,BN$1&lt;=($Y12+$Z12)),-1*PMT(VLOOKUP($P12,'9 - Finance Strategy Parameters'!$B$3:$C$6,2)/12,$Z12*12,$M12),IF(AND($G12=1,BN$1&gt;($Y12+$Z12),BN$1&lt;=($Y12+$Z12*2)),-1*PMT(VLOOKUP($P12,'9 - Finance Strategy Parameters'!$B$3:$C$6,2)/12,$Z12*12,$M12*(1+$Z$1)^($Z12*2)),IF(AND($G12=1,BN$1&gt;($Y12+$Z12*2),BN$1&lt;=($Y12+$Z12*3)),-1*PMT(VLOOKUP($P12,'9 - Finance Strategy Parameters'!$B$3:$C$6,2)/12,$Z12*12,$M12*(1+$Z$1)^($Z12*3)),"FAILURE"))))))))))</f>
        <v>0</v>
      </c>
      <c r="BO12" s="159">
        <f>IF($F12=1,0,IF(AND($H12=1,BO$1&lt;=$Y12),$V12,IF(AND($H12=1,BO$1&gt;$Y12,BO$1&lt;=$Y12+$Z12),($T12*(1+$Z$1)^$Z12)/$Z12,IF(AND($H12=1,BO$1&gt;($Y12+$Z12),BO$1&lt;=($Y12+$Z12*2)),($T12*(1+$Z$1)^($Z12*2))/$Z12,IF(AND($H12=1,BO$1&gt;($Y12+$Z12*2),BO$1&lt;=($Y12+$Z12*3)),($T12*(1+$Z$1)^($Z12*3))/$Z12,IF(AND($H12=1,BO$1&gt;($Y12+$Z12*3),BO$1&lt;=($Y12+$Z12*4)),($T12*(1+$Z$1)^($Z12*4))/$Z12,IF(AND($G12=1,BO$1&lt;=$N12),0,IF(AND($G12=1,BO$1&gt;$N12,BO$1&lt;=($Y12+$Z12)),-1*PMT(VLOOKUP($P12,'9 - Finance Strategy Parameters'!$B$3:$C$6,2)/12,$Z12*12,$M12),IF(AND($G12=1,BO$1&gt;($Y12+$Z12),BO$1&lt;=($Y12+$Z12*2)),-1*PMT(VLOOKUP($P12,'9 - Finance Strategy Parameters'!$B$3:$C$6,2)/12,$Z12*12,$M12*(1+$Z$1)^($Z12*2)),IF(AND($G12=1,BO$1&gt;($Y12+$Z12*2),BO$1&lt;=($Y12+$Z12*3)),-1*PMT(VLOOKUP($P12,'9 - Finance Strategy Parameters'!$B$3:$C$6,2)/12,$Z12*12,$M12*(1+$Z$1)^($Z12*3)),"FAILURE"))))))))))</f>
        <v>0</v>
      </c>
      <c r="BP12" s="159">
        <f>IF($F12=1,0,IF(AND($H12=1,BP$1&lt;=$Y12),$V12,IF(AND($H12=1,BP$1&gt;$Y12,BP$1&lt;=$Y12+$Z12),($T12*(1+$Z$1)^$Z12)/$Z12,IF(AND($H12=1,BP$1&gt;($Y12+$Z12),BP$1&lt;=($Y12+$Z12*2)),($T12*(1+$Z$1)^($Z12*2))/$Z12,IF(AND($H12=1,BP$1&gt;($Y12+$Z12*2),BP$1&lt;=($Y12+$Z12*3)),($T12*(1+$Z$1)^($Z12*3))/$Z12,IF(AND($H12=1,BP$1&gt;($Y12+$Z12*3),BP$1&lt;=($Y12+$Z12*4)),($T12*(1+$Z$1)^($Z12*4))/$Z12,IF(AND($G12=1,BP$1&lt;=$N12),0,IF(AND($G12=1,BP$1&gt;$N12,BP$1&lt;=($Y12+$Z12)),-1*PMT(VLOOKUP($P12,'9 - Finance Strategy Parameters'!$B$3:$C$6,2)/12,$Z12*12,$M12),IF(AND($G12=1,BP$1&gt;($Y12+$Z12),BP$1&lt;=($Y12+$Z12*2)),-1*PMT(VLOOKUP($P12,'9 - Finance Strategy Parameters'!$B$3:$C$6,2)/12,$Z12*12,$M12*(1+$Z$1)^($Z12*2)),IF(AND($G12=1,BP$1&gt;($Y12+$Z12*2),BP$1&lt;=($Y12+$Z12*3)),-1*PMT(VLOOKUP($P12,'9 - Finance Strategy Parameters'!$B$3:$C$6,2)/12,$Z12*12,$M12*(1+$Z$1)^($Z12*3)),"FAILURE"))))))))))</f>
        <v>0</v>
      </c>
      <c r="BQ12" s="159">
        <f>IF($F12=1,0,IF(AND($H12=1,BQ$1&lt;=$Y12),$V12,IF(AND($H12=1,BQ$1&gt;$Y12,BQ$1&lt;=$Y12+$Z12),($T12*(1+$Z$1)^$Z12)/$Z12,IF(AND($H12=1,BQ$1&gt;($Y12+$Z12),BQ$1&lt;=($Y12+$Z12*2)),($T12*(1+$Z$1)^($Z12*2))/$Z12,IF(AND($H12=1,BQ$1&gt;($Y12+$Z12*2),BQ$1&lt;=($Y12+$Z12*3)),($T12*(1+$Z$1)^($Z12*3))/$Z12,IF(AND($H12=1,BQ$1&gt;($Y12+$Z12*3),BQ$1&lt;=($Y12+$Z12*4)),($T12*(1+$Z$1)^($Z12*4))/$Z12,IF(AND($G12=1,BQ$1&lt;=$N12),0,IF(AND($G12=1,BQ$1&gt;$N12,BQ$1&lt;=($Y12+$Z12)),-1*PMT(VLOOKUP($P12,'9 - Finance Strategy Parameters'!$B$3:$C$6,2)/12,$Z12*12,$M12),IF(AND($G12=1,BQ$1&gt;($Y12+$Z12),BQ$1&lt;=($Y12+$Z12*2)),-1*PMT(VLOOKUP($P12,'9 - Finance Strategy Parameters'!$B$3:$C$6,2)/12,$Z12*12,$M12*(1+$Z$1)^($Z12*2)),IF(AND($G12=1,BQ$1&gt;($Y12+$Z12*2),BQ$1&lt;=($Y12+$Z12*3)),-1*PMT(VLOOKUP($P12,'9 - Finance Strategy Parameters'!$B$3:$C$6,2)/12,$Z12*12,$M12*(1+$Z$1)^($Z12*3)),"FAILURE"))))))))))</f>
        <v>0</v>
      </c>
      <c r="BR12" s="159">
        <f>IF($F12=1,0,IF(AND($H12=1,BR$1&lt;=$Y12),$V12,IF(AND($H12=1,BR$1&gt;$Y12,BR$1&lt;=$Y12+$Z12),($T12*(1+$Z$1)^$Z12)/$Z12,IF(AND($H12=1,BR$1&gt;($Y12+$Z12),BR$1&lt;=($Y12+$Z12*2)),($T12*(1+$Z$1)^($Z12*2))/$Z12,IF(AND($H12=1,BR$1&gt;($Y12+$Z12*2),BR$1&lt;=($Y12+$Z12*3)),($T12*(1+$Z$1)^($Z12*3))/$Z12,IF(AND($H12=1,BR$1&gt;($Y12+$Z12*3),BR$1&lt;=($Y12+$Z12*4)),($T12*(1+$Z$1)^($Z12*4))/$Z12,IF(AND($G12=1,BR$1&lt;=$N12),0,IF(AND($G12=1,BR$1&gt;$N12,BR$1&lt;=($Y12+$Z12)),-1*PMT(VLOOKUP($P12,'9 - Finance Strategy Parameters'!$B$3:$C$6,2)/12,$Z12*12,$M12),IF(AND($G12=1,BR$1&gt;($Y12+$Z12),BR$1&lt;=($Y12+$Z12*2)),-1*PMT(VLOOKUP($P12,'9 - Finance Strategy Parameters'!$B$3:$C$6,2)/12,$Z12*12,$M12*(1+$Z$1)^($Z12*2)),IF(AND($G12=1,BR$1&gt;($Y12+$Z12*2),BR$1&lt;=($Y12+$Z12*3)),-1*PMT(VLOOKUP($P12,'9 - Finance Strategy Parameters'!$B$3:$C$6,2)/12,$Z12*12,$M12*(1+$Z$1)^($Z12*3)),"FAILURE"))))))))))</f>
        <v>0</v>
      </c>
      <c r="BS12" s="159">
        <f>IF($F12=1,0,IF(AND($H12=1,BS$1&lt;=$Y12),$V12,IF(AND($H12=1,BS$1&gt;$Y12,BS$1&lt;=$Y12+$Z12),($T12*(1+$Z$1)^$Z12)/$Z12,IF(AND($H12=1,BS$1&gt;($Y12+$Z12),BS$1&lt;=($Y12+$Z12*2)),($T12*(1+$Z$1)^($Z12*2))/$Z12,IF(AND($H12=1,BS$1&gt;($Y12+$Z12*2),BS$1&lt;=($Y12+$Z12*3)),($T12*(1+$Z$1)^($Z12*3))/$Z12,IF(AND($H12=1,BS$1&gt;($Y12+$Z12*3),BS$1&lt;=($Y12+$Z12*4)),($T12*(1+$Z$1)^($Z12*4))/$Z12,IF(AND($G12=1,BS$1&lt;=$N12),0,IF(AND($G12=1,BS$1&gt;$N12,BS$1&lt;=($Y12+$Z12)),-1*PMT(VLOOKUP($P12,'9 - Finance Strategy Parameters'!$B$3:$C$6,2)/12,$Z12*12,$M12),IF(AND($G12=1,BS$1&gt;($Y12+$Z12),BS$1&lt;=($Y12+$Z12*2)),-1*PMT(VLOOKUP($P12,'9 - Finance Strategy Parameters'!$B$3:$C$6,2)/12,$Z12*12,$M12*(1+$Z$1)^($Z12*2)),IF(AND($G12=1,BS$1&gt;($Y12+$Z12*2),BS$1&lt;=($Y12+$Z12*3)),-1*PMT(VLOOKUP($P12,'9 - Finance Strategy Parameters'!$B$3:$C$6,2)/12,$Z12*12,$M12*(1+$Z$1)^($Z12*3)),"FAILURE"))))))))))</f>
        <v>0</v>
      </c>
      <c r="BT12" s="159">
        <f>IF($F12=1,0,IF(AND($H12=1,BT$1&lt;=$Y12),$V12,IF(AND($H12=1,BT$1&gt;$Y12,BT$1&lt;=$Y12+$Z12),($T12*(1+$Z$1)^$Z12)/$Z12,IF(AND($H12=1,BT$1&gt;($Y12+$Z12),BT$1&lt;=($Y12+$Z12*2)),($T12*(1+$Z$1)^($Z12*2))/$Z12,IF(AND($H12=1,BT$1&gt;($Y12+$Z12*2),BT$1&lt;=($Y12+$Z12*3)),($T12*(1+$Z$1)^($Z12*3))/$Z12,IF(AND($H12=1,BT$1&gt;($Y12+$Z12*3),BT$1&lt;=($Y12+$Z12*4)),($T12*(1+$Z$1)^($Z12*4))/$Z12,IF(AND($G12=1,BT$1&lt;=$N12),0,IF(AND($G12=1,BT$1&gt;$N12,BT$1&lt;=($Y12+$Z12)),-1*PMT(VLOOKUP($P12,'9 - Finance Strategy Parameters'!$B$3:$C$6,2)/12,$Z12*12,$M12),IF(AND($G12=1,BT$1&gt;($Y12+$Z12),BT$1&lt;=($Y12+$Z12*2)),-1*PMT(VLOOKUP($P12,'9 - Finance Strategy Parameters'!$B$3:$C$6,2)/12,$Z12*12,$M12*(1+$Z$1)^($Z12*2)),IF(AND($G12=1,BT$1&gt;($Y12+$Z12*2),BT$1&lt;=($Y12+$Z12*3)),-1*PMT(VLOOKUP($P12,'9 - Finance Strategy Parameters'!$B$3:$C$6,2)/12,$Z12*12,$M12*(1+$Z$1)^($Z12*3)),"FAILURE"))))))))))</f>
        <v>0</v>
      </c>
    </row>
    <row r="13" spans="1:72" ht="30" x14ac:dyDescent="0.25">
      <c r="A13" s="10" t="s">
        <v>34</v>
      </c>
      <c r="B13" s="138">
        <f>INDEX('8-Choosing Asset Strategies'!$B$4:$B$101,MATCH('9 - Financing Strategy'!C13,'8-Choosing Asset Strategies'!$C$4:$C$101,0))</f>
        <v>1</v>
      </c>
      <c r="C13" s="28" t="s">
        <v>121</v>
      </c>
      <c r="D13" s="13" t="str">
        <f>IF(INDEX('8-Choosing Asset Strategies'!$CW$4:$CW$101,MATCH($C13,'8-Choosing Asset Strategies'!$C$4:$C$101,0))=0,"",INDEX('8-Choosing Asset Strategies'!$CW$4:$CW$101,MATCH(C13,'8-Choosing Asset Strategies'!$C$4:$C$101,0)))</f>
        <v>Should be upgraded to 4" line</v>
      </c>
      <c r="E13" s="27"/>
      <c r="F13" s="138">
        <v>1</v>
      </c>
      <c r="G13" s="138"/>
      <c r="H13" s="138"/>
      <c r="J13" s="143">
        <f>IF(F13=1,ROUND(INDEX('8-Choosing Asset Strategies'!$DL$4:$DL$101,MATCH($C13,'8-Choosing Asset Strategies'!$C$4:$C$101,0)),2),"")</f>
        <v>26724.68</v>
      </c>
      <c r="K13" s="12">
        <f>IF(F13=1,ROUND(INDEX('8-Choosing Asset Strategies'!$DC$4:$DC$101,MATCH($C13,'8-Choosing Asset Strategies'!$C$4:$C$101,0)),2),"")</f>
        <v>10</v>
      </c>
      <c r="L13" s="12"/>
      <c r="M13" s="143" t="str">
        <f>IF(G13=1,ROUND(INDEX('8-Choosing Asset Strategies'!$DL$4:$DL$101,MATCH($C13,'8-Choosing Asset Strategies'!$C$4:$C$101,0)),2),"")</f>
        <v/>
      </c>
      <c r="N13" s="12" t="str">
        <f>IF(G13=1,ROUND(INDEX('8-Choosing Asset Strategies'!$DC$4:$DC$101,MATCH($C13,'8-Choosing Asset Strategies'!$C$4:$C$101,0)),2),"")</f>
        <v/>
      </c>
      <c r="O13" s="12" t="str">
        <f>IF(G13="","",INDEX('9 - Finance Strategy Parameters'!$H$3:$H$9,MATCH(B13,'9 - Finance Strategy Parameters'!$F$3:$F$9,0)))</f>
        <v/>
      </c>
      <c r="P13" s="12"/>
      <c r="Q13" s="144" t="str">
        <f>IFERROR((M13*INDEX('9 - Finance Strategy Parameters'!$C$3:$C$6,MATCH(P13,'9 - Finance Strategy Parameters'!$B$3:$B$6,0))/12*(1+INDEX('9 - Finance Strategy Parameters'!$C$3:$C$6,MATCH(P13,'9 - Finance Strategy Parameters'!$B$3:$B$6,0))/12)^(O13*12))/((1+INDEX('9 - Finance Strategy Parameters'!$C$3:$C$6,MATCH(P13,'9 - Finance Strategy Parameters'!$B$3:$B$6,0))/12)^(O13*12)-1),"")</f>
        <v/>
      </c>
      <c r="R13" s="144" t="str">
        <f t="shared" si="3"/>
        <v/>
      </c>
      <c r="S13" s="12"/>
      <c r="T13" s="143" t="str">
        <f>IF(H13=1,ROUND(INDEX('8-Choosing Asset Strategies'!$DL$4:$DL$101,MATCH($C13,'8-Choosing Asset Strategies'!$C$4:$C$101,0)),2),"")</f>
        <v/>
      </c>
      <c r="U13" s="145" t="str">
        <f>IF(H13=1,ROUND(INDEX('8-Choosing Asset Strategies'!$DC$4:$DC$101,MATCH($C13,'8-Choosing Asset Strategies'!$C$4:$C$101,0)),2),"")</f>
        <v/>
      </c>
      <c r="V13" s="101" t="str">
        <f t="shared" si="1"/>
        <v/>
      </c>
      <c r="W13" s="155" t="str">
        <f t="shared" si="2"/>
        <v/>
      </c>
      <c r="Y13">
        <f>INDEX('8-Choosing Asset Strategies'!$DC$4:$DC$101,MATCH(C13,'8-Choosing Asset Strategies'!$C$4:$C$101,0))</f>
        <v>10</v>
      </c>
      <c r="Z13">
        <f>INDEX('8-Choosing Asset Strategies'!$DA$4:$DA$101,MATCH(C13,'8-Choosing Asset Strategies'!$C$4:$C$101,0))</f>
        <v>35</v>
      </c>
      <c r="AB13" s="159">
        <f>IF($F13=1,0,IF(AND($H13=1,AB$1&lt;=$Y13),$V13,IF(AND($H13=1,AB$1&gt;$Y13,AB$1&lt;=$Y13+$Z13),($T13*(1+$Z$1)^$Z13)/$Z13,IF(AND($H13=1,AB$1&gt;($Y13+$Z13),AB$1&lt;=($Y13+$Z13*2)),($T13*(1+$Z$1)^($Z13*2))/$Z13,IF(AND($H13=1,AB$1&gt;($Y13+$Z13*2),AB$1&lt;=($Y13+$Z13*3)),($T13*(1+$Z$1)^($Z13*3))/$Z13,IF(AND($H13=1,AB$1&gt;($Y13+$Z13*3),AB$1&lt;=($Y13+$Z13*4)),($T13*(1+$Z$1)^($Z13*4))/$Z13,IF(AND($G13=1,AB$1&lt;=$N13),0,IF(AND($G13=1,AB$1&gt;$N13,AB$1&lt;=($Y13+$Z13)),-1*PMT(VLOOKUP($P13,'9 - Finance Strategy Parameters'!$B$3:$C$6,2)/12,$Z13*12,$M13),IF(AND($G13=1,AB$1&gt;($Y13+$Z13),AB$1&lt;=($Y13+$Z13*2)),-1*PMT(VLOOKUP($P13,'9 - Finance Strategy Parameters'!$B$3:$C$6,2)/12,$Z13*12,$M13*(1+$Z$1)^($Z13*2)),IF(AND($G13=1,AB$1&gt;($Y13+$Z13*2),AB$1&lt;=($Y13+$Z13*3)),-1*PMT(VLOOKUP($P13,'9 - Finance Strategy Parameters'!$B$3:$C$6,2)/12,$Z13*12,$M13*(1+$Z$1)^($Z13*3)),"FAILURE"))))))))))</f>
        <v>0</v>
      </c>
      <c r="AC13" s="159">
        <f>IF($F13=1,0,IF(AND($H13=1,AC$1&lt;=$Y13),$V13,IF(AND($H13=1,AC$1&gt;$Y13,AC$1&lt;=$Y13+$Z13),($T13*(1+$Z$1)^$Z13)/$Z13,IF(AND($H13=1,AC$1&gt;($Y13+$Z13),AC$1&lt;=($Y13+$Z13*2)),($T13*(1+$Z$1)^($Z13*2))/$Z13,IF(AND($H13=1,AC$1&gt;($Y13+$Z13*2),AC$1&lt;=($Y13+$Z13*3)),($T13*(1+$Z$1)^($Z13*3))/$Z13,IF(AND($H13=1,AC$1&gt;($Y13+$Z13*3),AC$1&lt;=($Y13+$Z13*4)),($T13*(1+$Z$1)^($Z13*4))/$Z13,IF(AND($G13=1,AC$1&lt;=$N13),0,IF(AND($G13=1,AC$1&gt;$N13,AC$1&lt;=($Y13+$Z13)),-1*PMT(VLOOKUP($P13,'9 - Finance Strategy Parameters'!$B$3:$C$6,2)/12,$Z13*12,$M13),IF(AND($G13=1,AC$1&gt;($Y13+$Z13),AC$1&lt;=($Y13+$Z13*2)),-1*PMT(VLOOKUP($P13,'9 - Finance Strategy Parameters'!$B$3:$C$6,2)/12,$Z13*12,$M13*(1+$Z$1)^($Z13*2)),IF(AND($G13=1,AC$1&gt;($Y13+$Z13*2),AC$1&lt;=($Y13+$Z13*3)),-1*PMT(VLOOKUP($P13,'9 - Finance Strategy Parameters'!$B$3:$C$6,2)/12,$Z13*12,$M13*(1+$Z$1)^($Z13*3)),"FAILURE"))))))))))</f>
        <v>0</v>
      </c>
      <c r="AD13" s="159">
        <f>IF($F13=1,0,IF(AND($H13=1,AD$1&lt;=$Y13),$V13,IF(AND($H13=1,AD$1&gt;$Y13,AD$1&lt;=$Y13+$Z13),($T13*(1+$Z$1)^$Z13)/$Z13,IF(AND($H13=1,AD$1&gt;($Y13+$Z13),AD$1&lt;=($Y13+$Z13*2)),($T13*(1+$Z$1)^($Z13*2))/$Z13,IF(AND($H13=1,AD$1&gt;($Y13+$Z13*2),AD$1&lt;=($Y13+$Z13*3)),($T13*(1+$Z$1)^($Z13*3))/$Z13,IF(AND($H13=1,AD$1&gt;($Y13+$Z13*3),AD$1&lt;=($Y13+$Z13*4)),($T13*(1+$Z$1)^($Z13*4))/$Z13,IF(AND($G13=1,AD$1&lt;=$N13),0,IF(AND($G13=1,AD$1&gt;$N13,AD$1&lt;=($Y13+$Z13)),-1*PMT(VLOOKUP($P13,'9 - Finance Strategy Parameters'!$B$3:$C$6,2)/12,$Z13*12,$M13),IF(AND($G13=1,AD$1&gt;($Y13+$Z13),AD$1&lt;=($Y13+$Z13*2)),-1*PMT(VLOOKUP($P13,'9 - Finance Strategy Parameters'!$B$3:$C$6,2)/12,$Z13*12,$M13*(1+$Z$1)^($Z13*2)),IF(AND($G13=1,AD$1&gt;($Y13+$Z13*2),AD$1&lt;=($Y13+$Z13*3)),-1*PMT(VLOOKUP($P13,'9 - Finance Strategy Parameters'!$B$3:$C$6,2)/12,$Z13*12,$M13*(1+$Z$1)^($Z13*3)),"FAILURE"))))))))))</f>
        <v>0</v>
      </c>
      <c r="AE13" s="159">
        <f>IF($F13=1,0,IF(AND($H13=1,AE$1&lt;=$Y13),$V13,IF(AND($H13=1,AE$1&gt;$Y13,AE$1&lt;=$Y13+$Z13),($T13*(1+$Z$1)^$Z13)/$Z13,IF(AND($H13=1,AE$1&gt;($Y13+$Z13),AE$1&lt;=($Y13+$Z13*2)),($T13*(1+$Z$1)^($Z13*2))/$Z13,IF(AND($H13=1,AE$1&gt;($Y13+$Z13*2),AE$1&lt;=($Y13+$Z13*3)),($T13*(1+$Z$1)^($Z13*3))/$Z13,IF(AND($H13=1,AE$1&gt;($Y13+$Z13*3),AE$1&lt;=($Y13+$Z13*4)),($T13*(1+$Z$1)^($Z13*4))/$Z13,IF(AND($G13=1,AE$1&lt;=$N13),0,IF(AND($G13=1,AE$1&gt;$N13,AE$1&lt;=($Y13+$Z13)),-1*PMT(VLOOKUP($P13,'9 - Finance Strategy Parameters'!$B$3:$C$6,2)/12,$Z13*12,$M13),IF(AND($G13=1,AE$1&gt;($Y13+$Z13),AE$1&lt;=($Y13+$Z13*2)),-1*PMT(VLOOKUP($P13,'9 - Finance Strategy Parameters'!$B$3:$C$6,2)/12,$Z13*12,$M13*(1+$Z$1)^($Z13*2)),IF(AND($G13=1,AE$1&gt;($Y13+$Z13*2),AE$1&lt;=($Y13+$Z13*3)),-1*PMT(VLOOKUP($P13,'9 - Finance Strategy Parameters'!$B$3:$C$6,2)/12,$Z13*12,$M13*(1+$Z$1)^($Z13*3)),"FAILURE"))))))))))</f>
        <v>0</v>
      </c>
      <c r="AF13" s="159">
        <f>IF($F13=1,0,IF(AND($H13=1,AF$1&lt;=$Y13),$V13,IF(AND($H13=1,AF$1&gt;$Y13,AF$1&lt;=$Y13+$Z13),($T13*(1+$Z$1)^$Z13)/$Z13,IF(AND($H13=1,AF$1&gt;($Y13+$Z13),AF$1&lt;=($Y13+$Z13*2)),($T13*(1+$Z$1)^($Z13*2))/$Z13,IF(AND($H13=1,AF$1&gt;($Y13+$Z13*2),AF$1&lt;=($Y13+$Z13*3)),($T13*(1+$Z$1)^($Z13*3))/$Z13,IF(AND($H13=1,AF$1&gt;($Y13+$Z13*3),AF$1&lt;=($Y13+$Z13*4)),($T13*(1+$Z$1)^($Z13*4))/$Z13,IF(AND($G13=1,AF$1&lt;=$N13),0,IF(AND($G13=1,AF$1&gt;$N13,AF$1&lt;=($Y13+$Z13)),-1*PMT(VLOOKUP($P13,'9 - Finance Strategy Parameters'!$B$3:$C$6,2)/12,$Z13*12,$M13),IF(AND($G13=1,AF$1&gt;($Y13+$Z13),AF$1&lt;=($Y13+$Z13*2)),-1*PMT(VLOOKUP($P13,'9 - Finance Strategy Parameters'!$B$3:$C$6,2)/12,$Z13*12,$M13*(1+$Z$1)^($Z13*2)),IF(AND($G13=1,AF$1&gt;($Y13+$Z13*2),AF$1&lt;=($Y13+$Z13*3)),-1*PMT(VLOOKUP($P13,'9 - Finance Strategy Parameters'!$B$3:$C$6,2)/12,$Z13*12,$M13*(1+$Z$1)^($Z13*3)),"FAILURE"))))))))))</f>
        <v>0</v>
      </c>
      <c r="AG13" s="159">
        <f>IF($F13=1,0,IF(AND($H13=1,AG$1&lt;=$Y13),$V13,IF(AND($H13=1,AG$1&gt;$Y13,AG$1&lt;=$Y13+$Z13),($T13*(1+$Z$1)^$Z13)/$Z13,IF(AND($H13=1,AG$1&gt;($Y13+$Z13),AG$1&lt;=($Y13+$Z13*2)),($T13*(1+$Z$1)^($Z13*2))/$Z13,IF(AND($H13=1,AG$1&gt;($Y13+$Z13*2),AG$1&lt;=($Y13+$Z13*3)),($T13*(1+$Z$1)^($Z13*3))/$Z13,IF(AND($H13=1,AG$1&gt;($Y13+$Z13*3),AG$1&lt;=($Y13+$Z13*4)),($T13*(1+$Z$1)^($Z13*4))/$Z13,IF(AND($G13=1,AG$1&lt;=$N13),0,IF(AND($G13=1,AG$1&gt;$N13,AG$1&lt;=($Y13+$Z13)),-1*PMT(VLOOKUP($P13,'9 - Finance Strategy Parameters'!$B$3:$C$6,2)/12,$Z13*12,$M13),IF(AND($G13=1,AG$1&gt;($Y13+$Z13),AG$1&lt;=($Y13+$Z13*2)),-1*PMT(VLOOKUP($P13,'9 - Finance Strategy Parameters'!$B$3:$C$6,2)/12,$Z13*12,$M13*(1+$Z$1)^($Z13*2)),IF(AND($G13=1,AG$1&gt;($Y13+$Z13*2),AG$1&lt;=($Y13+$Z13*3)),-1*PMT(VLOOKUP($P13,'9 - Finance Strategy Parameters'!$B$3:$C$6,2)/12,$Z13*12,$M13*(1+$Z$1)^($Z13*3)),"FAILURE"))))))))))</f>
        <v>0</v>
      </c>
      <c r="AH13" s="159">
        <f>IF($F13=1,0,IF(AND($H13=1,AH$1&lt;=$Y13),$V13,IF(AND($H13=1,AH$1&gt;$Y13,AH$1&lt;=$Y13+$Z13),($T13*(1+$Z$1)^$Z13)/$Z13,IF(AND($H13=1,AH$1&gt;($Y13+$Z13),AH$1&lt;=($Y13+$Z13*2)),($T13*(1+$Z$1)^($Z13*2))/$Z13,IF(AND($H13=1,AH$1&gt;($Y13+$Z13*2),AH$1&lt;=($Y13+$Z13*3)),($T13*(1+$Z$1)^($Z13*3))/$Z13,IF(AND($H13=1,AH$1&gt;($Y13+$Z13*3),AH$1&lt;=($Y13+$Z13*4)),($T13*(1+$Z$1)^($Z13*4))/$Z13,IF(AND($G13=1,AH$1&lt;=$N13),0,IF(AND($G13=1,AH$1&gt;$N13,AH$1&lt;=($Y13+$Z13)),-1*PMT(VLOOKUP($P13,'9 - Finance Strategy Parameters'!$B$3:$C$6,2)/12,$Z13*12,$M13),IF(AND($G13=1,AH$1&gt;($Y13+$Z13),AH$1&lt;=($Y13+$Z13*2)),-1*PMT(VLOOKUP($P13,'9 - Finance Strategy Parameters'!$B$3:$C$6,2)/12,$Z13*12,$M13*(1+$Z$1)^($Z13*2)),IF(AND($G13=1,AH$1&gt;($Y13+$Z13*2),AH$1&lt;=($Y13+$Z13*3)),-1*PMT(VLOOKUP($P13,'9 - Finance Strategy Parameters'!$B$3:$C$6,2)/12,$Z13*12,$M13*(1+$Z$1)^($Z13*3)),"FAILURE"))))))))))</f>
        <v>0</v>
      </c>
      <c r="AI13" s="159">
        <f>IF($F13=1,0,IF(AND($H13=1,AI$1&lt;=$Y13),$V13,IF(AND($H13=1,AI$1&gt;$Y13,AI$1&lt;=$Y13+$Z13),($T13*(1+$Z$1)^$Z13)/$Z13,IF(AND($H13=1,AI$1&gt;($Y13+$Z13),AI$1&lt;=($Y13+$Z13*2)),($T13*(1+$Z$1)^($Z13*2))/$Z13,IF(AND($H13=1,AI$1&gt;($Y13+$Z13*2),AI$1&lt;=($Y13+$Z13*3)),($T13*(1+$Z$1)^($Z13*3))/$Z13,IF(AND($H13=1,AI$1&gt;($Y13+$Z13*3),AI$1&lt;=($Y13+$Z13*4)),($T13*(1+$Z$1)^($Z13*4))/$Z13,IF(AND($G13=1,AI$1&lt;=$N13),0,IF(AND($G13=1,AI$1&gt;$N13,AI$1&lt;=($Y13+$Z13)),-1*PMT(VLOOKUP($P13,'9 - Finance Strategy Parameters'!$B$3:$C$6,2)/12,$Z13*12,$M13),IF(AND($G13=1,AI$1&gt;($Y13+$Z13),AI$1&lt;=($Y13+$Z13*2)),-1*PMT(VLOOKUP($P13,'9 - Finance Strategy Parameters'!$B$3:$C$6,2)/12,$Z13*12,$M13*(1+$Z$1)^($Z13*2)),IF(AND($G13=1,AI$1&gt;($Y13+$Z13*2),AI$1&lt;=($Y13+$Z13*3)),-1*PMT(VLOOKUP($P13,'9 - Finance Strategy Parameters'!$B$3:$C$6,2)/12,$Z13*12,$M13*(1+$Z$1)^($Z13*3)),"FAILURE"))))))))))</f>
        <v>0</v>
      </c>
      <c r="AJ13" s="159">
        <f>IF($F13=1,0,IF(AND($H13=1,AJ$1&lt;=$Y13),$V13,IF(AND($H13=1,AJ$1&gt;$Y13,AJ$1&lt;=$Y13+$Z13),($T13*(1+$Z$1)^$Z13)/$Z13,IF(AND($H13=1,AJ$1&gt;($Y13+$Z13),AJ$1&lt;=($Y13+$Z13*2)),($T13*(1+$Z$1)^($Z13*2))/$Z13,IF(AND($H13=1,AJ$1&gt;($Y13+$Z13*2),AJ$1&lt;=($Y13+$Z13*3)),($T13*(1+$Z$1)^($Z13*3))/$Z13,IF(AND($H13=1,AJ$1&gt;($Y13+$Z13*3),AJ$1&lt;=($Y13+$Z13*4)),($T13*(1+$Z$1)^($Z13*4))/$Z13,IF(AND($G13=1,AJ$1&lt;=$N13),0,IF(AND($G13=1,AJ$1&gt;$N13,AJ$1&lt;=($Y13+$Z13)),-1*PMT(VLOOKUP($P13,'9 - Finance Strategy Parameters'!$B$3:$C$6,2)/12,$Z13*12,$M13),IF(AND($G13=1,AJ$1&gt;($Y13+$Z13),AJ$1&lt;=($Y13+$Z13*2)),-1*PMT(VLOOKUP($P13,'9 - Finance Strategy Parameters'!$B$3:$C$6,2)/12,$Z13*12,$M13*(1+$Z$1)^($Z13*2)),IF(AND($G13=1,AJ$1&gt;($Y13+$Z13*2),AJ$1&lt;=($Y13+$Z13*3)),-1*PMT(VLOOKUP($P13,'9 - Finance Strategy Parameters'!$B$3:$C$6,2)/12,$Z13*12,$M13*(1+$Z$1)^($Z13*3)),"FAILURE"))))))))))</f>
        <v>0</v>
      </c>
      <c r="AK13" s="159">
        <f>IF($F13=1,0,IF(AND($H13=1,AK$1&lt;=$Y13),$V13,IF(AND($H13=1,AK$1&gt;$Y13,AK$1&lt;=$Y13+$Z13),($T13*(1+$Z$1)^$Z13)/$Z13,IF(AND($H13=1,AK$1&gt;($Y13+$Z13),AK$1&lt;=($Y13+$Z13*2)),($T13*(1+$Z$1)^($Z13*2))/$Z13,IF(AND($H13=1,AK$1&gt;($Y13+$Z13*2),AK$1&lt;=($Y13+$Z13*3)),($T13*(1+$Z$1)^($Z13*3))/$Z13,IF(AND($H13=1,AK$1&gt;($Y13+$Z13*3),AK$1&lt;=($Y13+$Z13*4)),($T13*(1+$Z$1)^($Z13*4))/$Z13,IF(AND($G13=1,AK$1&lt;=$N13),0,IF(AND($G13=1,AK$1&gt;$N13,AK$1&lt;=($Y13+$Z13)),-1*PMT(VLOOKUP($P13,'9 - Finance Strategy Parameters'!$B$3:$C$6,2)/12,$Z13*12,$M13),IF(AND($G13=1,AK$1&gt;($Y13+$Z13),AK$1&lt;=($Y13+$Z13*2)),-1*PMT(VLOOKUP($P13,'9 - Finance Strategy Parameters'!$B$3:$C$6,2)/12,$Z13*12,$M13*(1+$Z$1)^($Z13*2)),IF(AND($G13=1,AK$1&gt;($Y13+$Z13*2),AK$1&lt;=($Y13+$Z13*3)),-1*PMT(VLOOKUP($P13,'9 - Finance Strategy Parameters'!$B$3:$C$6,2)/12,$Z13*12,$M13*(1+$Z$1)^($Z13*3)),"FAILURE"))))))))))</f>
        <v>0</v>
      </c>
      <c r="AL13" s="159">
        <f>IF($F13=1,0,IF(AND($H13=1,AL$1&lt;=$Y13),$V13,IF(AND($H13=1,AL$1&gt;$Y13,AL$1&lt;=$Y13+$Z13),($T13*(1+$Z$1)^$Z13)/$Z13,IF(AND($H13=1,AL$1&gt;($Y13+$Z13),AL$1&lt;=($Y13+$Z13*2)),($T13*(1+$Z$1)^($Z13*2))/$Z13,IF(AND($H13=1,AL$1&gt;($Y13+$Z13*2),AL$1&lt;=($Y13+$Z13*3)),($T13*(1+$Z$1)^($Z13*3))/$Z13,IF(AND($H13=1,AL$1&gt;($Y13+$Z13*3),AL$1&lt;=($Y13+$Z13*4)),($T13*(1+$Z$1)^($Z13*4))/$Z13,IF(AND($G13=1,AL$1&lt;=$N13),0,IF(AND($G13=1,AL$1&gt;$N13,AL$1&lt;=($Y13+$Z13)),-1*PMT(VLOOKUP($P13,'9 - Finance Strategy Parameters'!$B$3:$C$6,2)/12,$Z13*12,$M13),IF(AND($G13=1,AL$1&gt;($Y13+$Z13),AL$1&lt;=($Y13+$Z13*2)),-1*PMT(VLOOKUP($P13,'9 - Finance Strategy Parameters'!$B$3:$C$6,2)/12,$Z13*12,$M13*(1+$Z$1)^($Z13*2)),IF(AND($G13=1,AL$1&gt;($Y13+$Z13*2),AL$1&lt;=($Y13+$Z13*3)),-1*PMT(VLOOKUP($P13,'9 - Finance Strategy Parameters'!$B$3:$C$6,2)/12,$Z13*12,$M13*(1+$Z$1)^($Z13*3)),"FAILURE"))))))))))</f>
        <v>0</v>
      </c>
      <c r="AM13" s="159">
        <f>IF($F13=1,0,IF(AND($H13=1,AM$1&lt;=$Y13),$V13,IF(AND($H13=1,AM$1&gt;$Y13,AM$1&lt;=$Y13+$Z13),($T13*(1+$Z$1)^$Z13)/$Z13,IF(AND($H13=1,AM$1&gt;($Y13+$Z13),AM$1&lt;=($Y13+$Z13*2)),($T13*(1+$Z$1)^($Z13*2))/$Z13,IF(AND($H13=1,AM$1&gt;($Y13+$Z13*2),AM$1&lt;=($Y13+$Z13*3)),($T13*(1+$Z$1)^($Z13*3))/$Z13,IF(AND($H13=1,AM$1&gt;($Y13+$Z13*3),AM$1&lt;=($Y13+$Z13*4)),($T13*(1+$Z$1)^($Z13*4))/$Z13,IF(AND($G13=1,AM$1&lt;=$N13),0,IF(AND($G13=1,AM$1&gt;$N13,AM$1&lt;=($Y13+$Z13)),-1*PMT(VLOOKUP($P13,'9 - Finance Strategy Parameters'!$B$3:$C$6,2)/12,$Z13*12,$M13),IF(AND($G13=1,AM$1&gt;($Y13+$Z13),AM$1&lt;=($Y13+$Z13*2)),-1*PMT(VLOOKUP($P13,'9 - Finance Strategy Parameters'!$B$3:$C$6,2)/12,$Z13*12,$M13*(1+$Z$1)^($Z13*2)),IF(AND($G13=1,AM$1&gt;($Y13+$Z13*2),AM$1&lt;=($Y13+$Z13*3)),-1*PMT(VLOOKUP($P13,'9 - Finance Strategy Parameters'!$B$3:$C$6,2)/12,$Z13*12,$M13*(1+$Z$1)^($Z13*3)),"FAILURE"))))))))))</f>
        <v>0</v>
      </c>
      <c r="AN13" s="159">
        <f>IF($F13=1,0,IF(AND($H13=1,AN$1&lt;=$Y13),$V13,IF(AND($H13=1,AN$1&gt;$Y13,AN$1&lt;=$Y13+$Z13),($T13*(1+$Z$1)^$Z13)/$Z13,IF(AND($H13=1,AN$1&gt;($Y13+$Z13),AN$1&lt;=($Y13+$Z13*2)),($T13*(1+$Z$1)^($Z13*2))/$Z13,IF(AND($H13=1,AN$1&gt;($Y13+$Z13*2),AN$1&lt;=($Y13+$Z13*3)),($T13*(1+$Z$1)^($Z13*3))/$Z13,IF(AND($H13=1,AN$1&gt;($Y13+$Z13*3),AN$1&lt;=($Y13+$Z13*4)),($T13*(1+$Z$1)^($Z13*4))/$Z13,IF(AND($G13=1,AN$1&lt;=$N13),0,IF(AND($G13=1,AN$1&gt;$N13,AN$1&lt;=($Y13+$Z13)),-1*PMT(VLOOKUP($P13,'9 - Finance Strategy Parameters'!$B$3:$C$6,2)/12,$Z13*12,$M13),IF(AND($G13=1,AN$1&gt;($Y13+$Z13),AN$1&lt;=($Y13+$Z13*2)),-1*PMT(VLOOKUP($P13,'9 - Finance Strategy Parameters'!$B$3:$C$6,2)/12,$Z13*12,$M13*(1+$Z$1)^($Z13*2)),IF(AND($G13=1,AN$1&gt;($Y13+$Z13*2),AN$1&lt;=($Y13+$Z13*3)),-1*PMT(VLOOKUP($P13,'9 - Finance Strategy Parameters'!$B$3:$C$6,2)/12,$Z13*12,$M13*(1+$Z$1)^($Z13*3)),"FAILURE"))))))))))</f>
        <v>0</v>
      </c>
      <c r="AO13" s="159">
        <f>IF($F13=1,0,IF(AND($H13=1,AO$1&lt;=$Y13),$V13,IF(AND($H13=1,AO$1&gt;$Y13,AO$1&lt;=$Y13+$Z13),($T13*(1+$Z$1)^$Z13)/$Z13,IF(AND($H13=1,AO$1&gt;($Y13+$Z13),AO$1&lt;=($Y13+$Z13*2)),($T13*(1+$Z$1)^($Z13*2))/$Z13,IF(AND($H13=1,AO$1&gt;($Y13+$Z13*2),AO$1&lt;=($Y13+$Z13*3)),($T13*(1+$Z$1)^($Z13*3))/$Z13,IF(AND($H13=1,AO$1&gt;($Y13+$Z13*3),AO$1&lt;=($Y13+$Z13*4)),($T13*(1+$Z$1)^($Z13*4))/$Z13,IF(AND($G13=1,AO$1&lt;=$N13),0,IF(AND($G13=1,AO$1&gt;$N13,AO$1&lt;=($Y13+$Z13)),-1*PMT(VLOOKUP($P13,'9 - Finance Strategy Parameters'!$B$3:$C$6,2)/12,$Z13*12,$M13),IF(AND($G13=1,AO$1&gt;($Y13+$Z13),AO$1&lt;=($Y13+$Z13*2)),-1*PMT(VLOOKUP($P13,'9 - Finance Strategy Parameters'!$B$3:$C$6,2)/12,$Z13*12,$M13*(1+$Z$1)^($Z13*2)),IF(AND($G13=1,AO$1&gt;($Y13+$Z13*2),AO$1&lt;=($Y13+$Z13*3)),-1*PMT(VLOOKUP($P13,'9 - Finance Strategy Parameters'!$B$3:$C$6,2)/12,$Z13*12,$M13*(1+$Z$1)^($Z13*3)),"FAILURE"))))))))))</f>
        <v>0</v>
      </c>
      <c r="AP13" s="159">
        <f>IF($F13=1,0,IF(AND($H13=1,AP$1&lt;=$Y13),$V13,IF(AND($H13=1,AP$1&gt;$Y13,AP$1&lt;=$Y13+$Z13),($T13*(1+$Z$1)^$Z13)/$Z13,IF(AND($H13=1,AP$1&gt;($Y13+$Z13),AP$1&lt;=($Y13+$Z13*2)),($T13*(1+$Z$1)^($Z13*2))/$Z13,IF(AND($H13=1,AP$1&gt;($Y13+$Z13*2),AP$1&lt;=($Y13+$Z13*3)),($T13*(1+$Z$1)^($Z13*3))/$Z13,IF(AND($H13=1,AP$1&gt;($Y13+$Z13*3),AP$1&lt;=($Y13+$Z13*4)),($T13*(1+$Z$1)^($Z13*4))/$Z13,IF(AND($G13=1,AP$1&lt;=$N13),0,IF(AND($G13=1,AP$1&gt;$N13,AP$1&lt;=($Y13+$Z13)),-1*PMT(VLOOKUP($P13,'9 - Finance Strategy Parameters'!$B$3:$C$6,2)/12,$Z13*12,$M13),IF(AND($G13=1,AP$1&gt;($Y13+$Z13),AP$1&lt;=($Y13+$Z13*2)),-1*PMT(VLOOKUP($P13,'9 - Finance Strategy Parameters'!$B$3:$C$6,2)/12,$Z13*12,$M13*(1+$Z$1)^($Z13*2)),IF(AND($G13=1,AP$1&gt;($Y13+$Z13*2),AP$1&lt;=($Y13+$Z13*3)),-1*PMT(VLOOKUP($P13,'9 - Finance Strategy Parameters'!$B$3:$C$6,2)/12,$Z13*12,$M13*(1+$Z$1)^($Z13*3)),"FAILURE"))))))))))</f>
        <v>0</v>
      </c>
      <c r="AQ13" s="159">
        <f>IF($F13=1,0,IF(AND($H13=1,AQ$1&lt;=$Y13),$V13,IF(AND($H13=1,AQ$1&gt;$Y13,AQ$1&lt;=$Y13+$Z13),($T13*(1+$Z$1)^$Z13)/$Z13,IF(AND($H13=1,AQ$1&gt;($Y13+$Z13),AQ$1&lt;=($Y13+$Z13*2)),($T13*(1+$Z$1)^($Z13*2))/$Z13,IF(AND($H13=1,AQ$1&gt;($Y13+$Z13*2),AQ$1&lt;=($Y13+$Z13*3)),($T13*(1+$Z$1)^($Z13*3))/$Z13,IF(AND($H13=1,AQ$1&gt;($Y13+$Z13*3),AQ$1&lt;=($Y13+$Z13*4)),($T13*(1+$Z$1)^($Z13*4))/$Z13,IF(AND($G13=1,AQ$1&lt;=$N13),0,IF(AND($G13=1,AQ$1&gt;$N13,AQ$1&lt;=($Y13+$Z13)),-1*PMT(VLOOKUP($P13,'9 - Finance Strategy Parameters'!$B$3:$C$6,2)/12,$Z13*12,$M13),IF(AND($G13=1,AQ$1&gt;($Y13+$Z13),AQ$1&lt;=($Y13+$Z13*2)),-1*PMT(VLOOKUP($P13,'9 - Finance Strategy Parameters'!$B$3:$C$6,2)/12,$Z13*12,$M13*(1+$Z$1)^($Z13*2)),IF(AND($G13=1,AQ$1&gt;($Y13+$Z13*2),AQ$1&lt;=($Y13+$Z13*3)),-1*PMT(VLOOKUP($P13,'9 - Finance Strategy Parameters'!$B$3:$C$6,2)/12,$Z13*12,$M13*(1+$Z$1)^($Z13*3)),"FAILURE"))))))))))</f>
        <v>0</v>
      </c>
      <c r="AR13" s="159">
        <f>IF($F13=1,0,IF(AND($H13=1,AR$1&lt;=$Y13),$V13,IF(AND($H13=1,AR$1&gt;$Y13,AR$1&lt;=$Y13+$Z13),($T13*(1+$Z$1)^$Z13)/$Z13,IF(AND($H13=1,AR$1&gt;($Y13+$Z13),AR$1&lt;=($Y13+$Z13*2)),($T13*(1+$Z$1)^($Z13*2))/$Z13,IF(AND($H13=1,AR$1&gt;($Y13+$Z13*2),AR$1&lt;=($Y13+$Z13*3)),($T13*(1+$Z$1)^($Z13*3))/$Z13,IF(AND($H13=1,AR$1&gt;($Y13+$Z13*3),AR$1&lt;=($Y13+$Z13*4)),($T13*(1+$Z$1)^($Z13*4))/$Z13,IF(AND($G13=1,AR$1&lt;=$N13),0,IF(AND($G13=1,AR$1&gt;$N13,AR$1&lt;=($Y13+$Z13)),-1*PMT(VLOOKUP($P13,'9 - Finance Strategy Parameters'!$B$3:$C$6,2)/12,$Z13*12,$M13),IF(AND($G13=1,AR$1&gt;($Y13+$Z13),AR$1&lt;=($Y13+$Z13*2)),-1*PMT(VLOOKUP($P13,'9 - Finance Strategy Parameters'!$B$3:$C$6,2)/12,$Z13*12,$M13*(1+$Z$1)^($Z13*2)),IF(AND($G13=1,AR$1&gt;($Y13+$Z13*2),AR$1&lt;=($Y13+$Z13*3)),-1*PMT(VLOOKUP($P13,'9 - Finance Strategy Parameters'!$B$3:$C$6,2)/12,$Z13*12,$M13*(1+$Z$1)^($Z13*3)),"FAILURE"))))))))))</f>
        <v>0</v>
      </c>
      <c r="AS13" s="159">
        <f>IF($F13=1,0,IF(AND($H13=1,AS$1&lt;=$Y13),$V13,IF(AND($H13=1,AS$1&gt;$Y13,AS$1&lt;=$Y13+$Z13),($T13*(1+$Z$1)^$Z13)/$Z13,IF(AND($H13=1,AS$1&gt;($Y13+$Z13),AS$1&lt;=($Y13+$Z13*2)),($T13*(1+$Z$1)^($Z13*2))/$Z13,IF(AND($H13=1,AS$1&gt;($Y13+$Z13*2),AS$1&lt;=($Y13+$Z13*3)),($T13*(1+$Z$1)^($Z13*3))/$Z13,IF(AND($H13=1,AS$1&gt;($Y13+$Z13*3),AS$1&lt;=($Y13+$Z13*4)),($T13*(1+$Z$1)^($Z13*4))/$Z13,IF(AND($G13=1,AS$1&lt;=$N13),0,IF(AND($G13=1,AS$1&gt;$N13,AS$1&lt;=($Y13+$Z13)),-1*PMT(VLOOKUP($P13,'9 - Finance Strategy Parameters'!$B$3:$C$6,2)/12,$Z13*12,$M13),IF(AND($G13=1,AS$1&gt;($Y13+$Z13),AS$1&lt;=($Y13+$Z13*2)),-1*PMT(VLOOKUP($P13,'9 - Finance Strategy Parameters'!$B$3:$C$6,2)/12,$Z13*12,$M13*(1+$Z$1)^($Z13*2)),IF(AND($G13=1,AS$1&gt;($Y13+$Z13*2),AS$1&lt;=($Y13+$Z13*3)),-1*PMT(VLOOKUP($P13,'9 - Finance Strategy Parameters'!$B$3:$C$6,2)/12,$Z13*12,$M13*(1+$Z$1)^($Z13*3)),"FAILURE"))))))))))</f>
        <v>0</v>
      </c>
      <c r="AT13" s="159">
        <f>IF($F13=1,0,IF(AND($H13=1,AT$1&lt;=$Y13),$V13,IF(AND($H13=1,AT$1&gt;$Y13,AT$1&lt;=$Y13+$Z13),($T13*(1+$Z$1)^$Z13)/$Z13,IF(AND($H13=1,AT$1&gt;($Y13+$Z13),AT$1&lt;=($Y13+$Z13*2)),($T13*(1+$Z$1)^($Z13*2))/$Z13,IF(AND($H13=1,AT$1&gt;($Y13+$Z13*2),AT$1&lt;=($Y13+$Z13*3)),($T13*(1+$Z$1)^($Z13*3))/$Z13,IF(AND($H13=1,AT$1&gt;($Y13+$Z13*3),AT$1&lt;=($Y13+$Z13*4)),($T13*(1+$Z$1)^($Z13*4))/$Z13,IF(AND($G13=1,AT$1&lt;=$N13),0,IF(AND($G13=1,AT$1&gt;$N13,AT$1&lt;=($Y13+$Z13)),-1*PMT(VLOOKUP($P13,'9 - Finance Strategy Parameters'!$B$3:$C$6,2)/12,$Z13*12,$M13),IF(AND($G13=1,AT$1&gt;($Y13+$Z13),AT$1&lt;=($Y13+$Z13*2)),-1*PMT(VLOOKUP($P13,'9 - Finance Strategy Parameters'!$B$3:$C$6,2)/12,$Z13*12,$M13*(1+$Z$1)^($Z13*2)),IF(AND($G13=1,AT$1&gt;($Y13+$Z13*2),AT$1&lt;=($Y13+$Z13*3)),-1*PMT(VLOOKUP($P13,'9 - Finance Strategy Parameters'!$B$3:$C$6,2)/12,$Z13*12,$M13*(1+$Z$1)^($Z13*3)),"FAILURE"))))))))))</f>
        <v>0</v>
      </c>
      <c r="AU13" s="159">
        <f>IF($F13=1,0,IF(AND($H13=1,AU$1&lt;=$Y13),$V13,IF(AND($H13=1,AU$1&gt;$Y13,AU$1&lt;=$Y13+$Z13),($T13*(1+$Z$1)^$Z13)/$Z13,IF(AND($H13=1,AU$1&gt;($Y13+$Z13),AU$1&lt;=($Y13+$Z13*2)),($T13*(1+$Z$1)^($Z13*2))/$Z13,IF(AND($H13=1,AU$1&gt;($Y13+$Z13*2),AU$1&lt;=($Y13+$Z13*3)),($T13*(1+$Z$1)^($Z13*3))/$Z13,IF(AND($H13=1,AU$1&gt;($Y13+$Z13*3),AU$1&lt;=($Y13+$Z13*4)),($T13*(1+$Z$1)^($Z13*4))/$Z13,IF(AND($G13=1,AU$1&lt;=$N13),0,IF(AND($G13=1,AU$1&gt;$N13,AU$1&lt;=($Y13+$Z13)),-1*PMT(VLOOKUP($P13,'9 - Finance Strategy Parameters'!$B$3:$C$6,2)/12,$Z13*12,$M13),IF(AND($G13=1,AU$1&gt;($Y13+$Z13),AU$1&lt;=($Y13+$Z13*2)),-1*PMT(VLOOKUP($P13,'9 - Finance Strategy Parameters'!$B$3:$C$6,2)/12,$Z13*12,$M13*(1+$Z$1)^($Z13*2)),IF(AND($G13=1,AU$1&gt;($Y13+$Z13*2),AU$1&lt;=($Y13+$Z13*3)),-1*PMT(VLOOKUP($P13,'9 - Finance Strategy Parameters'!$B$3:$C$6,2)/12,$Z13*12,$M13*(1+$Z$1)^($Z13*3)),"FAILURE"))))))))))</f>
        <v>0</v>
      </c>
      <c r="AV13" s="159">
        <f>IF($F13=1,0,IF(AND($H13=1,AV$1&lt;=$Y13),$V13,IF(AND($H13=1,AV$1&gt;$Y13,AV$1&lt;=$Y13+$Z13),($T13*(1+$Z$1)^$Z13)/$Z13,IF(AND($H13=1,AV$1&gt;($Y13+$Z13),AV$1&lt;=($Y13+$Z13*2)),($T13*(1+$Z$1)^($Z13*2))/$Z13,IF(AND($H13=1,AV$1&gt;($Y13+$Z13*2),AV$1&lt;=($Y13+$Z13*3)),($T13*(1+$Z$1)^($Z13*3))/$Z13,IF(AND($H13=1,AV$1&gt;($Y13+$Z13*3),AV$1&lt;=($Y13+$Z13*4)),($T13*(1+$Z$1)^($Z13*4))/$Z13,IF(AND($G13=1,AV$1&lt;=$N13),0,IF(AND($G13=1,AV$1&gt;$N13,AV$1&lt;=($Y13+$Z13)),-1*PMT(VLOOKUP($P13,'9 - Finance Strategy Parameters'!$B$3:$C$6,2)/12,$Z13*12,$M13),IF(AND($G13=1,AV$1&gt;($Y13+$Z13),AV$1&lt;=($Y13+$Z13*2)),-1*PMT(VLOOKUP($P13,'9 - Finance Strategy Parameters'!$B$3:$C$6,2)/12,$Z13*12,$M13*(1+$Z$1)^($Z13*2)),IF(AND($G13=1,AV$1&gt;($Y13+$Z13*2),AV$1&lt;=($Y13+$Z13*3)),-1*PMT(VLOOKUP($P13,'9 - Finance Strategy Parameters'!$B$3:$C$6,2)/12,$Z13*12,$M13*(1+$Z$1)^($Z13*3)),"FAILURE"))))))))))</f>
        <v>0</v>
      </c>
      <c r="AW13" s="159">
        <f>IF($F13=1,0,IF(AND($H13=1,AW$1&lt;=$Y13),$V13,IF(AND($H13=1,AW$1&gt;$Y13,AW$1&lt;=$Y13+$Z13),($T13*(1+$Z$1)^$Z13)/$Z13,IF(AND($H13=1,AW$1&gt;($Y13+$Z13),AW$1&lt;=($Y13+$Z13*2)),($T13*(1+$Z$1)^($Z13*2))/$Z13,IF(AND($H13=1,AW$1&gt;($Y13+$Z13*2),AW$1&lt;=($Y13+$Z13*3)),($T13*(1+$Z$1)^($Z13*3))/$Z13,IF(AND($H13=1,AW$1&gt;($Y13+$Z13*3),AW$1&lt;=($Y13+$Z13*4)),($T13*(1+$Z$1)^($Z13*4))/$Z13,IF(AND($G13=1,AW$1&lt;=$N13),0,IF(AND($G13=1,AW$1&gt;$N13,AW$1&lt;=($Y13+$Z13)),-1*PMT(VLOOKUP($P13,'9 - Finance Strategy Parameters'!$B$3:$C$6,2)/12,$Z13*12,$M13),IF(AND($G13=1,AW$1&gt;($Y13+$Z13),AW$1&lt;=($Y13+$Z13*2)),-1*PMT(VLOOKUP($P13,'9 - Finance Strategy Parameters'!$B$3:$C$6,2)/12,$Z13*12,$M13*(1+$Z$1)^($Z13*2)),IF(AND($G13=1,AW$1&gt;($Y13+$Z13*2),AW$1&lt;=($Y13+$Z13*3)),-1*PMT(VLOOKUP($P13,'9 - Finance Strategy Parameters'!$B$3:$C$6,2)/12,$Z13*12,$M13*(1+$Z$1)^($Z13*3)),"FAILURE"))))))))))</f>
        <v>0</v>
      </c>
      <c r="AX13" s="159">
        <f>IF($F13=1,0,IF(AND($H13=1,AX$1&lt;=$Y13),$V13,IF(AND($H13=1,AX$1&gt;$Y13,AX$1&lt;=$Y13+$Z13),($T13*(1+$Z$1)^$Z13)/$Z13,IF(AND($H13=1,AX$1&gt;($Y13+$Z13),AX$1&lt;=($Y13+$Z13*2)),($T13*(1+$Z$1)^($Z13*2))/$Z13,IF(AND($H13=1,AX$1&gt;($Y13+$Z13*2),AX$1&lt;=($Y13+$Z13*3)),($T13*(1+$Z$1)^($Z13*3))/$Z13,IF(AND($H13=1,AX$1&gt;($Y13+$Z13*3),AX$1&lt;=($Y13+$Z13*4)),($T13*(1+$Z$1)^($Z13*4))/$Z13,IF(AND($G13=1,AX$1&lt;=$N13),0,IF(AND($G13=1,AX$1&gt;$N13,AX$1&lt;=($Y13+$Z13)),-1*PMT(VLOOKUP($P13,'9 - Finance Strategy Parameters'!$B$3:$C$6,2)/12,$Z13*12,$M13),IF(AND($G13=1,AX$1&gt;($Y13+$Z13),AX$1&lt;=($Y13+$Z13*2)),-1*PMT(VLOOKUP($P13,'9 - Finance Strategy Parameters'!$B$3:$C$6,2)/12,$Z13*12,$M13*(1+$Z$1)^($Z13*2)),IF(AND($G13=1,AX$1&gt;($Y13+$Z13*2),AX$1&lt;=($Y13+$Z13*3)),-1*PMT(VLOOKUP($P13,'9 - Finance Strategy Parameters'!$B$3:$C$6,2)/12,$Z13*12,$M13*(1+$Z$1)^($Z13*3)),"FAILURE"))))))))))</f>
        <v>0</v>
      </c>
      <c r="AY13" s="159">
        <f>IF($F13=1,0,IF(AND($H13=1,AY$1&lt;=$Y13),$V13,IF(AND($H13=1,AY$1&gt;$Y13,AY$1&lt;=$Y13+$Z13),($T13*(1+$Z$1)^$Z13)/$Z13,IF(AND($H13=1,AY$1&gt;($Y13+$Z13),AY$1&lt;=($Y13+$Z13*2)),($T13*(1+$Z$1)^($Z13*2))/$Z13,IF(AND($H13=1,AY$1&gt;($Y13+$Z13*2),AY$1&lt;=($Y13+$Z13*3)),($T13*(1+$Z$1)^($Z13*3))/$Z13,IF(AND($H13=1,AY$1&gt;($Y13+$Z13*3),AY$1&lt;=($Y13+$Z13*4)),($T13*(1+$Z$1)^($Z13*4))/$Z13,IF(AND($G13=1,AY$1&lt;=$N13),0,IF(AND($G13=1,AY$1&gt;$N13,AY$1&lt;=($Y13+$Z13)),-1*PMT(VLOOKUP($P13,'9 - Finance Strategy Parameters'!$B$3:$C$6,2)/12,$Z13*12,$M13),IF(AND($G13=1,AY$1&gt;($Y13+$Z13),AY$1&lt;=($Y13+$Z13*2)),-1*PMT(VLOOKUP($P13,'9 - Finance Strategy Parameters'!$B$3:$C$6,2)/12,$Z13*12,$M13*(1+$Z$1)^($Z13*2)),IF(AND($G13=1,AY$1&gt;($Y13+$Z13*2),AY$1&lt;=($Y13+$Z13*3)),-1*PMT(VLOOKUP($P13,'9 - Finance Strategy Parameters'!$B$3:$C$6,2)/12,$Z13*12,$M13*(1+$Z$1)^($Z13*3)),"FAILURE"))))))))))</f>
        <v>0</v>
      </c>
      <c r="AZ13" s="159">
        <f>IF($F13=1,0,IF(AND($H13=1,AZ$1&lt;=$Y13),$V13,IF(AND($H13=1,AZ$1&gt;$Y13,AZ$1&lt;=$Y13+$Z13),($T13*(1+$Z$1)^$Z13)/$Z13,IF(AND($H13=1,AZ$1&gt;($Y13+$Z13),AZ$1&lt;=($Y13+$Z13*2)),($T13*(1+$Z$1)^($Z13*2))/$Z13,IF(AND($H13=1,AZ$1&gt;($Y13+$Z13*2),AZ$1&lt;=($Y13+$Z13*3)),($T13*(1+$Z$1)^($Z13*3))/$Z13,IF(AND($H13=1,AZ$1&gt;($Y13+$Z13*3),AZ$1&lt;=($Y13+$Z13*4)),($T13*(1+$Z$1)^($Z13*4))/$Z13,IF(AND($G13=1,AZ$1&lt;=$N13),0,IF(AND($G13=1,AZ$1&gt;$N13,AZ$1&lt;=($Y13+$Z13)),-1*PMT(VLOOKUP($P13,'9 - Finance Strategy Parameters'!$B$3:$C$6,2)/12,$Z13*12,$M13),IF(AND($G13=1,AZ$1&gt;($Y13+$Z13),AZ$1&lt;=($Y13+$Z13*2)),-1*PMT(VLOOKUP($P13,'9 - Finance Strategy Parameters'!$B$3:$C$6,2)/12,$Z13*12,$M13*(1+$Z$1)^($Z13*2)),IF(AND($G13=1,AZ$1&gt;($Y13+$Z13*2),AZ$1&lt;=($Y13+$Z13*3)),-1*PMT(VLOOKUP($P13,'9 - Finance Strategy Parameters'!$B$3:$C$6,2)/12,$Z13*12,$M13*(1+$Z$1)^($Z13*3)),"FAILURE"))))))))))</f>
        <v>0</v>
      </c>
      <c r="BA13" s="159">
        <f>IF($F13=1,0,IF(AND($H13=1,BA$1&lt;=$Y13),$V13,IF(AND($H13=1,BA$1&gt;$Y13,BA$1&lt;=$Y13+$Z13),($T13*(1+$Z$1)^$Z13)/$Z13,IF(AND($H13=1,BA$1&gt;($Y13+$Z13),BA$1&lt;=($Y13+$Z13*2)),($T13*(1+$Z$1)^($Z13*2))/$Z13,IF(AND($H13=1,BA$1&gt;($Y13+$Z13*2),BA$1&lt;=($Y13+$Z13*3)),($T13*(1+$Z$1)^($Z13*3))/$Z13,IF(AND($H13=1,BA$1&gt;($Y13+$Z13*3),BA$1&lt;=($Y13+$Z13*4)),($T13*(1+$Z$1)^($Z13*4))/$Z13,IF(AND($G13=1,BA$1&lt;=$N13),0,IF(AND($G13=1,BA$1&gt;$N13,BA$1&lt;=($Y13+$Z13)),-1*PMT(VLOOKUP($P13,'9 - Finance Strategy Parameters'!$B$3:$C$6,2)/12,$Z13*12,$M13),IF(AND($G13=1,BA$1&gt;($Y13+$Z13),BA$1&lt;=($Y13+$Z13*2)),-1*PMT(VLOOKUP($P13,'9 - Finance Strategy Parameters'!$B$3:$C$6,2)/12,$Z13*12,$M13*(1+$Z$1)^($Z13*2)),IF(AND($G13=1,BA$1&gt;($Y13+$Z13*2),BA$1&lt;=($Y13+$Z13*3)),-1*PMT(VLOOKUP($P13,'9 - Finance Strategy Parameters'!$B$3:$C$6,2)/12,$Z13*12,$M13*(1+$Z$1)^($Z13*3)),"FAILURE"))))))))))</f>
        <v>0</v>
      </c>
      <c r="BB13" s="159">
        <f>IF($F13=1,0,IF(AND($H13=1,BB$1&lt;=$Y13),$V13,IF(AND($H13=1,BB$1&gt;$Y13,BB$1&lt;=$Y13+$Z13),($T13*(1+$Z$1)^$Z13)/$Z13,IF(AND($H13=1,BB$1&gt;($Y13+$Z13),BB$1&lt;=($Y13+$Z13*2)),($T13*(1+$Z$1)^($Z13*2))/$Z13,IF(AND($H13=1,BB$1&gt;($Y13+$Z13*2),BB$1&lt;=($Y13+$Z13*3)),($T13*(1+$Z$1)^($Z13*3))/$Z13,IF(AND($H13=1,BB$1&gt;($Y13+$Z13*3),BB$1&lt;=($Y13+$Z13*4)),($T13*(1+$Z$1)^($Z13*4))/$Z13,IF(AND($G13=1,BB$1&lt;=$N13),0,IF(AND($G13=1,BB$1&gt;$N13,BB$1&lt;=($Y13+$Z13)),-1*PMT(VLOOKUP($P13,'9 - Finance Strategy Parameters'!$B$3:$C$6,2)/12,$Z13*12,$M13),IF(AND($G13=1,BB$1&gt;($Y13+$Z13),BB$1&lt;=($Y13+$Z13*2)),-1*PMT(VLOOKUP($P13,'9 - Finance Strategy Parameters'!$B$3:$C$6,2)/12,$Z13*12,$M13*(1+$Z$1)^($Z13*2)),IF(AND($G13=1,BB$1&gt;($Y13+$Z13*2),BB$1&lt;=($Y13+$Z13*3)),-1*PMT(VLOOKUP($P13,'9 - Finance Strategy Parameters'!$B$3:$C$6,2)/12,$Z13*12,$M13*(1+$Z$1)^($Z13*3)),"FAILURE"))))))))))</f>
        <v>0</v>
      </c>
      <c r="BC13" s="159">
        <f>IF($F13=1,0,IF(AND($H13=1,BC$1&lt;=$Y13),$V13,IF(AND($H13=1,BC$1&gt;$Y13,BC$1&lt;=$Y13+$Z13),($T13*(1+$Z$1)^$Z13)/$Z13,IF(AND($H13=1,BC$1&gt;($Y13+$Z13),BC$1&lt;=($Y13+$Z13*2)),($T13*(1+$Z$1)^($Z13*2))/$Z13,IF(AND($H13=1,BC$1&gt;($Y13+$Z13*2),BC$1&lt;=($Y13+$Z13*3)),($T13*(1+$Z$1)^($Z13*3))/$Z13,IF(AND($H13=1,BC$1&gt;($Y13+$Z13*3),BC$1&lt;=($Y13+$Z13*4)),($T13*(1+$Z$1)^($Z13*4))/$Z13,IF(AND($G13=1,BC$1&lt;=$N13),0,IF(AND($G13=1,BC$1&gt;$N13,BC$1&lt;=($Y13+$Z13)),-1*PMT(VLOOKUP($P13,'9 - Finance Strategy Parameters'!$B$3:$C$6,2)/12,$Z13*12,$M13),IF(AND($G13=1,BC$1&gt;($Y13+$Z13),BC$1&lt;=($Y13+$Z13*2)),-1*PMT(VLOOKUP($P13,'9 - Finance Strategy Parameters'!$B$3:$C$6,2)/12,$Z13*12,$M13*(1+$Z$1)^($Z13*2)),IF(AND($G13=1,BC$1&gt;($Y13+$Z13*2),BC$1&lt;=($Y13+$Z13*3)),-1*PMT(VLOOKUP($P13,'9 - Finance Strategy Parameters'!$B$3:$C$6,2)/12,$Z13*12,$M13*(1+$Z$1)^($Z13*3)),"FAILURE"))))))))))</f>
        <v>0</v>
      </c>
      <c r="BD13" s="159">
        <f>IF($F13=1,0,IF(AND($H13=1,BD$1&lt;=$Y13),$V13,IF(AND($H13=1,BD$1&gt;$Y13,BD$1&lt;=$Y13+$Z13),($T13*(1+$Z$1)^$Z13)/$Z13,IF(AND($H13=1,BD$1&gt;($Y13+$Z13),BD$1&lt;=($Y13+$Z13*2)),($T13*(1+$Z$1)^($Z13*2))/$Z13,IF(AND($H13=1,BD$1&gt;($Y13+$Z13*2),BD$1&lt;=($Y13+$Z13*3)),($T13*(1+$Z$1)^($Z13*3))/$Z13,IF(AND($H13=1,BD$1&gt;($Y13+$Z13*3),BD$1&lt;=($Y13+$Z13*4)),($T13*(1+$Z$1)^($Z13*4))/$Z13,IF(AND($G13=1,BD$1&lt;=$N13),0,IF(AND($G13=1,BD$1&gt;$N13,BD$1&lt;=($Y13+$Z13)),-1*PMT(VLOOKUP($P13,'9 - Finance Strategy Parameters'!$B$3:$C$6,2)/12,$Z13*12,$M13),IF(AND($G13=1,BD$1&gt;($Y13+$Z13),BD$1&lt;=($Y13+$Z13*2)),-1*PMT(VLOOKUP($P13,'9 - Finance Strategy Parameters'!$B$3:$C$6,2)/12,$Z13*12,$M13*(1+$Z$1)^($Z13*2)),IF(AND($G13=1,BD$1&gt;($Y13+$Z13*2),BD$1&lt;=($Y13+$Z13*3)),-1*PMT(VLOOKUP($P13,'9 - Finance Strategy Parameters'!$B$3:$C$6,2)/12,$Z13*12,$M13*(1+$Z$1)^($Z13*3)),"FAILURE"))))))))))</f>
        <v>0</v>
      </c>
      <c r="BE13" s="159">
        <f>IF($F13=1,0,IF(AND($H13=1,BE$1&lt;=$Y13),$V13,IF(AND($H13=1,BE$1&gt;$Y13,BE$1&lt;=$Y13+$Z13),($T13*(1+$Z$1)^$Z13)/$Z13,IF(AND($H13=1,BE$1&gt;($Y13+$Z13),BE$1&lt;=($Y13+$Z13*2)),($T13*(1+$Z$1)^($Z13*2))/$Z13,IF(AND($H13=1,BE$1&gt;($Y13+$Z13*2),BE$1&lt;=($Y13+$Z13*3)),($T13*(1+$Z$1)^($Z13*3))/$Z13,IF(AND($H13=1,BE$1&gt;($Y13+$Z13*3),BE$1&lt;=($Y13+$Z13*4)),($T13*(1+$Z$1)^($Z13*4))/$Z13,IF(AND($G13=1,BE$1&lt;=$N13),0,IF(AND($G13=1,BE$1&gt;$N13,BE$1&lt;=($Y13+$Z13)),-1*PMT(VLOOKUP($P13,'9 - Finance Strategy Parameters'!$B$3:$C$6,2)/12,$Z13*12,$M13),IF(AND($G13=1,BE$1&gt;($Y13+$Z13),BE$1&lt;=($Y13+$Z13*2)),-1*PMT(VLOOKUP($P13,'9 - Finance Strategy Parameters'!$B$3:$C$6,2)/12,$Z13*12,$M13*(1+$Z$1)^($Z13*2)),IF(AND($G13=1,BE$1&gt;($Y13+$Z13*2),BE$1&lt;=($Y13+$Z13*3)),-1*PMT(VLOOKUP($P13,'9 - Finance Strategy Parameters'!$B$3:$C$6,2)/12,$Z13*12,$M13*(1+$Z$1)^($Z13*3)),"FAILURE"))))))))))</f>
        <v>0</v>
      </c>
      <c r="BF13" s="159">
        <f>IF($F13=1,0,IF(AND($H13=1,BF$1&lt;=$Y13),$V13,IF(AND($H13=1,BF$1&gt;$Y13,BF$1&lt;=$Y13+$Z13),($T13*(1+$Z$1)^$Z13)/$Z13,IF(AND($H13=1,BF$1&gt;($Y13+$Z13),BF$1&lt;=($Y13+$Z13*2)),($T13*(1+$Z$1)^($Z13*2))/$Z13,IF(AND($H13=1,BF$1&gt;($Y13+$Z13*2),BF$1&lt;=($Y13+$Z13*3)),($T13*(1+$Z$1)^($Z13*3))/$Z13,IF(AND($H13=1,BF$1&gt;($Y13+$Z13*3),BF$1&lt;=($Y13+$Z13*4)),($T13*(1+$Z$1)^($Z13*4))/$Z13,IF(AND($G13=1,BF$1&lt;=$N13),0,IF(AND($G13=1,BF$1&gt;$N13,BF$1&lt;=($Y13+$Z13)),-1*PMT(VLOOKUP($P13,'9 - Finance Strategy Parameters'!$B$3:$C$6,2)/12,$Z13*12,$M13),IF(AND($G13=1,BF$1&gt;($Y13+$Z13),BF$1&lt;=($Y13+$Z13*2)),-1*PMT(VLOOKUP($P13,'9 - Finance Strategy Parameters'!$B$3:$C$6,2)/12,$Z13*12,$M13*(1+$Z$1)^($Z13*2)),IF(AND($G13=1,BF$1&gt;($Y13+$Z13*2),BF$1&lt;=($Y13+$Z13*3)),-1*PMT(VLOOKUP($P13,'9 - Finance Strategy Parameters'!$B$3:$C$6,2)/12,$Z13*12,$M13*(1+$Z$1)^($Z13*3)),"FAILURE"))))))))))</f>
        <v>0</v>
      </c>
      <c r="BG13" s="159">
        <f>IF($F13=1,0,IF(AND($H13=1,BG$1&lt;=$Y13),$V13,IF(AND($H13=1,BG$1&gt;$Y13,BG$1&lt;=$Y13+$Z13),($T13*(1+$Z$1)^$Z13)/$Z13,IF(AND($H13=1,BG$1&gt;($Y13+$Z13),BG$1&lt;=($Y13+$Z13*2)),($T13*(1+$Z$1)^($Z13*2))/$Z13,IF(AND($H13=1,BG$1&gt;($Y13+$Z13*2),BG$1&lt;=($Y13+$Z13*3)),($T13*(1+$Z$1)^($Z13*3))/$Z13,IF(AND($H13=1,BG$1&gt;($Y13+$Z13*3),BG$1&lt;=($Y13+$Z13*4)),($T13*(1+$Z$1)^($Z13*4))/$Z13,IF(AND($G13=1,BG$1&lt;=$N13),0,IF(AND($G13=1,BG$1&gt;$N13,BG$1&lt;=($Y13+$Z13)),-1*PMT(VLOOKUP($P13,'9 - Finance Strategy Parameters'!$B$3:$C$6,2)/12,$Z13*12,$M13),IF(AND($G13=1,BG$1&gt;($Y13+$Z13),BG$1&lt;=($Y13+$Z13*2)),-1*PMT(VLOOKUP($P13,'9 - Finance Strategy Parameters'!$B$3:$C$6,2)/12,$Z13*12,$M13*(1+$Z$1)^($Z13*2)),IF(AND($G13=1,BG$1&gt;($Y13+$Z13*2),BG$1&lt;=($Y13+$Z13*3)),-1*PMT(VLOOKUP($P13,'9 - Finance Strategy Parameters'!$B$3:$C$6,2)/12,$Z13*12,$M13*(1+$Z$1)^($Z13*3)),"FAILURE"))))))))))</f>
        <v>0</v>
      </c>
      <c r="BH13" s="159">
        <f>IF($F13=1,0,IF(AND($H13=1,BH$1&lt;=$Y13),$V13,IF(AND($H13=1,BH$1&gt;$Y13,BH$1&lt;=$Y13+$Z13),($T13*(1+$Z$1)^$Z13)/$Z13,IF(AND($H13=1,BH$1&gt;($Y13+$Z13),BH$1&lt;=($Y13+$Z13*2)),($T13*(1+$Z$1)^($Z13*2))/$Z13,IF(AND($H13=1,BH$1&gt;($Y13+$Z13*2),BH$1&lt;=($Y13+$Z13*3)),($T13*(1+$Z$1)^($Z13*3))/$Z13,IF(AND($H13=1,BH$1&gt;($Y13+$Z13*3),BH$1&lt;=($Y13+$Z13*4)),($T13*(1+$Z$1)^($Z13*4))/$Z13,IF(AND($G13=1,BH$1&lt;=$N13),0,IF(AND($G13=1,BH$1&gt;$N13,BH$1&lt;=($Y13+$Z13)),-1*PMT(VLOOKUP($P13,'9 - Finance Strategy Parameters'!$B$3:$C$6,2)/12,$Z13*12,$M13),IF(AND($G13=1,BH$1&gt;($Y13+$Z13),BH$1&lt;=($Y13+$Z13*2)),-1*PMT(VLOOKUP($P13,'9 - Finance Strategy Parameters'!$B$3:$C$6,2)/12,$Z13*12,$M13*(1+$Z$1)^($Z13*2)),IF(AND($G13=1,BH$1&gt;($Y13+$Z13*2),BH$1&lt;=($Y13+$Z13*3)),-1*PMT(VLOOKUP($P13,'9 - Finance Strategy Parameters'!$B$3:$C$6,2)/12,$Z13*12,$M13*(1+$Z$1)^($Z13*3)),"FAILURE"))))))))))</f>
        <v>0</v>
      </c>
      <c r="BI13" s="159">
        <f>IF($F13=1,0,IF(AND($H13=1,BI$1&lt;=$Y13),$V13,IF(AND($H13=1,BI$1&gt;$Y13,BI$1&lt;=$Y13+$Z13),($T13*(1+$Z$1)^$Z13)/$Z13,IF(AND($H13=1,BI$1&gt;($Y13+$Z13),BI$1&lt;=($Y13+$Z13*2)),($T13*(1+$Z$1)^($Z13*2))/$Z13,IF(AND($H13=1,BI$1&gt;($Y13+$Z13*2),BI$1&lt;=($Y13+$Z13*3)),($T13*(1+$Z$1)^($Z13*3))/$Z13,IF(AND($H13=1,BI$1&gt;($Y13+$Z13*3),BI$1&lt;=($Y13+$Z13*4)),($T13*(1+$Z$1)^($Z13*4))/$Z13,IF(AND($G13=1,BI$1&lt;=$N13),0,IF(AND($G13=1,BI$1&gt;$N13,BI$1&lt;=($Y13+$Z13)),-1*PMT(VLOOKUP($P13,'9 - Finance Strategy Parameters'!$B$3:$C$6,2)/12,$Z13*12,$M13),IF(AND($G13=1,BI$1&gt;($Y13+$Z13),BI$1&lt;=($Y13+$Z13*2)),-1*PMT(VLOOKUP($P13,'9 - Finance Strategy Parameters'!$B$3:$C$6,2)/12,$Z13*12,$M13*(1+$Z$1)^($Z13*2)),IF(AND($G13=1,BI$1&gt;($Y13+$Z13*2),BI$1&lt;=($Y13+$Z13*3)),-1*PMT(VLOOKUP($P13,'9 - Finance Strategy Parameters'!$B$3:$C$6,2)/12,$Z13*12,$M13*(1+$Z$1)^($Z13*3)),"FAILURE"))))))))))</f>
        <v>0</v>
      </c>
      <c r="BJ13" s="159">
        <f>IF($F13=1,0,IF(AND($H13=1,BJ$1&lt;=$Y13),$V13,IF(AND($H13=1,BJ$1&gt;$Y13,BJ$1&lt;=$Y13+$Z13),($T13*(1+$Z$1)^$Z13)/$Z13,IF(AND($H13=1,BJ$1&gt;($Y13+$Z13),BJ$1&lt;=($Y13+$Z13*2)),($T13*(1+$Z$1)^($Z13*2))/$Z13,IF(AND($H13=1,BJ$1&gt;($Y13+$Z13*2),BJ$1&lt;=($Y13+$Z13*3)),($T13*(1+$Z$1)^($Z13*3))/$Z13,IF(AND($H13=1,BJ$1&gt;($Y13+$Z13*3),BJ$1&lt;=($Y13+$Z13*4)),($T13*(1+$Z$1)^($Z13*4))/$Z13,IF(AND($G13=1,BJ$1&lt;=$N13),0,IF(AND($G13=1,BJ$1&gt;$N13,BJ$1&lt;=($Y13+$Z13)),-1*PMT(VLOOKUP($P13,'9 - Finance Strategy Parameters'!$B$3:$C$6,2)/12,$Z13*12,$M13),IF(AND($G13=1,BJ$1&gt;($Y13+$Z13),BJ$1&lt;=($Y13+$Z13*2)),-1*PMT(VLOOKUP($P13,'9 - Finance Strategy Parameters'!$B$3:$C$6,2)/12,$Z13*12,$M13*(1+$Z$1)^($Z13*2)),IF(AND($G13=1,BJ$1&gt;($Y13+$Z13*2),BJ$1&lt;=($Y13+$Z13*3)),-1*PMT(VLOOKUP($P13,'9 - Finance Strategy Parameters'!$B$3:$C$6,2)/12,$Z13*12,$M13*(1+$Z$1)^($Z13*3)),"FAILURE"))))))))))</f>
        <v>0</v>
      </c>
      <c r="BK13" s="159">
        <f>IF($F13=1,0,IF(AND($H13=1,BK$1&lt;=$Y13),$V13,IF(AND($H13=1,BK$1&gt;$Y13,BK$1&lt;=$Y13+$Z13),($T13*(1+$Z$1)^$Z13)/$Z13,IF(AND($H13=1,BK$1&gt;($Y13+$Z13),BK$1&lt;=($Y13+$Z13*2)),($T13*(1+$Z$1)^($Z13*2))/$Z13,IF(AND($H13=1,BK$1&gt;($Y13+$Z13*2),BK$1&lt;=($Y13+$Z13*3)),($T13*(1+$Z$1)^($Z13*3))/$Z13,IF(AND($H13=1,BK$1&gt;($Y13+$Z13*3),BK$1&lt;=($Y13+$Z13*4)),($T13*(1+$Z$1)^($Z13*4))/$Z13,IF(AND($G13=1,BK$1&lt;=$N13),0,IF(AND($G13=1,BK$1&gt;$N13,BK$1&lt;=($Y13+$Z13)),-1*PMT(VLOOKUP($P13,'9 - Finance Strategy Parameters'!$B$3:$C$6,2)/12,$Z13*12,$M13),IF(AND($G13=1,BK$1&gt;($Y13+$Z13),BK$1&lt;=($Y13+$Z13*2)),-1*PMT(VLOOKUP($P13,'9 - Finance Strategy Parameters'!$B$3:$C$6,2)/12,$Z13*12,$M13*(1+$Z$1)^($Z13*2)),IF(AND($G13=1,BK$1&gt;($Y13+$Z13*2),BK$1&lt;=($Y13+$Z13*3)),-1*PMT(VLOOKUP($P13,'9 - Finance Strategy Parameters'!$B$3:$C$6,2)/12,$Z13*12,$M13*(1+$Z$1)^($Z13*3)),"FAILURE"))))))))))</f>
        <v>0</v>
      </c>
      <c r="BL13" s="159">
        <f>IF($F13=1,0,IF(AND($H13=1,BL$1&lt;=$Y13),$V13,IF(AND($H13=1,BL$1&gt;$Y13,BL$1&lt;=$Y13+$Z13),($T13*(1+$Z$1)^$Z13)/$Z13,IF(AND($H13=1,BL$1&gt;($Y13+$Z13),BL$1&lt;=($Y13+$Z13*2)),($T13*(1+$Z$1)^($Z13*2))/$Z13,IF(AND($H13=1,BL$1&gt;($Y13+$Z13*2),BL$1&lt;=($Y13+$Z13*3)),($T13*(1+$Z$1)^($Z13*3))/$Z13,IF(AND($H13=1,BL$1&gt;($Y13+$Z13*3),BL$1&lt;=($Y13+$Z13*4)),($T13*(1+$Z$1)^($Z13*4))/$Z13,IF(AND($G13=1,BL$1&lt;=$N13),0,IF(AND($G13=1,BL$1&gt;$N13,BL$1&lt;=($Y13+$Z13)),-1*PMT(VLOOKUP($P13,'9 - Finance Strategy Parameters'!$B$3:$C$6,2)/12,$Z13*12,$M13),IF(AND($G13=1,BL$1&gt;($Y13+$Z13),BL$1&lt;=($Y13+$Z13*2)),-1*PMT(VLOOKUP($P13,'9 - Finance Strategy Parameters'!$B$3:$C$6,2)/12,$Z13*12,$M13*(1+$Z$1)^($Z13*2)),IF(AND($G13=1,BL$1&gt;($Y13+$Z13*2),BL$1&lt;=($Y13+$Z13*3)),-1*PMT(VLOOKUP($P13,'9 - Finance Strategy Parameters'!$B$3:$C$6,2)/12,$Z13*12,$M13*(1+$Z$1)^($Z13*3)),"FAILURE"))))))))))</f>
        <v>0</v>
      </c>
      <c r="BM13" s="159">
        <f>IF($F13=1,0,IF(AND($H13=1,BM$1&lt;=$Y13),$V13,IF(AND($H13=1,BM$1&gt;$Y13,BM$1&lt;=$Y13+$Z13),($T13*(1+$Z$1)^$Z13)/$Z13,IF(AND($H13=1,BM$1&gt;($Y13+$Z13),BM$1&lt;=($Y13+$Z13*2)),($T13*(1+$Z$1)^($Z13*2))/$Z13,IF(AND($H13=1,BM$1&gt;($Y13+$Z13*2),BM$1&lt;=($Y13+$Z13*3)),($T13*(1+$Z$1)^($Z13*3))/$Z13,IF(AND($H13=1,BM$1&gt;($Y13+$Z13*3),BM$1&lt;=($Y13+$Z13*4)),($T13*(1+$Z$1)^($Z13*4))/$Z13,IF(AND($G13=1,BM$1&lt;=$N13),0,IF(AND($G13=1,BM$1&gt;$N13,BM$1&lt;=($Y13+$Z13)),-1*PMT(VLOOKUP($P13,'9 - Finance Strategy Parameters'!$B$3:$C$6,2)/12,$Z13*12,$M13),IF(AND($G13=1,BM$1&gt;($Y13+$Z13),BM$1&lt;=($Y13+$Z13*2)),-1*PMT(VLOOKUP($P13,'9 - Finance Strategy Parameters'!$B$3:$C$6,2)/12,$Z13*12,$M13*(1+$Z$1)^($Z13*2)),IF(AND($G13=1,BM$1&gt;($Y13+$Z13*2),BM$1&lt;=($Y13+$Z13*3)),-1*PMT(VLOOKUP($P13,'9 - Finance Strategy Parameters'!$B$3:$C$6,2)/12,$Z13*12,$M13*(1+$Z$1)^($Z13*3)),"FAILURE"))))))))))</f>
        <v>0</v>
      </c>
      <c r="BN13" s="159">
        <f>IF($F13=1,0,IF(AND($H13=1,BN$1&lt;=$Y13),$V13,IF(AND($H13=1,BN$1&gt;$Y13,BN$1&lt;=$Y13+$Z13),($T13*(1+$Z$1)^$Z13)/$Z13,IF(AND($H13=1,BN$1&gt;($Y13+$Z13),BN$1&lt;=($Y13+$Z13*2)),($T13*(1+$Z$1)^($Z13*2))/$Z13,IF(AND($H13=1,BN$1&gt;($Y13+$Z13*2),BN$1&lt;=($Y13+$Z13*3)),($T13*(1+$Z$1)^($Z13*3))/$Z13,IF(AND($H13=1,BN$1&gt;($Y13+$Z13*3),BN$1&lt;=($Y13+$Z13*4)),($T13*(1+$Z$1)^($Z13*4))/$Z13,IF(AND($G13=1,BN$1&lt;=$N13),0,IF(AND($G13=1,BN$1&gt;$N13,BN$1&lt;=($Y13+$Z13)),-1*PMT(VLOOKUP($P13,'9 - Finance Strategy Parameters'!$B$3:$C$6,2)/12,$Z13*12,$M13),IF(AND($G13=1,BN$1&gt;($Y13+$Z13),BN$1&lt;=($Y13+$Z13*2)),-1*PMT(VLOOKUP($P13,'9 - Finance Strategy Parameters'!$B$3:$C$6,2)/12,$Z13*12,$M13*(1+$Z$1)^($Z13*2)),IF(AND($G13=1,BN$1&gt;($Y13+$Z13*2),BN$1&lt;=($Y13+$Z13*3)),-1*PMT(VLOOKUP($P13,'9 - Finance Strategy Parameters'!$B$3:$C$6,2)/12,$Z13*12,$M13*(1+$Z$1)^($Z13*3)),"FAILURE"))))))))))</f>
        <v>0</v>
      </c>
      <c r="BO13" s="159">
        <f>IF($F13=1,0,IF(AND($H13=1,BO$1&lt;=$Y13),$V13,IF(AND($H13=1,BO$1&gt;$Y13,BO$1&lt;=$Y13+$Z13),($T13*(1+$Z$1)^$Z13)/$Z13,IF(AND($H13=1,BO$1&gt;($Y13+$Z13),BO$1&lt;=($Y13+$Z13*2)),($T13*(1+$Z$1)^($Z13*2))/$Z13,IF(AND($H13=1,BO$1&gt;($Y13+$Z13*2),BO$1&lt;=($Y13+$Z13*3)),($T13*(1+$Z$1)^($Z13*3))/$Z13,IF(AND($H13=1,BO$1&gt;($Y13+$Z13*3),BO$1&lt;=($Y13+$Z13*4)),($T13*(1+$Z$1)^($Z13*4))/$Z13,IF(AND($G13=1,BO$1&lt;=$N13),0,IF(AND($G13=1,BO$1&gt;$N13,BO$1&lt;=($Y13+$Z13)),-1*PMT(VLOOKUP($P13,'9 - Finance Strategy Parameters'!$B$3:$C$6,2)/12,$Z13*12,$M13),IF(AND($G13=1,BO$1&gt;($Y13+$Z13),BO$1&lt;=($Y13+$Z13*2)),-1*PMT(VLOOKUP($P13,'9 - Finance Strategy Parameters'!$B$3:$C$6,2)/12,$Z13*12,$M13*(1+$Z$1)^($Z13*2)),IF(AND($G13=1,BO$1&gt;($Y13+$Z13*2),BO$1&lt;=($Y13+$Z13*3)),-1*PMT(VLOOKUP($P13,'9 - Finance Strategy Parameters'!$B$3:$C$6,2)/12,$Z13*12,$M13*(1+$Z$1)^($Z13*3)),"FAILURE"))))))))))</f>
        <v>0</v>
      </c>
      <c r="BP13" s="159">
        <f>IF($F13=1,0,IF(AND($H13=1,BP$1&lt;=$Y13),$V13,IF(AND($H13=1,BP$1&gt;$Y13,BP$1&lt;=$Y13+$Z13),($T13*(1+$Z$1)^$Z13)/$Z13,IF(AND($H13=1,BP$1&gt;($Y13+$Z13),BP$1&lt;=($Y13+$Z13*2)),($T13*(1+$Z$1)^($Z13*2))/$Z13,IF(AND($H13=1,BP$1&gt;($Y13+$Z13*2),BP$1&lt;=($Y13+$Z13*3)),($T13*(1+$Z$1)^($Z13*3))/$Z13,IF(AND($H13=1,BP$1&gt;($Y13+$Z13*3),BP$1&lt;=($Y13+$Z13*4)),($T13*(1+$Z$1)^($Z13*4))/$Z13,IF(AND($G13=1,BP$1&lt;=$N13),0,IF(AND($G13=1,BP$1&gt;$N13,BP$1&lt;=($Y13+$Z13)),-1*PMT(VLOOKUP($P13,'9 - Finance Strategy Parameters'!$B$3:$C$6,2)/12,$Z13*12,$M13),IF(AND($G13=1,BP$1&gt;($Y13+$Z13),BP$1&lt;=($Y13+$Z13*2)),-1*PMT(VLOOKUP($P13,'9 - Finance Strategy Parameters'!$B$3:$C$6,2)/12,$Z13*12,$M13*(1+$Z$1)^($Z13*2)),IF(AND($G13=1,BP$1&gt;($Y13+$Z13*2),BP$1&lt;=($Y13+$Z13*3)),-1*PMT(VLOOKUP($P13,'9 - Finance Strategy Parameters'!$B$3:$C$6,2)/12,$Z13*12,$M13*(1+$Z$1)^($Z13*3)),"FAILURE"))))))))))</f>
        <v>0</v>
      </c>
      <c r="BQ13" s="159">
        <f>IF($F13=1,0,IF(AND($H13=1,BQ$1&lt;=$Y13),$V13,IF(AND($H13=1,BQ$1&gt;$Y13,BQ$1&lt;=$Y13+$Z13),($T13*(1+$Z$1)^$Z13)/$Z13,IF(AND($H13=1,BQ$1&gt;($Y13+$Z13),BQ$1&lt;=($Y13+$Z13*2)),($T13*(1+$Z$1)^($Z13*2))/$Z13,IF(AND($H13=1,BQ$1&gt;($Y13+$Z13*2),BQ$1&lt;=($Y13+$Z13*3)),($T13*(1+$Z$1)^($Z13*3))/$Z13,IF(AND($H13=1,BQ$1&gt;($Y13+$Z13*3),BQ$1&lt;=($Y13+$Z13*4)),($T13*(1+$Z$1)^($Z13*4))/$Z13,IF(AND($G13=1,BQ$1&lt;=$N13),0,IF(AND($G13=1,BQ$1&gt;$N13,BQ$1&lt;=($Y13+$Z13)),-1*PMT(VLOOKUP($P13,'9 - Finance Strategy Parameters'!$B$3:$C$6,2)/12,$Z13*12,$M13),IF(AND($G13=1,BQ$1&gt;($Y13+$Z13),BQ$1&lt;=($Y13+$Z13*2)),-1*PMT(VLOOKUP($P13,'9 - Finance Strategy Parameters'!$B$3:$C$6,2)/12,$Z13*12,$M13*(1+$Z$1)^($Z13*2)),IF(AND($G13=1,BQ$1&gt;($Y13+$Z13*2),BQ$1&lt;=($Y13+$Z13*3)),-1*PMT(VLOOKUP($P13,'9 - Finance Strategy Parameters'!$B$3:$C$6,2)/12,$Z13*12,$M13*(1+$Z$1)^($Z13*3)),"FAILURE"))))))))))</f>
        <v>0</v>
      </c>
      <c r="BR13" s="159">
        <f>IF($F13=1,0,IF(AND($H13=1,BR$1&lt;=$Y13),$V13,IF(AND($H13=1,BR$1&gt;$Y13,BR$1&lt;=$Y13+$Z13),($T13*(1+$Z$1)^$Z13)/$Z13,IF(AND($H13=1,BR$1&gt;($Y13+$Z13),BR$1&lt;=($Y13+$Z13*2)),($T13*(1+$Z$1)^($Z13*2))/$Z13,IF(AND($H13=1,BR$1&gt;($Y13+$Z13*2),BR$1&lt;=($Y13+$Z13*3)),($T13*(1+$Z$1)^($Z13*3))/$Z13,IF(AND($H13=1,BR$1&gt;($Y13+$Z13*3),BR$1&lt;=($Y13+$Z13*4)),($T13*(1+$Z$1)^($Z13*4))/$Z13,IF(AND($G13=1,BR$1&lt;=$N13),0,IF(AND($G13=1,BR$1&gt;$N13,BR$1&lt;=($Y13+$Z13)),-1*PMT(VLOOKUP($P13,'9 - Finance Strategy Parameters'!$B$3:$C$6,2)/12,$Z13*12,$M13),IF(AND($G13=1,BR$1&gt;($Y13+$Z13),BR$1&lt;=($Y13+$Z13*2)),-1*PMT(VLOOKUP($P13,'9 - Finance Strategy Parameters'!$B$3:$C$6,2)/12,$Z13*12,$M13*(1+$Z$1)^($Z13*2)),IF(AND($G13=1,BR$1&gt;($Y13+$Z13*2),BR$1&lt;=($Y13+$Z13*3)),-1*PMT(VLOOKUP($P13,'9 - Finance Strategy Parameters'!$B$3:$C$6,2)/12,$Z13*12,$M13*(1+$Z$1)^($Z13*3)),"FAILURE"))))))))))</f>
        <v>0</v>
      </c>
      <c r="BS13" s="159">
        <f>IF($F13=1,0,IF(AND($H13=1,BS$1&lt;=$Y13),$V13,IF(AND($H13=1,BS$1&gt;$Y13,BS$1&lt;=$Y13+$Z13),($T13*(1+$Z$1)^$Z13)/$Z13,IF(AND($H13=1,BS$1&gt;($Y13+$Z13),BS$1&lt;=($Y13+$Z13*2)),($T13*(1+$Z$1)^($Z13*2))/$Z13,IF(AND($H13=1,BS$1&gt;($Y13+$Z13*2),BS$1&lt;=($Y13+$Z13*3)),($T13*(1+$Z$1)^($Z13*3))/$Z13,IF(AND($H13=1,BS$1&gt;($Y13+$Z13*3),BS$1&lt;=($Y13+$Z13*4)),($T13*(1+$Z$1)^($Z13*4))/$Z13,IF(AND($G13=1,BS$1&lt;=$N13),0,IF(AND($G13=1,BS$1&gt;$N13,BS$1&lt;=($Y13+$Z13)),-1*PMT(VLOOKUP($P13,'9 - Finance Strategy Parameters'!$B$3:$C$6,2)/12,$Z13*12,$M13),IF(AND($G13=1,BS$1&gt;($Y13+$Z13),BS$1&lt;=($Y13+$Z13*2)),-1*PMT(VLOOKUP($P13,'9 - Finance Strategy Parameters'!$B$3:$C$6,2)/12,$Z13*12,$M13*(1+$Z$1)^($Z13*2)),IF(AND($G13=1,BS$1&gt;($Y13+$Z13*2),BS$1&lt;=($Y13+$Z13*3)),-1*PMT(VLOOKUP($P13,'9 - Finance Strategy Parameters'!$B$3:$C$6,2)/12,$Z13*12,$M13*(1+$Z$1)^($Z13*3)),"FAILURE"))))))))))</f>
        <v>0</v>
      </c>
      <c r="BT13" s="159">
        <f>IF($F13=1,0,IF(AND($H13=1,BT$1&lt;=$Y13),$V13,IF(AND($H13=1,BT$1&gt;$Y13,BT$1&lt;=$Y13+$Z13),($T13*(1+$Z$1)^$Z13)/$Z13,IF(AND($H13=1,BT$1&gt;($Y13+$Z13),BT$1&lt;=($Y13+$Z13*2)),($T13*(1+$Z$1)^($Z13*2))/$Z13,IF(AND($H13=1,BT$1&gt;($Y13+$Z13*2),BT$1&lt;=($Y13+$Z13*3)),($T13*(1+$Z$1)^($Z13*3))/$Z13,IF(AND($H13=1,BT$1&gt;($Y13+$Z13*3),BT$1&lt;=($Y13+$Z13*4)),($T13*(1+$Z$1)^($Z13*4))/$Z13,IF(AND($G13=1,BT$1&lt;=$N13),0,IF(AND($G13=1,BT$1&gt;$N13,BT$1&lt;=($Y13+$Z13)),-1*PMT(VLOOKUP($P13,'9 - Finance Strategy Parameters'!$B$3:$C$6,2)/12,$Z13*12,$M13),IF(AND($G13=1,BT$1&gt;($Y13+$Z13),BT$1&lt;=($Y13+$Z13*2)),-1*PMT(VLOOKUP($P13,'9 - Finance Strategy Parameters'!$B$3:$C$6,2)/12,$Z13*12,$M13*(1+$Z$1)^($Z13*2)),IF(AND($G13=1,BT$1&gt;($Y13+$Z13*2),BT$1&lt;=($Y13+$Z13*3)),-1*PMT(VLOOKUP($P13,'9 - Finance Strategy Parameters'!$B$3:$C$6,2)/12,$Z13*12,$M13*(1+$Z$1)^($Z13*3)),"FAILURE"))))))))))</f>
        <v>0</v>
      </c>
    </row>
    <row r="14" spans="1:72" ht="30" x14ac:dyDescent="0.25">
      <c r="A14" s="10" t="s">
        <v>34</v>
      </c>
      <c r="B14" s="138">
        <f>INDEX('8-Choosing Asset Strategies'!$B$4:$B$101,MATCH('9 - Financing Strategy'!C14,'8-Choosing Asset Strategies'!$C$4:$C$101,0))</f>
        <v>1</v>
      </c>
      <c r="C14" s="28" t="s">
        <v>123</v>
      </c>
      <c r="D14" s="13" t="str">
        <f>IF(INDEX('8-Choosing Asset Strategies'!$CW$4:$CW$101,MATCH($C14,'8-Choosing Asset Strategies'!$C$4:$C$101,0))=0,"",INDEX('8-Choosing Asset Strategies'!$CW$4:$CW$101,MATCH(C14,'8-Choosing Asset Strategies'!$C$4:$C$101,0)))</f>
        <v>Should be upgraded to 4" line</v>
      </c>
      <c r="E14" s="27"/>
      <c r="F14" s="138">
        <v>1</v>
      </c>
      <c r="G14" s="138"/>
      <c r="H14" s="138"/>
      <c r="J14" s="143">
        <f>IF(F14=1,ROUND(INDEX('8-Choosing Asset Strategies'!$DL$4:$DL$101,MATCH($C14,'8-Choosing Asset Strategies'!$C$4:$C$101,0)),2),"")</f>
        <v>22795.759999999998</v>
      </c>
      <c r="K14" s="12">
        <f>IF(F14=1,ROUND(INDEX('8-Choosing Asset Strategies'!$DC$4:$DC$101,MATCH($C14,'8-Choosing Asset Strategies'!$C$4:$C$101,0)),2),"")</f>
        <v>10</v>
      </c>
      <c r="L14" s="12"/>
      <c r="M14" s="143" t="str">
        <f>IF(G14=1,ROUND(INDEX('8-Choosing Asset Strategies'!$DL$4:$DL$101,MATCH($C14,'8-Choosing Asset Strategies'!$C$4:$C$101,0)),2),"")</f>
        <v/>
      </c>
      <c r="N14" s="12" t="str">
        <f>IF(G14=1,ROUND(INDEX('8-Choosing Asset Strategies'!$DC$4:$DC$101,MATCH($C14,'8-Choosing Asset Strategies'!$C$4:$C$101,0)),2),"")</f>
        <v/>
      </c>
      <c r="O14" s="12" t="str">
        <f>IF(G14="","",INDEX('9 - Finance Strategy Parameters'!$H$3:$H$9,MATCH(B14,'9 - Finance Strategy Parameters'!$F$3:$F$9,0)))</f>
        <v/>
      </c>
      <c r="P14" s="12"/>
      <c r="Q14" s="144" t="str">
        <f>IFERROR((M14*INDEX('9 - Finance Strategy Parameters'!$C$3:$C$6,MATCH(P14,'9 - Finance Strategy Parameters'!$B$3:$B$6,0))/12*(1+INDEX('9 - Finance Strategy Parameters'!$C$3:$C$6,MATCH(P14,'9 - Finance Strategy Parameters'!$B$3:$B$6,0))/12)^(O14*12))/((1+INDEX('9 - Finance Strategy Parameters'!$C$3:$C$6,MATCH(P14,'9 - Finance Strategy Parameters'!$B$3:$B$6,0))/12)^(O14*12)-1),"")</f>
        <v/>
      </c>
      <c r="R14" s="144" t="str">
        <f t="shared" si="3"/>
        <v/>
      </c>
      <c r="S14" s="12"/>
      <c r="T14" s="143" t="str">
        <f>IF(H14=1,ROUND(INDEX('8-Choosing Asset Strategies'!$DL$4:$DL$101,MATCH($C14,'8-Choosing Asset Strategies'!$C$4:$C$101,0)),2),"")</f>
        <v/>
      </c>
      <c r="U14" s="145" t="str">
        <f>IF(H14=1,ROUND(INDEX('8-Choosing Asset Strategies'!$DC$4:$DC$101,MATCH($C14,'8-Choosing Asset Strategies'!$C$4:$C$101,0)),2),"")</f>
        <v/>
      </c>
      <c r="V14" s="101" t="str">
        <f t="shared" si="1"/>
        <v/>
      </c>
      <c r="W14" s="155" t="str">
        <f t="shared" si="2"/>
        <v/>
      </c>
      <c r="Y14">
        <f>INDEX('8-Choosing Asset Strategies'!$DC$4:$DC$101,MATCH(C14,'8-Choosing Asset Strategies'!$C$4:$C$101,0))</f>
        <v>10</v>
      </c>
      <c r="Z14">
        <f>INDEX('8-Choosing Asset Strategies'!$DA$4:$DA$101,MATCH(C14,'8-Choosing Asset Strategies'!$C$4:$C$101,0))</f>
        <v>35</v>
      </c>
      <c r="AB14" s="159">
        <f>IF($F14=1,0,IF(AND($H14=1,AB$1&lt;=$Y14),$V14,IF(AND($H14=1,AB$1&gt;$Y14,AB$1&lt;=$Y14+$Z14),($T14*(1+$Z$1)^$Z14)/$Z14,IF(AND($H14=1,AB$1&gt;($Y14+$Z14),AB$1&lt;=($Y14+$Z14*2)),($T14*(1+$Z$1)^($Z14*2))/$Z14,IF(AND($H14=1,AB$1&gt;($Y14+$Z14*2),AB$1&lt;=($Y14+$Z14*3)),($T14*(1+$Z$1)^($Z14*3))/$Z14,IF(AND($H14=1,AB$1&gt;($Y14+$Z14*3),AB$1&lt;=($Y14+$Z14*4)),($T14*(1+$Z$1)^($Z14*4))/$Z14,IF(AND($G14=1,AB$1&lt;=$N14),0,IF(AND($G14=1,AB$1&gt;$N14,AB$1&lt;=($Y14+$Z14)),-1*PMT(VLOOKUP($P14,'9 - Finance Strategy Parameters'!$B$3:$C$6,2)/12,$Z14*12,$M14),IF(AND($G14=1,AB$1&gt;($Y14+$Z14),AB$1&lt;=($Y14+$Z14*2)),-1*PMT(VLOOKUP($P14,'9 - Finance Strategy Parameters'!$B$3:$C$6,2)/12,$Z14*12,$M14*(1+$Z$1)^($Z14*2)),IF(AND($G14=1,AB$1&gt;($Y14+$Z14*2),AB$1&lt;=($Y14+$Z14*3)),-1*PMT(VLOOKUP($P14,'9 - Finance Strategy Parameters'!$B$3:$C$6,2)/12,$Z14*12,$M14*(1+$Z$1)^($Z14*3)),"FAILURE"))))))))))</f>
        <v>0</v>
      </c>
      <c r="AC14" s="159">
        <f>IF($F14=1,0,IF(AND($H14=1,AC$1&lt;=$Y14),$V14,IF(AND($H14=1,AC$1&gt;$Y14,AC$1&lt;=$Y14+$Z14),($T14*(1+$Z$1)^$Z14)/$Z14,IF(AND($H14=1,AC$1&gt;($Y14+$Z14),AC$1&lt;=($Y14+$Z14*2)),($T14*(1+$Z$1)^($Z14*2))/$Z14,IF(AND($H14=1,AC$1&gt;($Y14+$Z14*2),AC$1&lt;=($Y14+$Z14*3)),($T14*(1+$Z$1)^($Z14*3))/$Z14,IF(AND($H14=1,AC$1&gt;($Y14+$Z14*3),AC$1&lt;=($Y14+$Z14*4)),($T14*(1+$Z$1)^($Z14*4))/$Z14,IF(AND($G14=1,AC$1&lt;=$N14),0,IF(AND($G14=1,AC$1&gt;$N14,AC$1&lt;=($Y14+$Z14)),-1*PMT(VLOOKUP($P14,'9 - Finance Strategy Parameters'!$B$3:$C$6,2)/12,$Z14*12,$M14),IF(AND($G14=1,AC$1&gt;($Y14+$Z14),AC$1&lt;=($Y14+$Z14*2)),-1*PMT(VLOOKUP($P14,'9 - Finance Strategy Parameters'!$B$3:$C$6,2)/12,$Z14*12,$M14*(1+$Z$1)^($Z14*2)),IF(AND($G14=1,AC$1&gt;($Y14+$Z14*2),AC$1&lt;=($Y14+$Z14*3)),-1*PMT(VLOOKUP($P14,'9 - Finance Strategy Parameters'!$B$3:$C$6,2)/12,$Z14*12,$M14*(1+$Z$1)^($Z14*3)),"FAILURE"))))))))))</f>
        <v>0</v>
      </c>
      <c r="AD14" s="159">
        <f>IF($F14=1,0,IF(AND($H14=1,AD$1&lt;=$Y14),$V14,IF(AND($H14=1,AD$1&gt;$Y14,AD$1&lt;=$Y14+$Z14),($T14*(1+$Z$1)^$Z14)/$Z14,IF(AND($H14=1,AD$1&gt;($Y14+$Z14),AD$1&lt;=($Y14+$Z14*2)),($T14*(1+$Z$1)^($Z14*2))/$Z14,IF(AND($H14=1,AD$1&gt;($Y14+$Z14*2),AD$1&lt;=($Y14+$Z14*3)),($T14*(1+$Z$1)^($Z14*3))/$Z14,IF(AND($H14=1,AD$1&gt;($Y14+$Z14*3),AD$1&lt;=($Y14+$Z14*4)),($T14*(1+$Z$1)^($Z14*4))/$Z14,IF(AND($G14=1,AD$1&lt;=$N14),0,IF(AND($G14=1,AD$1&gt;$N14,AD$1&lt;=($Y14+$Z14)),-1*PMT(VLOOKUP($P14,'9 - Finance Strategy Parameters'!$B$3:$C$6,2)/12,$Z14*12,$M14),IF(AND($G14=1,AD$1&gt;($Y14+$Z14),AD$1&lt;=($Y14+$Z14*2)),-1*PMT(VLOOKUP($P14,'9 - Finance Strategy Parameters'!$B$3:$C$6,2)/12,$Z14*12,$M14*(1+$Z$1)^($Z14*2)),IF(AND($G14=1,AD$1&gt;($Y14+$Z14*2),AD$1&lt;=($Y14+$Z14*3)),-1*PMT(VLOOKUP($P14,'9 - Finance Strategy Parameters'!$B$3:$C$6,2)/12,$Z14*12,$M14*(1+$Z$1)^($Z14*3)),"FAILURE"))))))))))</f>
        <v>0</v>
      </c>
      <c r="AE14" s="159">
        <f>IF($F14=1,0,IF(AND($H14=1,AE$1&lt;=$Y14),$V14,IF(AND($H14=1,AE$1&gt;$Y14,AE$1&lt;=$Y14+$Z14),($T14*(1+$Z$1)^$Z14)/$Z14,IF(AND($H14=1,AE$1&gt;($Y14+$Z14),AE$1&lt;=($Y14+$Z14*2)),($T14*(1+$Z$1)^($Z14*2))/$Z14,IF(AND($H14=1,AE$1&gt;($Y14+$Z14*2),AE$1&lt;=($Y14+$Z14*3)),($T14*(1+$Z$1)^($Z14*3))/$Z14,IF(AND($H14=1,AE$1&gt;($Y14+$Z14*3),AE$1&lt;=($Y14+$Z14*4)),($T14*(1+$Z$1)^($Z14*4))/$Z14,IF(AND($G14=1,AE$1&lt;=$N14),0,IF(AND($G14=1,AE$1&gt;$N14,AE$1&lt;=($Y14+$Z14)),-1*PMT(VLOOKUP($P14,'9 - Finance Strategy Parameters'!$B$3:$C$6,2)/12,$Z14*12,$M14),IF(AND($G14=1,AE$1&gt;($Y14+$Z14),AE$1&lt;=($Y14+$Z14*2)),-1*PMT(VLOOKUP($P14,'9 - Finance Strategy Parameters'!$B$3:$C$6,2)/12,$Z14*12,$M14*(1+$Z$1)^($Z14*2)),IF(AND($G14=1,AE$1&gt;($Y14+$Z14*2),AE$1&lt;=($Y14+$Z14*3)),-1*PMT(VLOOKUP($P14,'9 - Finance Strategy Parameters'!$B$3:$C$6,2)/12,$Z14*12,$M14*(1+$Z$1)^($Z14*3)),"FAILURE"))))))))))</f>
        <v>0</v>
      </c>
      <c r="AF14" s="159">
        <f>IF($F14=1,0,IF(AND($H14=1,AF$1&lt;=$Y14),$V14,IF(AND($H14=1,AF$1&gt;$Y14,AF$1&lt;=$Y14+$Z14),($T14*(1+$Z$1)^$Z14)/$Z14,IF(AND($H14=1,AF$1&gt;($Y14+$Z14),AF$1&lt;=($Y14+$Z14*2)),($T14*(1+$Z$1)^($Z14*2))/$Z14,IF(AND($H14=1,AF$1&gt;($Y14+$Z14*2),AF$1&lt;=($Y14+$Z14*3)),($T14*(1+$Z$1)^($Z14*3))/$Z14,IF(AND($H14=1,AF$1&gt;($Y14+$Z14*3),AF$1&lt;=($Y14+$Z14*4)),($T14*(1+$Z$1)^($Z14*4))/$Z14,IF(AND($G14=1,AF$1&lt;=$N14),0,IF(AND($G14=1,AF$1&gt;$N14,AF$1&lt;=($Y14+$Z14)),-1*PMT(VLOOKUP($P14,'9 - Finance Strategy Parameters'!$B$3:$C$6,2)/12,$Z14*12,$M14),IF(AND($G14=1,AF$1&gt;($Y14+$Z14),AF$1&lt;=($Y14+$Z14*2)),-1*PMT(VLOOKUP($P14,'9 - Finance Strategy Parameters'!$B$3:$C$6,2)/12,$Z14*12,$M14*(1+$Z$1)^($Z14*2)),IF(AND($G14=1,AF$1&gt;($Y14+$Z14*2),AF$1&lt;=($Y14+$Z14*3)),-1*PMT(VLOOKUP($P14,'9 - Finance Strategy Parameters'!$B$3:$C$6,2)/12,$Z14*12,$M14*(1+$Z$1)^($Z14*3)),"FAILURE"))))))))))</f>
        <v>0</v>
      </c>
      <c r="AG14" s="159">
        <f>IF($F14=1,0,IF(AND($H14=1,AG$1&lt;=$Y14),$V14,IF(AND($H14=1,AG$1&gt;$Y14,AG$1&lt;=$Y14+$Z14),($T14*(1+$Z$1)^$Z14)/$Z14,IF(AND($H14=1,AG$1&gt;($Y14+$Z14),AG$1&lt;=($Y14+$Z14*2)),($T14*(1+$Z$1)^($Z14*2))/$Z14,IF(AND($H14=1,AG$1&gt;($Y14+$Z14*2),AG$1&lt;=($Y14+$Z14*3)),($T14*(1+$Z$1)^($Z14*3))/$Z14,IF(AND($H14=1,AG$1&gt;($Y14+$Z14*3),AG$1&lt;=($Y14+$Z14*4)),($T14*(1+$Z$1)^($Z14*4))/$Z14,IF(AND($G14=1,AG$1&lt;=$N14),0,IF(AND($G14=1,AG$1&gt;$N14,AG$1&lt;=($Y14+$Z14)),-1*PMT(VLOOKUP($P14,'9 - Finance Strategy Parameters'!$B$3:$C$6,2)/12,$Z14*12,$M14),IF(AND($G14=1,AG$1&gt;($Y14+$Z14),AG$1&lt;=($Y14+$Z14*2)),-1*PMT(VLOOKUP($P14,'9 - Finance Strategy Parameters'!$B$3:$C$6,2)/12,$Z14*12,$M14*(1+$Z$1)^($Z14*2)),IF(AND($G14=1,AG$1&gt;($Y14+$Z14*2),AG$1&lt;=($Y14+$Z14*3)),-1*PMT(VLOOKUP($P14,'9 - Finance Strategy Parameters'!$B$3:$C$6,2)/12,$Z14*12,$M14*(1+$Z$1)^($Z14*3)),"FAILURE"))))))))))</f>
        <v>0</v>
      </c>
      <c r="AH14" s="159">
        <f>IF($F14=1,0,IF(AND($H14=1,AH$1&lt;=$Y14),$V14,IF(AND($H14=1,AH$1&gt;$Y14,AH$1&lt;=$Y14+$Z14),($T14*(1+$Z$1)^$Z14)/$Z14,IF(AND($H14=1,AH$1&gt;($Y14+$Z14),AH$1&lt;=($Y14+$Z14*2)),($T14*(1+$Z$1)^($Z14*2))/$Z14,IF(AND($H14=1,AH$1&gt;($Y14+$Z14*2),AH$1&lt;=($Y14+$Z14*3)),($T14*(1+$Z$1)^($Z14*3))/$Z14,IF(AND($H14=1,AH$1&gt;($Y14+$Z14*3),AH$1&lt;=($Y14+$Z14*4)),($T14*(1+$Z$1)^($Z14*4))/$Z14,IF(AND($G14=1,AH$1&lt;=$N14),0,IF(AND($G14=1,AH$1&gt;$N14,AH$1&lt;=($Y14+$Z14)),-1*PMT(VLOOKUP($P14,'9 - Finance Strategy Parameters'!$B$3:$C$6,2)/12,$Z14*12,$M14),IF(AND($G14=1,AH$1&gt;($Y14+$Z14),AH$1&lt;=($Y14+$Z14*2)),-1*PMT(VLOOKUP($P14,'9 - Finance Strategy Parameters'!$B$3:$C$6,2)/12,$Z14*12,$M14*(1+$Z$1)^($Z14*2)),IF(AND($G14=1,AH$1&gt;($Y14+$Z14*2),AH$1&lt;=($Y14+$Z14*3)),-1*PMT(VLOOKUP($P14,'9 - Finance Strategy Parameters'!$B$3:$C$6,2)/12,$Z14*12,$M14*(1+$Z$1)^($Z14*3)),"FAILURE"))))))))))</f>
        <v>0</v>
      </c>
      <c r="AI14" s="159">
        <f>IF($F14=1,0,IF(AND($H14=1,AI$1&lt;=$Y14),$V14,IF(AND($H14=1,AI$1&gt;$Y14,AI$1&lt;=$Y14+$Z14),($T14*(1+$Z$1)^$Z14)/$Z14,IF(AND($H14=1,AI$1&gt;($Y14+$Z14),AI$1&lt;=($Y14+$Z14*2)),($T14*(1+$Z$1)^($Z14*2))/$Z14,IF(AND($H14=1,AI$1&gt;($Y14+$Z14*2),AI$1&lt;=($Y14+$Z14*3)),($T14*(1+$Z$1)^($Z14*3))/$Z14,IF(AND($H14=1,AI$1&gt;($Y14+$Z14*3),AI$1&lt;=($Y14+$Z14*4)),($T14*(1+$Z$1)^($Z14*4))/$Z14,IF(AND($G14=1,AI$1&lt;=$N14),0,IF(AND($G14=1,AI$1&gt;$N14,AI$1&lt;=($Y14+$Z14)),-1*PMT(VLOOKUP($P14,'9 - Finance Strategy Parameters'!$B$3:$C$6,2)/12,$Z14*12,$M14),IF(AND($G14=1,AI$1&gt;($Y14+$Z14),AI$1&lt;=($Y14+$Z14*2)),-1*PMT(VLOOKUP($P14,'9 - Finance Strategy Parameters'!$B$3:$C$6,2)/12,$Z14*12,$M14*(1+$Z$1)^($Z14*2)),IF(AND($G14=1,AI$1&gt;($Y14+$Z14*2),AI$1&lt;=($Y14+$Z14*3)),-1*PMT(VLOOKUP($P14,'9 - Finance Strategy Parameters'!$B$3:$C$6,2)/12,$Z14*12,$M14*(1+$Z$1)^($Z14*3)),"FAILURE"))))))))))</f>
        <v>0</v>
      </c>
      <c r="AJ14" s="159">
        <f>IF($F14=1,0,IF(AND($H14=1,AJ$1&lt;=$Y14),$V14,IF(AND($H14=1,AJ$1&gt;$Y14,AJ$1&lt;=$Y14+$Z14),($T14*(1+$Z$1)^$Z14)/$Z14,IF(AND($H14=1,AJ$1&gt;($Y14+$Z14),AJ$1&lt;=($Y14+$Z14*2)),($T14*(1+$Z$1)^($Z14*2))/$Z14,IF(AND($H14=1,AJ$1&gt;($Y14+$Z14*2),AJ$1&lt;=($Y14+$Z14*3)),($T14*(1+$Z$1)^($Z14*3))/$Z14,IF(AND($H14=1,AJ$1&gt;($Y14+$Z14*3),AJ$1&lt;=($Y14+$Z14*4)),($T14*(1+$Z$1)^($Z14*4))/$Z14,IF(AND($G14=1,AJ$1&lt;=$N14),0,IF(AND($G14=1,AJ$1&gt;$N14,AJ$1&lt;=($Y14+$Z14)),-1*PMT(VLOOKUP($P14,'9 - Finance Strategy Parameters'!$B$3:$C$6,2)/12,$Z14*12,$M14),IF(AND($G14=1,AJ$1&gt;($Y14+$Z14),AJ$1&lt;=($Y14+$Z14*2)),-1*PMT(VLOOKUP($P14,'9 - Finance Strategy Parameters'!$B$3:$C$6,2)/12,$Z14*12,$M14*(1+$Z$1)^($Z14*2)),IF(AND($G14=1,AJ$1&gt;($Y14+$Z14*2),AJ$1&lt;=($Y14+$Z14*3)),-1*PMT(VLOOKUP($P14,'9 - Finance Strategy Parameters'!$B$3:$C$6,2)/12,$Z14*12,$M14*(1+$Z$1)^($Z14*3)),"FAILURE"))))))))))</f>
        <v>0</v>
      </c>
      <c r="AK14" s="159">
        <f>IF($F14=1,0,IF(AND($H14=1,AK$1&lt;=$Y14),$V14,IF(AND($H14=1,AK$1&gt;$Y14,AK$1&lt;=$Y14+$Z14),($T14*(1+$Z$1)^$Z14)/$Z14,IF(AND($H14=1,AK$1&gt;($Y14+$Z14),AK$1&lt;=($Y14+$Z14*2)),($T14*(1+$Z$1)^($Z14*2))/$Z14,IF(AND($H14=1,AK$1&gt;($Y14+$Z14*2),AK$1&lt;=($Y14+$Z14*3)),($T14*(1+$Z$1)^($Z14*3))/$Z14,IF(AND($H14=1,AK$1&gt;($Y14+$Z14*3),AK$1&lt;=($Y14+$Z14*4)),($T14*(1+$Z$1)^($Z14*4))/$Z14,IF(AND($G14=1,AK$1&lt;=$N14),0,IF(AND($G14=1,AK$1&gt;$N14,AK$1&lt;=($Y14+$Z14)),-1*PMT(VLOOKUP($P14,'9 - Finance Strategy Parameters'!$B$3:$C$6,2)/12,$Z14*12,$M14),IF(AND($G14=1,AK$1&gt;($Y14+$Z14),AK$1&lt;=($Y14+$Z14*2)),-1*PMT(VLOOKUP($P14,'9 - Finance Strategy Parameters'!$B$3:$C$6,2)/12,$Z14*12,$M14*(1+$Z$1)^($Z14*2)),IF(AND($G14=1,AK$1&gt;($Y14+$Z14*2),AK$1&lt;=($Y14+$Z14*3)),-1*PMT(VLOOKUP($P14,'9 - Finance Strategy Parameters'!$B$3:$C$6,2)/12,$Z14*12,$M14*(1+$Z$1)^($Z14*3)),"FAILURE"))))))))))</f>
        <v>0</v>
      </c>
      <c r="AL14" s="159">
        <f>IF($F14=1,0,IF(AND($H14=1,AL$1&lt;=$Y14),$V14,IF(AND($H14=1,AL$1&gt;$Y14,AL$1&lt;=$Y14+$Z14),($T14*(1+$Z$1)^$Z14)/$Z14,IF(AND($H14=1,AL$1&gt;($Y14+$Z14),AL$1&lt;=($Y14+$Z14*2)),($T14*(1+$Z$1)^($Z14*2))/$Z14,IF(AND($H14=1,AL$1&gt;($Y14+$Z14*2),AL$1&lt;=($Y14+$Z14*3)),($T14*(1+$Z$1)^($Z14*3))/$Z14,IF(AND($H14=1,AL$1&gt;($Y14+$Z14*3),AL$1&lt;=($Y14+$Z14*4)),($T14*(1+$Z$1)^($Z14*4))/$Z14,IF(AND($G14=1,AL$1&lt;=$N14),0,IF(AND($G14=1,AL$1&gt;$N14,AL$1&lt;=($Y14+$Z14)),-1*PMT(VLOOKUP($P14,'9 - Finance Strategy Parameters'!$B$3:$C$6,2)/12,$Z14*12,$M14),IF(AND($G14=1,AL$1&gt;($Y14+$Z14),AL$1&lt;=($Y14+$Z14*2)),-1*PMT(VLOOKUP($P14,'9 - Finance Strategy Parameters'!$B$3:$C$6,2)/12,$Z14*12,$M14*(1+$Z$1)^($Z14*2)),IF(AND($G14=1,AL$1&gt;($Y14+$Z14*2),AL$1&lt;=($Y14+$Z14*3)),-1*PMT(VLOOKUP($P14,'9 - Finance Strategy Parameters'!$B$3:$C$6,2)/12,$Z14*12,$M14*(1+$Z$1)^($Z14*3)),"FAILURE"))))))))))</f>
        <v>0</v>
      </c>
      <c r="AM14" s="159">
        <f>IF($F14=1,0,IF(AND($H14=1,AM$1&lt;=$Y14),$V14,IF(AND($H14=1,AM$1&gt;$Y14,AM$1&lt;=$Y14+$Z14),($T14*(1+$Z$1)^$Z14)/$Z14,IF(AND($H14=1,AM$1&gt;($Y14+$Z14),AM$1&lt;=($Y14+$Z14*2)),($T14*(1+$Z$1)^($Z14*2))/$Z14,IF(AND($H14=1,AM$1&gt;($Y14+$Z14*2),AM$1&lt;=($Y14+$Z14*3)),($T14*(1+$Z$1)^($Z14*3))/$Z14,IF(AND($H14=1,AM$1&gt;($Y14+$Z14*3),AM$1&lt;=($Y14+$Z14*4)),($T14*(1+$Z$1)^($Z14*4))/$Z14,IF(AND($G14=1,AM$1&lt;=$N14),0,IF(AND($G14=1,AM$1&gt;$N14,AM$1&lt;=($Y14+$Z14)),-1*PMT(VLOOKUP($P14,'9 - Finance Strategy Parameters'!$B$3:$C$6,2)/12,$Z14*12,$M14),IF(AND($G14=1,AM$1&gt;($Y14+$Z14),AM$1&lt;=($Y14+$Z14*2)),-1*PMT(VLOOKUP($P14,'9 - Finance Strategy Parameters'!$B$3:$C$6,2)/12,$Z14*12,$M14*(1+$Z$1)^($Z14*2)),IF(AND($G14=1,AM$1&gt;($Y14+$Z14*2),AM$1&lt;=($Y14+$Z14*3)),-1*PMT(VLOOKUP($P14,'9 - Finance Strategy Parameters'!$B$3:$C$6,2)/12,$Z14*12,$M14*(1+$Z$1)^($Z14*3)),"FAILURE"))))))))))</f>
        <v>0</v>
      </c>
      <c r="AN14" s="159">
        <f>IF($F14=1,0,IF(AND($H14=1,AN$1&lt;=$Y14),$V14,IF(AND($H14=1,AN$1&gt;$Y14,AN$1&lt;=$Y14+$Z14),($T14*(1+$Z$1)^$Z14)/$Z14,IF(AND($H14=1,AN$1&gt;($Y14+$Z14),AN$1&lt;=($Y14+$Z14*2)),($T14*(1+$Z$1)^($Z14*2))/$Z14,IF(AND($H14=1,AN$1&gt;($Y14+$Z14*2),AN$1&lt;=($Y14+$Z14*3)),($T14*(1+$Z$1)^($Z14*3))/$Z14,IF(AND($H14=1,AN$1&gt;($Y14+$Z14*3),AN$1&lt;=($Y14+$Z14*4)),($T14*(1+$Z$1)^($Z14*4))/$Z14,IF(AND($G14=1,AN$1&lt;=$N14),0,IF(AND($G14=1,AN$1&gt;$N14,AN$1&lt;=($Y14+$Z14)),-1*PMT(VLOOKUP($P14,'9 - Finance Strategy Parameters'!$B$3:$C$6,2)/12,$Z14*12,$M14),IF(AND($G14=1,AN$1&gt;($Y14+$Z14),AN$1&lt;=($Y14+$Z14*2)),-1*PMT(VLOOKUP($P14,'9 - Finance Strategy Parameters'!$B$3:$C$6,2)/12,$Z14*12,$M14*(1+$Z$1)^($Z14*2)),IF(AND($G14=1,AN$1&gt;($Y14+$Z14*2),AN$1&lt;=($Y14+$Z14*3)),-1*PMT(VLOOKUP($P14,'9 - Finance Strategy Parameters'!$B$3:$C$6,2)/12,$Z14*12,$M14*(1+$Z$1)^($Z14*3)),"FAILURE"))))))))))</f>
        <v>0</v>
      </c>
      <c r="AO14" s="159">
        <f>IF($F14=1,0,IF(AND($H14=1,AO$1&lt;=$Y14),$V14,IF(AND($H14=1,AO$1&gt;$Y14,AO$1&lt;=$Y14+$Z14),($T14*(1+$Z$1)^$Z14)/$Z14,IF(AND($H14=1,AO$1&gt;($Y14+$Z14),AO$1&lt;=($Y14+$Z14*2)),($T14*(1+$Z$1)^($Z14*2))/$Z14,IF(AND($H14=1,AO$1&gt;($Y14+$Z14*2),AO$1&lt;=($Y14+$Z14*3)),($T14*(1+$Z$1)^($Z14*3))/$Z14,IF(AND($H14=1,AO$1&gt;($Y14+$Z14*3),AO$1&lt;=($Y14+$Z14*4)),($T14*(1+$Z$1)^($Z14*4))/$Z14,IF(AND($G14=1,AO$1&lt;=$N14),0,IF(AND($G14=1,AO$1&gt;$N14,AO$1&lt;=($Y14+$Z14)),-1*PMT(VLOOKUP($P14,'9 - Finance Strategy Parameters'!$B$3:$C$6,2)/12,$Z14*12,$M14),IF(AND($G14=1,AO$1&gt;($Y14+$Z14),AO$1&lt;=($Y14+$Z14*2)),-1*PMT(VLOOKUP($P14,'9 - Finance Strategy Parameters'!$B$3:$C$6,2)/12,$Z14*12,$M14*(1+$Z$1)^($Z14*2)),IF(AND($G14=1,AO$1&gt;($Y14+$Z14*2),AO$1&lt;=($Y14+$Z14*3)),-1*PMT(VLOOKUP($P14,'9 - Finance Strategy Parameters'!$B$3:$C$6,2)/12,$Z14*12,$M14*(1+$Z$1)^($Z14*3)),"FAILURE"))))))))))</f>
        <v>0</v>
      </c>
      <c r="AP14" s="159">
        <f>IF($F14=1,0,IF(AND($H14=1,AP$1&lt;=$Y14),$V14,IF(AND($H14=1,AP$1&gt;$Y14,AP$1&lt;=$Y14+$Z14),($T14*(1+$Z$1)^$Z14)/$Z14,IF(AND($H14=1,AP$1&gt;($Y14+$Z14),AP$1&lt;=($Y14+$Z14*2)),($T14*(1+$Z$1)^($Z14*2))/$Z14,IF(AND($H14=1,AP$1&gt;($Y14+$Z14*2),AP$1&lt;=($Y14+$Z14*3)),($T14*(1+$Z$1)^($Z14*3))/$Z14,IF(AND($H14=1,AP$1&gt;($Y14+$Z14*3),AP$1&lt;=($Y14+$Z14*4)),($T14*(1+$Z$1)^($Z14*4))/$Z14,IF(AND($G14=1,AP$1&lt;=$N14),0,IF(AND($G14=1,AP$1&gt;$N14,AP$1&lt;=($Y14+$Z14)),-1*PMT(VLOOKUP($P14,'9 - Finance Strategy Parameters'!$B$3:$C$6,2)/12,$Z14*12,$M14),IF(AND($G14=1,AP$1&gt;($Y14+$Z14),AP$1&lt;=($Y14+$Z14*2)),-1*PMT(VLOOKUP($P14,'9 - Finance Strategy Parameters'!$B$3:$C$6,2)/12,$Z14*12,$M14*(1+$Z$1)^($Z14*2)),IF(AND($G14=1,AP$1&gt;($Y14+$Z14*2),AP$1&lt;=($Y14+$Z14*3)),-1*PMT(VLOOKUP($P14,'9 - Finance Strategy Parameters'!$B$3:$C$6,2)/12,$Z14*12,$M14*(1+$Z$1)^($Z14*3)),"FAILURE"))))))))))</f>
        <v>0</v>
      </c>
      <c r="AQ14" s="159">
        <f>IF($F14=1,0,IF(AND($H14=1,AQ$1&lt;=$Y14),$V14,IF(AND($H14=1,AQ$1&gt;$Y14,AQ$1&lt;=$Y14+$Z14),($T14*(1+$Z$1)^$Z14)/$Z14,IF(AND($H14=1,AQ$1&gt;($Y14+$Z14),AQ$1&lt;=($Y14+$Z14*2)),($T14*(1+$Z$1)^($Z14*2))/$Z14,IF(AND($H14=1,AQ$1&gt;($Y14+$Z14*2),AQ$1&lt;=($Y14+$Z14*3)),($T14*(1+$Z$1)^($Z14*3))/$Z14,IF(AND($H14=1,AQ$1&gt;($Y14+$Z14*3),AQ$1&lt;=($Y14+$Z14*4)),($T14*(1+$Z$1)^($Z14*4))/$Z14,IF(AND($G14=1,AQ$1&lt;=$N14),0,IF(AND($G14=1,AQ$1&gt;$N14,AQ$1&lt;=($Y14+$Z14)),-1*PMT(VLOOKUP($P14,'9 - Finance Strategy Parameters'!$B$3:$C$6,2)/12,$Z14*12,$M14),IF(AND($G14=1,AQ$1&gt;($Y14+$Z14),AQ$1&lt;=($Y14+$Z14*2)),-1*PMT(VLOOKUP($P14,'9 - Finance Strategy Parameters'!$B$3:$C$6,2)/12,$Z14*12,$M14*(1+$Z$1)^($Z14*2)),IF(AND($G14=1,AQ$1&gt;($Y14+$Z14*2),AQ$1&lt;=($Y14+$Z14*3)),-1*PMT(VLOOKUP($P14,'9 - Finance Strategy Parameters'!$B$3:$C$6,2)/12,$Z14*12,$M14*(1+$Z$1)^($Z14*3)),"FAILURE"))))))))))</f>
        <v>0</v>
      </c>
      <c r="AR14" s="159">
        <f>IF($F14=1,0,IF(AND($H14=1,AR$1&lt;=$Y14),$V14,IF(AND($H14=1,AR$1&gt;$Y14,AR$1&lt;=$Y14+$Z14),($T14*(1+$Z$1)^$Z14)/$Z14,IF(AND($H14=1,AR$1&gt;($Y14+$Z14),AR$1&lt;=($Y14+$Z14*2)),($T14*(1+$Z$1)^($Z14*2))/$Z14,IF(AND($H14=1,AR$1&gt;($Y14+$Z14*2),AR$1&lt;=($Y14+$Z14*3)),($T14*(1+$Z$1)^($Z14*3))/$Z14,IF(AND($H14=1,AR$1&gt;($Y14+$Z14*3),AR$1&lt;=($Y14+$Z14*4)),($T14*(1+$Z$1)^($Z14*4))/$Z14,IF(AND($G14=1,AR$1&lt;=$N14),0,IF(AND($G14=1,AR$1&gt;$N14,AR$1&lt;=($Y14+$Z14)),-1*PMT(VLOOKUP($P14,'9 - Finance Strategy Parameters'!$B$3:$C$6,2)/12,$Z14*12,$M14),IF(AND($G14=1,AR$1&gt;($Y14+$Z14),AR$1&lt;=($Y14+$Z14*2)),-1*PMT(VLOOKUP($P14,'9 - Finance Strategy Parameters'!$B$3:$C$6,2)/12,$Z14*12,$M14*(1+$Z$1)^($Z14*2)),IF(AND($G14=1,AR$1&gt;($Y14+$Z14*2),AR$1&lt;=($Y14+$Z14*3)),-1*PMT(VLOOKUP($P14,'9 - Finance Strategy Parameters'!$B$3:$C$6,2)/12,$Z14*12,$M14*(1+$Z$1)^($Z14*3)),"FAILURE"))))))))))</f>
        <v>0</v>
      </c>
      <c r="AS14" s="159">
        <f>IF($F14=1,0,IF(AND($H14=1,AS$1&lt;=$Y14),$V14,IF(AND($H14=1,AS$1&gt;$Y14,AS$1&lt;=$Y14+$Z14),($T14*(1+$Z$1)^$Z14)/$Z14,IF(AND($H14=1,AS$1&gt;($Y14+$Z14),AS$1&lt;=($Y14+$Z14*2)),($T14*(1+$Z$1)^($Z14*2))/$Z14,IF(AND($H14=1,AS$1&gt;($Y14+$Z14*2),AS$1&lt;=($Y14+$Z14*3)),($T14*(1+$Z$1)^($Z14*3))/$Z14,IF(AND($H14=1,AS$1&gt;($Y14+$Z14*3),AS$1&lt;=($Y14+$Z14*4)),($T14*(1+$Z$1)^($Z14*4))/$Z14,IF(AND($G14=1,AS$1&lt;=$N14),0,IF(AND($G14=1,AS$1&gt;$N14,AS$1&lt;=($Y14+$Z14)),-1*PMT(VLOOKUP($P14,'9 - Finance Strategy Parameters'!$B$3:$C$6,2)/12,$Z14*12,$M14),IF(AND($G14=1,AS$1&gt;($Y14+$Z14),AS$1&lt;=($Y14+$Z14*2)),-1*PMT(VLOOKUP($P14,'9 - Finance Strategy Parameters'!$B$3:$C$6,2)/12,$Z14*12,$M14*(1+$Z$1)^($Z14*2)),IF(AND($G14=1,AS$1&gt;($Y14+$Z14*2),AS$1&lt;=($Y14+$Z14*3)),-1*PMT(VLOOKUP($P14,'9 - Finance Strategy Parameters'!$B$3:$C$6,2)/12,$Z14*12,$M14*(1+$Z$1)^($Z14*3)),"FAILURE"))))))))))</f>
        <v>0</v>
      </c>
      <c r="AT14" s="159">
        <f>IF($F14=1,0,IF(AND($H14=1,AT$1&lt;=$Y14),$V14,IF(AND($H14=1,AT$1&gt;$Y14,AT$1&lt;=$Y14+$Z14),($T14*(1+$Z$1)^$Z14)/$Z14,IF(AND($H14=1,AT$1&gt;($Y14+$Z14),AT$1&lt;=($Y14+$Z14*2)),($T14*(1+$Z$1)^($Z14*2))/$Z14,IF(AND($H14=1,AT$1&gt;($Y14+$Z14*2),AT$1&lt;=($Y14+$Z14*3)),($T14*(1+$Z$1)^($Z14*3))/$Z14,IF(AND($H14=1,AT$1&gt;($Y14+$Z14*3),AT$1&lt;=($Y14+$Z14*4)),($T14*(1+$Z$1)^($Z14*4))/$Z14,IF(AND($G14=1,AT$1&lt;=$N14),0,IF(AND($G14=1,AT$1&gt;$N14,AT$1&lt;=($Y14+$Z14)),-1*PMT(VLOOKUP($P14,'9 - Finance Strategy Parameters'!$B$3:$C$6,2)/12,$Z14*12,$M14),IF(AND($G14=1,AT$1&gt;($Y14+$Z14),AT$1&lt;=($Y14+$Z14*2)),-1*PMT(VLOOKUP($P14,'9 - Finance Strategy Parameters'!$B$3:$C$6,2)/12,$Z14*12,$M14*(1+$Z$1)^($Z14*2)),IF(AND($G14=1,AT$1&gt;($Y14+$Z14*2),AT$1&lt;=($Y14+$Z14*3)),-1*PMT(VLOOKUP($P14,'9 - Finance Strategy Parameters'!$B$3:$C$6,2)/12,$Z14*12,$M14*(1+$Z$1)^($Z14*3)),"FAILURE"))))))))))</f>
        <v>0</v>
      </c>
      <c r="AU14" s="159">
        <f>IF($F14=1,0,IF(AND($H14=1,AU$1&lt;=$Y14),$V14,IF(AND($H14=1,AU$1&gt;$Y14,AU$1&lt;=$Y14+$Z14),($T14*(1+$Z$1)^$Z14)/$Z14,IF(AND($H14=1,AU$1&gt;($Y14+$Z14),AU$1&lt;=($Y14+$Z14*2)),($T14*(1+$Z$1)^($Z14*2))/$Z14,IF(AND($H14=1,AU$1&gt;($Y14+$Z14*2),AU$1&lt;=($Y14+$Z14*3)),($T14*(1+$Z$1)^($Z14*3))/$Z14,IF(AND($H14=1,AU$1&gt;($Y14+$Z14*3),AU$1&lt;=($Y14+$Z14*4)),($T14*(1+$Z$1)^($Z14*4))/$Z14,IF(AND($G14=1,AU$1&lt;=$N14),0,IF(AND($G14=1,AU$1&gt;$N14,AU$1&lt;=($Y14+$Z14)),-1*PMT(VLOOKUP($P14,'9 - Finance Strategy Parameters'!$B$3:$C$6,2)/12,$Z14*12,$M14),IF(AND($G14=1,AU$1&gt;($Y14+$Z14),AU$1&lt;=($Y14+$Z14*2)),-1*PMT(VLOOKUP($P14,'9 - Finance Strategy Parameters'!$B$3:$C$6,2)/12,$Z14*12,$M14*(1+$Z$1)^($Z14*2)),IF(AND($G14=1,AU$1&gt;($Y14+$Z14*2),AU$1&lt;=($Y14+$Z14*3)),-1*PMT(VLOOKUP($P14,'9 - Finance Strategy Parameters'!$B$3:$C$6,2)/12,$Z14*12,$M14*(1+$Z$1)^($Z14*3)),"FAILURE"))))))))))</f>
        <v>0</v>
      </c>
      <c r="AV14" s="159">
        <f>IF($F14=1,0,IF(AND($H14=1,AV$1&lt;=$Y14),$V14,IF(AND($H14=1,AV$1&gt;$Y14,AV$1&lt;=$Y14+$Z14),($T14*(1+$Z$1)^$Z14)/$Z14,IF(AND($H14=1,AV$1&gt;($Y14+$Z14),AV$1&lt;=($Y14+$Z14*2)),($T14*(1+$Z$1)^($Z14*2))/$Z14,IF(AND($H14=1,AV$1&gt;($Y14+$Z14*2),AV$1&lt;=($Y14+$Z14*3)),($T14*(1+$Z$1)^($Z14*3))/$Z14,IF(AND($H14=1,AV$1&gt;($Y14+$Z14*3),AV$1&lt;=($Y14+$Z14*4)),($T14*(1+$Z$1)^($Z14*4))/$Z14,IF(AND($G14=1,AV$1&lt;=$N14),0,IF(AND($G14=1,AV$1&gt;$N14,AV$1&lt;=($Y14+$Z14)),-1*PMT(VLOOKUP($P14,'9 - Finance Strategy Parameters'!$B$3:$C$6,2)/12,$Z14*12,$M14),IF(AND($G14=1,AV$1&gt;($Y14+$Z14),AV$1&lt;=($Y14+$Z14*2)),-1*PMT(VLOOKUP($P14,'9 - Finance Strategy Parameters'!$B$3:$C$6,2)/12,$Z14*12,$M14*(1+$Z$1)^($Z14*2)),IF(AND($G14=1,AV$1&gt;($Y14+$Z14*2),AV$1&lt;=($Y14+$Z14*3)),-1*PMT(VLOOKUP($P14,'9 - Finance Strategy Parameters'!$B$3:$C$6,2)/12,$Z14*12,$M14*(1+$Z$1)^($Z14*3)),"FAILURE"))))))))))</f>
        <v>0</v>
      </c>
      <c r="AW14" s="159">
        <f>IF($F14=1,0,IF(AND($H14=1,AW$1&lt;=$Y14),$V14,IF(AND($H14=1,AW$1&gt;$Y14,AW$1&lt;=$Y14+$Z14),($T14*(1+$Z$1)^$Z14)/$Z14,IF(AND($H14=1,AW$1&gt;($Y14+$Z14),AW$1&lt;=($Y14+$Z14*2)),($T14*(1+$Z$1)^($Z14*2))/$Z14,IF(AND($H14=1,AW$1&gt;($Y14+$Z14*2),AW$1&lt;=($Y14+$Z14*3)),($T14*(1+$Z$1)^($Z14*3))/$Z14,IF(AND($H14=1,AW$1&gt;($Y14+$Z14*3),AW$1&lt;=($Y14+$Z14*4)),($T14*(1+$Z$1)^($Z14*4))/$Z14,IF(AND($G14=1,AW$1&lt;=$N14),0,IF(AND($G14=1,AW$1&gt;$N14,AW$1&lt;=($Y14+$Z14)),-1*PMT(VLOOKUP($P14,'9 - Finance Strategy Parameters'!$B$3:$C$6,2)/12,$Z14*12,$M14),IF(AND($G14=1,AW$1&gt;($Y14+$Z14),AW$1&lt;=($Y14+$Z14*2)),-1*PMT(VLOOKUP($P14,'9 - Finance Strategy Parameters'!$B$3:$C$6,2)/12,$Z14*12,$M14*(1+$Z$1)^($Z14*2)),IF(AND($G14=1,AW$1&gt;($Y14+$Z14*2),AW$1&lt;=($Y14+$Z14*3)),-1*PMT(VLOOKUP($P14,'9 - Finance Strategy Parameters'!$B$3:$C$6,2)/12,$Z14*12,$M14*(1+$Z$1)^($Z14*3)),"FAILURE"))))))))))</f>
        <v>0</v>
      </c>
      <c r="AX14" s="159">
        <f>IF($F14=1,0,IF(AND($H14=1,AX$1&lt;=$Y14),$V14,IF(AND($H14=1,AX$1&gt;$Y14,AX$1&lt;=$Y14+$Z14),($T14*(1+$Z$1)^$Z14)/$Z14,IF(AND($H14=1,AX$1&gt;($Y14+$Z14),AX$1&lt;=($Y14+$Z14*2)),($T14*(1+$Z$1)^($Z14*2))/$Z14,IF(AND($H14=1,AX$1&gt;($Y14+$Z14*2),AX$1&lt;=($Y14+$Z14*3)),($T14*(1+$Z$1)^($Z14*3))/$Z14,IF(AND($H14=1,AX$1&gt;($Y14+$Z14*3),AX$1&lt;=($Y14+$Z14*4)),($T14*(1+$Z$1)^($Z14*4))/$Z14,IF(AND($G14=1,AX$1&lt;=$N14),0,IF(AND($G14=1,AX$1&gt;$N14,AX$1&lt;=($Y14+$Z14)),-1*PMT(VLOOKUP($P14,'9 - Finance Strategy Parameters'!$B$3:$C$6,2)/12,$Z14*12,$M14),IF(AND($G14=1,AX$1&gt;($Y14+$Z14),AX$1&lt;=($Y14+$Z14*2)),-1*PMT(VLOOKUP($P14,'9 - Finance Strategy Parameters'!$B$3:$C$6,2)/12,$Z14*12,$M14*(1+$Z$1)^($Z14*2)),IF(AND($G14=1,AX$1&gt;($Y14+$Z14*2),AX$1&lt;=($Y14+$Z14*3)),-1*PMT(VLOOKUP($P14,'9 - Finance Strategy Parameters'!$B$3:$C$6,2)/12,$Z14*12,$M14*(1+$Z$1)^($Z14*3)),"FAILURE"))))))))))</f>
        <v>0</v>
      </c>
      <c r="AY14" s="159">
        <f>IF($F14=1,0,IF(AND($H14=1,AY$1&lt;=$Y14),$V14,IF(AND($H14=1,AY$1&gt;$Y14,AY$1&lt;=$Y14+$Z14),($T14*(1+$Z$1)^$Z14)/$Z14,IF(AND($H14=1,AY$1&gt;($Y14+$Z14),AY$1&lt;=($Y14+$Z14*2)),($T14*(1+$Z$1)^($Z14*2))/$Z14,IF(AND($H14=1,AY$1&gt;($Y14+$Z14*2),AY$1&lt;=($Y14+$Z14*3)),($T14*(1+$Z$1)^($Z14*3))/$Z14,IF(AND($H14=1,AY$1&gt;($Y14+$Z14*3),AY$1&lt;=($Y14+$Z14*4)),($T14*(1+$Z$1)^($Z14*4))/$Z14,IF(AND($G14=1,AY$1&lt;=$N14),0,IF(AND($G14=1,AY$1&gt;$N14,AY$1&lt;=($Y14+$Z14)),-1*PMT(VLOOKUP($P14,'9 - Finance Strategy Parameters'!$B$3:$C$6,2)/12,$Z14*12,$M14),IF(AND($G14=1,AY$1&gt;($Y14+$Z14),AY$1&lt;=($Y14+$Z14*2)),-1*PMT(VLOOKUP($P14,'9 - Finance Strategy Parameters'!$B$3:$C$6,2)/12,$Z14*12,$M14*(1+$Z$1)^($Z14*2)),IF(AND($G14=1,AY$1&gt;($Y14+$Z14*2),AY$1&lt;=($Y14+$Z14*3)),-1*PMT(VLOOKUP($P14,'9 - Finance Strategy Parameters'!$B$3:$C$6,2)/12,$Z14*12,$M14*(1+$Z$1)^($Z14*3)),"FAILURE"))))))))))</f>
        <v>0</v>
      </c>
      <c r="AZ14" s="159">
        <f>IF($F14=1,0,IF(AND($H14=1,AZ$1&lt;=$Y14),$V14,IF(AND($H14=1,AZ$1&gt;$Y14,AZ$1&lt;=$Y14+$Z14),($T14*(1+$Z$1)^$Z14)/$Z14,IF(AND($H14=1,AZ$1&gt;($Y14+$Z14),AZ$1&lt;=($Y14+$Z14*2)),($T14*(1+$Z$1)^($Z14*2))/$Z14,IF(AND($H14=1,AZ$1&gt;($Y14+$Z14*2),AZ$1&lt;=($Y14+$Z14*3)),($T14*(1+$Z$1)^($Z14*3))/$Z14,IF(AND($H14=1,AZ$1&gt;($Y14+$Z14*3),AZ$1&lt;=($Y14+$Z14*4)),($T14*(1+$Z$1)^($Z14*4))/$Z14,IF(AND($G14=1,AZ$1&lt;=$N14),0,IF(AND($G14=1,AZ$1&gt;$N14,AZ$1&lt;=($Y14+$Z14)),-1*PMT(VLOOKUP($P14,'9 - Finance Strategy Parameters'!$B$3:$C$6,2)/12,$Z14*12,$M14),IF(AND($G14=1,AZ$1&gt;($Y14+$Z14),AZ$1&lt;=($Y14+$Z14*2)),-1*PMT(VLOOKUP($P14,'9 - Finance Strategy Parameters'!$B$3:$C$6,2)/12,$Z14*12,$M14*(1+$Z$1)^($Z14*2)),IF(AND($G14=1,AZ$1&gt;($Y14+$Z14*2),AZ$1&lt;=($Y14+$Z14*3)),-1*PMT(VLOOKUP($P14,'9 - Finance Strategy Parameters'!$B$3:$C$6,2)/12,$Z14*12,$M14*(1+$Z$1)^($Z14*3)),"FAILURE"))))))))))</f>
        <v>0</v>
      </c>
      <c r="BA14" s="159">
        <f>IF($F14=1,0,IF(AND($H14=1,BA$1&lt;=$Y14),$V14,IF(AND($H14=1,BA$1&gt;$Y14,BA$1&lt;=$Y14+$Z14),($T14*(1+$Z$1)^$Z14)/$Z14,IF(AND($H14=1,BA$1&gt;($Y14+$Z14),BA$1&lt;=($Y14+$Z14*2)),($T14*(1+$Z$1)^($Z14*2))/$Z14,IF(AND($H14=1,BA$1&gt;($Y14+$Z14*2),BA$1&lt;=($Y14+$Z14*3)),($T14*(1+$Z$1)^($Z14*3))/$Z14,IF(AND($H14=1,BA$1&gt;($Y14+$Z14*3),BA$1&lt;=($Y14+$Z14*4)),($T14*(1+$Z$1)^($Z14*4))/$Z14,IF(AND($G14=1,BA$1&lt;=$N14),0,IF(AND($G14=1,BA$1&gt;$N14,BA$1&lt;=($Y14+$Z14)),-1*PMT(VLOOKUP($P14,'9 - Finance Strategy Parameters'!$B$3:$C$6,2)/12,$Z14*12,$M14),IF(AND($G14=1,BA$1&gt;($Y14+$Z14),BA$1&lt;=($Y14+$Z14*2)),-1*PMT(VLOOKUP($P14,'9 - Finance Strategy Parameters'!$B$3:$C$6,2)/12,$Z14*12,$M14*(1+$Z$1)^($Z14*2)),IF(AND($G14=1,BA$1&gt;($Y14+$Z14*2),BA$1&lt;=($Y14+$Z14*3)),-1*PMT(VLOOKUP($P14,'9 - Finance Strategy Parameters'!$B$3:$C$6,2)/12,$Z14*12,$M14*(1+$Z$1)^($Z14*3)),"FAILURE"))))))))))</f>
        <v>0</v>
      </c>
      <c r="BB14" s="159">
        <f>IF($F14=1,0,IF(AND($H14=1,BB$1&lt;=$Y14),$V14,IF(AND($H14=1,BB$1&gt;$Y14,BB$1&lt;=$Y14+$Z14),($T14*(1+$Z$1)^$Z14)/$Z14,IF(AND($H14=1,BB$1&gt;($Y14+$Z14),BB$1&lt;=($Y14+$Z14*2)),($T14*(1+$Z$1)^($Z14*2))/$Z14,IF(AND($H14=1,BB$1&gt;($Y14+$Z14*2),BB$1&lt;=($Y14+$Z14*3)),($T14*(1+$Z$1)^($Z14*3))/$Z14,IF(AND($H14=1,BB$1&gt;($Y14+$Z14*3),BB$1&lt;=($Y14+$Z14*4)),($T14*(1+$Z$1)^($Z14*4))/$Z14,IF(AND($G14=1,BB$1&lt;=$N14),0,IF(AND($G14=1,BB$1&gt;$N14,BB$1&lt;=($Y14+$Z14)),-1*PMT(VLOOKUP($P14,'9 - Finance Strategy Parameters'!$B$3:$C$6,2)/12,$Z14*12,$M14),IF(AND($G14=1,BB$1&gt;($Y14+$Z14),BB$1&lt;=($Y14+$Z14*2)),-1*PMT(VLOOKUP($P14,'9 - Finance Strategy Parameters'!$B$3:$C$6,2)/12,$Z14*12,$M14*(1+$Z$1)^($Z14*2)),IF(AND($G14=1,BB$1&gt;($Y14+$Z14*2),BB$1&lt;=($Y14+$Z14*3)),-1*PMT(VLOOKUP($P14,'9 - Finance Strategy Parameters'!$B$3:$C$6,2)/12,$Z14*12,$M14*(1+$Z$1)^($Z14*3)),"FAILURE"))))))))))</f>
        <v>0</v>
      </c>
      <c r="BC14" s="159">
        <f>IF($F14=1,0,IF(AND($H14=1,BC$1&lt;=$Y14),$V14,IF(AND($H14=1,BC$1&gt;$Y14,BC$1&lt;=$Y14+$Z14),($T14*(1+$Z$1)^$Z14)/$Z14,IF(AND($H14=1,BC$1&gt;($Y14+$Z14),BC$1&lt;=($Y14+$Z14*2)),($T14*(1+$Z$1)^($Z14*2))/$Z14,IF(AND($H14=1,BC$1&gt;($Y14+$Z14*2),BC$1&lt;=($Y14+$Z14*3)),($T14*(1+$Z$1)^($Z14*3))/$Z14,IF(AND($H14=1,BC$1&gt;($Y14+$Z14*3),BC$1&lt;=($Y14+$Z14*4)),($T14*(1+$Z$1)^($Z14*4))/$Z14,IF(AND($G14=1,BC$1&lt;=$N14),0,IF(AND($G14=1,BC$1&gt;$N14,BC$1&lt;=($Y14+$Z14)),-1*PMT(VLOOKUP($P14,'9 - Finance Strategy Parameters'!$B$3:$C$6,2)/12,$Z14*12,$M14),IF(AND($G14=1,BC$1&gt;($Y14+$Z14),BC$1&lt;=($Y14+$Z14*2)),-1*PMT(VLOOKUP($P14,'9 - Finance Strategy Parameters'!$B$3:$C$6,2)/12,$Z14*12,$M14*(1+$Z$1)^($Z14*2)),IF(AND($G14=1,BC$1&gt;($Y14+$Z14*2),BC$1&lt;=($Y14+$Z14*3)),-1*PMT(VLOOKUP($P14,'9 - Finance Strategy Parameters'!$B$3:$C$6,2)/12,$Z14*12,$M14*(1+$Z$1)^($Z14*3)),"FAILURE"))))))))))</f>
        <v>0</v>
      </c>
      <c r="BD14" s="159">
        <f>IF($F14=1,0,IF(AND($H14=1,BD$1&lt;=$Y14),$V14,IF(AND($H14=1,BD$1&gt;$Y14,BD$1&lt;=$Y14+$Z14),($T14*(1+$Z$1)^$Z14)/$Z14,IF(AND($H14=1,BD$1&gt;($Y14+$Z14),BD$1&lt;=($Y14+$Z14*2)),($T14*(1+$Z$1)^($Z14*2))/$Z14,IF(AND($H14=1,BD$1&gt;($Y14+$Z14*2),BD$1&lt;=($Y14+$Z14*3)),($T14*(1+$Z$1)^($Z14*3))/$Z14,IF(AND($H14=1,BD$1&gt;($Y14+$Z14*3),BD$1&lt;=($Y14+$Z14*4)),($T14*(1+$Z$1)^($Z14*4))/$Z14,IF(AND($G14=1,BD$1&lt;=$N14),0,IF(AND($G14=1,BD$1&gt;$N14,BD$1&lt;=($Y14+$Z14)),-1*PMT(VLOOKUP($P14,'9 - Finance Strategy Parameters'!$B$3:$C$6,2)/12,$Z14*12,$M14),IF(AND($G14=1,BD$1&gt;($Y14+$Z14),BD$1&lt;=($Y14+$Z14*2)),-1*PMT(VLOOKUP($P14,'9 - Finance Strategy Parameters'!$B$3:$C$6,2)/12,$Z14*12,$M14*(1+$Z$1)^($Z14*2)),IF(AND($G14=1,BD$1&gt;($Y14+$Z14*2),BD$1&lt;=($Y14+$Z14*3)),-1*PMT(VLOOKUP($P14,'9 - Finance Strategy Parameters'!$B$3:$C$6,2)/12,$Z14*12,$M14*(1+$Z$1)^($Z14*3)),"FAILURE"))))))))))</f>
        <v>0</v>
      </c>
      <c r="BE14" s="159">
        <f>IF($F14=1,0,IF(AND($H14=1,BE$1&lt;=$Y14),$V14,IF(AND($H14=1,BE$1&gt;$Y14,BE$1&lt;=$Y14+$Z14),($T14*(1+$Z$1)^$Z14)/$Z14,IF(AND($H14=1,BE$1&gt;($Y14+$Z14),BE$1&lt;=($Y14+$Z14*2)),($T14*(1+$Z$1)^($Z14*2))/$Z14,IF(AND($H14=1,BE$1&gt;($Y14+$Z14*2),BE$1&lt;=($Y14+$Z14*3)),($T14*(1+$Z$1)^($Z14*3))/$Z14,IF(AND($H14=1,BE$1&gt;($Y14+$Z14*3),BE$1&lt;=($Y14+$Z14*4)),($T14*(1+$Z$1)^($Z14*4))/$Z14,IF(AND($G14=1,BE$1&lt;=$N14),0,IF(AND($G14=1,BE$1&gt;$N14,BE$1&lt;=($Y14+$Z14)),-1*PMT(VLOOKUP($P14,'9 - Finance Strategy Parameters'!$B$3:$C$6,2)/12,$Z14*12,$M14),IF(AND($G14=1,BE$1&gt;($Y14+$Z14),BE$1&lt;=($Y14+$Z14*2)),-1*PMT(VLOOKUP($P14,'9 - Finance Strategy Parameters'!$B$3:$C$6,2)/12,$Z14*12,$M14*(1+$Z$1)^($Z14*2)),IF(AND($G14=1,BE$1&gt;($Y14+$Z14*2),BE$1&lt;=($Y14+$Z14*3)),-1*PMT(VLOOKUP($P14,'9 - Finance Strategy Parameters'!$B$3:$C$6,2)/12,$Z14*12,$M14*(1+$Z$1)^($Z14*3)),"FAILURE"))))))))))</f>
        <v>0</v>
      </c>
      <c r="BF14" s="159">
        <f>IF($F14=1,0,IF(AND($H14=1,BF$1&lt;=$Y14),$V14,IF(AND($H14=1,BF$1&gt;$Y14,BF$1&lt;=$Y14+$Z14),($T14*(1+$Z$1)^$Z14)/$Z14,IF(AND($H14=1,BF$1&gt;($Y14+$Z14),BF$1&lt;=($Y14+$Z14*2)),($T14*(1+$Z$1)^($Z14*2))/$Z14,IF(AND($H14=1,BF$1&gt;($Y14+$Z14*2),BF$1&lt;=($Y14+$Z14*3)),($T14*(1+$Z$1)^($Z14*3))/$Z14,IF(AND($H14=1,BF$1&gt;($Y14+$Z14*3),BF$1&lt;=($Y14+$Z14*4)),($T14*(1+$Z$1)^($Z14*4))/$Z14,IF(AND($G14=1,BF$1&lt;=$N14),0,IF(AND($G14=1,BF$1&gt;$N14,BF$1&lt;=($Y14+$Z14)),-1*PMT(VLOOKUP($P14,'9 - Finance Strategy Parameters'!$B$3:$C$6,2)/12,$Z14*12,$M14),IF(AND($G14=1,BF$1&gt;($Y14+$Z14),BF$1&lt;=($Y14+$Z14*2)),-1*PMT(VLOOKUP($P14,'9 - Finance Strategy Parameters'!$B$3:$C$6,2)/12,$Z14*12,$M14*(1+$Z$1)^($Z14*2)),IF(AND($G14=1,BF$1&gt;($Y14+$Z14*2),BF$1&lt;=($Y14+$Z14*3)),-1*PMT(VLOOKUP($P14,'9 - Finance Strategy Parameters'!$B$3:$C$6,2)/12,$Z14*12,$M14*(1+$Z$1)^($Z14*3)),"FAILURE"))))))))))</f>
        <v>0</v>
      </c>
      <c r="BG14" s="159">
        <f>IF($F14=1,0,IF(AND($H14=1,BG$1&lt;=$Y14),$V14,IF(AND($H14=1,BG$1&gt;$Y14,BG$1&lt;=$Y14+$Z14),($T14*(1+$Z$1)^$Z14)/$Z14,IF(AND($H14=1,BG$1&gt;($Y14+$Z14),BG$1&lt;=($Y14+$Z14*2)),($T14*(1+$Z$1)^($Z14*2))/$Z14,IF(AND($H14=1,BG$1&gt;($Y14+$Z14*2),BG$1&lt;=($Y14+$Z14*3)),($T14*(1+$Z$1)^($Z14*3))/$Z14,IF(AND($H14=1,BG$1&gt;($Y14+$Z14*3),BG$1&lt;=($Y14+$Z14*4)),($T14*(1+$Z$1)^($Z14*4))/$Z14,IF(AND($G14=1,BG$1&lt;=$N14),0,IF(AND($G14=1,BG$1&gt;$N14,BG$1&lt;=($Y14+$Z14)),-1*PMT(VLOOKUP($P14,'9 - Finance Strategy Parameters'!$B$3:$C$6,2)/12,$Z14*12,$M14),IF(AND($G14=1,BG$1&gt;($Y14+$Z14),BG$1&lt;=($Y14+$Z14*2)),-1*PMT(VLOOKUP($P14,'9 - Finance Strategy Parameters'!$B$3:$C$6,2)/12,$Z14*12,$M14*(1+$Z$1)^($Z14*2)),IF(AND($G14=1,BG$1&gt;($Y14+$Z14*2),BG$1&lt;=($Y14+$Z14*3)),-1*PMT(VLOOKUP($P14,'9 - Finance Strategy Parameters'!$B$3:$C$6,2)/12,$Z14*12,$M14*(1+$Z$1)^($Z14*3)),"FAILURE"))))))))))</f>
        <v>0</v>
      </c>
      <c r="BH14" s="159">
        <f>IF($F14=1,0,IF(AND($H14=1,BH$1&lt;=$Y14),$V14,IF(AND($H14=1,BH$1&gt;$Y14,BH$1&lt;=$Y14+$Z14),($T14*(1+$Z$1)^$Z14)/$Z14,IF(AND($H14=1,BH$1&gt;($Y14+$Z14),BH$1&lt;=($Y14+$Z14*2)),($T14*(1+$Z$1)^($Z14*2))/$Z14,IF(AND($H14=1,BH$1&gt;($Y14+$Z14*2),BH$1&lt;=($Y14+$Z14*3)),($T14*(1+$Z$1)^($Z14*3))/$Z14,IF(AND($H14=1,BH$1&gt;($Y14+$Z14*3),BH$1&lt;=($Y14+$Z14*4)),($T14*(1+$Z$1)^($Z14*4))/$Z14,IF(AND($G14=1,BH$1&lt;=$N14),0,IF(AND($G14=1,BH$1&gt;$N14,BH$1&lt;=($Y14+$Z14)),-1*PMT(VLOOKUP($P14,'9 - Finance Strategy Parameters'!$B$3:$C$6,2)/12,$Z14*12,$M14),IF(AND($G14=1,BH$1&gt;($Y14+$Z14),BH$1&lt;=($Y14+$Z14*2)),-1*PMT(VLOOKUP($P14,'9 - Finance Strategy Parameters'!$B$3:$C$6,2)/12,$Z14*12,$M14*(1+$Z$1)^($Z14*2)),IF(AND($G14=1,BH$1&gt;($Y14+$Z14*2),BH$1&lt;=($Y14+$Z14*3)),-1*PMT(VLOOKUP($P14,'9 - Finance Strategy Parameters'!$B$3:$C$6,2)/12,$Z14*12,$M14*(1+$Z$1)^($Z14*3)),"FAILURE"))))))))))</f>
        <v>0</v>
      </c>
      <c r="BI14" s="159">
        <f>IF($F14=1,0,IF(AND($H14=1,BI$1&lt;=$Y14),$V14,IF(AND($H14=1,BI$1&gt;$Y14,BI$1&lt;=$Y14+$Z14),($T14*(1+$Z$1)^$Z14)/$Z14,IF(AND($H14=1,BI$1&gt;($Y14+$Z14),BI$1&lt;=($Y14+$Z14*2)),($T14*(1+$Z$1)^($Z14*2))/$Z14,IF(AND($H14=1,BI$1&gt;($Y14+$Z14*2),BI$1&lt;=($Y14+$Z14*3)),($T14*(1+$Z$1)^($Z14*3))/$Z14,IF(AND($H14=1,BI$1&gt;($Y14+$Z14*3),BI$1&lt;=($Y14+$Z14*4)),($T14*(1+$Z$1)^($Z14*4))/$Z14,IF(AND($G14=1,BI$1&lt;=$N14),0,IF(AND($G14=1,BI$1&gt;$N14,BI$1&lt;=($Y14+$Z14)),-1*PMT(VLOOKUP($P14,'9 - Finance Strategy Parameters'!$B$3:$C$6,2)/12,$Z14*12,$M14),IF(AND($G14=1,BI$1&gt;($Y14+$Z14),BI$1&lt;=($Y14+$Z14*2)),-1*PMT(VLOOKUP($P14,'9 - Finance Strategy Parameters'!$B$3:$C$6,2)/12,$Z14*12,$M14*(1+$Z$1)^($Z14*2)),IF(AND($G14=1,BI$1&gt;($Y14+$Z14*2),BI$1&lt;=($Y14+$Z14*3)),-1*PMT(VLOOKUP($P14,'9 - Finance Strategy Parameters'!$B$3:$C$6,2)/12,$Z14*12,$M14*(1+$Z$1)^($Z14*3)),"FAILURE"))))))))))</f>
        <v>0</v>
      </c>
      <c r="BJ14" s="159">
        <f>IF($F14=1,0,IF(AND($H14=1,BJ$1&lt;=$Y14),$V14,IF(AND($H14=1,BJ$1&gt;$Y14,BJ$1&lt;=$Y14+$Z14),($T14*(1+$Z$1)^$Z14)/$Z14,IF(AND($H14=1,BJ$1&gt;($Y14+$Z14),BJ$1&lt;=($Y14+$Z14*2)),($T14*(1+$Z$1)^($Z14*2))/$Z14,IF(AND($H14=1,BJ$1&gt;($Y14+$Z14*2),BJ$1&lt;=($Y14+$Z14*3)),($T14*(1+$Z$1)^($Z14*3))/$Z14,IF(AND($H14=1,BJ$1&gt;($Y14+$Z14*3),BJ$1&lt;=($Y14+$Z14*4)),($T14*(1+$Z$1)^($Z14*4))/$Z14,IF(AND($G14=1,BJ$1&lt;=$N14),0,IF(AND($G14=1,BJ$1&gt;$N14,BJ$1&lt;=($Y14+$Z14)),-1*PMT(VLOOKUP($P14,'9 - Finance Strategy Parameters'!$B$3:$C$6,2)/12,$Z14*12,$M14),IF(AND($G14=1,BJ$1&gt;($Y14+$Z14),BJ$1&lt;=($Y14+$Z14*2)),-1*PMT(VLOOKUP($P14,'9 - Finance Strategy Parameters'!$B$3:$C$6,2)/12,$Z14*12,$M14*(1+$Z$1)^($Z14*2)),IF(AND($G14=1,BJ$1&gt;($Y14+$Z14*2),BJ$1&lt;=($Y14+$Z14*3)),-1*PMT(VLOOKUP($P14,'9 - Finance Strategy Parameters'!$B$3:$C$6,2)/12,$Z14*12,$M14*(1+$Z$1)^($Z14*3)),"FAILURE"))))))))))</f>
        <v>0</v>
      </c>
      <c r="BK14" s="159">
        <f>IF($F14=1,0,IF(AND($H14=1,BK$1&lt;=$Y14),$V14,IF(AND($H14=1,BK$1&gt;$Y14,BK$1&lt;=$Y14+$Z14),($T14*(1+$Z$1)^$Z14)/$Z14,IF(AND($H14=1,BK$1&gt;($Y14+$Z14),BK$1&lt;=($Y14+$Z14*2)),($T14*(1+$Z$1)^($Z14*2))/$Z14,IF(AND($H14=1,BK$1&gt;($Y14+$Z14*2),BK$1&lt;=($Y14+$Z14*3)),($T14*(1+$Z$1)^($Z14*3))/$Z14,IF(AND($H14=1,BK$1&gt;($Y14+$Z14*3),BK$1&lt;=($Y14+$Z14*4)),($T14*(1+$Z$1)^($Z14*4))/$Z14,IF(AND($G14=1,BK$1&lt;=$N14),0,IF(AND($G14=1,BK$1&gt;$N14,BK$1&lt;=($Y14+$Z14)),-1*PMT(VLOOKUP($P14,'9 - Finance Strategy Parameters'!$B$3:$C$6,2)/12,$Z14*12,$M14),IF(AND($G14=1,BK$1&gt;($Y14+$Z14),BK$1&lt;=($Y14+$Z14*2)),-1*PMT(VLOOKUP($P14,'9 - Finance Strategy Parameters'!$B$3:$C$6,2)/12,$Z14*12,$M14*(1+$Z$1)^($Z14*2)),IF(AND($G14=1,BK$1&gt;($Y14+$Z14*2),BK$1&lt;=($Y14+$Z14*3)),-1*PMT(VLOOKUP($P14,'9 - Finance Strategy Parameters'!$B$3:$C$6,2)/12,$Z14*12,$M14*(1+$Z$1)^($Z14*3)),"FAILURE"))))))))))</f>
        <v>0</v>
      </c>
      <c r="BL14" s="159">
        <f>IF($F14=1,0,IF(AND($H14=1,BL$1&lt;=$Y14),$V14,IF(AND($H14=1,BL$1&gt;$Y14,BL$1&lt;=$Y14+$Z14),($T14*(1+$Z$1)^$Z14)/$Z14,IF(AND($H14=1,BL$1&gt;($Y14+$Z14),BL$1&lt;=($Y14+$Z14*2)),($T14*(1+$Z$1)^($Z14*2))/$Z14,IF(AND($H14=1,BL$1&gt;($Y14+$Z14*2),BL$1&lt;=($Y14+$Z14*3)),($T14*(1+$Z$1)^($Z14*3))/$Z14,IF(AND($H14=1,BL$1&gt;($Y14+$Z14*3),BL$1&lt;=($Y14+$Z14*4)),($T14*(1+$Z$1)^($Z14*4))/$Z14,IF(AND($G14=1,BL$1&lt;=$N14),0,IF(AND($G14=1,BL$1&gt;$N14,BL$1&lt;=($Y14+$Z14)),-1*PMT(VLOOKUP($P14,'9 - Finance Strategy Parameters'!$B$3:$C$6,2)/12,$Z14*12,$M14),IF(AND($G14=1,BL$1&gt;($Y14+$Z14),BL$1&lt;=($Y14+$Z14*2)),-1*PMT(VLOOKUP($P14,'9 - Finance Strategy Parameters'!$B$3:$C$6,2)/12,$Z14*12,$M14*(1+$Z$1)^($Z14*2)),IF(AND($G14=1,BL$1&gt;($Y14+$Z14*2),BL$1&lt;=($Y14+$Z14*3)),-1*PMT(VLOOKUP($P14,'9 - Finance Strategy Parameters'!$B$3:$C$6,2)/12,$Z14*12,$M14*(1+$Z$1)^($Z14*3)),"FAILURE"))))))))))</f>
        <v>0</v>
      </c>
      <c r="BM14" s="159">
        <f>IF($F14=1,0,IF(AND($H14=1,BM$1&lt;=$Y14),$V14,IF(AND($H14=1,BM$1&gt;$Y14,BM$1&lt;=$Y14+$Z14),($T14*(1+$Z$1)^$Z14)/$Z14,IF(AND($H14=1,BM$1&gt;($Y14+$Z14),BM$1&lt;=($Y14+$Z14*2)),($T14*(1+$Z$1)^($Z14*2))/$Z14,IF(AND($H14=1,BM$1&gt;($Y14+$Z14*2),BM$1&lt;=($Y14+$Z14*3)),($T14*(1+$Z$1)^($Z14*3))/$Z14,IF(AND($H14=1,BM$1&gt;($Y14+$Z14*3),BM$1&lt;=($Y14+$Z14*4)),($T14*(1+$Z$1)^($Z14*4))/$Z14,IF(AND($G14=1,BM$1&lt;=$N14),0,IF(AND($G14=1,BM$1&gt;$N14,BM$1&lt;=($Y14+$Z14)),-1*PMT(VLOOKUP($P14,'9 - Finance Strategy Parameters'!$B$3:$C$6,2)/12,$Z14*12,$M14),IF(AND($G14=1,BM$1&gt;($Y14+$Z14),BM$1&lt;=($Y14+$Z14*2)),-1*PMT(VLOOKUP($P14,'9 - Finance Strategy Parameters'!$B$3:$C$6,2)/12,$Z14*12,$M14*(1+$Z$1)^($Z14*2)),IF(AND($G14=1,BM$1&gt;($Y14+$Z14*2),BM$1&lt;=($Y14+$Z14*3)),-1*PMT(VLOOKUP($P14,'9 - Finance Strategy Parameters'!$B$3:$C$6,2)/12,$Z14*12,$M14*(1+$Z$1)^($Z14*3)),"FAILURE"))))))))))</f>
        <v>0</v>
      </c>
      <c r="BN14" s="159">
        <f>IF($F14=1,0,IF(AND($H14=1,BN$1&lt;=$Y14),$V14,IF(AND($H14=1,BN$1&gt;$Y14,BN$1&lt;=$Y14+$Z14),($T14*(1+$Z$1)^$Z14)/$Z14,IF(AND($H14=1,BN$1&gt;($Y14+$Z14),BN$1&lt;=($Y14+$Z14*2)),($T14*(1+$Z$1)^($Z14*2))/$Z14,IF(AND($H14=1,BN$1&gt;($Y14+$Z14*2),BN$1&lt;=($Y14+$Z14*3)),($T14*(1+$Z$1)^($Z14*3))/$Z14,IF(AND($H14=1,BN$1&gt;($Y14+$Z14*3),BN$1&lt;=($Y14+$Z14*4)),($T14*(1+$Z$1)^($Z14*4))/$Z14,IF(AND($G14=1,BN$1&lt;=$N14),0,IF(AND($G14=1,BN$1&gt;$N14,BN$1&lt;=($Y14+$Z14)),-1*PMT(VLOOKUP($P14,'9 - Finance Strategy Parameters'!$B$3:$C$6,2)/12,$Z14*12,$M14),IF(AND($G14=1,BN$1&gt;($Y14+$Z14),BN$1&lt;=($Y14+$Z14*2)),-1*PMT(VLOOKUP($P14,'9 - Finance Strategy Parameters'!$B$3:$C$6,2)/12,$Z14*12,$M14*(1+$Z$1)^($Z14*2)),IF(AND($G14=1,BN$1&gt;($Y14+$Z14*2),BN$1&lt;=($Y14+$Z14*3)),-1*PMT(VLOOKUP($P14,'9 - Finance Strategy Parameters'!$B$3:$C$6,2)/12,$Z14*12,$M14*(1+$Z$1)^($Z14*3)),"FAILURE"))))))))))</f>
        <v>0</v>
      </c>
      <c r="BO14" s="159">
        <f>IF($F14=1,0,IF(AND($H14=1,BO$1&lt;=$Y14),$V14,IF(AND($H14=1,BO$1&gt;$Y14,BO$1&lt;=$Y14+$Z14),($T14*(1+$Z$1)^$Z14)/$Z14,IF(AND($H14=1,BO$1&gt;($Y14+$Z14),BO$1&lt;=($Y14+$Z14*2)),($T14*(1+$Z$1)^($Z14*2))/$Z14,IF(AND($H14=1,BO$1&gt;($Y14+$Z14*2),BO$1&lt;=($Y14+$Z14*3)),($T14*(1+$Z$1)^($Z14*3))/$Z14,IF(AND($H14=1,BO$1&gt;($Y14+$Z14*3),BO$1&lt;=($Y14+$Z14*4)),($T14*(1+$Z$1)^($Z14*4))/$Z14,IF(AND($G14=1,BO$1&lt;=$N14),0,IF(AND($G14=1,BO$1&gt;$N14,BO$1&lt;=($Y14+$Z14)),-1*PMT(VLOOKUP($P14,'9 - Finance Strategy Parameters'!$B$3:$C$6,2)/12,$Z14*12,$M14),IF(AND($G14=1,BO$1&gt;($Y14+$Z14),BO$1&lt;=($Y14+$Z14*2)),-1*PMT(VLOOKUP($P14,'9 - Finance Strategy Parameters'!$B$3:$C$6,2)/12,$Z14*12,$M14*(1+$Z$1)^($Z14*2)),IF(AND($G14=1,BO$1&gt;($Y14+$Z14*2),BO$1&lt;=($Y14+$Z14*3)),-1*PMT(VLOOKUP($P14,'9 - Finance Strategy Parameters'!$B$3:$C$6,2)/12,$Z14*12,$M14*(1+$Z$1)^($Z14*3)),"FAILURE"))))))))))</f>
        <v>0</v>
      </c>
      <c r="BP14" s="159">
        <f>IF($F14=1,0,IF(AND($H14=1,BP$1&lt;=$Y14),$V14,IF(AND($H14=1,BP$1&gt;$Y14,BP$1&lt;=$Y14+$Z14),($T14*(1+$Z$1)^$Z14)/$Z14,IF(AND($H14=1,BP$1&gt;($Y14+$Z14),BP$1&lt;=($Y14+$Z14*2)),($T14*(1+$Z$1)^($Z14*2))/$Z14,IF(AND($H14=1,BP$1&gt;($Y14+$Z14*2),BP$1&lt;=($Y14+$Z14*3)),($T14*(1+$Z$1)^($Z14*3))/$Z14,IF(AND($H14=1,BP$1&gt;($Y14+$Z14*3),BP$1&lt;=($Y14+$Z14*4)),($T14*(1+$Z$1)^($Z14*4))/$Z14,IF(AND($G14=1,BP$1&lt;=$N14),0,IF(AND($G14=1,BP$1&gt;$N14,BP$1&lt;=($Y14+$Z14)),-1*PMT(VLOOKUP($P14,'9 - Finance Strategy Parameters'!$B$3:$C$6,2)/12,$Z14*12,$M14),IF(AND($G14=1,BP$1&gt;($Y14+$Z14),BP$1&lt;=($Y14+$Z14*2)),-1*PMT(VLOOKUP($P14,'9 - Finance Strategy Parameters'!$B$3:$C$6,2)/12,$Z14*12,$M14*(1+$Z$1)^($Z14*2)),IF(AND($G14=1,BP$1&gt;($Y14+$Z14*2),BP$1&lt;=($Y14+$Z14*3)),-1*PMT(VLOOKUP($P14,'9 - Finance Strategy Parameters'!$B$3:$C$6,2)/12,$Z14*12,$M14*(1+$Z$1)^($Z14*3)),"FAILURE"))))))))))</f>
        <v>0</v>
      </c>
      <c r="BQ14" s="159">
        <f>IF($F14=1,0,IF(AND($H14=1,BQ$1&lt;=$Y14),$V14,IF(AND($H14=1,BQ$1&gt;$Y14,BQ$1&lt;=$Y14+$Z14),($T14*(1+$Z$1)^$Z14)/$Z14,IF(AND($H14=1,BQ$1&gt;($Y14+$Z14),BQ$1&lt;=($Y14+$Z14*2)),($T14*(1+$Z$1)^($Z14*2))/$Z14,IF(AND($H14=1,BQ$1&gt;($Y14+$Z14*2),BQ$1&lt;=($Y14+$Z14*3)),($T14*(1+$Z$1)^($Z14*3))/$Z14,IF(AND($H14=1,BQ$1&gt;($Y14+$Z14*3),BQ$1&lt;=($Y14+$Z14*4)),($T14*(1+$Z$1)^($Z14*4))/$Z14,IF(AND($G14=1,BQ$1&lt;=$N14),0,IF(AND($G14=1,BQ$1&gt;$N14,BQ$1&lt;=($Y14+$Z14)),-1*PMT(VLOOKUP($P14,'9 - Finance Strategy Parameters'!$B$3:$C$6,2)/12,$Z14*12,$M14),IF(AND($G14=1,BQ$1&gt;($Y14+$Z14),BQ$1&lt;=($Y14+$Z14*2)),-1*PMT(VLOOKUP($P14,'9 - Finance Strategy Parameters'!$B$3:$C$6,2)/12,$Z14*12,$M14*(1+$Z$1)^($Z14*2)),IF(AND($G14=1,BQ$1&gt;($Y14+$Z14*2),BQ$1&lt;=($Y14+$Z14*3)),-1*PMT(VLOOKUP($P14,'9 - Finance Strategy Parameters'!$B$3:$C$6,2)/12,$Z14*12,$M14*(1+$Z$1)^($Z14*3)),"FAILURE"))))))))))</f>
        <v>0</v>
      </c>
      <c r="BR14" s="159">
        <f>IF($F14=1,0,IF(AND($H14=1,BR$1&lt;=$Y14),$V14,IF(AND($H14=1,BR$1&gt;$Y14,BR$1&lt;=$Y14+$Z14),($T14*(1+$Z$1)^$Z14)/$Z14,IF(AND($H14=1,BR$1&gt;($Y14+$Z14),BR$1&lt;=($Y14+$Z14*2)),($T14*(1+$Z$1)^($Z14*2))/$Z14,IF(AND($H14=1,BR$1&gt;($Y14+$Z14*2),BR$1&lt;=($Y14+$Z14*3)),($T14*(1+$Z$1)^($Z14*3))/$Z14,IF(AND($H14=1,BR$1&gt;($Y14+$Z14*3),BR$1&lt;=($Y14+$Z14*4)),($T14*(1+$Z$1)^($Z14*4))/$Z14,IF(AND($G14=1,BR$1&lt;=$N14),0,IF(AND($G14=1,BR$1&gt;$N14,BR$1&lt;=($Y14+$Z14)),-1*PMT(VLOOKUP($P14,'9 - Finance Strategy Parameters'!$B$3:$C$6,2)/12,$Z14*12,$M14),IF(AND($G14=1,BR$1&gt;($Y14+$Z14),BR$1&lt;=($Y14+$Z14*2)),-1*PMT(VLOOKUP($P14,'9 - Finance Strategy Parameters'!$B$3:$C$6,2)/12,$Z14*12,$M14*(1+$Z$1)^($Z14*2)),IF(AND($G14=1,BR$1&gt;($Y14+$Z14*2),BR$1&lt;=($Y14+$Z14*3)),-1*PMT(VLOOKUP($P14,'9 - Finance Strategy Parameters'!$B$3:$C$6,2)/12,$Z14*12,$M14*(1+$Z$1)^($Z14*3)),"FAILURE"))))))))))</f>
        <v>0</v>
      </c>
      <c r="BS14" s="159">
        <f>IF($F14=1,0,IF(AND($H14=1,BS$1&lt;=$Y14),$V14,IF(AND($H14=1,BS$1&gt;$Y14,BS$1&lt;=$Y14+$Z14),($T14*(1+$Z$1)^$Z14)/$Z14,IF(AND($H14=1,BS$1&gt;($Y14+$Z14),BS$1&lt;=($Y14+$Z14*2)),($T14*(1+$Z$1)^($Z14*2))/$Z14,IF(AND($H14=1,BS$1&gt;($Y14+$Z14*2),BS$1&lt;=($Y14+$Z14*3)),($T14*(1+$Z$1)^($Z14*3))/$Z14,IF(AND($H14=1,BS$1&gt;($Y14+$Z14*3),BS$1&lt;=($Y14+$Z14*4)),($T14*(1+$Z$1)^($Z14*4))/$Z14,IF(AND($G14=1,BS$1&lt;=$N14),0,IF(AND($G14=1,BS$1&gt;$N14,BS$1&lt;=($Y14+$Z14)),-1*PMT(VLOOKUP($P14,'9 - Finance Strategy Parameters'!$B$3:$C$6,2)/12,$Z14*12,$M14),IF(AND($G14=1,BS$1&gt;($Y14+$Z14),BS$1&lt;=($Y14+$Z14*2)),-1*PMT(VLOOKUP($P14,'9 - Finance Strategy Parameters'!$B$3:$C$6,2)/12,$Z14*12,$M14*(1+$Z$1)^($Z14*2)),IF(AND($G14=1,BS$1&gt;($Y14+$Z14*2),BS$1&lt;=($Y14+$Z14*3)),-1*PMT(VLOOKUP($P14,'9 - Finance Strategy Parameters'!$B$3:$C$6,2)/12,$Z14*12,$M14*(1+$Z$1)^($Z14*3)),"FAILURE"))))))))))</f>
        <v>0</v>
      </c>
      <c r="BT14" s="159">
        <f>IF($F14=1,0,IF(AND($H14=1,BT$1&lt;=$Y14),$V14,IF(AND($H14=1,BT$1&gt;$Y14,BT$1&lt;=$Y14+$Z14),($T14*(1+$Z$1)^$Z14)/$Z14,IF(AND($H14=1,BT$1&gt;($Y14+$Z14),BT$1&lt;=($Y14+$Z14*2)),($T14*(1+$Z$1)^($Z14*2))/$Z14,IF(AND($H14=1,BT$1&gt;($Y14+$Z14*2),BT$1&lt;=($Y14+$Z14*3)),($T14*(1+$Z$1)^($Z14*3))/$Z14,IF(AND($H14=1,BT$1&gt;($Y14+$Z14*3),BT$1&lt;=($Y14+$Z14*4)),($T14*(1+$Z$1)^($Z14*4))/$Z14,IF(AND($G14=1,BT$1&lt;=$N14),0,IF(AND($G14=1,BT$1&gt;$N14,BT$1&lt;=($Y14+$Z14)),-1*PMT(VLOOKUP($P14,'9 - Finance Strategy Parameters'!$B$3:$C$6,2)/12,$Z14*12,$M14),IF(AND($G14=1,BT$1&gt;($Y14+$Z14),BT$1&lt;=($Y14+$Z14*2)),-1*PMT(VLOOKUP($P14,'9 - Finance Strategy Parameters'!$B$3:$C$6,2)/12,$Z14*12,$M14*(1+$Z$1)^($Z14*2)),IF(AND($G14=1,BT$1&gt;($Y14+$Z14*2),BT$1&lt;=($Y14+$Z14*3)),-1*PMT(VLOOKUP($P14,'9 - Finance Strategy Parameters'!$B$3:$C$6,2)/12,$Z14*12,$M14*(1+$Z$1)^($Z14*3)),"FAILURE"))))))))))</f>
        <v>0</v>
      </c>
    </row>
    <row r="15" spans="1:72" ht="30" x14ac:dyDescent="0.25">
      <c r="A15" s="10" t="s">
        <v>34</v>
      </c>
      <c r="B15" s="138">
        <f>INDEX('8-Choosing Asset Strategies'!$B$4:$B$101,MATCH('9 - Financing Strategy'!C15,'8-Choosing Asset Strategies'!$C$4:$C$101,0))</f>
        <v>1</v>
      </c>
      <c r="C15" s="28" t="s">
        <v>124</v>
      </c>
      <c r="D15" s="13" t="str">
        <f>IF(INDEX('8-Choosing Asset Strategies'!$CW$4:$CW$101,MATCH($C15,'8-Choosing Asset Strategies'!$C$4:$C$101,0))=0,"",INDEX('8-Choosing Asset Strategies'!$CW$4:$CW$101,MATCH(C15,'8-Choosing Asset Strategies'!$C$4:$C$101,0)))</f>
        <v>Should be upgraded to 4" line</v>
      </c>
      <c r="E15" s="27"/>
      <c r="F15" s="138">
        <v>1</v>
      </c>
      <c r="G15" s="138"/>
      <c r="H15" s="138"/>
      <c r="J15" s="143">
        <f>IF(F15=1,ROUND(INDEX('8-Choosing Asset Strategies'!$DL$4:$DL$101,MATCH($C15,'8-Choosing Asset Strategies'!$C$4:$C$101,0)),2),"")</f>
        <v>38786.68</v>
      </c>
      <c r="K15" s="12">
        <f>IF(F15=1,ROUND(INDEX('8-Choosing Asset Strategies'!$DC$4:$DC$101,MATCH($C15,'8-Choosing Asset Strategies'!$C$4:$C$101,0)),2),"")</f>
        <v>10</v>
      </c>
      <c r="L15" s="12"/>
      <c r="M15" s="143" t="str">
        <f>IF(G15=1,ROUND(INDEX('8-Choosing Asset Strategies'!$DL$4:$DL$101,MATCH($C15,'8-Choosing Asset Strategies'!$C$4:$C$101,0)),2),"")</f>
        <v/>
      </c>
      <c r="N15" s="12" t="str">
        <f>IF(G15=1,ROUND(INDEX('8-Choosing Asset Strategies'!$DC$4:$DC$101,MATCH($C15,'8-Choosing Asset Strategies'!$C$4:$C$101,0)),2),"")</f>
        <v/>
      </c>
      <c r="O15" s="12" t="str">
        <f>IF(G15="","",INDEX('9 - Finance Strategy Parameters'!$H$3:$H$9,MATCH(B15,'9 - Finance Strategy Parameters'!$F$3:$F$9,0)))</f>
        <v/>
      </c>
      <c r="P15" s="12"/>
      <c r="Q15" s="144" t="str">
        <f>IFERROR((M15*INDEX('9 - Finance Strategy Parameters'!$C$3:$C$6,MATCH(P15,'9 - Finance Strategy Parameters'!$B$3:$B$6,0))/12*(1+INDEX('9 - Finance Strategy Parameters'!$C$3:$C$6,MATCH(P15,'9 - Finance Strategy Parameters'!$B$3:$B$6,0))/12)^(O15*12))/((1+INDEX('9 - Finance Strategy Parameters'!$C$3:$C$6,MATCH(P15,'9 - Finance Strategy Parameters'!$B$3:$B$6,0))/12)^(O15*12)-1),"")</f>
        <v/>
      </c>
      <c r="R15" s="144" t="str">
        <f t="shared" si="3"/>
        <v/>
      </c>
      <c r="S15" s="12"/>
      <c r="T15" s="143" t="str">
        <f>IF(H15=1,ROUND(INDEX('8-Choosing Asset Strategies'!$DL$4:$DL$101,MATCH($C15,'8-Choosing Asset Strategies'!$C$4:$C$101,0)),2),"")</f>
        <v/>
      </c>
      <c r="U15" s="145" t="str">
        <f>IF(H15=1,ROUND(INDEX('8-Choosing Asset Strategies'!$DC$4:$DC$101,MATCH($C15,'8-Choosing Asset Strategies'!$C$4:$C$101,0)),2),"")</f>
        <v/>
      </c>
      <c r="V15" s="101" t="str">
        <f t="shared" si="1"/>
        <v/>
      </c>
      <c r="W15" s="155" t="str">
        <f t="shared" si="2"/>
        <v/>
      </c>
      <c r="Y15">
        <f>INDEX('8-Choosing Asset Strategies'!$DC$4:$DC$101,MATCH(C15,'8-Choosing Asset Strategies'!$C$4:$C$101,0))</f>
        <v>10</v>
      </c>
      <c r="Z15">
        <f>INDEX('8-Choosing Asset Strategies'!$DA$4:$DA$101,MATCH(C15,'8-Choosing Asset Strategies'!$C$4:$C$101,0))</f>
        <v>35</v>
      </c>
      <c r="AB15" s="159">
        <f>IF($F15=1,0,IF(AND($H15=1,AB$1&lt;=$Y15),$V15,IF(AND($H15=1,AB$1&gt;$Y15,AB$1&lt;=$Y15+$Z15),($T15*(1+$Z$1)^$Z15)/$Z15,IF(AND($H15=1,AB$1&gt;($Y15+$Z15),AB$1&lt;=($Y15+$Z15*2)),($T15*(1+$Z$1)^($Z15*2))/$Z15,IF(AND($H15=1,AB$1&gt;($Y15+$Z15*2),AB$1&lt;=($Y15+$Z15*3)),($T15*(1+$Z$1)^($Z15*3))/$Z15,IF(AND($H15=1,AB$1&gt;($Y15+$Z15*3),AB$1&lt;=($Y15+$Z15*4)),($T15*(1+$Z$1)^($Z15*4))/$Z15,IF(AND($G15=1,AB$1&lt;=$N15),0,IF(AND($G15=1,AB$1&gt;$N15,AB$1&lt;=($Y15+$Z15)),-1*PMT(VLOOKUP($P15,'9 - Finance Strategy Parameters'!$B$3:$C$6,2)/12,$Z15*12,$M15),IF(AND($G15=1,AB$1&gt;($Y15+$Z15),AB$1&lt;=($Y15+$Z15*2)),-1*PMT(VLOOKUP($P15,'9 - Finance Strategy Parameters'!$B$3:$C$6,2)/12,$Z15*12,$M15*(1+$Z$1)^($Z15*2)),IF(AND($G15=1,AB$1&gt;($Y15+$Z15*2),AB$1&lt;=($Y15+$Z15*3)),-1*PMT(VLOOKUP($P15,'9 - Finance Strategy Parameters'!$B$3:$C$6,2)/12,$Z15*12,$M15*(1+$Z$1)^($Z15*3)),"FAILURE"))))))))))</f>
        <v>0</v>
      </c>
      <c r="AC15" s="159">
        <f>IF($F15=1,0,IF(AND($H15=1,AC$1&lt;=$Y15),$V15,IF(AND($H15=1,AC$1&gt;$Y15,AC$1&lt;=$Y15+$Z15),($T15*(1+$Z$1)^$Z15)/$Z15,IF(AND($H15=1,AC$1&gt;($Y15+$Z15),AC$1&lt;=($Y15+$Z15*2)),($T15*(1+$Z$1)^($Z15*2))/$Z15,IF(AND($H15=1,AC$1&gt;($Y15+$Z15*2),AC$1&lt;=($Y15+$Z15*3)),($T15*(1+$Z$1)^($Z15*3))/$Z15,IF(AND($H15=1,AC$1&gt;($Y15+$Z15*3),AC$1&lt;=($Y15+$Z15*4)),($T15*(1+$Z$1)^($Z15*4))/$Z15,IF(AND($G15=1,AC$1&lt;=$N15),0,IF(AND($G15=1,AC$1&gt;$N15,AC$1&lt;=($Y15+$Z15)),-1*PMT(VLOOKUP($P15,'9 - Finance Strategy Parameters'!$B$3:$C$6,2)/12,$Z15*12,$M15),IF(AND($G15=1,AC$1&gt;($Y15+$Z15),AC$1&lt;=($Y15+$Z15*2)),-1*PMT(VLOOKUP($P15,'9 - Finance Strategy Parameters'!$B$3:$C$6,2)/12,$Z15*12,$M15*(1+$Z$1)^($Z15*2)),IF(AND($G15=1,AC$1&gt;($Y15+$Z15*2),AC$1&lt;=($Y15+$Z15*3)),-1*PMT(VLOOKUP($P15,'9 - Finance Strategy Parameters'!$B$3:$C$6,2)/12,$Z15*12,$M15*(1+$Z$1)^($Z15*3)),"FAILURE"))))))))))</f>
        <v>0</v>
      </c>
      <c r="AD15" s="159">
        <f>IF($F15=1,0,IF(AND($H15=1,AD$1&lt;=$Y15),$V15,IF(AND($H15=1,AD$1&gt;$Y15,AD$1&lt;=$Y15+$Z15),($T15*(1+$Z$1)^$Z15)/$Z15,IF(AND($H15=1,AD$1&gt;($Y15+$Z15),AD$1&lt;=($Y15+$Z15*2)),($T15*(1+$Z$1)^($Z15*2))/$Z15,IF(AND($H15=1,AD$1&gt;($Y15+$Z15*2),AD$1&lt;=($Y15+$Z15*3)),($T15*(1+$Z$1)^($Z15*3))/$Z15,IF(AND($H15=1,AD$1&gt;($Y15+$Z15*3),AD$1&lt;=($Y15+$Z15*4)),($T15*(1+$Z$1)^($Z15*4))/$Z15,IF(AND($G15=1,AD$1&lt;=$N15),0,IF(AND($G15=1,AD$1&gt;$N15,AD$1&lt;=($Y15+$Z15)),-1*PMT(VLOOKUP($P15,'9 - Finance Strategy Parameters'!$B$3:$C$6,2)/12,$Z15*12,$M15),IF(AND($G15=1,AD$1&gt;($Y15+$Z15),AD$1&lt;=($Y15+$Z15*2)),-1*PMT(VLOOKUP($P15,'9 - Finance Strategy Parameters'!$B$3:$C$6,2)/12,$Z15*12,$M15*(1+$Z$1)^($Z15*2)),IF(AND($G15=1,AD$1&gt;($Y15+$Z15*2),AD$1&lt;=($Y15+$Z15*3)),-1*PMT(VLOOKUP($P15,'9 - Finance Strategy Parameters'!$B$3:$C$6,2)/12,$Z15*12,$M15*(1+$Z$1)^($Z15*3)),"FAILURE"))))))))))</f>
        <v>0</v>
      </c>
      <c r="AE15" s="159">
        <f>IF($F15=1,0,IF(AND($H15=1,AE$1&lt;=$Y15),$V15,IF(AND($H15=1,AE$1&gt;$Y15,AE$1&lt;=$Y15+$Z15),($T15*(1+$Z$1)^$Z15)/$Z15,IF(AND($H15=1,AE$1&gt;($Y15+$Z15),AE$1&lt;=($Y15+$Z15*2)),($T15*(1+$Z$1)^($Z15*2))/$Z15,IF(AND($H15=1,AE$1&gt;($Y15+$Z15*2),AE$1&lt;=($Y15+$Z15*3)),($T15*(1+$Z$1)^($Z15*3))/$Z15,IF(AND($H15=1,AE$1&gt;($Y15+$Z15*3),AE$1&lt;=($Y15+$Z15*4)),($T15*(1+$Z$1)^($Z15*4))/$Z15,IF(AND($G15=1,AE$1&lt;=$N15),0,IF(AND($G15=1,AE$1&gt;$N15,AE$1&lt;=($Y15+$Z15)),-1*PMT(VLOOKUP($P15,'9 - Finance Strategy Parameters'!$B$3:$C$6,2)/12,$Z15*12,$M15),IF(AND($G15=1,AE$1&gt;($Y15+$Z15),AE$1&lt;=($Y15+$Z15*2)),-1*PMT(VLOOKUP($P15,'9 - Finance Strategy Parameters'!$B$3:$C$6,2)/12,$Z15*12,$M15*(1+$Z$1)^($Z15*2)),IF(AND($G15=1,AE$1&gt;($Y15+$Z15*2),AE$1&lt;=($Y15+$Z15*3)),-1*PMT(VLOOKUP($P15,'9 - Finance Strategy Parameters'!$B$3:$C$6,2)/12,$Z15*12,$M15*(1+$Z$1)^($Z15*3)),"FAILURE"))))))))))</f>
        <v>0</v>
      </c>
      <c r="AF15" s="159">
        <f>IF($F15=1,0,IF(AND($H15=1,AF$1&lt;=$Y15),$V15,IF(AND($H15=1,AF$1&gt;$Y15,AF$1&lt;=$Y15+$Z15),($T15*(1+$Z$1)^$Z15)/$Z15,IF(AND($H15=1,AF$1&gt;($Y15+$Z15),AF$1&lt;=($Y15+$Z15*2)),($T15*(1+$Z$1)^($Z15*2))/$Z15,IF(AND($H15=1,AF$1&gt;($Y15+$Z15*2),AF$1&lt;=($Y15+$Z15*3)),($T15*(1+$Z$1)^($Z15*3))/$Z15,IF(AND($H15=1,AF$1&gt;($Y15+$Z15*3),AF$1&lt;=($Y15+$Z15*4)),($T15*(1+$Z$1)^($Z15*4))/$Z15,IF(AND($G15=1,AF$1&lt;=$N15),0,IF(AND($G15=1,AF$1&gt;$N15,AF$1&lt;=($Y15+$Z15)),-1*PMT(VLOOKUP($P15,'9 - Finance Strategy Parameters'!$B$3:$C$6,2)/12,$Z15*12,$M15),IF(AND($G15=1,AF$1&gt;($Y15+$Z15),AF$1&lt;=($Y15+$Z15*2)),-1*PMT(VLOOKUP($P15,'9 - Finance Strategy Parameters'!$B$3:$C$6,2)/12,$Z15*12,$M15*(1+$Z$1)^($Z15*2)),IF(AND($G15=1,AF$1&gt;($Y15+$Z15*2),AF$1&lt;=($Y15+$Z15*3)),-1*PMT(VLOOKUP($P15,'9 - Finance Strategy Parameters'!$B$3:$C$6,2)/12,$Z15*12,$M15*(1+$Z$1)^($Z15*3)),"FAILURE"))))))))))</f>
        <v>0</v>
      </c>
      <c r="AG15" s="159">
        <f>IF($F15=1,0,IF(AND($H15=1,AG$1&lt;=$Y15),$V15,IF(AND($H15=1,AG$1&gt;$Y15,AG$1&lt;=$Y15+$Z15),($T15*(1+$Z$1)^$Z15)/$Z15,IF(AND($H15=1,AG$1&gt;($Y15+$Z15),AG$1&lt;=($Y15+$Z15*2)),($T15*(1+$Z$1)^($Z15*2))/$Z15,IF(AND($H15=1,AG$1&gt;($Y15+$Z15*2),AG$1&lt;=($Y15+$Z15*3)),($T15*(1+$Z$1)^($Z15*3))/$Z15,IF(AND($H15=1,AG$1&gt;($Y15+$Z15*3),AG$1&lt;=($Y15+$Z15*4)),($T15*(1+$Z$1)^($Z15*4))/$Z15,IF(AND($G15=1,AG$1&lt;=$N15),0,IF(AND($G15=1,AG$1&gt;$N15,AG$1&lt;=($Y15+$Z15)),-1*PMT(VLOOKUP($P15,'9 - Finance Strategy Parameters'!$B$3:$C$6,2)/12,$Z15*12,$M15),IF(AND($G15=1,AG$1&gt;($Y15+$Z15),AG$1&lt;=($Y15+$Z15*2)),-1*PMT(VLOOKUP($P15,'9 - Finance Strategy Parameters'!$B$3:$C$6,2)/12,$Z15*12,$M15*(1+$Z$1)^($Z15*2)),IF(AND($G15=1,AG$1&gt;($Y15+$Z15*2),AG$1&lt;=($Y15+$Z15*3)),-1*PMT(VLOOKUP($P15,'9 - Finance Strategy Parameters'!$B$3:$C$6,2)/12,$Z15*12,$M15*(1+$Z$1)^($Z15*3)),"FAILURE"))))))))))</f>
        <v>0</v>
      </c>
      <c r="AH15" s="159">
        <f>IF($F15=1,0,IF(AND($H15=1,AH$1&lt;=$Y15),$V15,IF(AND($H15=1,AH$1&gt;$Y15,AH$1&lt;=$Y15+$Z15),($T15*(1+$Z$1)^$Z15)/$Z15,IF(AND($H15=1,AH$1&gt;($Y15+$Z15),AH$1&lt;=($Y15+$Z15*2)),($T15*(1+$Z$1)^($Z15*2))/$Z15,IF(AND($H15=1,AH$1&gt;($Y15+$Z15*2),AH$1&lt;=($Y15+$Z15*3)),($T15*(1+$Z$1)^($Z15*3))/$Z15,IF(AND($H15=1,AH$1&gt;($Y15+$Z15*3),AH$1&lt;=($Y15+$Z15*4)),($T15*(1+$Z$1)^($Z15*4))/$Z15,IF(AND($G15=1,AH$1&lt;=$N15),0,IF(AND($G15=1,AH$1&gt;$N15,AH$1&lt;=($Y15+$Z15)),-1*PMT(VLOOKUP($P15,'9 - Finance Strategy Parameters'!$B$3:$C$6,2)/12,$Z15*12,$M15),IF(AND($G15=1,AH$1&gt;($Y15+$Z15),AH$1&lt;=($Y15+$Z15*2)),-1*PMT(VLOOKUP($P15,'9 - Finance Strategy Parameters'!$B$3:$C$6,2)/12,$Z15*12,$M15*(1+$Z$1)^($Z15*2)),IF(AND($G15=1,AH$1&gt;($Y15+$Z15*2),AH$1&lt;=($Y15+$Z15*3)),-1*PMT(VLOOKUP($P15,'9 - Finance Strategy Parameters'!$B$3:$C$6,2)/12,$Z15*12,$M15*(1+$Z$1)^($Z15*3)),"FAILURE"))))))))))</f>
        <v>0</v>
      </c>
      <c r="AI15" s="159">
        <f>IF($F15=1,0,IF(AND($H15=1,AI$1&lt;=$Y15),$V15,IF(AND($H15=1,AI$1&gt;$Y15,AI$1&lt;=$Y15+$Z15),($T15*(1+$Z$1)^$Z15)/$Z15,IF(AND($H15=1,AI$1&gt;($Y15+$Z15),AI$1&lt;=($Y15+$Z15*2)),($T15*(1+$Z$1)^($Z15*2))/$Z15,IF(AND($H15=1,AI$1&gt;($Y15+$Z15*2),AI$1&lt;=($Y15+$Z15*3)),($T15*(1+$Z$1)^($Z15*3))/$Z15,IF(AND($H15=1,AI$1&gt;($Y15+$Z15*3),AI$1&lt;=($Y15+$Z15*4)),($T15*(1+$Z$1)^($Z15*4))/$Z15,IF(AND($G15=1,AI$1&lt;=$N15),0,IF(AND($G15=1,AI$1&gt;$N15,AI$1&lt;=($Y15+$Z15)),-1*PMT(VLOOKUP($P15,'9 - Finance Strategy Parameters'!$B$3:$C$6,2)/12,$Z15*12,$M15),IF(AND($G15=1,AI$1&gt;($Y15+$Z15),AI$1&lt;=($Y15+$Z15*2)),-1*PMT(VLOOKUP($P15,'9 - Finance Strategy Parameters'!$B$3:$C$6,2)/12,$Z15*12,$M15*(1+$Z$1)^($Z15*2)),IF(AND($G15=1,AI$1&gt;($Y15+$Z15*2),AI$1&lt;=($Y15+$Z15*3)),-1*PMT(VLOOKUP($P15,'9 - Finance Strategy Parameters'!$B$3:$C$6,2)/12,$Z15*12,$M15*(1+$Z$1)^($Z15*3)),"FAILURE"))))))))))</f>
        <v>0</v>
      </c>
      <c r="AJ15" s="159">
        <f>IF($F15=1,0,IF(AND($H15=1,AJ$1&lt;=$Y15),$V15,IF(AND($H15=1,AJ$1&gt;$Y15,AJ$1&lt;=$Y15+$Z15),($T15*(1+$Z$1)^$Z15)/$Z15,IF(AND($H15=1,AJ$1&gt;($Y15+$Z15),AJ$1&lt;=($Y15+$Z15*2)),($T15*(1+$Z$1)^($Z15*2))/$Z15,IF(AND($H15=1,AJ$1&gt;($Y15+$Z15*2),AJ$1&lt;=($Y15+$Z15*3)),($T15*(1+$Z$1)^($Z15*3))/$Z15,IF(AND($H15=1,AJ$1&gt;($Y15+$Z15*3),AJ$1&lt;=($Y15+$Z15*4)),($T15*(1+$Z$1)^($Z15*4))/$Z15,IF(AND($G15=1,AJ$1&lt;=$N15),0,IF(AND($G15=1,AJ$1&gt;$N15,AJ$1&lt;=($Y15+$Z15)),-1*PMT(VLOOKUP($P15,'9 - Finance Strategy Parameters'!$B$3:$C$6,2)/12,$Z15*12,$M15),IF(AND($G15=1,AJ$1&gt;($Y15+$Z15),AJ$1&lt;=($Y15+$Z15*2)),-1*PMT(VLOOKUP($P15,'9 - Finance Strategy Parameters'!$B$3:$C$6,2)/12,$Z15*12,$M15*(1+$Z$1)^($Z15*2)),IF(AND($G15=1,AJ$1&gt;($Y15+$Z15*2),AJ$1&lt;=($Y15+$Z15*3)),-1*PMT(VLOOKUP($P15,'9 - Finance Strategy Parameters'!$B$3:$C$6,2)/12,$Z15*12,$M15*(1+$Z$1)^($Z15*3)),"FAILURE"))))))))))</f>
        <v>0</v>
      </c>
      <c r="AK15" s="159">
        <f>IF($F15=1,0,IF(AND($H15=1,AK$1&lt;=$Y15),$V15,IF(AND($H15=1,AK$1&gt;$Y15,AK$1&lt;=$Y15+$Z15),($T15*(1+$Z$1)^$Z15)/$Z15,IF(AND($H15=1,AK$1&gt;($Y15+$Z15),AK$1&lt;=($Y15+$Z15*2)),($T15*(1+$Z$1)^($Z15*2))/$Z15,IF(AND($H15=1,AK$1&gt;($Y15+$Z15*2),AK$1&lt;=($Y15+$Z15*3)),($T15*(1+$Z$1)^($Z15*3))/$Z15,IF(AND($H15=1,AK$1&gt;($Y15+$Z15*3),AK$1&lt;=($Y15+$Z15*4)),($T15*(1+$Z$1)^($Z15*4))/$Z15,IF(AND($G15=1,AK$1&lt;=$N15),0,IF(AND($G15=1,AK$1&gt;$N15,AK$1&lt;=($Y15+$Z15)),-1*PMT(VLOOKUP($P15,'9 - Finance Strategy Parameters'!$B$3:$C$6,2)/12,$Z15*12,$M15),IF(AND($G15=1,AK$1&gt;($Y15+$Z15),AK$1&lt;=($Y15+$Z15*2)),-1*PMT(VLOOKUP($P15,'9 - Finance Strategy Parameters'!$B$3:$C$6,2)/12,$Z15*12,$M15*(1+$Z$1)^($Z15*2)),IF(AND($G15=1,AK$1&gt;($Y15+$Z15*2),AK$1&lt;=($Y15+$Z15*3)),-1*PMT(VLOOKUP($P15,'9 - Finance Strategy Parameters'!$B$3:$C$6,2)/12,$Z15*12,$M15*(1+$Z$1)^($Z15*3)),"FAILURE"))))))))))</f>
        <v>0</v>
      </c>
      <c r="AL15" s="159">
        <f>IF($F15=1,0,IF(AND($H15=1,AL$1&lt;=$Y15),$V15,IF(AND($H15=1,AL$1&gt;$Y15,AL$1&lt;=$Y15+$Z15),($T15*(1+$Z$1)^$Z15)/$Z15,IF(AND($H15=1,AL$1&gt;($Y15+$Z15),AL$1&lt;=($Y15+$Z15*2)),($T15*(1+$Z$1)^($Z15*2))/$Z15,IF(AND($H15=1,AL$1&gt;($Y15+$Z15*2),AL$1&lt;=($Y15+$Z15*3)),($T15*(1+$Z$1)^($Z15*3))/$Z15,IF(AND($H15=1,AL$1&gt;($Y15+$Z15*3),AL$1&lt;=($Y15+$Z15*4)),($T15*(1+$Z$1)^($Z15*4))/$Z15,IF(AND($G15=1,AL$1&lt;=$N15),0,IF(AND($G15=1,AL$1&gt;$N15,AL$1&lt;=($Y15+$Z15)),-1*PMT(VLOOKUP($P15,'9 - Finance Strategy Parameters'!$B$3:$C$6,2)/12,$Z15*12,$M15),IF(AND($G15=1,AL$1&gt;($Y15+$Z15),AL$1&lt;=($Y15+$Z15*2)),-1*PMT(VLOOKUP($P15,'9 - Finance Strategy Parameters'!$B$3:$C$6,2)/12,$Z15*12,$M15*(1+$Z$1)^($Z15*2)),IF(AND($G15=1,AL$1&gt;($Y15+$Z15*2),AL$1&lt;=($Y15+$Z15*3)),-1*PMT(VLOOKUP($P15,'9 - Finance Strategy Parameters'!$B$3:$C$6,2)/12,$Z15*12,$M15*(1+$Z$1)^($Z15*3)),"FAILURE"))))))))))</f>
        <v>0</v>
      </c>
      <c r="AM15" s="159">
        <f>IF($F15=1,0,IF(AND($H15=1,AM$1&lt;=$Y15),$V15,IF(AND($H15=1,AM$1&gt;$Y15,AM$1&lt;=$Y15+$Z15),($T15*(1+$Z$1)^$Z15)/$Z15,IF(AND($H15=1,AM$1&gt;($Y15+$Z15),AM$1&lt;=($Y15+$Z15*2)),($T15*(1+$Z$1)^($Z15*2))/$Z15,IF(AND($H15=1,AM$1&gt;($Y15+$Z15*2),AM$1&lt;=($Y15+$Z15*3)),($T15*(1+$Z$1)^($Z15*3))/$Z15,IF(AND($H15=1,AM$1&gt;($Y15+$Z15*3),AM$1&lt;=($Y15+$Z15*4)),($T15*(1+$Z$1)^($Z15*4))/$Z15,IF(AND($G15=1,AM$1&lt;=$N15),0,IF(AND($G15=1,AM$1&gt;$N15,AM$1&lt;=($Y15+$Z15)),-1*PMT(VLOOKUP($P15,'9 - Finance Strategy Parameters'!$B$3:$C$6,2)/12,$Z15*12,$M15),IF(AND($G15=1,AM$1&gt;($Y15+$Z15),AM$1&lt;=($Y15+$Z15*2)),-1*PMT(VLOOKUP($P15,'9 - Finance Strategy Parameters'!$B$3:$C$6,2)/12,$Z15*12,$M15*(1+$Z$1)^($Z15*2)),IF(AND($G15=1,AM$1&gt;($Y15+$Z15*2),AM$1&lt;=($Y15+$Z15*3)),-1*PMT(VLOOKUP($P15,'9 - Finance Strategy Parameters'!$B$3:$C$6,2)/12,$Z15*12,$M15*(1+$Z$1)^($Z15*3)),"FAILURE"))))))))))</f>
        <v>0</v>
      </c>
      <c r="AN15" s="159">
        <f>IF($F15=1,0,IF(AND($H15=1,AN$1&lt;=$Y15),$V15,IF(AND($H15=1,AN$1&gt;$Y15,AN$1&lt;=$Y15+$Z15),($T15*(1+$Z$1)^$Z15)/$Z15,IF(AND($H15=1,AN$1&gt;($Y15+$Z15),AN$1&lt;=($Y15+$Z15*2)),($T15*(1+$Z$1)^($Z15*2))/$Z15,IF(AND($H15=1,AN$1&gt;($Y15+$Z15*2),AN$1&lt;=($Y15+$Z15*3)),($T15*(1+$Z$1)^($Z15*3))/$Z15,IF(AND($H15=1,AN$1&gt;($Y15+$Z15*3),AN$1&lt;=($Y15+$Z15*4)),($T15*(1+$Z$1)^($Z15*4))/$Z15,IF(AND($G15=1,AN$1&lt;=$N15),0,IF(AND($G15=1,AN$1&gt;$N15,AN$1&lt;=($Y15+$Z15)),-1*PMT(VLOOKUP($P15,'9 - Finance Strategy Parameters'!$B$3:$C$6,2)/12,$Z15*12,$M15),IF(AND($G15=1,AN$1&gt;($Y15+$Z15),AN$1&lt;=($Y15+$Z15*2)),-1*PMT(VLOOKUP($P15,'9 - Finance Strategy Parameters'!$B$3:$C$6,2)/12,$Z15*12,$M15*(1+$Z$1)^($Z15*2)),IF(AND($G15=1,AN$1&gt;($Y15+$Z15*2),AN$1&lt;=($Y15+$Z15*3)),-1*PMT(VLOOKUP($P15,'9 - Finance Strategy Parameters'!$B$3:$C$6,2)/12,$Z15*12,$M15*(1+$Z$1)^($Z15*3)),"FAILURE"))))))))))</f>
        <v>0</v>
      </c>
      <c r="AO15" s="159">
        <f>IF($F15=1,0,IF(AND($H15=1,AO$1&lt;=$Y15),$V15,IF(AND($H15=1,AO$1&gt;$Y15,AO$1&lt;=$Y15+$Z15),($T15*(1+$Z$1)^$Z15)/$Z15,IF(AND($H15=1,AO$1&gt;($Y15+$Z15),AO$1&lt;=($Y15+$Z15*2)),($T15*(1+$Z$1)^($Z15*2))/$Z15,IF(AND($H15=1,AO$1&gt;($Y15+$Z15*2),AO$1&lt;=($Y15+$Z15*3)),($T15*(1+$Z$1)^($Z15*3))/$Z15,IF(AND($H15=1,AO$1&gt;($Y15+$Z15*3),AO$1&lt;=($Y15+$Z15*4)),($T15*(1+$Z$1)^($Z15*4))/$Z15,IF(AND($G15=1,AO$1&lt;=$N15),0,IF(AND($G15=1,AO$1&gt;$N15,AO$1&lt;=($Y15+$Z15)),-1*PMT(VLOOKUP($P15,'9 - Finance Strategy Parameters'!$B$3:$C$6,2)/12,$Z15*12,$M15),IF(AND($G15=1,AO$1&gt;($Y15+$Z15),AO$1&lt;=($Y15+$Z15*2)),-1*PMT(VLOOKUP($P15,'9 - Finance Strategy Parameters'!$B$3:$C$6,2)/12,$Z15*12,$M15*(1+$Z$1)^($Z15*2)),IF(AND($G15=1,AO$1&gt;($Y15+$Z15*2),AO$1&lt;=($Y15+$Z15*3)),-1*PMT(VLOOKUP($P15,'9 - Finance Strategy Parameters'!$B$3:$C$6,2)/12,$Z15*12,$M15*(1+$Z$1)^($Z15*3)),"FAILURE"))))))))))</f>
        <v>0</v>
      </c>
      <c r="AP15" s="159">
        <f>IF($F15=1,0,IF(AND($H15=1,AP$1&lt;=$Y15),$V15,IF(AND($H15=1,AP$1&gt;$Y15,AP$1&lt;=$Y15+$Z15),($T15*(1+$Z$1)^$Z15)/$Z15,IF(AND($H15=1,AP$1&gt;($Y15+$Z15),AP$1&lt;=($Y15+$Z15*2)),($T15*(1+$Z$1)^($Z15*2))/$Z15,IF(AND($H15=1,AP$1&gt;($Y15+$Z15*2),AP$1&lt;=($Y15+$Z15*3)),($T15*(1+$Z$1)^($Z15*3))/$Z15,IF(AND($H15=1,AP$1&gt;($Y15+$Z15*3),AP$1&lt;=($Y15+$Z15*4)),($T15*(1+$Z$1)^($Z15*4))/$Z15,IF(AND($G15=1,AP$1&lt;=$N15),0,IF(AND($G15=1,AP$1&gt;$N15,AP$1&lt;=($Y15+$Z15)),-1*PMT(VLOOKUP($P15,'9 - Finance Strategy Parameters'!$B$3:$C$6,2)/12,$Z15*12,$M15),IF(AND($G15=1,AP$1&gt;($Y15+$Z15),AP$1&lt;=($Y15+$Z15*2)),-1*PMT(VLOOKUP($P15,'9 - Finance Strategy Parameters'!$B$3:$C$6,2)/12,$Z15*12,$M15*(1+$Z$1)^($Z15*2)),IF(AND($G15=1,AP$1&gt;($Y15+$Z15*2),AP$1&lt;=($Y15+$Z15*3)),-1*PMT(VLOOKUP($P15,'9 - Finance Strategy Parameters'!$B$3:$C$6,2)/12,$Z15*12,$M15*(1+$Z$1)^($Z15*3)),"FAILURE"))))))))))</f>
        <v>0</v>
      </c>
      <c r="AQ15" s="159">
        <f>IF($F15=1,0,IF(AND($H15=1,AQ$1&lt;=$Y15),$V15,IF(AND($H15=1,AQ$1&gt;$Y15,AQ$1&lt;=$Y15+$Z15),($T15*(1+$Z$1)^$Z15)/$Z15,IF(AND($H15=1,AQ$1&gt;($Y15+$Z15),AQ$1&lt;=($Y15+$Z15*2)),($T15*(1+$Z$1)^($Z15*2))/$Z15,IF(AND($H15=1,AQ$1&gt;($Y15+$Z15*2),AQ$1&lt;=($Y15+$Z15*3)),($T15*(1+$Z$1)^($Z15*3))/$Z15,IF(AND($H15=1,AQ$1&gt;($Y15+$Z15*3),AQ$1&lt;=($Y15+$Z15*4)),($T15*(1+$Z$1)^($Z15*4))/$Z15,IF(AND($G15=1,AQ$1&lt;=$N15),0,IF(AND($G15=1,AQ$1&gt;$N15,AQ$1&lt;=($Y15+$Z15)),-1*PMT(VLOOKUP($P15,'9 - Finance Strategy Parameters'!$B$3:$C$6,2)/12,$Z15*12,$M15),IF(AND($G15=1,AQ$1&gt;($Y15+$Z15),AQ$1&lt;=($Y15+$Z15*2)),-1*PMT(VLOOKUP($P15,'9 - Finance Strategy Parameters'!$B$3:$C$6,2)/12,$Z15*12,$M15*(1+$Z$1)^($Z15*2)),IF(AND($G15=1,AQ$1&gt;($Y15+$Z15*2),AQ$1&lt;=($Y15+$Z15*3)),-1*PMT(VLOOKUP($P15,'9 - Finance Strategy Parameters'!$B$3:$C$6,2)/12,$Z15*12,$M15*(1+$Z$1)^($Z15*3)),"FAILURE"))))))))))</f>
        <v>0</v>
      </c>
      <c r="AR15" s="159">
        <f>IF($F15=1,0,IF(AND($H15=1,AR$1&lt;=$Y15),$V15,IF(AND($H15=1,AR$1&gt;$Y15,AR$1&lt;=$Y15+$Z15),($T15*(1+$Z$1)^$Z15)/$Z15,IF(AND($H15=1,AR$1&gt;($Y15+$Z15),AR$1&lt;=($Y15+$Z15*2)),($T15*(1+$Z$1)^($Z15*2))/$Z15,IF(AND($H15=1,AR$1&gt;($Y15+$Z15*2),AR$1&lt;=($Y15+$Z15*3)),($T15*(1+$Z$1)^($Z15*3))/$Z15,IF(AND($H15=1,AR$1&gt;($Y15+$Z15*3),AR$1&lt;=($Y15+$Z15*4)),($T15*(1+$Z$1)^($Z15*4))/$Z15,IF(AND($G15=1,AR$1&lt;=$N15),0,IF(AND($G15=1,AR$1&gt;$N15,AR$1&lt;=($Y15+$Z15)),-1*PMT(VLOOKUP($P15,'9 - Finance Strategy Parameters'!$B$3:$C$6,2)/12,$Z15*12,$M15),IF(AND($G15=1,AR$1&gt;($Y15+$Z15),AR$1&lt;=($Y15+$Z15*2)),-1*PMT(VLOOKUP($P15,'9 - Finance Strategy Parameters'!$B$3:$C$6,2)/12,$Z15*12,$M15*(1+$Z$1)^($Z15*2)),IF(AND($G15=1,AR$1&gt;($Y15+$Z15*2),AR$1&lt;=($Y15+$Z15*3)),-1*PMT(VLOOKUP($P15,'9 - Finance Strategy Parameters'!$B$3:$C$6,2)/12,$Z15*12,$M15*(1+$Z$1)^($Z15*3)),"FAILURE"))))))))))</f>
        <v>0</v>
      </c>
      <c r="AS15" s="159">
        <f>IF($F15=1,0,IF(AND($H15=1,AS$1&lt;=$Y15),$V15,IF(AND($H15=1,AS$1&gt;$Y15,AS$1&lt;=$Y15+$Z15),($T15*(1+$Z$1)^$Z15)/$Z15,IF(AND($H15=1,AS$1&gt;($Y15+$Z15),AS$1&lt;=($Y15+$Z15*2)),($T15*(1+$Z$1)^($Z15*2))/$Z15,IF(AND($H15=1,AS$1&gt;($Y15+$Z15*2),AS$1&lt;=($Y15+$Z15*3)),($T15*(1+$Z$1)^($Z15*3))/$Z15,IF(AND($H15=1,AS$1&gt;($Y15+$Z15*3),AS$1&lt;=($Y15+$Z15*4)),($T15*(1+$Z$1)^($Z15*4))/$Z15,IF(AND($G15=1,AS$1&lt;=$N15),0,IF(AND($G15=1,AS$1&gt;$N15,AS$1&lt;=($Y15+$Z15)),-1*PMT(VLOOKUP($P15,'9 - Finance Strategy Parameters'!$B$3:$C$6,2)/12,$Z15*12,$M15),IF(AND($G15=1,AS$1&gt;($Y15+$Z15),AS$1&lt;=($Y15+$Z15*2)),-1*PMT(VLOOKUP($P15,'9 - Finance Strategy Parameters'!$B$3:$C$6,2)/12,$Z15*12,$M15*(1+$Z$1)^($Z15*2)),IF(AND($G15=1,AS$1&gt;($Y15+$Z15*2),AS$1&lt;=($Y15+$Z15*3)),-1*PMT(VLOOKUP($P15,'9 - Finance Strategy Parameters'!$B$3:$C$6,2)/12,$Z15*12,$M15*(1+$Z$1)^($Z15*3)),"FAILURE"))))))))))</f>
        <v>0</v>
      </c>
      <c r="AT15" s="159">
        <f>IF($F15=1,0,IF(AND($H15=1,AT$1&lt;=$Y15),$V15,IF(AND($H15=1,AT$1&gt;$Y15,AT$1&lt;=$Y15+$Z15),($T15*(1+$Z$1)^$Z15)/$Z15,IF(AND($H15=1,AT$1&gt;($Y15+$Z15),AT$1&lt;=($Y15+$Z15*2)),($T15*(1+$Z$1)^($Z15*2))/$Z15,IF(AND($H15=1,AT$1&gt;($Y15+$Z15*2),AT$1&lt;=($Y15+$Z15*3)),($T15*(1+$Z$1)^($Z15*3))/$Z15,IF(AND($H15=1,AT$1&gt;($Y15+$Z15*3),AT$1&lt;=($Y15+$Z15*4)),($T15*(1+$Z$1)^($Z15*4))/$Z15,IF(AND($G15=1,AT$1&lt;=$N15),0,IF(AND($G15=1,AT$1&gt;$N15,AT$1&lt;=($Y15+$Z15)),-1*PMT(VLOOKUP($P15,'9 - Finance Strategy Parameters'!$B$3:$C$6,2)/12,$Z15*12,$M15),IF(AND($G15=1,AT$1&gt;($Y15+$Z15),AT$1&lt;=($Y15+$Z15*2)),-1*PMT(VLOOKUP($P15,'9 - Finance Strategy Parameters'!$B$3:$C$6,2)/12,$Z15*12,$M15*(1+$Z$1)^($Z15*2)),IF(AND($G15=1,AT$1&gt;($Y15+$Z15*2),AT$1&lt;=($Y15+$Z15*3)),-1*PMT(VLOOKUP($P15,'9 - Finance Strategy Parameters'!$B$3:$C$6,2)/12,$Z15*12,$M15*(1+$Z$1)^($Z15*3)),"FAILURE"))))))))))</f>
        <v>0</v>
      </c>
      <c r="AU15" s="159">
        <f>IF($F15=1,0,IF(AND($H15=1,AU$1&lt;=$Y15),$V15,IF(AND($H15=1,AU$1&gt;$Y15,AU$1&lt;=$Y15+$Z15),($T15*(1+$Z$1)^$Z15)/$Z15,IF(AND($H15=1,AU$1&gt;($Y15+$Z15),AU$1&lt;=($Y15+$Z15*2)),($T15*(1+$Z$1)^($Z15*2))/$Z15,IF(AND($H15=1,AU$1&gt;($Y15+$Z15*2),AU$1&lt;=($Y15+$Z15*3)),($T15*(1+$Z$1)^($Z15*3))/$Z15,IF(AND($H15=1,AU$1&gt;($Y15+$Z15*3),AU$1&lt;=($Y15+$Z15*4)),($T15*(1+$Z$1)^($Z15*4))/$Z15,IF(AND($G15=1,AU$1&lt;=$N15),0,IF(AND($G15=1,AU$1&gt;$N15,AU$1&lt;=($Y15+$Z15)),-1*PMT(VLOOKUP($P15,'9 - Finance Strategy Parameters'!$B$3:$C$6,2)/12,$Z15*12,$M15),IF(AND($G15=1,AU$1&gt;($Y15+$Z15),AU$1&lt;=($Y15+$Z15*2)),-1*PMT(VLOOKUP($P15,'9 - Finance Strategy Parameters'!$B$3:$C$6,2)/12,$Z15*12,$M15*(1+$Z$1)^($Z15*2)),IF(AND($G15=1,AU$1&gt;($Y15+$Z15*2),AU$1&lt;=($Y15+$Z15*3)),-1*PMT(VLOOKUP($P15,'9 - Finance Strategy Parameters'!$B$3:$C$6,2)/12,$Z15*12,$M15*(1+$Z$1)^($Z15*3)),"FAILURE"))))))))))</f>
        <v>0</v>
      </c>
      <c r="AV15" s="159">
        <f>IF($F15=1,0,IF(AND($H15=1,AV$1&lt;=$Y15),$V15,IF(AND($H15=1,AV$1&gt;$Y15,AV$1&lt;=$Y15+$Z15),($T15*(1+$Z$1)^$Z15)/$Z15,IF(AND($H15=1,AV$1&gt;($Y15+$Z15),AV$1&lt;=($Y15+$Z15*2)),($T15*(1+$Z$1)^($Z15*2))/$Z15,IF(AND($H15=1,AV$1&gt;($Y15+$Z15*2),AV$1&lt;=($Y15+$Z15*3)),($T15*(1+$Z$1)^($Z15*3))/$Z15,IF(AND($H15=1,AV$1&gt;($Y15+$Z15*3),AV$1&lt;=($Y15+$Z15*4)),($T15*(1+$Z$1)^($Z15*4))/$Z15,IF(AND($G15=1,AV$1&lt;=$N15),0,IF(AND($G15=1,AV$1&gt;$N15,AV$1&lt;=($Y15+$Z15)),-1*PMT(VLOOKUP($P15,'9 - Finance Strategy Parameters'!$B$3:$C$6,2)/12,$Z15*12,$M15),IF(AND($G15=1,AV$1&gt;($Y15+$Z15),AV$1&lt;=($Y15+$Z15*2)),-1*PMT(VLOOKUP($P15,'9 - Finance Strategy Parameters'!$B$3:$C$6,2)/12,$Z15*12,$M15*(1+$Z$1)^($Z15*2)),IF(AND($G15=1,AV$1&gt;($Y15+$Z15*2),AV$1&lt;=($Y15+$Z15*3)),-1*PMT(VLOOKUP($P15,'9 - Finance Strategy Parameters'!$B$3:$C$6,2)/12,$Z15*12,$M15*(1+$Z$1)^($Z15*3)),"FAILURE"))))))))))</f>
        <v>0</v>
      </c>
      <c r="AW15" s="159">
        <f>IF($F15=1,0,IF(AND($H15=1,AW$1&lt;=$Y15),$V15,IF(AND($H15=1,AW$1&gt;$Y15,AW$1&lt;=$Y15+$Z15),($T15*(1+$Z$1)^$Z15)/$Z15,IF(AND($H15=1,AW$1&gt;($Y15+$Z15),AW$1&lt;=($Y15+$Z15*2)),($T15*(1+$Z$1)^($Z15*2))/$Z15,IF(AND($H15=1,AW$1&gt;($Y15+$Z15*2),AW$1&lt;=($Y15+$Z15*3)),($T15*(1+$Z$1)^($Z15*3))/$Z15,IF(AND($H15=1,AW$1&gt;($Y15+$Z15*3),AW$1&lt;=($Y15+$Z15*4)),($T15*(1+$Z$1)^($Z15*4))/$Z15,IF(AND($G15=1,AW$1&lt;=$N15),0,IF(AND($G15=1,AW$1&gt;$N15,AW$1&lt;=($Y15+$Z15)),-1*PMT(VLOOKUP($P15,'9 - Finance Strategy Parameters'!$B$3:$C$6,2)/12,$Z15*12,$M15),IF(AND($G15=1,AW$1&gt;($Y15+$Z15),AW$1&lt;=($Y15+$Z15*2)),-1*PMT(VLOOKUP($P15,'9 - Finance Strategy Parameters'!$B$3:$C$6,2)/12,$Z15*12,$M15*(1+$Z$1)^($Z15*2)),IF(AND($G15=1,AW$1&gt;($Y15+$Z15*2),AW$1&lt;=($Y15+$Z15*3)),-1*PMT(VLOOKUP($P15,'9 - Finance Strategy Parameters'!$B$3:$C$6,2)/12,$Z15*12,$M15*(1+$Z$1)^($Z15*3)),"FAILURE"))))))))))</f>
        <v>0</v>
      </c>
      <c r="AX15" s="159">
        <f>IF($F15=1,0,IF(AND($H15=1,AX$1&lt;=$Y15),$V15,IF(AND($H15=1,AX$1&gt;$Y15,AX$1&lt;=$Y15+$Z15),($T15*(1+$Z$1)^$Z15)/$Z15,IF(AND($H15=1,AX$1&gt;($Y15+$Z15),AX$1&lt;=($Y15+$Z15*2)),($T15*(1+$Z$1)^($Z15*2))/$Z15,IF(AND($H15=1,AX$1&gt;($Y15+$Z15*2),AX$1&lt;=($Y15+$Z15*3)),($T15*(1+$Z$1)^($Z15*3))/$Z15,IF(AND($H15=1,AX$1&gt;($Y15+$Z15*3),AX$1&lt;=($Y15+$Z15*4)),($T15*(1+$Z$1)^($Z15*4))/$Z15,IF(AND($G15=1,AX$1&lt;=$N15),0,IF(AND($G15=1,AX$1&gt;$N15,AX$1&lt;=($Y15+$Z15)),-1*PMT(VLOOKUP($P15,'9 - Finance Strategy Parameters'!$B$3:$C$6,2)/12,$Z15*12,$M15),IF(AND($G15=1,AX$1&gt;($Y15+$Z15),AX$1&lt;=($Y15+$Z15*2)),-1*PMT(VLOOKUP($P15,'9 - Finance Strategy Parameters'!$B$3:$C$6,2)/12,$Z15*12,$M15*(1+$Z$1)^($Z15*2)),IF(AND($G15=1,AX$1&gt;($Y15+$Z15*2),AX$1&lt;=($Y15+$Z15*3)),-1*PMT(VLOOKUP($P15,'9 - Finance Strategy Parameters'!$B$3:$C$6,2)/12,$Z15*12,$M15*(1+$Z$1)^($Z15*3)),"FAILURE"))))))))))</f>
        <v>0</v>
      </c>
      <c r="AY15" s="159">
        <f>IF($F15=1,0,IF(AND($H15=1,AY$1&lt;=$Y15),$V15,IF(AND($H15=1,AY$1&gt;$Y15,AY$1&lt;=$Y15+$Z15),($T15*(1+$Z$1)^$Z15)/$Z15,IF(AND($H15=1,AY$1&gt;($Y15+$Z15),AY$1&lt;=($Y15+$Z15*2)),($T15*(1+$Z$1)^($Z15*2))/$Z15,IF(AND($H15=1,AY$1&gt;($Y15+$Z15*2),AY$1&lt;=($Y15+$Z15*3)),($T15*(1+$Z$1)^($Z15*3))/$Z15,IF(AND($H15=1,AY$1&gt;($Y15+$Z15*3),AY$1&lt;=($Y15+$Z15*4)),($T15*(1+$Z$1)^($Z15*4))/$Z15,IF(AND($G15=1,AY$1&lt;=$N15),0,IF(AND($G15=1,AY$1&gt;$N15,AY$1&lt;=($Y15+$Z15)),-1*PMT(VLOOKUP($P15,'9 - Finance Strategy Parameters'!$B$3:$C$6,2)/12,$Z15*12,$M15),IF(AND($G15=1,AY$1&gt;($Y15+$Z15),AY$1&lt;=($Y15+$Z15*2)),-1*PMT(VLOOKUP($P15,'9 - Finance Strategy Parameters'!$B$3:$C$6,2)/12,$Z15*12,$M15*(1+$Z$1)^($Z15*2)),IF(AND($G15=1,AY$1&gt;($Y15+$Z15*2),AY$1&lt;=($Y15+$Z15*3)),-1*PMT(VLOOKUP($P15,'9 - Finance Strategy Parameters'!$B$3:$C$6,2)/12,$Z15*12,$M15*(1+$Z$1)^($Z15*3)),"FAILURE"))))))))))</f>
        <v>0</v>
      </c>
      <c r="AZ15" s="159">
        <f>IF($F15=1,0,IF(AND($H15=1,AZ$1&lt;=$Y15),$V15,IF(AND($H15=1,AZ$1&gt;$Y15,AZ$1&lt;=$Y15+$Z15),($T15*(1+$Z$1)^$Z15)/$Z15,IF(AND($H15=1,AZ$1&gt;($Y15+$Z15),AZ$1&lt;=($Y15+$Z15*2)),($T15*(1+$Z$1)^($Z15*2))/$Z15,IF(AND($H15=1,AZ$1&gt;($Y15+$Z15*2),AZ$1&lt;=($Y15+$Z15*3)),($T15*(1+$Z$1)^($Z15*3))/$Z15,IF(AND($H15=1,AZ$1&gt;($Y15+$Z15*3),AZ$1&lt;=($Y15+$Z15*4)),($T15*(1+$Z$1)^($Z15*4))/$Z15,IF(AND($G15=1,AZ$1&lt;=$N15),0,IF(AND($G15=1,AZ$1&gt;$N15,AZ$1&lt;=($Y15+$Z15)),-1*PMT(VLOOKUP($P15,'9 - Finance Strategy Parameters'!$B$3:$C$6,2)/12,$Z15*12,$M15),IF(AND($G15=1,AZ$1&gt;($Y15+$Z15),AZ$1&lt;=($Y15+$Z15*2)),-1*PMT(VLOOKUP($P15,'9 - Finance Strategy Parameters'!$B$3:$C$6,2)/12,$Z15*12,$M15*(1+$Z$1)^($Z15*2)),IF(AND($G15=1,AZ$1&gt;($Y15+$Z15*2),AZ$1&lt;=($Y15+$Z15*3)),-1*PMT(VLOOKUP($P15,'9 - Finance Strategy Parameters'!$B$3:$C$6,2)/12,$Z15*12,$M15*(1+$Z$1)^($Z15*3)),"FAILURE"))))))))))</f>
        <v>0</v>
      </c>
      <c r="BA15" s="159">
        <f>IF($F15=1,0,IF(AND($H15=1,BA$1&lt;=$Y15),$V15,IF(AND($H15=1,BA$1&gt;$Y15,BA$1&lt;=$Y15+$Z15),($T15*(1+$Z$1)^$Z15)/$Z15,IF(AND($H15=1,BA$1&gt;($Y15+$Z15),BA$1&lt;=($Y15+$Z15*2)),($T15*(1+$Z$1)^($Z15*2))/$Z15,IF(AND($H15=1,BA$1&gt;($Y15+$Z15*2),BA$1&lt;=($Y15+$Z15*3)),($T15*(1+$Z$1)^($Z15*3))/$Z15,IF(AND($H15=1,BA$1&gt;($Y15+$Z15*3),BA$1&lt;=($Y15+$Z15*4)),($T15*(1+$Z$1)^($Z15*4))/$Z15,IF(AND($G15=1,BA$1&lt;=$N15),0,IF(AND($G15=1,BA$1&gt;$N15,BA$1&lt;=($Y15+$Z15)),-1*PMT(VLOOKUP($P15,'9 - Finance Strategy Parameters'!$B$3:$C$6,2)/12,$Z15*12,$M15),IF(AND($G15=1,BA$1&gt;($Y15+$Z15),BA$1&lt;=($Y15+$Z15*2)),-1*PMT(VLOOKUP($P15,'9 - Finance Strategy Parameters'!$B$3:$C$6,2)/12,$Z15*12,$M15*(1+$Z$1)^($Z15*2)),IF(AND($G15=1,BA$1&gt;($Y15+$Z15*2),BA$1&lt;=($Y15+$Z15*3)),-1*PMT(VLOOKUP($P15,'9 - Finance Strategy Parameters'!$B$3:$C$6,2)/12,$Z15*12,$M15*(1+$Z$1)^($Z15*3)),"FAILURE"))))))))))</f>
        <v>0</v>
      </c>
      <c r="BB15" s="159">
        <f>IF($F15=1,0,IF(AND($H15=1,BB$1&lt;=$Y15),$V15,IF(AND($H15=1,BB$1&gt;$Y15,BB$1&lt;=$Y15+$Z15),($T15*(1+$Z$1)^$Z15)/$Z15,IF(AND($H15=1,BB$1&gt;($Y15+$Z15),BB$1&lt;=($Y15+$Z15*2)),($T15*(1+$Z$1)^($Z15*2))/$Z15,IF(AND($H15=1,BB$1&gt;($Y15+$Z15*2),BB$1&lt;=($Y15+$Z15*3)),($T15*(1+$Z$1)^($Z15*3))/$Z15,IF(AND($H15=1,BB$1&gt;($Y15+$Z15*3),BB$1&lt;=($Y15+$Z15*4)),($T15*(1+$Z$1)^($Z15*4))/$Z15,IF(AND($G15=1,BB$1&lt;=$N15),0,IF(AND($G15=1,BB$1&gt;$N15,BB$1&lt;=($Y15+$Z15)),-1*PMT(VLOOKUP($P15,'9 - Finance Strategy Parameters'!$B$3:$C$6,2)/12,$Z15*12,$M15),IF(AND($G15=1,BB$1&gt;($Y15+$Z15),BB$1&lt;=($Y15+$Z15*2)),-1*PMT(VLOOKUP($P15,'9 - Finance Strategy Parameters'!$B$3:$C$6,2)/12,$Z15*12,$M15*(1+$Z$1)^($Z15*2)),IF(AND($G15=1,BB$1&gt;($Y15+$Z15*2),BB$1&lt;=($Y15+$Z15*3)),-1*PMT(VLOOKUP($P15,'9 - Finance Strategy Parameters'!$B$3:$C$6,2)/12,$Z15*12,$M15*(1+$Z$1)^($Z15*3)),"FAILURE"))))))))))</f>
        <v>0</v>
      </c>
      <c r="BC15" s="159">
        <f>IF($F15=1,0,IF(AND($H15=1,BC$1&lt;=$Y15),$V15,IF(AND($H15=1,BC$1&gt;$Y15,BC$1&lt;=$Y15+$Z15),($T15*(1+$Z$1)^$Z15)/$Z15,IF(AND($H15=1,BC$1&gt;($Y15+$Z15),BC$1&lt;=($Y15+$Z15*2)),($T15*(1+$Z$1)^($Z15*2))/$Z15,IF(AND($H15=1,BC$1&gt;($Y15+$Z15*2),BC$1&lt;=($Y15+$Z15*3)),($T15*(1+$Z$1)^($Z15*3))/$Z15,IF(AND($H15=1,BC$1&gt;($Y15+$Z15*3),BC$1&lt;=($Y15+$Z15*4)),($T15*(1+$Z$1)^($Z15*4))/$Z15,IF(AND($G15=1,BC$1&lt;=$N15),0,IF(AND($G15=1,BC$1&gt;$N15,BC$1&lt;=($Y15+$Z15)),-1*PMT(VLOOKUP($P15,'9 - Finance Strategy Parameters'!$B$3:$C$6,2)/12,$Z15*12,$M15),IF(AND($G15=1,BC$1&gt;($Y15+$Z15),BC$1&lt;=($Y15+$Z15*2)),-1*PMT(VLOOKUP($P15,'9 - Finance Strategy Parameters'!$B$3:$C$6,2)/12,$Z15*12,$M15*(1+$Z$1)^($Z15*2)),IF(AND($G15=1,BC$1&gt;($Y15+$Z15*2),BC$1&lt;=($Y15+$Z15*3)),-1*PMT(VLOOKUP($P15,'9 - Finance Strategy Parameters'!$B$3:$C$6,2)/12,$Z15*12,$M15*(1+$Z$1)^($Z15*3)),"FAILURE"))))))))))</f>
        <v>0</v>
      </c>
      <c r="BD15" s="159">
        <f>IF($F15=1,0,IF(AND($H15=1,BD$1&lt;=$Y15),$V15,IF(AND($H15=1,BD$1&gt;$Y15,BD$1&lt;=$Y15+$Z15),($T15*(1+$Z$1)^$Z15)/$Z15,IF(AND($H15=1,BD$1&gt;($Y15+$Z15),BD$1&lt;=($Y15+$Z15*2)),($T15*(1+$Z$1)^($Z15*2))/$Z15,IF(AND($H15=1,BD$1&gt;($Y15+$Z15*2),BD$1&lt;=($Y15+$Z15*3)),($T15*(1+$Z$1)^($Z15*3))/$Z15,IF(AND($H15=1,BD$1&gt;($Y15+$Z15*3),BD$1&lt;=($Y15+$Z15*4)),($T15*(1+$Z$1)^($Z15*4))/$Z15,IF(AND($G15=1,BD$1&lt;=$N15),0,IF(AND($G15=1,BD$1&gt;$N15,BD$1&lt;=($Y15+$Z15)),-1*PMT(VLOOKUP($P15,'9 - Finance Strategy Parameters'!$B$3:$C$6,2)/12,$Z15*12,$M15),IF(AND($G15=1,BD$1&gt;($Y15+$Z15),BD$1&lt;=($Y15+$Z15*2)),-1*PMT(VLOOKUP($P15,'9 - Finance Strategy Parameters'!$B$3:$C$6,2)/12,$Z15*12,$M15*(1+$Z$1)^($Z15*2)),IF(AND($G15=1,BD$1&gt;($Y15+$Z15*2),BD$1&lt;=($Y15+$Z15*3)),-1*PMT(VLOOKUP($P15,'9 - Finance Strategy Parameters'!$B$3:$C$6,2)/12,$Z15*12,$M15*(1+$Z$1)^($Z15*3)),"FAILURE"))))))))))</f>
        <v>0</v>
      </c>
      <c r="BE15" s="159">
        <f>IF($F15=1,0,IF(AND($H15=1,BE$1&lt;=$Y15),$V15,IF(AND($H15=1,BE$1&gt;$Y15,BE$1&lt;=$Y15+$Z15),($T15*(1+$Z$1)^$Z15)/$Z15,IF(AND($H15=1,BE$1&gt;($Y15+$Z15),BE$1&lt;=($Y15+$Z15*2)),($T15*(1+$Z$1)^($Z15*2))/$Z15,IF(AND($H15=1,BE$1&gt;($Y15+$Z15*2),BE$1&lt;=($Y15+$Z15*3)),($T15*(1+$Z$1)^($Z15*3))/$Z15,IF(AND($H15=1,BE$1&gt;($Y15+$Z15*3),BE$1&lt;=($Y15+$Z15*4)),($T15*(1+$Z$1)^($Z15*4))/$Z15,IF(AND($G15=1,BE$1&lt;=$N15),0,IF(AND($G15=1,BE$1&gt;$N15,BE$1&lt;=($Y15+$Z15)),-1*PMT(VLOOKUP($P15,'9 - Finance Strategy Parameters'!$B$3:$C$6,2)/12,$Z15*12,$M15),IF(AND($G15=1,BE$1&gt;($Y15+$Z15),BE$1&lt;=($Y15+$Z15*2)),-1*PMT(VLOOKUP($P15,'9 - Finance Strategy Parameters'!$B$3:$C$6,2)/12,$Z15*12,$M15*(1+$Z$1)^($Z15*2)),IF(AND($G15=1,BE$1&gt;($Y15+$Z15*2),BE$1&lt;=($Y15+$Z15*3)),-1*PMT(VLOOKUP($P15,'9 - Finance Strategy Parameters'!$B$3:$C$6,2)/12,$Z15*12,$M15*(1+$Z$1)^($Z15*3)),"FAILURE"))))))))))</f>
        <v>0</v>
      </c>
      <c r="BF15" s="159">
        <f>IF($F15=1,0,IF(AND($H15=1,BF$1&lt;=$Y15),$V15,IF(AND($H15=1,BF$1&gt;$Y15,BF$1&lt;=$Y15+$Z15),($T15*(1+$Z$1)^$Z15)/$Z15,IF(AND($H15=1,BF$1&gt;($Y15+$Z15),BF$1&lt;=($Y15+$Z15*2)),($T15*(1+$Z$1)^($Z15*2))/$Z15,IF(AND($H15=1,BF$1&gt;($Y15+$Z15*2),BF$1&lt;=($Y15+$Z15*3)),($T15*(1+$Z$1)^($Z15*3))/$Z15,IF(AND($H15=1,BF$1&gt;($Y15+$Z15*3),BF$1&lt;=($Y15+$Z15*4)),($T15*(1+$Z$1)^($Z15*4))/$Z15,IF(AND($G15=1,BF$1&lt;=$N15),0,IF(AND($G15=1,BF$1&gt;$N15,BF$1&lt;=($Y15+$Z15)),-1*PMT(VLOOKUP($P15,'9 - Finance Strategy Parameters'!$B$3:$C$6,2)/12,$Z15*12,$M15),IF(AND($G15=1,BF$1&gt;($Y15+$Z15),BF$1&lt;=($Y15+$Z15*2)),-1*PMT(VLOOKUP($P15,'9 - Finance Strategy Parameters'!$B$3:$C$6,2)/12,$Z15*12,$M15*(1+$Z$1)^($Z15*2)),IF(AND($G15=1,BF$1&gt;($Y15+$Z15*2),BF$1&lt;=($Y15+$Z15*3)),-1*PMT(VLOOKUP($P15,'9 - Finance Strategy Parameters'!$B$3:$C$6,2)/12,$Z15*12,$M15*(1+$Z$1)^($Z15*3)),"FAILURE"))))))))))</f>
        <v>0</v>
      </c>
      <c r="BG15" s="159">
        <f>IF($F15=1,0,IF(AND($H15=1,BG$1&lt;=$Y15),$V15,IF(AND($H15=1,BG$1&gt;$Y15,BG$1&lt;=$Y15+$Z15),($T15*(1+$Z$1)^$Z15)/$Z15,IF(AND($H15=1,BG$1&gt;($Y15+$Z15),BG$1&lt;=($Y15+$Z15*2)),($T15*(1+$Z$1)^($Z15*2))/$Z15,IF(AND($H15=1,BG$1&gt;($Y15+$Z15*2),BG$1&lt;=($Y15+$Z15*3)),($T15*(1+$Z$1)^($Z15*3))/$Z15,IF(AND($H15=1,BG$1&gt;($Y15+$Z15*3),BG$1&lt;=($Y15+$Z15*4)),($T15*(1+$Z$1)^($Z15*4))/$Z15,IF(AND($G15=1,BG$1&lt;=$N15),0,IF(AND($G15=1,BG$1&gt;$N15,BG$1&lt;=($Y15+$Z15)),-1*PMT(VLOOKUP($P15,'9 - Finance Strategy Parameters'!$B$3:$C$6,2)/12,$Z15*12,$M15),IF(AND($G15=1,BG$1&gt;($Y15+$Z15),BG$1&lt;=($Y15+$Z15*2)),-1*PMT(VLOOKUP($P15,'9 - Finance Strategy Parameters'!$B$3:$C$6,2)/12,$Z15*12,$M15*(1+$Z$1)^($Z15*2)),IF(AND($G15=1,BG$1&gt;($Y15+$Z15*2),BG$1&lt;=($Y15+$Z15*3)),-1*PMT(VLOOKUP($P15,'9 - Finance Strategy Parameters'!$B$3:$C$6,2)/12,$Z15*12,$M15*(1+$Z$1)^($Z15*3)),"FAILURE"))))))))))</f>
        <v>0</v>
      </c>
      <c r="BH15" s="159">
        <f>IF($F15=1,0,IF(AND($H15=1,BH$1&lt;=$Y15),$V15,IF(AND($H15=1,BH$1&gt;$Y15,BH$1&lt;=$Y15+$Z15),($T15*(1+$Z$1)^$Z15)/$Z15,IF(AND($H15=1,BH$1&gt;($Y15+$Z15),BH$1&lt;=($Y15+$Z15*2)),($T15*(1+$Z$1)^($Z15*2))/$Z15,IF(AND($H15=1,BH$1&gt;($Y15+$Z15*2),BH$1&lt;=($Y15+$Z15*3)),($T15*(1+$Z$1)^($Z15*3))/$Z15,IF(AND($H15=1,BH$1&gt;($Y15+$Z15*3),BH$1&lt;=($Y15+$Z15*4)),($T15*(1+$Z$1)^($Z15*4))/$Z15,IF(AND($G15=1,BH$1&lt;=$N15),0,IF(AND($G15=1,BH$1&gt;$N15,BH$1&lt;=($Y15+$Z15)),-1*PMT(VLOOKUP($P15,'9 - Finance Strategy Parameters'!$B$3:$C$6,2)/12,$Z15*12,$M15),IF(AND($G15=1,BH$1&gt;($Y15+$Z15),BH$1&lt;=($Y15+$Z15*2)),-1*PMT(VLOOKUP($P15,'9 - Finance Strategy Parameters'!$B$3:$C$6,2)/12,$Z15*12,$M15*(1+$Z$1)^($Z15*2)),IF(AND($G15=1,BH$1&gt;($Y15+$Z15*2),BH$1&lt;=($Y15+$Z15*3)),-1*PMT(VLOOKUP($P15,'9 - Finance Strategy Parameters'!$B$3:$C$6,2)/12,$Z15*12,$M15*(1+$Z$1)^($Z15*3)),"FAILURE"))))))))))</f>
        <v>0</v>
      </c>
      <c r="BI15" s="159">
        <f>IF($F15=1,0,IF(AND($H15=1,BI$1&lt;=$Y15),$V15,IF(AND($H15=1,BI$1&gt;$Y15,BI$1&lt;=$Y15+$Z15),($T15*(1+$Z$1)^$Z15)/$Z15,IF(AND($H15=1,BI$1&gt;($Y15+$Z15),BI$1&lt;=($Y15+$Z15*2)),($T15*(1+$Z$1)^($Z15*2))/$Z15,IF(AND($H15=1,BI$1&gt;($Y15+$Z15*2),BI$1&lt;=($Y15+$Z15*3)),($T15*(1+$Z$1)^($Z15*3))/$Z15,IF(AND($H15=1,BI$1&gt;($Y15+$Z15*3),BI$1&lt;=($Y15+$Z15*4)),($T15*(1+$Z$1)^($Z15*4))/$Z15,IF(AND($G15=1,BI$1&lt;=$N15),0,IF(AND($G15=1,BI$1&gt;$N15,BI$1&lt;=($Y15+$Z15)),-1*PMT(VLOOKUP($P15,'9 - Finance Strategy Parameters'!$B$3:$C$6,2)/12,$Z15*12,$M15),IF(AND($G15=1,BI$1&gt;($Y15+$Z15),BI$1&lt;=($Y15+$Z15*2)),-1*PMT(VLOOKUP($P15,'9 - Finance Strategy Parameters'!$B$3:$C$6,2)/12,$Z15*12,$M15*(1+$Z$1)^($Z15*2)),IF(AND($G15=1,BI$1&gt;($Y15+$Z15*2),BI$1&lt;=($Y15+$Z15*3)),-1*PMT(VLOOKUP($P15,'9 - Finance Strategy Parameters'!$B$3:$C$6,2)/12,$Z15*12,$M15*(1+$Z$1)^($Z15*3)),"FAILURE"))))))))))</f>
        <v>0</v>
      </c>
      <c r="BJ15" s="159">
        <f>IF($F15=1,0,IF(AND($H15=1,BJ$1&lt;=$Y15),$V15,IF(AND($H15=1,BJ$1&gt;$Y15,BJ$1&lt;=$Y15+$Z15),($T15*(1+$Z$1)^$Z15)/$Z15,IF(AND($H15=1,BJ$1&gt;($Y15+$Z15),BJ$1&lt;=($Y15+$Z15*2)),($T15*(1+$Z$1)^($Z15*2))/$Z15,IF(AND($H15=1,BJ$1&gt;($Y15+$Z15*2),BJ$1&lt;=($Y15+$Z15*3)),($T15*(1+$Z$1)^($Z15*3))/$Z15,IF(AND($H15=1,BJ$1&gt;($Y15+$Z15*3),BJ$1&lt;=($Y15+$Z15*4)),($T15*(1+$Z$1)^($Z15*4))/$Z15,IF(AND($G15=1,BJ$1&lt;=$N15),0,IF(AND($G15=1,BJ$1&gt;$N15,BJ$1&lt;=($Y15+$Z15)),-1*PMT(VLOOKUP($P15,'9 - Finance Strategy Parameters'!$B$3:$C$6,2)/12,$Z15*12,$M15),IF(AND($G15=1,BJ$1&gt;($Y15+$Z15),BJ$1&lt;=($Y15+$Z15*2)),-1*PMT(VLOOKUP($P15,'9 - Finance Strategy Parameters'!$B$3:$C$6,2)/12,$Z15*12,$M15*(1+$Z$1)^($Z15*2)),IF(AND($G15=1,BJ$1&gt;($Y15+$Z15*2),BJ$1&lt;=($Y15+$Z15*3)),-1*PMT(VLOOKUP($P15,'9 - Finance Strategy Parameters'!$B$3:$C$6,2)/12,$Z15*12,$M15*(1+$Z$1)^($Z15*3)),"FAILURE"))))))))))</f>
        <v>0</v>
      </c>
      <c r="BK15" s="159">
        <f>IF($F15=1,0,IF(AND($H15=1,BK$1&lt;=$Y15),$V15,IF(AND($H15=1,BK$1&gt;$Y15,BK$1&lt;=$Y15+$Z15),($T15*(1+$Z$1)^$Z15)/$Z15,IF(AND($H15=1,BK$1&gt;($Y15+$Z15),BK$1&lt;=($Y15+$Z15*2)),($T15*(1+$Z$1)^($Z15*2))/$Z15,IF(AND($H15=1,BK$1&gt;($Y15+$Z15*2),BK$1&lt;=($Y15+$Z15*3)),($T15*(1+$Z$1)^($Z15*3))/$Z15,IF(AND($H15=1,BK$1&gt;($Y15+$Z15*3),BK$1&lt;=($Y15+$Z15*4)),($T15*(1+$Z$1)^($Z15*4))/$Z15,IF(AND($G15=1,BK$1&lt;=$N15),0,IF(AND($G15=1,BK$1&gt;$N15,BK$1&lt;=($Y15+$Z15)),-1*PMT(VLOOKUP($P15,'9 - Finance Strategy Parameters'!$B$3:$C$6,2)/12,$Z15*12,$M15),IF(AND($G15=1,BK$1&gt;($Y15+$Z15),BK$1&lt;=($Y15+$Z15*2)),-1*PMT(VLOOKUP($P15,'9 - Finance Strategy Parameters'!$B$3:$C$6,2)/12,$Z15*12,$M15*(1+$Z$1)^($Z15*2)),IF(AND($G15=1,BK$1&gt;($Y15+$Z15*2),BK$1&lt;=($Y15+$Z15*3)),-1*PMT(VLOOKUP($P15,'9 - Finance Strategy Parameters'!$B$3:$C$6,2)/12,$Z15*12,$M15*(1+$Z$1)^($Z15*3)),"FAILURE"))))))))))</f>
        <v>0</v>
      </c>
      <c r="BL15" s="159">
        <f>IF($F15=1,0,IF(AND($H15=1,BL$1&lt;=$Y15),$V15,IF(AND($H15=1,BL$1&gt;$Y15,BL$1&lt;=$Y15+$Z15),($T15*(1+$Z$1)^$Z15)/$Z15,IF(AND($H15=1,BL$1&gt;($Y15+$Z15),BL$1&lt;=($Y15+$Z15*2)),($T15*(1+$Z$1)^($Z15*2))/$Z15,IF(AND($H15=1,BL$1&gt;($Y15+$Z15*2),BL$1&lt;=($Y15+$Z15*3)),($T15*(1+$Z$1)^($Z15*3))/$Z15,IF(AND($H15=1,BL$1&gt;($Y15+$Z15*3),BL$1&lt;=($Y15+$Z15*4)),($T15*(1+$Z$1)^($Z15*4))/$Z15,IF(AND($G15=1,BL$1&lt;=$N15),0,IF(AND($G15=1,BL$1&gt;$N15,BL$1&lt;=($Y15+$Z15)),-1*PMT(VLOOKUP($P15,'9 - Finance Strategy Parameters'!$B$3:$C$6,2)/12,$Z15*12,$M15),IF(AND($G15=1,BL$1&gt;($Y15+$Z15),BL$1&lt;=($Y15+$Z15*2)),-1*PMT(VLOOKUP($P15,'9 - Finance Strategy Parameters'!$B$3:$C$6,2)/12,$Z15*12,$M15*(1+$Z$1)^($Z15*2)),IF(AND($G15=1,BL$1&gt;($Y15+$Z15*2),BL$1&lt;=($Y15+$Z15*3)),-1*PMT(VLOOKUP($P15,'9 - Finance Strategy Parameters'!$B$3:$C$6,2)/12,$Z15*12,$M15*(1+$Z$1)^($Z15*3)),"FAILURE"))))))))))</f>
        <v>0</v>
      </c>
      <c r="BM15" s="159">
        <f>IF($F15=1,0,IF(AND($H15=1,BM$1&lt;=$Y15),$V15,IF(AND($H15=1,BM$1&gt;$Y15,BM$1&lt;=$Y15+$Z15),($T15*(1+$Z$1)^$Z15)/$Z15,IF(AND($H15=1,BM$1&gt;($Y15+$Z15),BM$1&lt;=($Y15+$Z15*2)),($T15*(1+$Z$1)^($Z15*2))/$Z15,IF(AND($H15=1,BM$1&gt;($Y15+$Z15*2),BM$1&lt;=($Y15+$Z15*3)),($T15*(1+$Z$1)^($Z15*3))/$Z15,IF(AND($H15=1,BM$1&gt;($Y15+$Z15*3),BM$1&lt;=($Y15+$Z15*4)),($T15*(1+$Z$1)^($Z15*4))/$Z15,IF(AND($G15=1,BM$1&lt;=$N15),0,IF(AND($G15=1,BM$1&gt;$N15,BM$1&lt;=($Y15+$Z15)),-1*PMT(VLOOKUP($P15,'9 - Finance Strategy Parameters'!$B$3:$C$6,2)/12,$Z15*12,$M15),IF(AND($G15=1,BM$1&gt;($Y15+$Z15),BM$1&lt;=($Y15+$Z15*2)),-1*PMT(VLOOKUP($P15,'9 - Finance Strategy Parameters'!$B$3:$C$6,2)/12,$Z15*12,$M15*(1+$Z$1)^($Z15*2)),IF(AND($G15=1,BM$1&gt;($Y15+$Z15*2),BM$1&lt;=($Y15+$Z15*3)),-1*PMT(VLOOKUP($P15,'9 - Finance Strategy Parameters'!$B$3:$C$6,2)/12,$Z15*12,$M15*(1+$Z$1)^($Z15*3)),"FAILURE"))))))))))</f>
        <v>0</v>
      </c>
      <c r="BN15" s="159">
        <f>IF($F15=1,0,IF(AND($H15=1,BN$1&lt;=$Y15),$V15,IF(AND($H15=1,BN$1&gt;$Y15,BN$1&lt;=$Y15+$Z15),($T15*(1+$Z$1)^$Z15)/$Z15,IF(AND($H15=1,BN$1&gt;($Y15+$Z15),BN$1&lt;=($Y15+$Z15*2)),($T15*(1+$Z$1)^($Z15*2))/$Z15,IF(AND($H15=1,BN$1&gt;($Y15+$Z15*2),BN$1&lt;=($Y15+$Z15*3)),($T15*(1+$Z$1)^($Z15*3))/$Z15,IF(AND($H15=1,BN$1&gt;($Y15+$Z15*3),BN$1&lt;=($Y15+$Z15*4)),($T15*(1+$Z$1)^($Z15*4))/$Z15,IF(AND($G15=1,BN$1&lt;=$N15),0,IF(AND($G15=1,BN$1&gt;$N15,BN$1&lt;=($Y15+$Z15)),-1*PMT(VLOOKUP($P15,'9 - Finance Strategy Parameters'!$B$3:$C$6,2)/12,$Z15*12,$M15),IF(AND($G15=1,BN$1&gt;($Y15+$Z15),BN$1&lt;=($Y15+$Z15*2)),-1*PMT(VLOOKUP($P15,'9 - Finance Strategy Parameters'!$B$3:$C$6,2)/12,$Z15*12,$M15*(1+$Z$1)^($Z15*2)),IF(AND($G15=1,BN$1&gt;($Y15+$Z15*2),BN$1&lt;=($Y15+$Z15*3)),-1*PMT(VLOOKUP($P15,'9 - Finance Strategy Parameters'!$B$3:$C$6,2)/12,$Z15*12,$M15*(1+$Z$1)^($Z15*3)),"FAILURE"))))))))))</f>
        <v>0</v>
      </c>
      <c r="BO15" s="159">
        <f>IF($F15=1,0,IF(AND($H15=1,BO$1&lt;=$Y15),$V15,IF(AND($H15=1,BO$1&gt;$Y15,BO$1&lt;=$Y15+$Z15),($T15*(1+$Z$1)^$Z15)/$Z15,IF(AND($H15=1,BO$1&gt;($Y15+$Z15),BO$1&lt;=($Y15+$Z15*2)),($T15*(1+$Z$1)^($Z15*2))/$Z15,IF(AND($H15=1,BO$1&gt;($Y15+$Z15*2),BO$1&lt;=($Y15+$Z15*3)),($T15*(1+$Z$1)^($Z15*3))/$Z15,IF(AND($H15=1,BO$1&gt;($Y15+$Z15*3),BO$1&lt;=($Y15+$Z15*4)),($T15*(1+$Z$1)^($Z15*4))/$Z15,IF(AND($G15=1,BO$1&lt;=$N15),0,IF(AND($G15=1,BO$1&gt;$N15,BO$1&lt;=($Y15+$Z15)),-1*PMT(VLOOKUP($P15,'9 - Finance Strategy Parameters'!$B$3:$C$6,2)/12,$Z15*12,$M15),IF(AND($G15=1,BO$1&gt;($Y15+$Z15),BO$1&lt;=($Y15+$Z15*2)),-1*PMT(VLOOKUP($P15,'9 - Finance Strategy Parameters'!$B$3:$C$6,2)/12,$Z15*12,$M15*(1+$Z$1)^($Z15*2)),IF(AND($G15=1,BO$1&gt;($Y15+$Z15*2),BO$1&lt;=($Y15+$Z15*3)),-1*PMT(VLOOKUP($P15,'9 - Finance Strategy Parameters'!$B$3:$C$6,2)/12,$Z15*12,$M15*(1+$Z$1)^($Z15*3)),"FAILURE"))))))))))</f>
        <v>0</v>
      </c>
      <c r="BP15" s="159">
        <f>IF($F15=1,0,IF(AND($H15=1,BP$1&lt;=$Y15),$V15,IF(AND($H15=1,BP$1&gt;$Y15,BP$1&lt;=$Y15+$Z15),($T15*(1+$Z$1)^$Z15)/$Z15,IF(AND($H15=1,BP$1&gt;($Y15+$Z15),BP$1&lt;=($Y15+$Z15*2)),($T15*(1+$Z$1)^($Z15*2))/$Z15,IF(AND($H15=1,BP$1&gt;($Y15+$Z15*2),BP$1&lt;=($Y15+$Z15*3)),($T15*(1+$Z$1)^($Z15*3))/$Z15,IF(AND($H15=1,BP$1&gt;($Y15+$Z15*3),BP$1&lt;=($Y15+$Z15*4)),($T15*(1+$Z$1)^($Z15*4))/$Z15,IF(AND($G15=1,BP$1&lt;=$N15),0,IF(AND($G15=1,BP$1&gt;$N15,BP$1&lt;=($Y15+$Z15)),-1*PMT(VLOOKUP($P15,'9 - Finance Strategy Parameters'!$B$3:$C$6,2)/12,$Z15*12,$M15),IF(AND($G15=1,BP$1&gt;($Y15+$Z15),BP$1&lt;=($Y15+$Z15*2)),-1*PMT(VLOOKUP($P15,'9 - Finance Strategy Parameters'!$B$3:$C$6,2)/12,$Z15*12,$M15*(1+$Z$1)^($Z15*2)),IF(AND($G15=1,BP$1&gt;($Y15+$Z15*2),BP$1&lt;=($Y15+$Z15*3)),-1*PMT(VLOOKUP($P15,'9 - Finance Strategy Parameters'!$B$3:$C$6,2)/12,$Z15*12,$M15*(1+$Z$1)^($Z15*3)),"FAILURE"))))))))))</f>
        <v>0</v>
      </c>
      <c r="BQ15" s="159">
        <f>IF($F15=1,0,IF(AND($H15=1,BQ$1&lt;=$Y15),$V15,IF(AND($H15=1,BQ$1&gt;$Y15,BQ$1&lt;=$Y15+$Z15),($T15*(1+$Z$1)^$Z15)/$Z15,IF(AND($H15=1,BQ$1&gt;($Y15+$Z15),BQ$1&lt;=($Y15+$Z15*2)),($T15*(1+$Z$1)^($Z15*2))/$Z15,IF(AND($H15=1,BQ$1&gt;($Y15+$Z15*2),BQ$1&lt;=($Y15+$Z15*3)),($T15*(1+$Z$1)^($Z15*3))/$Z15,IF(AND($H15=1,BQ$1&gt;($Y15+$Z15*3),BQ$1&lt;=($Y15+$Z15*4)),($T15*(1+$Z$1)^($Z15*4))/$Z15,IF(AND($G15=1,BQ$1&lt;=$N15),0,IF(AND($G15=1,BQ$1&gt;$N15,BQ$1&lt;=($Y15+$Z15)),-1*PMT(VLOOKUP($P15,'9 - Finance Strategy Parameters'!$B$3:$C$6,2)/12,$Z15*12,$M15),IF(AND($G15=1,BQ$1&gt;($Y15+$Z15),BQ$1&lt;=($Y15+$Z15*2)),-1*PMT(VLOOKUP($P15,'9 - Finance Strategy Parameters'!$B$3:$C$6,2)/12,$Z15*12,$M15*(1+$Z$1)^($Z15*2)),IF(AND($G15=1,BQ$1&gt;($Y15+$Z15*2),BQ$1&lt;=($Y15+$Z15*3)),-1*PMT(VLOOKUP($P15,'9 - Finance Strategy Parameters'!$B$3:$C$6,2)/12,$Z15*12,$M15*(1+$Z$1)^($Z15*3)),"FAILURE"))))))))))</f>
        <v>0</v>
      </c>
      <c r="BR15" s="159">
        <f>IF($F15=1,0,IF(AND($H15=1,BR$1&lt;=$Y15),$V15,IF(AND($H15=1,BR$1&gt;$Y15,BR$1&lt;=$Y15+$Z15),($T15*(1+$Z$1)^$Z15)/$Z15,IF(AND($H15=1,BR$1&gt;($Y15+$Z15),BR$1&lt;=($Y15+$Z15*2)),($T15*(1+$Z$1)^($Z15*2))/$Z15,IF(AND($H15=1,BR$1&gt;($Y15+$Z15*2),BR$1&lt;=($Y15+$Z15*3)),($T15*(1+$Z$1)^($Z15*3))/$Z15,IF(AND($H15=1,BR$1&gt;($Y15+$Z15*3),BR$1&lt;=($Y15+$Z15*4)),($T15*(1+$Z$1)^($Z15*4))/$Z15,IF(AND($G15=1,BR$1&lt;=$N15),0,IF(AND($G15=1,BR$1&gt;$N15,BR$1&lt;=($Y15+$Z15)),-1*PMT(VLOOKUP($P15,'9 - Finance Strategy Parameters'!$B$3:$C$6,2)/12,$Z15*12,$M15),IF(AND($G15=1,BR$1&gt;($Y15+$Z15),BR$1&lt;=($Y15+$Z15*2)),-1*PMT(VLOOKUP($P15,'9 - Finance Strategy Parameters'!$B$3:$C$6,2)/12,$Z15*12,$M15*(1+$Z$1)^($Z15*2)),IF(AND($G15=1,BR$1&gt;($Y15+$Z15*2),BR$1&lt;=($Y15+$Z15*3)),-1*PMT(VLOOKUP($P15,'9 - Finance Strategy Parameters'!$B$3:$C$6,2)/12,$Z15*12,$M15*(1+$Z$1)^($Z15*3)),"FAILURE"))))))))))</f>
        <v>0</v>
      </c>
      <c r="BS15" s="159">
        <f>IF($F15=1,0,IF(AND($H15=1,BS$1&lt;=$Y15),$V15,IF(AND($H15=1,BS$1&gt;$Y15,BS$1&lt;=$Y15+$Z15),($T15*(1+$Z$1)^$Z15)/$Z15,IF(AND($H15=1,BS$1&gt;($Y15+$Z15),BS$1&lt;=($Y15+$Z15*2)),($T15*(1+$Z$1)^($Z15*2))/$Z15,IF(AND($H15=1,BS$1&gt;($Y15+$Z15*2),BS$1&lt;=($Y15+$Z15*3)),($T15*(1+$Z$1)^($Z15*3))/$Z15,IF(AND($H15=1,BS$1&gt;($Y15+$Z15*3),BS$1&lt;=($Y15+$Z15*4)),($T15*(1+$Z$1)^($Z15*4))/$Z15,IF(AND($G15=1,BS$1&lt;=$N15),0,IF(AND($G15=1,BS$1&gt;$N15,BS$1&lt;=($Y15+$Z15)),-1*PMT(VLOOKUP($P15,'9 - Finance Strategy Parameters'!$B$3:$C$6,2)/12,$Z15*12,$M15),IF(AND($G15=1,BS$1&gt;($Y15+$Z15),BS$1&lt;=($Y15+$Z15*2)),-1*PMT(VLOOKUP($P15,'9 - Finance Strategy Parameters'!$B$3:$C$6,2)/12,$Z15*12,$M15*(1+$Z$1)^($Z15*2)),IF(AND($G15=1,BS$1&gt;($Y15+$Z15*2),BS$1&lt;=($Y15+$Z15*3)),-1*PMT(VLOOKUP($P15,'9 - Finance Strategy Parameters'!$B$3:$C$6,2)/12,$Z15*12,$M15*(1+$Z$1)^($Z15*3)),"FAILURE"))))))))))</f>
        <v>0</v>
      </c>
      <c r="BT15" s="159">
        <f>IF($F15=1,0,IF(AND($H15=1,BT$1&lt;=$Y15),$V15,IF(AND($H15=1,BT$1&gt;$Y15,BT$1&lt;=$Y15+$Z15),($T15*(1+$Z$1)^$Z15)/$Z15,IF(AND($H15=1,BT$1&gt;($Y15+$Z15),BT$1&lt;=($Y15+$Z15*2)),($T15*(1+$Z$1)^($Z15*2))/$Z15,IF(AND($H15=1,BT$1&gt;($Y15+$Z15*2),BT$1&lt;=($Y15+$Z15*3)),($T15*(1+$Z$1)^($Z15*3))/$Z15,IF(AND($H15=1,BT$1&gt;($Y15+$Z15*3),BT$1&lt;=($Y15+$Z15*4)),($T15*(1+$Z$1)^($Z15*4))/$Z15,IF(AND($G15=1,BT$1&lt;=$N15),0,IF(AND($G15=1,BT$1&gt;$N15,BT$1&lt;=($Y15+$Z15)),-1*PMT(VLOOKUP($P15,'9 - Finance Strategy Parameters'!$B$3:$C$6,2)/12,$Z15*12,$M15),IF(AND($G15=1,BT$1&gt;($Y15+$Z15),BT$1&lt;=($Y15+$Z15*2)),-1*PMT(VLOOKUP($P15,'9 - Finance Strategy Parameters'!$B$3:$C$6,2)/12,$Z15*12,$M15*(1+$Z$1)^($Z15*2)),IF(AND($G15=1,BT$1&gt;($Y15+$Z15*2),BT$1&lt;=($Y15+$Z15*3)),-1*PMT(VLOOKUP($P15,'9 - Finance Strategy Parameters'!$B$3:$C$6,2)/12,$Z15*12,$M15*(1+$Z$1)^($Z15*3)),"FAILURE"))))))))))</f>
        <v>0</v>
      </c>
    </row>
    <row r="16" spans="1:72" ht="30" x14ac:dyDescent="0.25">
      <c r="A16" s="10" t="s">
        <v>34</v>
      </c>
      <c r="B16" s="138">
        <f>INDEX('8-Choosing Asset Strategies'!$B$4:$B$101,MATCH('9 - Financing Strategy'!C16,'8-Choosing Asset Strategies'!$C$4:$C$101,0))</f>
        <v>1</v>
      </c>
      <c r="C16" s="28" t="s">
        <v>125</v>
      </c>
      <c r="D16" s="13" t="str">
        <f>IF(INDEX('8-Choosing Asset Strategies'!$CW$4:$CW$101,MATCH($C16,'8-Choosing Asset Strategies'!$C$4:$C$101,0))=0,"",INDEX('8-Choosing Asset Strategies'!$CW$4:$CW$101,MATCH(C16,'8-Choosing Asset Strategies'!$C$4:$C$101,0)))</f>
        <v>Should be upgraded to 4" line</v>
      </c>
      <c r="E16" s="27"/>
      <c r="F16" s="138">
        <v>1</v>
      </c>
      <c r="G16" s="138"/>
      <c r="H16" s="138"/>
      <c r="J16" s="143">
        <f>IF(F16=1,ROUND(INDEX('8-Choosing Asset Strategies'!$DL$4:$DL$101,MATCH($C16,'8-Choosing Asset Strategies'!$C$4:$C$101,0)),2),"")</f>
        <v>24263.84</v>
      </c>
      <c r="K16" s="12">
        <f>IF(F16=1,ROUND(INDEX('8-Choosing Asset Strategies'!$DC$4:$DC$101,MATCH($C16,'8-Choosing Asset Strategies'!$C$4:$C$101,0)),2),"")</f>
        <v>10</v>
      </c>
      <c r="L16" s="12"/>
      <c r="M16" s="143" t="str">
        <f>IF(G16=1,ROUND(INDEX('8-Choosing Asset Strategies'!$DL$4:$DL$101,MATCH($C16,'8-Choosing Asset Strategies'!$C$4:$C$101,0)),2),"")</f>
        <v/>
      </c>
      <c r="N16" s="12" t="str">
        <f>IF(G16=1,ROUND(INDEX('8-Choosing Asset Strategies'!$DC$4:$DC$101,MATCH($C16,'8-Choosing Asset Strategies'!$C$4:$C$101,0)),2),"")</f>
        <v/>
      </c>
      <c r="O16" s="12" t="str">
        <f>IF(G16="","",INDEX('9 - Finance Strategy Parameters'!$H$3:$H$9,MATCH(B16,'9 - Finance Strategy Parameters'!$F$3:$F$9,0)))</f>
        <v/>
      </c>
      <c r="P16" s="12"/>
      <c r="Q16" s="144" t="str">
        <f>IFERROR((M16*INDEX('9 - Finance Strategy Parameters'!$C$3:$C$6,MATCH(P16,'9 - Finance Strategy Parameters'!$B$3:$B$6,0))/12*(1+INDEX('9 - Finance Strategy Parameters'!$C$3:$C$6,MATCH(P16,'9 - Finance Strategy Parameters'!$B$3:$B$6,0))/12)^(O16*12))/((1+INDEX('9 - Finance Strategy Parameters'!$C$3:$C$6,MATCH(P16,'9 - Finance Strategy Parameters'!$B$3:$B$6,0))/12)^(O16*12)-1),"")</f>
        <v/>
      </c>
      <c r="R16" s="144" t="str">
        <f t="shared" si="3"/>
        <v/>
      </c>
      <c r="S16" s="12"/>
      <c r="T16" s="143" t="str">
        <f>IF(H16=1,ROUND(INDEX('8-Choosing Asset Strategies'!$DL$4:$DL$101,MATCH($C16,'8-Choosing Asset Strategies'!$C$4:$C$101,0)),2),"")</f>
        <v/>
      </c>
      <c r="U16" s="145" t="str">
        <f>IF(H16=1,ROUND(INDEX('8-Choosing Asset Strategies'!$DC$4:$DC$101,MATCH($C16,'8-Choosing Asset Strategies'!$C$4:$C$101,0)),2),"")</f>
        <v/>
      </c>
      <c r="V16" s="101" t="str">
        <f t="shared" si="1"/>
        <v/>
      </c>
      <c r="W16" s="155" t="str">
        <f t="shared" si="2"/>
        <v/>
      </c>
      <c r="Y16">
        <f>INDEX('8-Choosing Asset Strategies'!$DC$4:$DC$101,MATCH(C16,'8-Choosing Asset Strategies'!$C$4:$C$101,0))</f>
        <v>10</v>
      </c>
      <c r="Z16">
        <f>INDEX('8-Choosing Asset Strategies'!$DA$4:$DA$101,MATCH(C16,'8-Choosing Asset Strategies'!$C$4:$C$101,0))</f>
        <v>35</v>
      </c>
      <c r="AB16" s="159">
        <f>IF($F16=1,0,IF(AND($H16=1,AB$1&lt;=$Y16),$V16,IF(AND($H16=1,AB$1&gt;$Y16,AB$1&lt;=$Y16+$Z16),($T16*(1+$Z$1)^$Z16)/$Z16,IF(AND($H16=1,AB$1&gt;($Y16+$Z16),AB$1&lt;=($Y16+$Z16*2)),($T16*(1+$Z$1)^($Z16*2))/$Z16,IF(AND($H16=1,AB$1&gt;($Y16+$Z16*2),AB$1&lt;=($Y16+$Z16*3)),($T16*(1+$Z$1)^($Z16*3))/$Z16,IF(AND($H16=1,AB$1&gt;($Y16+$Z16*3),AB$1&lt;=($Y16+$Z16*4)),($T16*(1+$Z$1)^($Z16*4))/$Z16,IF(AND($G16=1,AB$1&lt;=$N16),0,IF(AND($G16=1,AB$1&gt;$N16,AB$1&lt;=($Y16+$Z16)),-1*PMT(VLOOKUP($P16,'9 - Finance Strategy Parameters'!$B$3:$C$6,2)/12,$Z16*12,$M16),IF(AND($G16=1,AB$1&gt;($Y16+$Z16),AB$1&lt;=($Y16+$Z16*2)),-1*PMT(VLOOKUP($P16,'9 - Finance Strategy Parameters'!$B$3:$C$6,2)/12,$Z16*12,$M16*(1+$Z$1)^($Z16*2)),IF(AND($G16=1,AB$1&gt;($Y16+$Z16*2),AB$1&lt;=($Y16+$Z16*3)),-1*PMT(VLOOKUP($P16,'9 - Finance Strategy Parameters'!$B$3:$C$6,2)/12,$Z16*12,$M16*(1+$Z$1)^($Z16*3)),"FAILURE"))))))))))</f>
        <v>0</v>
      </c>
      <c r="AC16" s="159">
        <f>IF($F16=1,0,IF(AND($H16=1,AC$1&lt;=$Y16),$V16,IF(AND($H16=1,AC$1&gt;$Y16,AC$1&lt;=$Y16+$Z16),($T16*(1+$Z$1)^$Z16)/$Z16,IF(AND($H16=1,AC$1&gt;($Y16+$Z16),AC$1&lt;=($Y16+$Z16*2)),($T16*(1+$Z$1)^($Z16*2))/$Z16,IF(AND($H16=1,AC$1&gt;($Y16+$Z16*2),AC$1&lt;=($Y16+$Z16*3)),($T16*(1+$Z$1)^($Z16*3))/$Z16,IF(AND($H16=1,AC$1&gt;($Y16+$Z16*3),AC$1&lt;=($Y16+$Z16*4)),($T16*(1+$Z$1)^($Z16*4))/$Z16,IF(AND($G16=1,AC$1&lt;=$N16),0,IF(AND($G16=1,AC$1&gt;$N16,AC$1&lt;=($Y16+$Z16)),-1*PMT(VLOOKUP($P16,'9 - Finance Strategy Parameters'!$B$3:$C$6,2)/12,$Z16*12,$M16),IF(AND($G16=1,AC$1&gt;($Y16+$Z16),AC$1&lt;=($Y16+$Z16*2)),-1*PMT(VLOOKUP($P16,'9 - Finance Strategy Parameters'!$B$3:$C$6,2)/12,$Z16*12,$M16*(1+$Z$1)^($Z16*2)),IF(AND($G16=1,AC$1&gt;($Y16+$Z16*2),AC$1&lt;=($Y16+$Z16*3)),-1*PMT(VLOOKUP($P16,'9 - Finance Strategy Parameters'!$B$3:$C$6,2)/12,$Z16*12,$M16*(1+$Z$1)^($Z16*3)),"FAILURE"))))))))))</f>
        <v>0</v>
      </c>
      <c r="AD16" s="159">
        <f>IF($F16=1,0,IF(AND($H16=1,AD$1&lt;=$Y16),$V16,IF(AND($H16=1,AD$1&gt;$Y16,AD$1&lt;=$Y16+$Z16),($T16*(1+$Z$1)^$Z16)/$Z16,IF(AND($H16=1,AD$1&gt;($Y16+$Z16),AD$1&lt;=($Y16+$Z16*2)),($T16*(1+$Z$1)^($Z16*2))/$Z16,IF(AND($H16=1,AD$1&gt;($Y16+$Z16*2),AD$1&lt;=($Y16+$Z16*3)),($T16*(1+$Z$1)^($Z16*3))/$Z16,IF(AND($H16=1,AD$1&gt;($Y16+$Z16*3),AD$1&lt;=($Y16+$Z16*4)),($T16*(1+$Z$1)^($Z16*4))/$Z16,IF(AND($G16=1,AD$1&lt;=$N16),0,IF(AND($G16=1,AD$1&gt;$N16,AD$1&lt;=($Y16+$Z16)),-1*PMT(VLOOKUP($P16,'9 - Finance Strategy Parameters'!$B$3:$C$6,2)/12,$Z16*12,$M16),IF(AND($G16=1,AD$1&gt;($Y16+$Z16),AD$1&lt;=($Y16+$Z16*2)),-1*PMT(VLOOKUP($P16,'9 - Finance Strategy Parameters'!$B$3:$C$6,2)/12,$Z16*12,$M16*(1+$Z$1)^($Z16*2)),IF(AND($G16=1,AD$1&gt;($Y16+$Z16*2),AD$1&lt;=($Y16+$Z16*3)),-1*PMT(VLOOKUP($P16,'9 - Finance Strategy Parameters'!$B$3:$C$6,2)/12,$Z16*12,$M16*(1+$Z$1)^($Z16*3)),"FAILURE"))))))))))</f>
        <v>0</v>
      </c>
      <c r="AE16" s="159">
        <f>IF($F16=1,0,IF(AND($H16=1,AE$1&lt;=$Y16),$V16,IF(AND($H16=1,AE$1&gt;$Y16,AE$1&lt;=$Y16+$Z16),($T16*(1+$Z$1)^$Z16)/$Z16,IF(AND($H16=1,AE$1&gt;($Y16+$Z16),AE$1&lt;=($Y16+$Z16*2)),($T16*(1+$Z$1)^($Z16*2))/$Z16,IF(AND($H16=1,AE$1&gt;($Y16+$Z16*2),AE$1&lt;=($Y16+$Z16*3)),($T16*(1+$Z$1)^($Z16*3))/$Z16,IF(AND($H16=1,AE$1&gt;($Y16+$Z16*3),AE$1&lt;=($Y16+$Z16*4)),($T16*(1+$Z$1)^($Z16*4))/$Z16,IF(AND($G16=1,AE$1&lt;=$N16),0,IF(AND($G16=1,AE$1&gt;$N16,AE$1&lt;=($Y16+$Z16)),-1*PMT(VLOOKUP($P16,'9 - Finance Strategy Parameters'!$B$3:$C$6,2)/12,$Z16*12,$M16),IF(AND($G16=1,AE$1&gt;($Y16+$Z16),AE$1&lt;=($Y16+$Z16*2)),-1*PMT(VLOOKUP($P16,'9 - Finance Strategy Parameters'!$B$3:$C$6,2)/12,$Z16*12,$M16*(1+$Z$1)^($Z16*2)),IF(AND($G16=1,AE$1&gt;($Y16+$Z16*2),AE$1&lt;=($Y16+$Z16*3)),-1*PMT(VLOOKUP($P16,'9 - Finance Strategy Parameters'!$B$3:$C$6,2)/12,$Z16*12,$M16*(1+$Z$1)^($Z16*3)),"FAILURE"))))))))))</f>
        <v>0</v>
      </c>
      <c r="AF16" s="159">
        <f>IF($F16=1,0,IF(AND($H16=1,AF$1&lt;=$Y16),$V16,IF(AND($H16=1,AF$1&gt;$Y16,AF$1&lt;=$Y16+$Z16),($T16*(1+$Z$1)^$Z16)/$Z16,IF(AND($H16=1,AF$1&gt;($Y16+$Z16),AF$1&lt;=($Y16+$Z16*2)),($T16*(1+$Z$1)^($Z16*2))/$Z16,IF(AND($H16=1,AF$1&gt;($Y16+$Z16*2),AF$1&lt;=($Y16+$Z16*3)),($T16*(1+$Z$1)^($Z16*3))/$Z16,IF(AND($H16=1,AF$1&gt;($Y16+$Z16*3),AF$1&lt;=($Y16+$Z16*4)),($T16*(1+$Z$1)^($Z16*4))/$Z16,IF(AND($G16=1,AF$1&lt;=$N16),0,IF(AND($G16=1,AF$1&gt;$N16,AF$1&lt;=($Y16+$Z16)),-1*PMT(VLOOKUP($P16,'9 - Finance Strategy Parameters'!$B$3:$C$6,2)/12,$Z16*12,$M16),IF(AND($G16=1,AF$1&gt;($Y16+$Z16),AF$1&lt;=($Y16+$Z16*2)),-1*PMT(VLOOKUP($P16,'9 - Finance Strategy Parameters'!$B$3:$C$6,2)/12,$Z16*12,$M16*(1+$Z$1)^($Z16*2)),IF(AND($G16=1,AF$1&gt;($Y16+$Z16*2),AF$1&lt;=($Y16+$Z16*3)),-1*PMT(VLOOKUP($P16,'9 - Finance Strategy Parameters'!$B$3:$C$6,2)/12,$Z16*12,$M16*(1+$Z$1)^($Z16*3)),"FAILURE"))))))))))</f>
        <v>0</v>
      </c>
      <c r="AG16" s="159">
        <f>IF($F16=1,0,IF(AND($H16=1,AG$1&lt;=$Y16),$V16,IF(AND($H16=1,AG$1&gt;$Y16,AG$1&lt;=$Y16+$Z16),($T16*(1+$Z$1)^$Z16)/$Z16,IF(AND($H16=1,AG$1&gt;($Y16+$Z16),AG$1&lt;=($Y16+$Z16*2)),($T16*(1+$Z$1)^($Z16*2))/$Z16,IF(AND($H16=1,AG$1&gt;($Y16+$Z16*2),AG$1&lt;=($Y16+$Z16*3)),($T16*(1+$Z$1)^($Z16*3))/$Z16,IF(AND($H16=1,AG$1&gt;($Y16+$Z16*3),AG$1&lt;=($Y16+$Z16*4)),($T16*(1+$Z$1)^($Z16*4))/$Z16,IF(AND($G16=1,AG$1&lt;=$N16),0,IF(AND($G16=1,AG$1&gt;$N16,AG$1&lt;=($Y16+$Z16)),-1*PMT(VLOOKUP($P16,'9 - Finance Strategy Parameters'!$B$3:$C$6,2)/12,$Z16*12,$M16),IF(AND($G16=1,AG$1&gt;($Y16+$Z16),AG$1&lt;=($Y16+$Z16*2)),-1*PMT(VLOOKUP($P16,'9 - Finance Strategy Parameters'!$B$3:$C$6,2)/12,$Z16*12,$M16*(1+$Z$1)^($Z16*2)),IF(AND($G16=1,AG$1&gt;($Y16+$Z16*2),AG$1&lt;=($Y16+$Z16*3)),-1*PMT(VLOOKUP($P16,'9 - Finance Strategy Parameters'!$B$3:$C$6,2)/12,$Z16*12,$M16*(1+$Z$1)^($Z16*3)),"FAILURE"))))))))))</f>
        <v>0</v>
      </c>
      <c r="AH16" s="159">
        <f>IF($F16=1,0,IF(AND($H16=1,AH$1&lt;=$Y16),$V16,IF(AND($H16=1,AH$1&gt;$Y16,AH$1&lt;=$Y16+$Z16),($T16*(1+$Z$1)^$Z16)/$Z16,IF(AND($H16=1,AH$1&gt;($Y16+$Z16),AH$1&lt;=($Y16+$Z16*2)),($T16*(1+$Z$1)^($Z16*2))/$Z16,IF(AND($H16=1,AH$1&gt;($Y16+$Z16*2),AH$1&lt;=($Y16+$Z16*3)),($T16*(1+$Z$1)^($Z16*3))/$Z16,IF(AND($H16=1,AH$1&gt;($Y16+$Z16*3),AH$1&lt;=($Y16+$Z16*4)),($T16*(1+$Z$1)^($Z16*4))/$Z16,IF(AND($G16=1,AH$1&lt;=$N16),0,IF(AND($G16=1,AH$1&gt;$N16,AH$1&lt;=($Y16+$Z16)),-1*PMT(VLOOKUP($P16,'9 - Finance Strategy Parameters'!$B$3:$C$6,2)/12,$Z16*12,$M16),IF(AND($G16=1,AH$1&gt;($Y16+$Z16),AH$1&lt;=($Y16+$Z16*2)),-1*PMT(VLOOKUP($P16,'9 - Finance Strategy Parameters'!$B$3:$C$6,2)/12,$Z16*12,$M16*(1+$Z$1)^($Z16*2)),IF(AND($G16=1,AH$1&gt;($Y16+$Z16*2),AH$1&lt;=($Y16+$Z16*3)),-1*PMT(VLOOKUP($P16,'9 - Finance Strategy Parameters'!$B$3:$C$6,2)/12,$Z16*12,$M16*(1+$Z$1)^($Z16*3)),"FAILURE"))))))))))</f>
        <v>0</v>
      </c>
      <c r="AI16" s="159">
        <f>IF($F16=1,0,IF(AND($H16=1,AI$1&lt;=$Y16),$V16,IF(AND($H16=1,AI$1&gt;$Y16,AI$1&lt;=$Y16+$Z16),($T16*(1+$Z$1)^$Z16)/$Z16,IF(AND($H16=1,AI$1&gt;($Y16+$Z16),AI$1&lt;=($Y16+$Z16*2)),($T16*(1+$Z$1)^($Z16*2))/$Z16,IF(AND($H16=1,AI$1&gt;($Y16+$Z16*2),AI$1&lt;=($Y16+$Z16*3)),($T16*(1+$Z$1)^($Z16*3))/$Z16,IF(AND($H16=1,AI$1&gt;($Y16+$Z16*3),AI$1&lt;=($Y16+$Z16*4)),($T16*(1+$Z$1)^($Z16*4))/$Z16,IF(AND($G16=1,AI$1&lt;=$N16),0,IF(AND($G16=1,AI$1&gt;$N16,AI$1&lt;=($Y16+$Z16)),-1*PMT(VLOOKUP($P16,'9 - Finance Strategy Parameters'!$B$3:$C$6,2)/12,$Z16*12,$M16),IF(AND($G16=1,AI$1&gt;($Y16+$Z16),AI$1&lt;=($Y16+$Z16*2)),-1*PMT(VLOOKUP($P16,'9 - Finance Strategy Parameters'!$B$3:$C$6,2)/12,$Z16*12,$M16*(1+$Z$1)^($Z16*2)),IF(AND($G16=1,AI$1&gt;($Y16+$Z16*2),AI$1&lt;=($Y16+$Z16*3)),-1*PMT(VLOOKUP($P16,'9 - Finance Strategy Parameters'!$B$3:$C$6,2)/12,$Z16*12,$M16*(1+$Z$1)^($Z16*3)),"FAILURE"))))))))))</f>
        <v>0</v>
      </c>
      <c r="AJ16" s="159">
        <f>IF($F16=1,0,IF(AND($H16=1,AJ$1&lt;=$Y16),$V16,IF(AND($H16=1,AJ$1&gt;$Y16,AJ$1&lt;=$Y16+$Z16),($T16*(1+$Z$1)^$Z16)/$Z16,IF(AND($H16=1,AJ$1&gt;($Y16+$Z16),AJ$1&lt;=($Y16+$Z16*2)),($T16*(1+$Z$1)^($Z16*2))/$Z16,IF(AND($H16=1,AJ$1&gt;($Y16+$Z16*2),AJ$1&lt;=($Y16+$Z16*3)),($T16*(1+$Z$1)^($Z16*3))/$Z16,IF(AND($H16=1,AJ$1&gt;($Y16+$Z16*3),AJ$1&lt;=($Y16+$Z16*4)),($T16*(1+$Z$1)^($Z16*4))/$Z16,IF(AND($G16=1,AJ$1&lt;=$N16),0,IF(AND($G16=1,AJ$1&gt;$N16,AJ$1&lt;=($Y16+$Z16)),-1*PMT(VLOOKUP($P16,'9 - Finance Strategy Parameters'!$B$3:$C$6,2)/12,$Z16*12,$M16),IF(AND($G16=1,AJ$1&gt;($Y16+$Z16),AJ$1&lt;=($Y16+$Z16*2)),-1*PMT(VLOOKUP($P16,'9 - Finance Strategy Parameters'!$B$3:$C$6,2)/12,$Z16*12,$M16*(1+$Z$1)^($Z16*2)),IF(AND($G16=1,AJ$1&gt;($Y16+$Z16*2),AJ$1&lt;=($Y16+$Z16*3)),-1*PMT(VLOOKUP($P16,'9 - Finance Strategy Parameters'!$B$3:$C$6,2)/12,$Z16*12,$M16*(1+$Z$1)^($Z16*3)),"FAILURE"))))))))))</f>
        <v>0</v>
      </c>
      <c r="AK16" s="159">
        <f>IF($F16=1,0,IF(AND($H16=1,AK$1&lt;=$Y16),$V16,IF(AND($H16=1,AK$1&gt;$Y16,AK$1&lt;=$Y16+$Z16),($T16*(1+$Z$1)^$Z16)/$Z16,IF(AND($H16=1,AK$1&gt;($Y16+$Z16),AK$1&lt;=($Y16+$Z16*2)),($T16*(1+$Z$1)^($Z16*2))/$Z16,IF(AND($H16=1,AK$1&gt;($Y16+$Z16*2),AK$1&lt;=($Y16+$Z16*3)),($T16*(1+$Z$1)^($Z16*3))/$Z16,IF(AND($H16=1,AK$1&gt;($Y16+$Z16*3),AK$1&lt;=($Y16+$Z16*4)),($T16*(1+$Z$1)^($Z16*4))/$Z16,IF(AND($G16=1,AK$1&lt;=$N16),0,IF(AND($G16=1,AK$1&gt;$N16,AK$1&lt;=($Y16+$Z16)),-1*PMT(VLOOKUP($P16,'9 - Finance Strategy Parameters'!$B$3:$C$6,2)/12,$Z16*12,$M16),IF(AND($G16=1,AK$1&gt;($Y16+$Z16),AK$1&lt;=($Y16+$Z16*2)),-1*PMT(VLOOKUP($P16,'9 - Finance Strategy Parameters'!$B$3:$C$6,2)/12,$Z16*12,$M16*(1+$Z$1)^($Z16*2)),IF(AND($G16=1,AK$1&gt;($Y16+$Z16*2),AK$1&lt;=($Y16+$Z16*3)),-1*PMT(VLOOKUP($P16,'9 - Finance Strategy Parameters'!$B$3:$C$6,2)/12,$Z16*12,$M16*(1+$Z$1)^($Z16*3)),"FAILURE"))))))))))</f>
        <v>0</v>
      </c>
      <c r="AL16" s="159">
        <f>IF($F16=1,0,IF(AND($H16=1,AL$1&lt;=$Y16),$V16,IF(AND($H16=1,AL$1&gt;$Y16,AL$1&lt;=$Y16+$Z16),($T16*(1+$Z$1)^$Z16)/$Z16,IF(AND($H16=1,AL$1&gt;($Y16+$Z16),AL$1&lt;=($Y16+$Z16*2)),($T16*(1+$Z$1)^($Z16*2))/$Z16,IF(AND($H16=1,AL$1&gt;($Y16+$Z16*2),AL$1&lt;=($Y16+$Z16*3)),($T16*(1+$Z$1)^($Z16*3))/$Z16,IF(AND($H16=1,AL$1&gt;($Y16+$Z16*3),AL$1&lt;=($Y16+$Z16*4)),($T16*(1+$Z$1)^($Z16*4))/$Z16,IF(AND($G16=1,AL$1&lt;=$N16),0,IF(AND($G16=1,AL$1&gt;$N16,AL$1&lt;=($Y16+$Z16)),-1*PMT(VLOOKUP($P16,'9 - Finance Strategy Parameters'!$B$3:$C$6,2)/12,$Z16*12,$M16),IF(AND($G16=1,AL$1&gt;($Y16+$Z16),AL$1&lt;=($Y16+$Z16*2)),-1*PMT(VLOOKUP($P16,'9 - Finance Strategy Parameters'!$B$3:$C$6,2)/12,$Z16*12,$M16*(1+$Z$1)^($Z16*2)),IF(AND($G16=1,AL$1&gt;($Y16+$Z16*2),AL$1&lt;=($Y16+$Z16*3)),-1*PMT(VLOOKUP($P16,'9 - Finance Strategy Parameters'!$B$3:$C$6,2)/12,$Z16*12,$M16*(1+$Z$1)^($Z16*3)),"FAILURE"))))))))))</f>
        <v>0</v>
      </c>
      <c r="AM16" s="159">
        <f>IF($F16=1,0,IF(AND($H16=1,AM$1&lt;=$Y16),$V16,IF(AND($H16=1,AM$1&gt;$Y16,AM$1&lt;=$Y16+$Z16),($T16*(1+$Z$1)^$Z16)/$Z16,IF(AND($H16=1,AM$1&gt;($Y16+$Z16),AM$1&lt;=($Y16+$Z16*2)),($T16*(1+$Z$1)^($Z16*2))/$Z16,IF(AND($H16=1,AM$1&gt;($Y16+$Z16*2),AM$1&lt;=($Y16+$Z16*3)),($T16*(1+$Z$1)^($Z16*3))/$Z16,IF(AND($H16=1,AM$1&gt;($Y16+$Z16*3),AM$1&lt;=($Y16+$Z16*4)),($T16*(1+$Z$1)^($Z16*4))/$Z16,IF(AND($G16=1,AM$1&lt;=$N16),0,IF(AND($G16=1,AM$1&gt;$N16,AM$1&lt;=($Y16+$Z16)),-1*PMT(VLOOKUP($P16,'9 - Finance Strategy Parameters'!$B$3:$C$6,2)/12,$Z16*12,$M16),IF(AND($G16=1,AM$1&gt;($Y16+$Z16),AM$1&lt;=($Y16+$Z16*2)),-1*PMT(VLOOKUP($P16,'9 - Finance Strategy Parameters'!$B$3:$C$6,2)/12,$Z16*12,$M16*(1+$Z$1)^($Z16*2)),IF(AND($G16=1,AM$1&gt;($Y16+$Z16*2),AM$1&lt;=($Y16+$Z16*3)),-1*PMT(VLOOKUP($P16,'9 - Finance Strategy Parameters'!$B$3:$C$6,2)/12,$Z16*12,$M16*(1+$Z$1)^($Z16*3)),"FAILURE"))))))))))</f>
        <v>0</v>
      </c>
      <c r="AN16" s="159">
        <f>IF($F16=1,0,IF(AND($H16=1,AN$1&lt;=$Y16),$V16,IF(AND($H16=1,AN$1&gt;$Y16,AN$1&lt;=$Y16+$Z16),($T16*(1+$Z$1)^$Z16)/$Z16,IF(AND($H16=1,AN$1&gt;($Y16+$Z16),AN$1&lt;=($Y16+$Z16*2)),($T16*(1+$Z$1)^($Z16*2))/$Z16,IF(AND($H16=1,AN$1&gt;($Y16+$Z16*2),AN$1&lt;=($Y16+$Z16*3)),($T16*(1+$Z$1)^($Z16*3))/$Z16,IF(AND($H16=1,AN$1&gt;($Y16+$Z16*3),AN$1&lt;=($Y16+$Z16*4)),($T16*(1+$Z$1)^($Z16*4))/$Z16,IF(AND($G16=1,AN$1&lt;=$N16),0,IF(AND($G16=1,AN$1&gt;$N16,AN$1&lt;=($Y16+$Z16)),-1*PMT(VLOOKUP($P16,'9 - Finance Strategy Parameters'!$B$3:$C$6,2)/12,$Z16*12,$M16),IF(AND($G16=1,AN$1&gt;($Y16+$Z16),AN$1&lt;=($Y16+$Z16*2)),-1*PMT(VLOOKUP($P16,'9 - Finance Strategy Parameters'!$B$3:$C$6,2)/12,$Z16*12,$M16*(1+$Z$1)^($Z16*2)),IF(AND($G16=1,AN$1&gt;($Y16+$Z16*2),AN$1&lt;=($Y16+$Z16*3)),-1*PMT(VLOOKUP($P16,'9 - Finance Strategy Parameters'!$B$3:$C$6,2)/12,$Z16*12,$M16*(1+$Z$1)^($Z16*3)),"FAILURE"))))))))))</f>
        <v>0</v>
      </c>
      <c r="AO16" s="159">
        <f>IF($F16=1,0,IF(AND($H16=1,AO$1&lt;=$Y16),$V16,IF(AND($H16=1,AO$1&gt;$Y16,AO$1&lt;=$Y16+$Z16),($T16*(1+$Z$1)^$Z16)/$Z16,IF(AND($H16=1,AO$1&gt;($Y16+$Z16),AO$1&lt;=($Y16+$Z16*2)),($T16*(1+$Z$1)^($Z16*2))/$Z16,IF(AND($H16=1,AO$1&gt;($Y16+$Z16*2),AO$1&lt;=($Y16+$Z16*3)),($T16*(1+$Z$1)^($Z16*3))/$Z16,IF(AND($H16=1,AO$1&gt;($Y16+$Z16*3),AO$1&lt;=($Y16+$Z16*4)),($T16*(1+$Z$1)^($Z16*4))/$Z16,IF(AND($G16=1,AO$1&lt;=$N16),0,IF(AND($G16=1,AO$1&gt;$N16,AO$1&lt;=($Y16+$Z16)),-1*PMT(VLOOKUP($P16,'9 - Finance Strategy Parameters'!$B$3:$C$6,2)/12,$Z16*12,$M16),IF(AND($G16=1,AO$1&gt;($Y16+$Z16),AO$1&lt;=($Y16+$Z16*2)),-1*PMT(VLOOKUP($P16,'9 - Finance Strategy Parameters'!$B$3:$C$6,2)/12,$Z16*12,$M16*(1+$Z$1)^($Z16*2)),IF(AND($G16=1,AO$1&gt;($Y16+$Z16*2),AO$1&lt;=($Y16+$Z16*3)),-1*PMT(VLOOKUP($P16,'9 - Finance Strategy Parameters'!$B$3:$C$6,2)/12,$Z16*12,$M16*(1+$Z$1)^($Z16*3)),"FAILURE"))))))))))</f>
        <v>0</v>
      </c>
      <c r="AP16" s="159">
        <f>IF($F16=1,0,IF(AND($H16=1,AP$1&lt;=$Y16),$V16,IF(AND($H16=1,AP$1&gt;$Y16,AP$1&lt;=$Y16+$Z16),($T16*(1+$Z$1)^$Z16)/$Z16,IF(AND($H16=1,AP$1&gt;($Y16+$Z16),AP$1&lt;=($Y16+$Z16*2)),($T16*(1+$Z$1)^($Z16*2))/$Z16,IF(AND($H16=1,AP$1&gt;($Y16+$Z16*2),AP$1&lt;=($Y16+$Z16*3)),($T16*(1+$Z$1)^($Z16*3))/$Z16,IF(AND($H16=1,AP$1&gt;($Y16+$Z16*3),AP$1&lt;=($Y16+$Z16*4)),($T16*(1+$Z$1)^($Z16*4))/$Z16,IF(AND($G16=1,AP$1&lt;=$N16),0,IF(AND($G16=1,AP$1&gt;$N16,AP$1&lt;=($Y16+$Z16)),-1*PMT(VLOOKUP($P16,'9 - Finance Strategy Parameters'!$B$3:$C$6,2)/12,$Z16*12,$M16),IF(AND($G16=1,AP$1&gt;($Y16+$Z16),AP$1&lt;=($Y16+$Z16*2)),-1*PMT(VLOOKUP($P16,'9 - Finance Strategy Parameters'!$B$3:$C$6,2)/12,$Z16*12,$M16*(1+$Z$1)^($Z16*2)),IF(AND($G16=1,AP$1&gt;($Y16+$Z16*2),AP$1&lt;=($Y16+$Z16*3)),-1*PMT(VLOOKUP($P16,'9 - Finance Strategy Parameters'!$B$3:$C$6,2)/12,$Z16*12,$M16*(1+$Z$1)^($Z16*3)),"FAILURE"))))))))))</f>
        <v>0</v>
      </c>
      <c r="AQ16" s="159">
        <f>IF($F16=1,0,IF(AND($H16=1,AQ$1&lt;=$Y16),$V16,IF(AND($H16=1,AQ$1&gt;$Y16,AQ$1&lt;=$Y16+$Z16),($T16*(1+$Z$1)^$Z16)/$Z16,IF(AND($H16=1,AQ$1&gt;($Y16+$Z16),AQ$1&lt;=($Y16+$Z16*2)),($T16*(1+$Z$1)^($Z16*2))/$Z16,IF(AND($H16=1,AQ$1&gt;($Y16+$Z16*2),AQ$1&lt;=($Y16+$Z16*3)),($T16*(1+$Z$1)^($Z16*3))/$Z16,IF(AND($H16=1,AQ$1&gt;($Y16+$Z16*3),AQ$1&lt;=($Y16+$Z16*4)),($T16*(1+$Z$1)^($Z16*4))/$Z16,IF(AND($G16=1,AQ$1&lt;=$N16),0,IF(AND($G16=1,AQ$1&gt;$N16,AQ$1&lt;=($Y16+$Z16)),-1*PMT(VLOOKUP($P16,'9 - Finance Strategy Parameters'!$B$3:$C$6,2)/12,$Z16*12,$M16),IF(AND($G16=1,AQ$1&gt;($Y16+$Z16),AQ$1&lt;=($Y16+$Z16*2)),-1*PMT(VLOOKUP($P16,'9 - Finance Strategy Parameters'!$B$3:$C$6,2)/12,$Z16*12,$M16*(1+$Z$1)^($Z16*2)),IF(AND($G16=1,AQ$1&gt;($Y16+$Z16*2),AQ$1&lt;=($Y16+$Z16*3)),-1*PMT(VLOOKUP($P16,'9 - Finance Strategy Parameters'!$B$3:$C$6,2)/12,$Z16*12,$M16*(1+$Z$1)^($Z16*3)),"FAILURE"))))))))))</f>
        <v>0</v>
      </c>
      <c r="AR16" s="159">
        <f>IF($F16=1,0,IF(AND($H16=1,AR$1&lt;=$Y16),$V16,IF(AND($H16=1,AR$1&gt;$Y16,AR$1&lt;=$Y16+$Z16),($T16*(1+$Z$1)^$Z16)/$Z16,IF(AND($H16=1,AR$1&gt;($Y16+$Z16),AR$1&lt;=($Y16+$Z16*2)),($T16*(1+$Z$1)^($Z16*2))/$Z16,IF(AND($H16=1,AR$1&gt;($Y16+$Z16*2),AR$1&lt;=($Y16+$Z16*3)),($T16*(1+$Z$1)^($Z16*3))/$Z16,IF(AND($H16=1,AR$1&gt;($Y16+$Z16*3),AR$1&lt;=($Y16+$Z16*4)),($T16*(1+$Z$1)^($Z16*4))/$Z16,IF(AND($G16=1,AR$1&lt;=$N16),0,IF(AND($G16=1,AR$1&gt;$N16,AR$1&lt;=($Y16+$Z16)),-1*PMT(VLOOKUP($P16,'9 - Finance Strategy Parameters'!$B$3:$C$6,2)/12,$Z16*12,$M16),IF(AND($G16=1,AR$1&gt;($Y16+$Z16),AR$1&lt;=($Y16+$Z16*2)),-1*PMT(VLOOKUP($P16,'9 - Finance Strategy Parameters'!$B$3:$C$6,2)/12,$Z16*12,$M16*(1+$Z$1)^($Z16*2)),IF(AND($G16=1,AR$1&gt;($Y16+$Z16*2),AR$1&lt;=($Y16+$Z16*3)),-1*PMT(VLOOKUP($P16,'9 - Finance Strategy Parameters'!$B$3:$C$6,2)/12,$Z16*12,$M16*(1+$Z$1)^($Z16*3)),"FAILURE"))))))))))</f>
        <v>0</v>
      </c>
      <c r="AS16" s="159">
        <f>IF($F16=1,0,IF(AND($H16=1,AS$1&lt;=$Y16),$V16,IF(AND($H16=1,AS$1&gt;$Y16,AS$1&lt;=$Y16+$Z16),($T16*(1+$Z$1)^$Z16)/$Z16,IF(AND($H16=1,AS$1&gt;($Y16+$Z16),AS$1&lt;=($Y16+$Z16*2)),($T16*(1+$Z$1)^($Z16*2))/$Z16,IF(AND($H16=1,AS$1&gt;($Y16+$Z16*2),AS$1&lt;=($Y16+$Z16*3)),($T16*(1+$Z$1)^($Z16*3))/$Z16,IF(AND($H16=1,AS$1&gt;($Y16+$Z16*3),AS$1&lt;=($Y16+$Z16*4)),($T16*(1+$Z$1)^($Z16*4))/$Z16,IF(AND($G16=1,AS$1&lt;=$N16),0,IF(AND($G16=1,AS$1&gt;$N16,AS$1&lt;=($Y16+$Z16)),-1*PMT(VLOOKUP($P16,'9 - Finance Strategy Parameters'!$B$3:$C$6,2)/12,$Z16*12,$M16),IF(AND($G16=1,AS$1&gt;($Y16+$Z16),AS$1&lt;=($Y16+$Z16*2)),-1*PMT(VLOOKUP($P16,'9 - Finance Strategy Parameters'!$B$3:$C$6,2)/12,$Z16*12,$M16*(1+$Z$1)^($Z16*2)),IF(AND($G16=1,AS$1&gt;($Y16+$Z16*2),AS$1&lt;=($Y16+$Z16*3)),-1*PMT(VLOOKUP($P16,'9 - Finance Strategy Parameters'!$B$3:$C$6,2)/12,$Z16*12,$M16*(1+$Z$1)^($Z16*3)),"FAILURE"))))))))))</f>
        <v>0</v>
      </c>
      <c r="AT16" s="159">
        <f>IF($F16=1,0,IF(AND($H16=1,AT$1&lt;=$Y16),$V16,IF(AND($H16=1,AT$1&gt;$Y16,AT$1&lt;=$Y16+$Z16),($T16*(1+$Z$1)^$Z16)/$Z16,IF(AND($H16=1,AT$1&gt;($Y16+$Z16),AT$1&lt;=($Y16+$Z16*2)),($T16*(1+$Z$1)^($Z16*2))/$Z16,IF(AND($H16=1,AT$1&gt;($Y16+$Z16*2),AT$1&lt;=($Y16+$Z16*3)),($T16*(1+$Z$1)^($Z16*3))/$Z16,IF(AND($H16=1,AT$1&gt;($Y16+$Z16*3),AT$1&lt;=($Y16+$Z16*4)),($T16*(1+$Z$1)^($Z16*4))/$Z16,IF(AND($G16=1,AT$1&lt;=$N16),0,IF(AND($G16=1,AT$1&gt;$N16,AT$1&lt;=($Y16+$Z16)),-1*PMT(VLOOKUP($P16,'9 - Finance Strategy Parameters'!$B$3:$C$6,2)/12,$Z16*12,$M16),IF(AND($G16=1,AT$1&gt;($Y16+$Z16),AT$1&lt;=($Y16+$Z16*2)),-1*PMT(VLOOKUP($P16,'9 - Finance Strategy Parameters'!$B$3:$C$6,2)/12,$Z16*12,$M16*(1+$Z$1)^($Z16*2)),IF(AND($G16=1,AT$1&gt;($Y16+$Z16*2),AT$1&lt;=($Y16+$Z16*3)),-1*PMT(VLOOKUP($P16,'9 - Finance Strategy Parameters'!$B$3:$C$6,2)/12,$Z16*12,$M16*(1+$Z$1)^($Z16*3)),"FAILURE"))))))))))</f>
        <v>0</v>
      </c>
      <c r="AU16" s="159">
        <f>IF($F16=1,0,IF(AND($H16=1,AU$1&lt;=$Y16),$V16,IF(AND($H16=1,AU$1&gt;$Y16,AU$1&lt;=$Y16+$Z16),($T16*(1+$Z$1)^$Z16)/$Z16,IF(AND($H16=1,AU$1&gt;($Y16+$Z16),AU$1&lt;=($Y16+$Z16*2)),($T16*(1+$Z$1)^($Z16*2))/$Z16,IF(AND($H16=1,AU$1&gt;($Y16+$Z16*2),AU$1&lt;=($Y16+$Z16*3)),($T16*(1+$Z$1)^($Z16*3))/$Z16,IF(AND($H16=1,AU$1&gt;($Y16+$Z16*3),AU$1&lt;=($Y16+$Z16*4)),($T16*(1+$Z$1)^($Z16*4))/$Z16,IF(AND($G16=1,AU$1&lt;=$N16),0,IF(AND($G16=1,AU$1&gt;$N16,AU$1&lt;=($Y16+$Z16)),-1*PMT(VLOOKUP($P16,'9 - Finance Strategy Parameters'!$B$3:$C$6,2)/12,$Z16*12,$M16),IF(AND($G16=1,AU$1&gt;($Y16+$Z16),AU$1&lt;=($Y16+$Z16*2)),-1*PMT(VLOOKUP($P16,'9 - Finance Strategy Parameters'!$B$3:$C$6,2)/12,$Z16*12,$M16*(1+$Z$1)^($Z16*2)),IF(AND($G16=1,AU$1&gt;($Y16+$Z16*2),AU$1&lt;=($Y16+$Z16*3)),-1*PMT(VLOOKUP($P16,'9 - Finance Strategy Parameters'!$B$3:$C$6,2)/12,$Z16*12,$M16*(1+$Z$1)^($Z16*3)),"FAILURE"))))))))))</f>
        <v>0</v>
      </c>
      <c r="AV16" s="159">
        <f>IF($F16=1,0,IF(AND($H16=1,AV$1&lt;=$Y16),$V16,IF(AND($H16=1,AV$1&gt;$Y16,AV$1&lt;=$Y16+$Z16),($T16*(1+$Z$1)^$Z16)/$Z16,IF(AND($H16=1,AV$1&gt;($Y16+$Z16),AV$1&lt;=($Y16+$Z16*2)),($T16*(1+$Z$1)^($Z16*2))/$Z16,IF(AND($H16=1,AV$1&gt;($Y16+$Z16*2),AV$1&lt;=($Y16+$Z16*3)),($T16*(1+$Z$1)^($Z16*3))/$Z16,IF(AND($H16=1,AV$1&gt;($Y16+$Z16*3),AV$1&lt;=($Y16+$Z16*4)),($T16*(1+$Z$1)^($Z16*4))/$Z16,IF(AND($G16=1,AV$1&lt;=$N16),0,IF(AND($G16=1,AV$1&gt;$N16,AV$1&lt;=($Y16+$Z16)),-1*PMT(VLOOKUP($P16,'9 - Finance Strategy Parameters'!$B$3:$C$6,2)/12,$Z16*12,$M16),IF(AND($G16=1,AV$1&gt;($Y16+$Z16),AV$1&lt;=($Y16+$Z16*2)),-1*PMT(VLOOKUP($P16,'9 - Finance Strategy Parameters'!$B$3:$C$6,2)/12,$Z16*12,$M16*(1+$Z$1)^($Z16*2)),IF(AND($G16=1,AV$1&gt;($Y16+$Z16*2),AV$1&lt;=($Y16+$Z16*3)),-1*PMT(VLOOKUP($P16,'9 - Finance Strategy Parameters'!$B$3:$C$6,2)/12,$Z16*12,$M16*(1+$Z$1)^($Z16*3)),"FAILURE"))))))))))</f>
        <v>0</v>
      </c>
      <c r="AW16" s="159">
        <f>IF($F16=1,0,IF(AND($H16=1,AW$1&lt;=$Y16),$V16,IF(AND($H16=1,AW$1&gt;$Y16,AW$1&lt;=$Y16+$Z16),($T16*(1+$Z$1)^$Z16)/$Z16,IF(AND($H16=1,AW$1&gt;($Y16+$Z16),AW$1&lt;=($Y16+$Z16*2)),($T16*(1+$Z$1)^($Z16*2))/$Z16,IF(AND($H16=1,AW$1&gt;($Y16+$Z16*2),AW$1&lt;=($Y16+$Z16*3)),($T16*(1+$Z$1)^($Z16*3))/$Z16,IF(AND($H16=1,AW$1&gt;($Y16+$Z16*3),AW$1&lt;=($Y16+$Z16*4)),($T16*(1+$Z$1)^($Z16*4))/$Z16,IF(AND($G16=1,AW$1&lt;=$N16),0,IF(AND($G16=1,AW$1&gt;$N16,AW$1&lt;=($Y16+$Z16)),-1*PMT(VLOOKUP($P16,'9 - Finance Strategy Parameters'!$B$3:$C$6,2)/12,$Z16*12,$M16),IF(AND($G16=1,AW$1&gt;($Y16+$Z16),AW$1&lt;=($Y16+$Z16*2)),-1*PMT(VLOOKUP($P16,'9 - Finance Strategy Parameters'!$B$3:$C$6,2)/12,$Z16*12,$M16*(1+$Z$1)^($Z16*2)),IF(AND($G16=1,AW$1&gt;($Y16+$Z16*2),AW$1&lt;=($Y16+$Z16*3)),-1*PMT(VLOOKUP($P16,'9 - Finance Strategy Parameters'!$B$3:$C$6,2)/12,$Z16*12,$M16*(1+$Z$1)^($Z16*3)),"FAILURE"))))))))))</f>
        <v>0</v>
      </c>
      <c r="AX16" s="159">
        <f>IF($F16=1,0,IF(AND($H16=1,AX$1&lt;=$Y16),$V16,IF(AND($H16=1,AX$1&gt;$Y16,AX$1&lt;=$Y16+$Z16),($T16*(1+$Z$1)^$Z16)/$Z16,IF(AND($H16=1,AX$1&gt;($Y16+$Z16),AX$1&lt;=($Y16+$Z16*2)),($T16*(1+$Z$1)^($Z16*2))/$Z16,IF(AND($H16=1,AX$1&gt;($Y16+$Z16*2),AX$1&lt;=($Y16+$Z16*3)),($T16*(1+$Z$1)^($Z16*3))/$Z16,IF(AND($H16=1,AX$1&gt;($Y16+$Z16*3),AX$1&lt;=($Y16+$Z16*4)),($T16*(1+$Z$1)^($Z16*4))/$Z16,IF(AND($G16=1,AX$1&lt;=$N16),0,IF(AND($G16=1,AX$1&gt;$N16,AX$1&lt;=($Y16+$Z16)),-1*PMT(VLOOKUP($P16,'9 - Finance Strategy Parameters'!$B$3:$C$6,2)/12,$Z16*12,$M16),IF(AND($G16=1,AX$1&gt;($Y16+$Z16),AX$1&lt;=($Y16+$Z16*2)),-1*PMT(VLOOKUP($P16,'9 - Finance Strategy Parameters'!$B$3:$C$6,2)/12,$Z16*12,$M16*(1+$Z$1)^($Z16*2)),IF(AND($G16=1,AX$1&gt;($Y16+$Z16*2),AX$1&lt;=($Y16+$Z16*3)),-1*PMT(VLOOKUP($P16,'9 - Finance Strategy Parameters'!$B$3:$C$6,2)/12,$Z16*12,$M16*(1+$Z$1)^($Z16*3)),"FAILURE"))))))))))</f>
        <v>0</v>
      </c>
      <c r="AY16" s="159">
        <f>IF($F16=1,0,IF(AND($H16=1,AY$1&lt;=$Y16),$V16,IF(AND($H16=1,AY$1&gt;$Y16,AY$1&lt;=$Y16+$Z16),($T16*(1+$Z$1)^$Z16)/$Z16,IF(AND($H16=1,AY$1&gt;($Y16+$Z16),AY$1&lt;=($Y16+$Z16*2)),($T16*(1+$Z$1)^($Z16*2))/$Z16,IF(AND($H16=1,AY$1&gt;($Y16+$Z16*2),AY$1&lt;=($Y16+$Z16*3)),($T16*(1+$Z$1)^($Z16*3))/$Z16,IF(AND($H16=1,AY$1&gt;($Y16+$Z16*3),AY$1&lt;=($Y16+$Z16*4)),($T16*(1+$Z$1)^($Z16*4))/$Z16,IF(AND($G16=1,AY$1&lt;=$N16),0,IF(AND($G16=1,AY$1&gt;$N16,AY$1&lt;=($Y16+$Z16)),-1*PMT(VLOOKUP($P16,'9 - Finance Strategy Parameters'!$B$3:$C$6,2)/12,$Z16*12,$M16),IF(AND($G16=1,AY$1&gt;($Y16+$Z16),AY$1&lt;=($Y16+$Z16*2)),-1*PMT(VLOOKUP($P16,'9 - Finance Strategy Parameters'!$B$3:$C$6,2)/12,$Z16*12,$M16*(1+$Z$1)^($Z16*2)),IF(AND($G16=1,AY$1&gt;($Y16+$Z16*2),AY$1&lt;=($Y16+$Z16*3)),-1*PMT(VLOOKUP($P16,'9 - Finance Strategy Parameters'!$B$3:$C$6,2)/12,$Z16*12,$M16*(1+$Z$1)^($Z16*3)),"FAILURE"))))))))))</f>
        <v>0</v>
      </c>
      <c r="AZ16" s="159">
        <f>IF($F16=1,0,IF(AND($H16=1,AZ$1&lt;=$Y16),$V16,IF(AND($H16=1,AZ$1&gt;$Y16,AZ$1&lt;=$Y16+$Z16),($T16*(1+$Z$1)^$Z16)/$Z16,IF(AND($H16=1,AZ$1&gt;($Y16+$Z16),AZ$1&lt;=($Y16+$Z16*2)),($T16*(1+$Z$1)^($Z16*2))/$Z16,IF(AND($H16=1,AZ$1&gt;($Y16+$Z16*2),AZ$1&lt;=($Y16+$Z16*3)),($T16*(1+$Z$1)^($Z16*3))/$Z16,IF(AND($H16=1,AZ$1&gt;($Y16+$Z16*3),AZ$1&lt;=($Y16+$Z16*4)),($T16*(1+$Z$1)^($Z16*4))/$Z16,IF(AND($G16=1,AZ$1&lt;=$N16),0,IF(AND($G16=1,AZ$1&gt;$N16,AZ$1&lt;=($Y16+$Z16)),-1*PMT(VLOOKUP($P16,'9 - Finance Strategy Parameters'!$B$3:$C$6,2)/12,$Z16*12,$M16),IF(AND($G16=1,AZ$1&gt;($Y16+$Z16),AZ$1&lt;=($Y16+$Z16*2)),-1*PMT(VLOOKUP($P16,'9 - Finance Strategy Parameters'!$B$3:$C$6,2)/12,$Z16*12,$M16*(1+$Z$1)^($Z16*2)),IF(AND($G16=1,AZ$1&gt;($Y16+$Z16*2),AZ$1&lt;=($Y16+$Z16*3)),-1*PMT(VLOOKUP($P16,'9 - Finance Strategy Parameters'!$B$3:$C$6,2)/12,$Z16*12,$M16*(1+$Z$1)^($Z16*3)),"FAILURE"))))))))))</f>
        <v>0</v>
      </c>
      <c r="BA16" s="159">
        <f>IF($F16=1,0,IF(AND($H16=1,BA$1&lt;=$Y16),$V16,IF(AND($H16=1,BA$1&gt;$Y16,BA$1&lt;=$Y16+$Z16),($T16*(1+$Z$1)^$Z16)/$Z16,IF(AND($H16=1,BA$1&gt;($Y16+$Z16),BA$1&lt;=($Y16+$Z16*2)),($T16*(1+$Z$1)^($Z16*2))/$Z16,IF(AND($H16=1,BA$1&gt;($Y16+$Z16*2),BA$1&lt;=($Y16+$Z16*3)),($T16*(1+$Z$1)^($Z16*3))/$Z16,IF(AND($H16=1,BA$1&gt;($Y16+$Z16*3),BA$1&lt;=($Y16+$Z16*4)),($T16*(1+$Z$1)^($Z16*4))/$Z16,IF(AND($G16=1,BA$1&lt;=$N16),0,IF(AND($G16=1,BA$1&gt;$N16,BA$1&lt;=($Y16+$Z16)),-1*PMT(VLOOKUP($P16,'9 - Finance Strategy Parameters'!$B$3:$C$6,2)/12,$Z16*12,$M16),IF(AND($G16=1,BA$1&gt;($Y16+$Z16),BA$1&lt;=($Y16+$Z16*2)),-1*PMT(VLOOKUP($P16,'9 - Finance Strategy Parameters'!$B$3:$C$6,2)/12,$Z16*12,$M16*(1+$Z$1)^($Z16*2)),IF(AND($G16=1,BA$1&gt;($Y16+$Z16*2),BA$1&lt;=($Y16+$Z16*3)),-1*PMT(VLOOKUP($P16,'9 - Finance Strategy Parameters'!$B$3:$C$6,2)/12,$Z16*12,$M16*(1+$Z$1)^($Z16*3)),"FAILURE"))))))))))</f>
        <v>0</v>
      </c>
      <c r="BB16" s="159">
        <f>IF($F16=1,0,IF(AND($H16=1,BB$1&lt;=$Y16),$V16,IF(AND($H16=1,BB$1&gt;$Y16,BB$1&lt;=$Y16+$Z16),($T16*(1+$Z$1)^$Z16)/$Z16,IF(AND($H16=1,BB$1&gt;($Y16+$Z16),BB$1&lt;=($Y16+$Z16*2)),($T16*(1+$Z$1)^($Z16*2))/$Z16,IF(AND($H16=1,BB$1&gt;($Y16+$Z16*2),BB$1&lt;=($Y16+$Z16*3)),($T16*(1+$Z$1)^($Z16*3))/$Z16,IF(AND($H16=1,BB$1&gt;($Y16+$Z16*3),BB$1&lt;=($Y16+$Z16*4)),($T16*(1+$Z$1)^($Z16*4))/$Z16,IF(AND($G16=1,BB$1&lt;=$N16),0,IF(AND($G16=1,BB$1&gt;$N16,BB$1&lt;=($Y16+$Z16)),-1*PMT(VLOOKUP($P16,'9 - Finance Strategy Parameters'!$B$3:$C$6,2)/12,$Z16*12,$M16),IF(AND($G16=1,BB$1&gt;($Y16+$Z16),BB$1&lt;=($Y16+$Z16*2)),-1*PMT(VLOOKUP($P16,'9 - Finance Strategy Parameters'!$B$3:$C$6,2)/12,$Z16*12,$M16*(1+$Z$1)^($Z16*2)),IF(AND($G16=1,BB$1&gt;($Y16+$Z16*2),BB$1&lt;=($Y16+$Z16*3)),-1*PMT(VLOOKUP($P16,'9 - Finance Strategy Parameters'!$B$3:$C$6,2)/12,$Z16*12,$M16*(1+$Z$1)^($Z16*3)),"FAILURE"))))))))))</f>
        <v>0</v>
      </c>
      <c r="BC16" s="159">
        <f>IF($F16=1,0,IF(AND($H16=1,BC$1&lt;=$Y16),$V16,IF(AND($H16=1,BC$1&gt;$Y16,BC$1&lt;=$Y16+$Z16),($T16*(1+$Z$1)^$Z16)/$Z16,IF(AND($H16=1,BC$1&gt;($Y16+$Z16),BC$1&lt;=($Y16+$Z16*2)),($T16*(1+$Z$1)^($Z16*2))/$Z16,IF(AND($H16=1,BC$1&gt;($Y16+$Z16*2),BC$1&lt;=($Y16+$Z16*3)),($T16*(1+$Z$1)^($Z16*3))/$Z16,IF(AND($H16=1,BC$1&gt;($Y16+$Z16*3),BC$1&lt;=($Y16+$Z16*4)),($T16*(1+$Z$1)^($Z16*4))/$Z16,IF(AND($G16=1,BC$1&lt;=$N16),0,IF(AND($G16=1,BC$1&gt;$N16,BC$1&lt;=($Y16+$Z16)),-1*PMT(VLOOKUP($P16,'9 - Finance Strategy Parameters'!$B$3:$C$6,2)/12,$Z16*12,$M16),IF(AND($G16=1,BC$1&gt;($Y16+$Z16),BC$1&lt;=($Y16+$Z16*2)),-1*PMT(VLOOKUP($P16,'9 - Finance Strategy Parameters'!$B$3:$C$6,2)/12,$Z16*12,$M16*(1+$Z$1)^($Z16*2)),IF(AND($G16=1,BC$1&gt;($Y16+$Z16*2),BC$1&lt;=($Y16+$Z16*3)),-1*PMT(VLOOKUP($P16,'9 - Finance Strategy Parameters'!$B$3:$C$6,2)/12,$Z16*12,$M16*(1+$Z$1)^($Z16*3)),"FAILURE"))))))))))</f>
        <v>0</v>
      </c>
      <c r="BD16" s="159">
        <f>IF($F16=1,0,IF(AND($H16=1,BD$1&lt;=$Y16),$V16,IF(AND($H16=1,BD$1&gt;$Y16,BD$1&lt;=$Y16+$Z16),($T16*(1+$Z$1)^$Z16)/$Z16,IF(AND($H16=1,BD$1&gt;($Y16+$Z16),BD$1&lt;=($Y16+$Z16*2)),($T16*(1+$Z$1)^($Z16*2))/$Z16,IF(AND($H16=1,BD$1&gt;($Y16+$Z16*2),BD$1&lt;=($Y16+$Z16*3)),($T16*(1+$Z$1)^($Z16*3))/$Z16,IF(AND($H16=1,BD$1&gt;($Y16+$Z16*3),BD$1&lt;=($Y16+$Z16*4)),($T16*(1+$Z$1)^($Z16*4))/$Z16,IF(AND($G16=1,BD$1&lt;=$N16),0,IF(AND($G16=1,BD$1&gt;$N16,BD$1&lt;=($Y16+$Z16)),-1*PMT(VLOOKUP($P16,'9 - Finance Strategy Parameters'!$B$3:$C$6,2)/12,$Z16*12,$M16),IF(AND($G16=1,BD$1&gt;($Y16+$Z16),BD$1&lt;=($Y16+$Z16*2)),-1*PMT(VLOOKUP($P16,'9 - Finance Strategy Parameters'!$B$3:$C$6,2)/12,$Z16*12,$M16*(1+$Z$1)^($Z16*2)),IF(AND($G16=1,BD$1&gt;($Y16+$Z16*2),BD$1&lt;=($Y16+$Z16*3)),-1*PMT(VLOOKUP($P16,'9 - Finance Strategy Parameters'!$B$3:$C$6,2)/12,$Z16*12,$M16*(1+$Z$1)^($Z16*3)),"FAILURE"))))))))))</f>
        <v>0</v>
      </c>
      <c r="BE16" s="159">
        <f>IF($F16=1,0,IF(AND($H16=1,BE$1&lt;=$Y16),$V16,IF(AND($H16=1,BE$1&gt;$Y16,BE$1&lt;=$Y16+$Z16),($T16*(1+$Z$1)^$Z16)/$Z16,IF(AND($H16=1,BE$1&gt;($Y16+$Z16),BE$1&lt;=($Y16+$Z16*2)),($T16*(1+$Z$1)^($Z16*2))/$Z16,IF(AND($H16=1,BE$1&gt;($Y16+$Z16*2),BE$1&lt;=($Y16+$Z16*3)),($T16*(1+$Z$1)^($Z16*3))/$Z16,IF(AND($H16=1,BE$1&gt;($Y16+$Z16*3),BE$1&lt;=($Y16+$Z16*4)),($T16*(1+$Z$1)^($Z16*4))/$Z16,IF(AND($G16=1,BE$1&lt;=$N16),0,IF(AND($G16=1,BE$1&gt;$N16,BE$1&lt;=($Y16+$Z16)),-1*PMT(VLOOKUP($P16,'9 - Finance Strategy Parameters'!$B$3:$C$6,2)/12,$Z16*12,$M16),IF(AND($G16=1,BE$1&gt;($Y16+$Z16),BE$1&lt;=($Y16+$Z16*2)),-1*PMT(VLOOKUP($P16,'9 - Finance Strategy Parameters'!$B$3:$C$6,2)/12,$Z16*12,$M16*(1+$Z$1)^($Z16*2)),IF(AND($G16=1,BE$1&gt;($Y16+$Z16*2),BE$1&lt;=($Y16+$Z16*3)),-1*PMT(VLOOKUP($P16,'9 - Finance Strategy Parameters'!$B$3:$C$6,2)/12,$Z16*12,$M16*(1+$Z$1)^($Z16*3)),"FAILURE"))))))))))</f>
        <v>0</v>
      </c>
      <c r="BF16" s="159">
        <f>IF($F16=1,0,IF(AND($H16=1,BF$1&lt;=$Y16),$V16,IF(AND($H16=1,BF$1&gt;$Y16,BF$1&lt;=$Y16+$Z16),($T16*(1+$Z$1)^$Z16)/$Z16,IF(AND($H16=1,BF$1&gt;($Y16+$Z16),BF$1&lt;=($Y16+$Z16*2)),($T16*(1+$Z$1)^($Z16*2))/$Z16,IF(AND($H16=1,BF$1&gt;($Y16+$Z16*2),BF$1&lt;=($Y16+$Z16*3)),($T16*(1+$Z$1)^($Z16*3))/$Z16,IF(AND($H16=1,BF$1&gt;($Y16+$Z16*3),BF$1&lt;=($Y16+$Z16*4)),($T16*(1+$Z$1)^($Z16*4))/$Z16,IF(AND($G16=1,BF$1&lt;=$N16),0,IF(AND($G16=1,BF$1&gt;$N16,BF$1&lt;=($Y16+$Z16)),-1*PMT(VLOOKUP($P16,'9 - Finance Strategy Parameters'!$B$3:$C$6,2)/12,$Z16*12,$M16),IF(AND($G16=1,BF$1&gt;($Y16+$Z16),BF$1&lt;=($Y16+$Z16*2)),-1*PMT(VLOOKUP($P16,'9 - Finance Strategy Parameters'!$B$3:$C$6,2)/12,$Z16*12,$M16*(1+$Z$1)^($Z16*2)),IF(AND($G16=1,BF$1&gt;($Y16+$Z16*2),BF$1&lt;=($Y16+$Z16*3)),-1*PMT(VLOOKUP($P16,'9 - Finance Strategy Parameters'!$B$3:$C$6,2)/12,$Z16*12,$M16*(1+$Z$1)^($Z16*3)),"FAILURE"))))))))))</f>
        <v>0</v>
      </c>
      <c r="BG16" s="159">
        <f>IF($F16=1,0,IF(AND($H16=1,BG$1&lt;=$Y16),$V16,IF(AND($H16=1,BG$1&gt;$Y16,BG$1&lt;=$Y16+$Z16),($T16*(1+$Z$1)^$Z16)/$Z16,IF(AND($H16=1,BG$1&gt;($Y16+$Z16),BG$1&lt;=($Y16+$Z16*2)),($T16*(1+$Z$1)^($Z16*2))/$Z16,IF(AND($H16=1,BG$1&gt;($Y16+$Z16*2),BG$1&lt;=($Y16+$Z16*3)),($T16*(1+$Z$1)^($Z16*3))/$Z16,IF(AND($H16=1,BG$1&gt;($Y16+$Z16*3),BG$1&lt;=($Y16+$Z16*4)),($T16*(1+$Z$1)^($Z16*4))/$Z16,IF(AND($G16=1,BG$1&lt;=$N16),0,IF(AND($G16=1,BG$1&gt;$N16,BG$1&lt;=($Y16+$Z16)),-1*PMT(VLOOKUP($P16,'9 - Finance Strategy Parameters'!$B$3:$C$6,2)/12,$Z16*12,$M16),IF(AND($G16=1,BG$1&gt;($Y16+$Z16),BG$1&lt;=($Y16+$Z16*2)),-1*PMT(VLOOKUP($P16,'9 - Finance Strategy Parameters'!$B$3:$C$6,2)/12,$Z16*12,$M16*(1+$Z$1)^($Z16*2)),IF(AND($G16=1,BG$1&gt;($Y16+$Z16*2),BG$1&lt;=($Y16+$Z16*3)),-1*PMT(VLOOKUP($P16,'9 - Finance Strategy Parameters'!$B$3:$C$6,2)/12,$Z16*12,$M16*(1+$Z$1)^($Z16*3)),"FAILURE"))))))))))</f>
        <v>0</v>
      </c>
      <c r="BH16" s="159">
        <f>IF($F16=1,0,IF(AND($H16=1,BH$1&lt;=$Y16),$V16,IF(AND($H16=1,BH$1&gt;$Y16,BH$1&lt;=$Y16+$Z16),($T16*(1+$Z$1)^$Z16)/$Z16,IF(AND($H16=1,BH$1&gt;($Y16+$Z16),BH$1&lt;=($Y16+$Z16*2)),($T16*(1+$Z$1)^($Z16*2))/$Z16,IF(AND($H16=1,BH$1&gt;($Y16+$Z16*2),BH$1&lt;=($Y16+$Z16*3)),($T16*(1+$Z$1)^($Z16*3))/$Z16,IF(AND($H16=1,BH$1&gt;($Y16+$Z16*3),BH$1&lt;=($Y16+$Z16*4)),($T16*(1+$Z$1)^($Z16*4))/$Z16,IF(AND($G16=1,BH$1&lt;=$N16),0,IF(AND($G16=1,BH$1&gt;$N16,BH$1&lt;=($Y16+$Z16)),-1*PMT(VLOOKUP($P16,'9 - Finance Strategy Parameters'!$B$3:$C$6,2)/12,$Z16*12,$M16),IF(AND($G16=1,BH$1&gt;($Y16+$Z16),BH$1&lt;=($Y16+$Z16*2)),-1*PMT(VLOOKUP($P16,'9 - Finance Strategy Parameters'!$B$3:$C$6,2)/12,$Z16*12,$M16*(1+$Z$1)^($Z16*2)),IF(AND($G16=1,BH$1&gt;($Y16+$Z16*2),BH$1&lt;=($Y16+$Z16*3)),-1*PMT(VLOOKUP($P16,'9 - Finance Strategy Parameters'!$B$3:$C$6,2)/12,$Z16*12,$M16*(1+$Z$1)^($Z16*3)),"FAILURE"))))))))))</f>
        <v>0</v>
      </c>
      <c r="BI16" s="159">
        <f>IF($F16=1,0,IF(AND($H16=1,BI$1&lt;=$Y16),$V16,IF(AND($H16=1,BI$1&gt;$Y16,BI$1&lt;=$Y16+$Z16),($T16*(1+$Z$1)^$Z16)/$Z16,IF(AND($H16=1,BI$1&gt;($Y16+$Z16),BI$1&lt;=($Y16+$Z16*2)),($T16*(1+$Z$1)^($Z16*2))/$Z16,IF(AND($H16=1,BI$1&gt;($Y16+$Z16*2),BI$1&lt;=($Y16+$Z16*3)),($T16*(1+$Z$1)^($Z16*3))/$Z16,IF(AND($H16=1,BI$1&gt;($Y16+$Z16*3),BI$1&lt;=($Y16+$Z16*4)),($T16*(1+$Z$1)^($Z16*4))/$Z16,IF(AND($G16=1,BI$1&lt;=$N16),0,IF(AND($G16=1,BI$1&gt;$N16,BI$1&lt;=($Y16+$Z16)),-1*PMT(VLOOKUP($P16,'9 - Finance Strategy Parameters'!$B$3:$C$6,2)/12,$Z16*12,$M16),IF(AND($G16=1,BI$1&gt;($Y16+$Z16),BI$1&lt;=($Y16+$Z16*2)),-1*PMT(VLOOKUP($P16,'9 - Finance Strategy Parameters'!$B$3:$C$6,2)/12,$Z16*12,$M16*(1+$Z$1)^($Z16*2)),IF(AND($G16=1,BI$1&gt;($Y16+$Z16*2),BI$1&lt;=($Y16+$Z16*3)),-1*PMT(VLOOKUP($P16,'9 - Finance Strategy Parameters'!$B$3:$C$6,2)/12,$Z16*12,$M16*(1+$Z$1)^($Z16*3)),"FAILURE"))))))))))</f>
        <v>0</v>
      </c>
      <c r="BJ16" s="159">
        <f>IF($F16=1,0,IF(AND($H16=1,BJ$1&lt;=$Y16),$V16,IF(AND($H16=1,BJ$1&gt;$Y16,BJ$1&lt;=$Y16+$Z16),($T16*(1+$Z$1)^$Z16)/$Z16,IF(AND($H16=1,BJ$1&gt;($Y16+$Z16),BJ$1&lt;=($Y16+$Z16*2)),($T16*(1+$Z$1)^($Z16*2))/$Z16,IF(AND($H16=1,BJ$1&gt;($Y16+$Z16*2),BJ$1&lt;=($Y16+$Z16*3)),($T16*(1+$Z$1)^($Z16*3))/$Z16,IF(AND($H16=1,BJ$1&gt;($Y16+$Z16*3),BJ$1&lt;=($Y16+$Z16*4)),($T16*(1+$Z$1)^($Z16*4))/$Z16,IF(AND($G16=1,BJ$1&lt;=$N16),0,IF(AND($G16=1,BJ$1&gt;$N16,BJ$1&lt;=($Y16+$Z16)),-1*PMT(VLOOKUP($P16,'9 - Finance Strategy Parameters'!$B$3:$C$6,2)/12,$Z16*12,$M16),IF(AND($G16=1,BJ$1&gt;($Y16+$Z16),BJ$1&lt;=($Y16+$Z16*2)),-1*PMT(VLOOKUP($P16,'9 - Finance Strategy Parameters'!$B$3:$C$6,2)/12,$Z16*12,$M16*(1+$Z$1)^($Z16*2)),IF(AND($G16=1,BJ$1&gt;($Y16+$Z16*2),BJ$1&lt;=($Y16+$Z16*3)),-1*PMT(VLOOKUP($P16,'9 - Finance Strategy Parameters'!$B$3:$C$6,2)/12,$Z16*12,$M16*(1+$Z$1)^($Z16*3)),"FAILURE"))))))))))</f>
        <v>0</v>
      </c>
      <c r="BK16" s="159">
        <f>IF($F16=1,0,IF(AND($H16=1,BK$1&lt;=$Y16),$V16,IF(AND($H16=1,BK$1&gt;$Y16,BK$1&lt;=$Y16+$Z16),($T16*(1+$Z$1)^$Z16)/$Z16,IF(AND($H16=1,BK$1&gt;($Y16+$Z16),BK$1&lt;=($Y16+$Z16*2)),($T16*(1+$Z$1)^($Z16*2))/$Z16,IF(AND($H16=1,BK$1&gt;($Y16+$Z16*2),BK$1&lt;=($Y16+$Z16*3)),($T16*(1+$Z$1)^($Z16*3))/$Z16,IF(AND($H16=1,BK$1&gt;($Y16+$Z16*3),BK$1&lt;=($Y16+$Z16*4)),($T16*(1+$Z$1)^($Z16*4))/$Z16,IF(AND($G16=1,BK$1&lt;=$N16),0,IF(AND($G16=1,BK$1&gt;$N16,BK$1&lt;=($Y16+$Z16)),-1*PMT(VLOOKUP($P16,'9 - Finance Strategy Parameters'!$B$3:$C$6,2)/12,$Z16*12,$M16),IF(AND($G16=1,BK$1&gt;($Y16+$Z16),BK$1&lt;=($Y16+$Z16*2)),-1*PMT(VLOOKUP($P16,'9 - Finance Strategy Parameters'!$B$3:$C$6,2)/12,$Z16*12,$M16*(1+$Z$1)^($Z16*2)),IF(AND($G16=1,BK$1&gt;($Y16+$Z16*2),BK$1&lt;=($Y16+$Z16*3)),-1*PMT(VLOOKUP($P16,'9 - Finance Strategy Parameters'!$B$3:$C$6,2)/12,$Z16*12,$M16*(1+$Z$1)^($Z16*3)),"FAILURE"))))))))))</f>
        <v>0</v>
      </c>
      <c r="BL16" s="159">
        <f>IF($F16=1,0,IF(AND($H16=1,BL$1&lt;=$Y16),$V16,IF(AND($H16=1,BL$1&gt;$Y16,BL$1&lt;=$Y16+$Z16),($T16*(1+$Z$1)^$Z16)/$Z16,IF(AND($H16=1,BL$1&gt;($Y16+$Z16),BL$1&lt;=($Y16+$Z16*2)),($T16*(1+$Z$1)^($Z16*2))/$Z16,IF(AND($H16=1,BL$1&gt;($Y16+$Z16*2),BL$1&lt;=($Y16+$Z16*3)),($T16*(1+$Z$1)^($Z16*3))/$Z16,IF(AND($H16=1,BL$1&gt;($Y16+$Z16*3),BL$1&lt;=($Y16+$Z16*4)),($T16*(1+$Z$1)^($Z16*4))/$Z16,IF(AND($G16=1,BL$1&lt;=$N16),0,IF(AND($G16=1,BL$1&gt;$N16,BL$1&lt;=($Y16+$Z16)),-1*PMT(VLOOKUP($P16,'9 - Finance Strategy Parameters'!$B$3:$C$6,2)/12,$Z16*12,$M16),IF(AND($G16=1,BL$1&gt;($Y16+$Z16),BL$1&lt;=($Y16+$Z16*2)),-1*PMT(VLOOKUP($P16,'9 - Finance Strategy Parameters'!$B$3:$C$6,2)/12,$Z16*12,$M16*(1+$Z$1)^($Z16*2)),IF(AND($G16=1,BL$1&gt;($Y16+$Z16*2),BL$1&lt;=($Y16+$Z16*3)),-1*PMT(VLOOKUP($P16,'9 - Finance Strategy Parameters'!$B$3:$C$6,2)/12,$Z16*12,$M16*(1+$Z$1)^($Z16*3)),"FAILURE"))))))))))</f>
        <v>0</v>
      </c>
      <c r="BM16" s="159">
        <f>IF($F16=1,0,IF(AND($H16=1,BM$1&lt;=$Y16),$V16,IF(AND($H16=1,BM$1&gt;$Y16,BM$1&lt;=$Y16+$Z16),($T16*(1+$Z$1)^$Z16)/$Z16,IF(AND($H16=1,BM$1&gt;($Y16+$Z16),BM$1&lt;=($Y16+$Z16*2)),($T16*(1+$Z$1)^($Z16*2))/$Z16,IF(AND($H16=1,BM$1&gt;($Y16+$Z16*2),BM$1&lt;=($Y16+$Z16*3)),($T16*(1+$Z$1)^($Z16*3))/$Z16,IF(AND($H16=1,BM$1&gt;($Y16+$Z16*3),BM$1&lt;=($Y16+$Z16*4)),($T16*(1+$Z$1)^($Z16*4))/$Z16,IF(AND($G16=1,BM$1&lt;=$N16),0,IF(AND($G16=1,BM$1&gt;$N16,BM$1&lt;=($Y16+$Z16)),-1*PMT(VLOOKUP($P16,'9 - Finance Strategy Parameters'!$B$3:$C$6,2)/12,$Z16*12,$M16),IF(AND($G16=1,BM$1&gt;($Y16+$Z16),BM$1&lt;=($Y16+$Z16*2)),-1*PMT(VLOOKUP($P16,'9 - Finance Strategy Parameters'!$B$3:$C$6,2)/12,$Z16*12,$M16*(1+$Z$1)^($Z16*2)),IF(AND($G16=1,BM$1&gt;($Y16+$Z16*2),BM$1&lt;=($Y16+$Z16*3)),-1*PMT(VLOOKUP($P16,'9 - Finance Strategy Parameters'!$B$3:$C$6,2)/12,$Z16*12,$M16*(1+$Z$1)^($Z16*3)),"FAILURE"))))))))))</f>
        <v>0</v>
      </c>
      <c r="BN16" s="159">
        <f>IF($F16=1,0,IF(AND($H16=1,BN$1&lt;=$Y16),$V16,IF(AND($H16=1,BN$1&gt;$Y16,BN$1&lt;=$Y16+$Z16),($T16*(1+$Z$1)^$Z16)/$Z16,IF(AND($H16=1,BN$1&gt;($Y16+$Z16),BN$1&lt;=($Y16+$Z16*2)),($T16*(1+$Z$1)^($Z16*2))/$Z16,IF(AND($H16=1,BN$1&gt;($Y16+$Z16*2),BN$1&lt;=($Y16+$Z16*3)),($T16*(1+$Z$1)^($Z16*3))/$Z16,IF(AND($H16=1,BN$1&gt;($Y16+$Z16*3),BN$1&lt;=($Y16+$Z16*4)),($T16*(1+$Z$1)^($Z16*4))/$Z16,IF(AND($G16=1,BN$1&lt;=$N16),0,IF(AND($G16=1,BN$1&gt;$N16,BN$1&lt;=($Y16+$Z16)),-1*PMT(VLOOKUP($P16,'9 - Finance Strategy Parameters'!$B$3:$C$6,2)/12,$Z16*12,$M16),IF(AND($G16=1,BN$1&gt;($Y16+$Z16),BN$1&lt;=($Y16+$Z16*2)),-1*PMT(VLOOKUP($P16,'9 - Finance Strategy Parameters'!$B$3:$C$6,2)/12,$Z16*12,$M16*(1+$Z$1)^($Z16*2)),IF(AND($G16=1,BN$1&gt;($Y16+$Z16*2),BN$1&lt;=($Y16+$Z16*3)),-1*PMT(VLOOKUP($P16,'9 - Finance Strategy Parameters'!$B$3:$C$6,2)/12,$Z16*12,$M16*(1+$Z$1)^($Z16*3)),"FAILURE"))))))))))</f>
        <v>0</v>
      </c>
      <c r="BO16" s="159">
        <f>IF($F16=1,0,IF(AND($H16=1,BO$1&lt;=$Y16),$V16,IF(AND($H16=1,BO$1&gt;$Y16,BO$1&lt;=$Y16+$Z16),($T16*(1+$Z$1)^$Z16)/$Z16,IF(AND($H16=1,BO$1&gt;($Y16+$Z16),BO$1&lt;=($Y16+$Z16*2)),($T16*(1+$Z$1)^($Z16*2))/$Z16,IF(AND($H16=1,BO$1&gt;($Y16+$Z16*2),BO$1&lt;=($Y16+$Z16*3)),($T16*(1+$Z$1)^($Z16*3))/$Z16,IF(AND($H16=1,BO$1&gt;($Y16+$Z16*3),BO$1&lt;=($Y16+$Z16*4)),($T16*(1+$Z$1)^($Z16*4))/$Z16,IF(AND($G16=1,BO$1&lt;=$N16),0,IF(AND($G16=1,BO$1&gt;$N16,BO$1&lt;=($Y16+$Z16)),-1*PMT(VLOOKUP($P16,'9 - Finance Strategy Parameters'!$B$3:$C$6,2)/12,$Z16*12,$M16),IF(AND($G16=1,BO$1&gt;($Y16+$Z16),BO$1&lt;=($Y16+$Z16*2)),-1*PMT(VLOOKUP($P16,'9 - Finance Strategy Parameters'!$B$3:$C$6,2)/12,$Z16*12,$M16*(1+$Z$1)^($Z16*2)),IF(AND($G16=1,BO$1&gt;($Y16+$Z16*2),BO$1&lt;=($Y16+$Z16*3)),-1*PMT(VLOOKUP($P16,'9 - Finance Strategy Parameters'!$B$3:$C$6,2)/12,$Z16*12,$M16*(1+$Z$1)^($Z16*3)),"FAILURE"))))))))))</f>
        <v>0</v>
      </c>
      <c r="BP16" s="159">
        <f>IF($F16=1,0,IF(AND($H16=1,BP$1&lt;=$Y16),$V16,IF(AND($H16=1,BP$1&gt;$Y16,BP$1&lt;=$Y16+$Z16),($T16*(1+$Z$1)^$Z16)/$Z16,IF(AND($H16=1,BP$1&gt;($Y16+$Z16),BP$1&lt;=($Y16+$Z16*2)),($T16*(1+$Z$1)^($Z16*2))/$Z16,IF(AND($H16=1,BP$1&gt;($Y16+$Z16*2),BP$1&lt;=($Y16+$Z16*3)),($T16*(1+$Z$1)^($Z16*3))/$Z16,IF(AND($H16=1,BP$1&gt;($Y16+$Z16*3),BP$1&lt;=($Y16+$Z16*4)),($T16*(1+$Z$1)^($Z16*4))/$Z16,IF(AND($G16=1,BP$1&lt;=$N16),0,IF(AND($G16=1,BP$1&gt;$N16,BP$1&lt;=($Y16+$Z16)),-1*PMT(VLOOKUP($P16,'9 - Finance Strategy Parameters'!$B$3:$C$6,2)/12,$Z16*12,$M16),IF(AND($G16=1,BP$1&gt;($Y16+$Z16),BP$1&lt;=($Y16+$Z16*2)),-1*PMT(VLOOKUP($P16,'9 - Finance Strategy Parameters'!$B$3:$C$6,2)/12,$Z16*12,$M16*(1+$Z$1)^($Z16*2)),IF(AND($G16=1,BP$1&gt;($Y16+$Z16*2),BP$1&lt;=($Y16+$Z16*3)),-1*PMT(VLOOKUP($P16,'9 - Finance Strategy Parameters'!$B$3:$C$6,2)/12,$Z16*12,$M16*(1+$Z$1)^($Z16*3)),"FAILURE"))))))))))</f>
        <v>0</v>
      </c>
      <c r="BQ16" s="159">
        <f>IF($F16=1,0,IF(AND($H16=1,BQ$1&lt;=$Y16),$V16,IF(AND($H16=1,BQ$1&gt;$Y16,BQ$1&lt;=$Y16+$Z16),($T16*(1+$Z$1)^$Z16)/$Z16,IF(AND($H16=1,BQ$1&gt;($Y16+$Z16),BQ$1&lt;=($Y16+$Z16*2)),($T16*(1+$Z$1)^($Z16*2))/$Z16,IF(AND($H16=1,BQ$1&gt;($Y16+$Z16*2),BQ$1&lt;=($Y16+$Z16*3)),($T16*(1+$Z$1)^($Z16*3))/$Z16,IF(AND($H16=1,BQ$1&gt;($Y16+$Z16*3),BQ$1&lt;=($Y16+$Z16*4)),($T16*(1+$Z$1)^($Z16*4))/$Z16,IF(AND($G16=1,BQ$1&lt;=$N16),0,IF(AND($G16=1,BQ$1&gt;$N16,BQ$1&lt;=($Y16+$Z16)),-1*PMT(VLOOKUP($P16,'9 - Finance Strategy Parameters'!$B$3:$C$6,2)/12,$Z16*12,$M16),IF(AND($G16=1,BQ$1&gt;($Y16+$Z16),BQ$1&lt;=($Y16+$Z16*2)),-1*PMT(VLOOKUP($P16,'9 - Finance Strategy Parameters'!$B$3:$C$6,2)/12,$Z16*12,$M16*(1+$Z$1)^($Z16*2)),IF(AND($G16=1,BQ$1&gt;($Y16+$Z16*2),BQ$1&lt;=($Y16+$Z16*3)),-1*PMT(VLOOKUP($P16,'9 - Finance Strategy Parameters'!$B$3:$C$6,2)/12,$Z16*12,$M16*(1+$Z$1)^($Z16*3)),"FAILURE"))))))))))</f>
        <v>0</v>
      </c>
      <c r="BR16" s="159">
        <f>IF($F16=1,0,IF(AND($H16=1,BR$1&lt;=$Y16),$V16,IF(AND($H16=1,BR$1&gt;$Y16,BR$1&lt;=$Y16+$Z16),($T16*(1+$Z$1)^$Z16)/$Z16,IF(AND($H16=1,BR$1&gt;($Y16+$Z16),BR$1&lt;=($Y16+$Z16*2)),($T16*(1+$Z$1)^($Z16*2))/$Z16,IF(AND($H16=1,BR$1&gt;($Y16+$Z16*2),BR$1&lt;=($Y16+$Z16*3)),($T16*(1+$Z$1)^($Z16*3))/$Z16,IF(AND($H16=1,BR$1&gt;($Y16+$Z16*3),BR$1&lt;=($Y16+$Z16*4)),($T16*(1+$Z$1)^($Z16*4))/$Z16,IF(AND($G16=1,BR$1&lt;=$N16),0,IF(AND($G16=1,BR$1&gt;$N16,BR$1&lt;=($Y16+$Z16)),-1*PMT(VLOOKUP($P16,'9 - Finance Strategy Parameters'!$B$3:$C$6,2)/12,$Z16*12,$M16),IF(AND($G16=1,BR$1&gt;($Y16+$Z16),BR$1&lt;=($Y16+$Z16*2)),-1*PMT(VLOOKUP($P16,'9 - Finance Strategy Parameters'!$B$3:$C$6,2)/12,$Z16*12,$M16*(1+$Z$1)^($Z16*2)),IF(AND($G16=1,BR$1&gt;($Y16+$Z16*2),BR$1&lt;=($Y16+$Z16*3)),-1*PMT(VLOOKUP($P16,'9 - Finance Strategy Parameters'!$B$3:$C$6,2)/12,$Z16*12,$M16*(1+$Z$1)^($Z16*3)),"FAILURE"))))))))))</f>
        <v>0</v>
      </c>
      <c r="BS16" s="159">
        <f>IF($F16=1,0,IF(AND($H16=1,BS$1&lt;=$Y16),$V16,IF(AND($H16=1,BS$1&gt;$Y16,BS$1&lt;=$Y16+$Z16),($T16*(1+$Z$1)^$Z16)/$Z16,IF(AND($H16=1,BS$1&gt;($Y16+$Z16),BS$1&lt;=($Y16+$Z16*2)),($T16*(1+$Z$1)^($Z16*2))/$Z16,IF(AND($H16=1,BS$1&gt;($Y16+$Z16*2),BS$1&lt;=($Y16+$Z16*3)),($T16*(1+$Z$1)^($Z16*3))/$Z16,IF(AND($H16=1,BS$1&gt;($Y16+$Z16*3),BS$1&lt;=($Y16+$Z16*4)),($T16*(1+$Z$1)^($Z16*4))/$Z16,IF(AND($G16=1,BS$1&lt;=$N16),0,IF(AND($G16=1,BS$1&gt;$N16,BS$1&lt;=($Y16+$Z16)),-1*PMT(VLOOKUP($P16,'9 - Finance Strategy Parameters'!$B$3:$C$6,2)/12,$Z16*12,$M16),IF(AND($G16=1,BS$1&gt;($Y16+$Z16),BS$1&lt;=($Y16+$Z16*2)),-1*PMT(VLOOKUP($P16,'9 - Finance Strategy Parameters'!$B$3:$C$6,2)/12,$Z16*12,$M16*(1+$Z$1)^($Z16*2)),IF(AND($G16=1,BS$1&gt;($Y16+$Z16*2),BS$1&lt;=($Y16+$Z16*3)),-1*PMT(VLOOKUP($P16,'9 - Finance Strategy Parameters'!$B$3:$C$6,2)/12,$Z16*12,$M16*(1+$Z$1)^($Z16*3)),"FAILURE"))))))))))</f>
        <v>0</v>
      </c>
      <c r="BT16" s="159">
        <f>IF($F16=1,0,IF(AND($H16=1,BT$1&lt;=$Y16),$V16,IF(AND($H16=1,BT$1&gt;$Y16,BT$1&lt;=$Y16+$Z16),($T16*(1+$Z$1)^$Z16)/$Z16,IF(AND($H16=1,BT$1&gt;($Y16+$Z16),BT$1&lt;=($Y16+$Z16*2)),($T16*(1+$Z$1)^($Z16*2))/$Z16,IF(AND($H16=1,BT$1&gt;($Y16+$Z16*2),BT$1&lt;=($Y16+$Z16*3)),($T16*(1+$Z$1)^($Z16*3))/$Z16,IF(AND($H16=1,BT$1&gt;($Y16+$Z16*3),BT$1&lt;=($Y16+$Z16*4)),($T16*(1+$Z$1)^($Z16*4))/$Z16,IF(AND($G16=1,BT$1&lt;=$N16),0,IF(AND($G16=1,BT$1&gt;$N16,BT$1&lt;=($Y16+$Z16)),-1*PMT(VLOOKUP($P16,'9 - Finance Strategy Parameters'!$B$3:$C$6,2)/12,$Z16*12,$M16),IF(AND($G16=1,BT$1&gt;($Y16+$Z16),BT$1&lt;=($Y16+$Z16*2)),-1*PMT(VLOOKUP($P16,'9 - Finance Strategy Parameters'!$B$3:$C$6,2)/12,$Z16*12,$M16*(1+$Z$1)^($Z16*2)),IF(AND($G16=1,BT$1&gt;($Y16+$Z16*2),BT$1&lt;=($Y16+$Z16*3)),-1*PMT(VLOOKUP($P16,'9 - Finance Strategy Parameters'!$B$3:$C$6,2)/12,$Z16*12,$M16*(1+$Z$1)^($Z16*3)),"FAILURE"))))))))))</f>
        <v>0</v>
      </c>
    </row>
    <row r="17" spans="1:72" ht="30" x14ac:dyDescent="0.25">
      <c r="A17" s="10" t="s">
        <v>34</v>
      </c>
      <c r="B17" s="138">
        <f>INDEX('8-Choosing Asset Strategies'!$B$4:$B$101,MATCH('9 - Financing Strategy'!C17,'8-Choosing Asset Strategies'!$C$4:$C$101,0))</f>
        <v>1</v>
      </c>
      <c r="C17" s="28" t="s">
        <v>126</v>
      </c>
      <c r="D17" s="13" t="str">
        <f>IF(INDEX('8-Choosing Asset Strategies'!$CW$4:$CW$101,MATCH($C17,'8-Choosing Asset Strategies'!$C$4:$C$101,0))=0,"",INDEX('8-Choosing Asset Strategies'!$CW$4:$CW$101,MATCH(C17,'8-Choosing Asset Strategies'!$C$4:$C$101,0)))</f>
        <v>Should be upgraded to 4" line</v>
      </c>
      <c r="E17" s="27"/>
      <c r="F17" s="138">
        <v>1</v>
      </c>
      <c r="G17" s="138"/>
      <c r="H17" s="138"/>
      <c r="J17" s="143">
        <f>IF(F17=1,ROUND(INDEX('8-Choosing Asset Strategies'!$DL$4:$DL$101,MATCH($C17,'8-Choosing Asset Strategies'!$C$4:$C$101,0)),2),"")</f>
        <v>72872.95</v>
      </c>
      <c r="K17" s="12">
        <f>IF(F17=1,ROUND(INDEX('8-Choosing Asset Strategies'!$DC$4:$DC$101,MATCH($C17,'8-Choosing Asset Strategies'!$C$4:$C$101,0)),2),"")</f>
        <v>10</v>
      </c>
      <c r="L17" s="12"/>
      <c r="M17" s="143" t="str">
        <f>IF(G17=1,ROUND(INDEX('8-Choosing Asset Strategies'!$DL$4:$DL$101,MATCH($C17,'8-Choosing Asset Strategies'!$C$4:$C$101,0)),2),"")</f>
        <v/>
      </c>
      <c r="N17" s="12" t="str">
        <f>IF(G17=1,ROUND(INDEX('8-Choosing Asset Strategies'!$DC$4:$DC$101,MATCH($C17,'8-Choosing Asset Strategies'!$C$4:$C$101,0)),2),"")</f>
        <v/>
      </c>
      <c r="O17" s="12" t="str">
        <f>IF(G17="","",INDEX('9 - Finance Strategy Parameters'!$H$3:$H$9,MATCH(B17,'9 - Finance Strategy Parameters'!$F$3:$F$9,0)))</f>
        <v/>
      </c>
      <c r="P17" s="12"/>
      <c r="Q17" s="144" t="str">
        <f>IFERROR((M17*INDEX('9 - Finance Strategy Parameters'!$C$3:$C$6,MATCH(P17,'9 - Finance Strategy Parameters'!$B$3:$B$6,0))/12*(1+INDEX('9 - Finance Strategy Parameters'!$C$3:$C$6,MATCH(P17,'9 - Finance Strategy Parameters'!$B$3:$B$6,0))/12)^(O17*12))/((1+INDEX('9 - Finance Strategy Parameters'!$C$3:$C$6,MATCH(P17,'9 - Finance Strategy Parameters'!$B$3:$B$6,0))/12)^(O17*12)-1),"")</f>
        <v/>
      </c>
      <c r="R17" s="144" t="str">
        <f t="shared" si="3"/>
        <v/>
      </c>
      <c r="S17" s="12"/>
      <c r="T17" s="143" t="str">
        <f>IF(H17=1,ROUND(INDEX('8-Choosing Asset Strategies'!$DL$4:$DL$101,MATCH($C17,'8-Choosing Asset Strategies'!$C$4:$C$101,0)),2),"")</f>
        <v/>
      </c>
      <c r="U17" s="145" t="str">
        <f>IF(H17=1,ROUND(INDEX('8-Choosing Asset Strategies'!$DC$4:$DC$101,MATCH($C17,'8-Choosing Asset Strategies'!$C$4:$C$101,0)),2),"")</f>
        <v/>
      </c>
      <c r="V17" s="101" t="str">
        <f t="shared" si="1"/>
        <v/>
      </c>
      <c r="W17" s="155" t="str">
        <f t="shared" si="2"/>
        <v/>
      </c>
      <c r="Y17">
        <f>INDEX('8-Choosing Asset Strategies'!$DC$4:$DC$101,MATCH(C17,'8-Choosing Asset Strategies'!$C$4:$C$101,0))</f>
        <v>10</v>
      </c>
      <c r="Z17">
        <f>INDEX('8-Choosing Asset Strategies'!$DA$4:$DA$101,MATCH(C17,'8-Choosing Asset Strategies'!$C$4:$C$101,0))</f>
        <v>35</v>
      </c>
      <c r="AB17" s="159">
        <f>IF($F17=1,0,IF(AND($H17=1,AB$1&lt;=$Y17),$V17,IF(AND($H17=1,AB$1&gt;$Y17,AB$1&lt;=$Y17+$Z17),($T17*(1+$Z$1)^$Z17)/$Z17,IF(AND($H17=1,AB$1&gt;($Y17+$Z17),AB$1&lt;=($Y17+$Z17*2)),($T17*(1+$Z$1)^($Z17*2))/$Z17,IF(AND($H17=1,AB$1&gt;($Y17+$Z17*2),AB$1&lt;=($Y17+$Z17*3)),($T17*(1+$Z$1)^($Z17*3))/$Z17,IF(AND($H17=1,AB$1&gt;($Y17+$Z17*3),AB$1&lt;=($Y17+$Z17*4)),($T17*(1+$Z$1)^($Z17*4))/$Z17,IF(AND($G17=1,AB$1&lt;=$N17),0,IF(AND($G17=1,AB$1&gt;$N17,AB$1&lt;=($Y17+$Z17)),-1*PMT(VLOOKUP($P17,'9 - Finance Strategy Parameters'!$B$3:$C$6,2)/12,$Z17*12,$M17),IF(AND($G17=1,AB$1&gt;($Y17+$Z17),AB$1&lt;=($Y17+$Z17*2)),-1*PMT(VLOOKUP($P17,'9 - Finance Strategy Parameters'!$B$3:$C$6,2)/12,$Z17*12,$M17*(1+$Z$1)^($Z17*2)),IF(AND($G17=1,AB$1&gt;($Y17+$Z17*2),AB$1&lt;=($Y17+$Z17*3)),-1*PMT(VLOOKUP($P17,'9 - Finance Strategy Parameters'!$B$3:$C$6,2)/12,$Z17*12,$M17*(1+$Z$1)^($Z17*3)),"FAILURE"))))))))))</f>
        <v>0</v>
      </c>
      <c r="AC17" s="159">
        <f>IF($F17=1,0,IF(AND($H17=1,AC$1&lt;=$Y17),$V17,IF(AND($H17=1,AC$1&gt;$Y17,AC$1&lt;=$Y17+$Z17),($T17*(1+$Z$1)^$Z17)/$Z17,IF(AND($H17=1,AC$1&gt;($Y17+$Z17),AC$1&lt;=($Y17+$Z17*2)),($T17*(1+$Z$1)^($Z17*2))/$Z17,IF(AND($H17=1,AC$1&gt;($Y17+$Z17*2),AC$1&lt;=($Y17+$Z17*3)),($T17*(1+$Z$1)^($Z17*3))/$Z17,IF(AND($H17=1,AC$1&gt;($Y17+$Z17*3),AC$1&lt;=($Y17+$Z17*4)),($T17*(1+$Z$1)^($Z17*4))/$Z17,IF(AND($G17=1,AC$1&lt;=$N17),0,IF(AND($G17=1,AC$1&gt;$N17,AC$1&lt;=($Y17+$Z17)),-1*PMT(VLOOKUP($P17,'9 - Finance Strategy Parameters'!$B$3:$C$6,2)/12,$Z17*12,$M17),IF(AND($G17=1,AC$1&gt;($Y17+$Z17),AC$1&lt;=($Y17+$Z17*2)),-1*PMT(VLOOKUP($P17,'9 - Finance Strategy Parameters'!$B$3:$C$6,2)/12,$Z17*12,$M17*(1+$Z$1)^($Z17*2)),IF(AND($G17=1,AC$1&gt;($Y17+$Z17*2),AC$1&lt;=($Y17+$Z17*3)),-1*PMT(VLOOKUP($P17,'9 - Finance Strategy Parameters'!$B$3:$C$6,2)/12,$Z17*12,$M17*(1+$Z$1)^($Z17*3)),"FAILURE"))))))))))</f>
        <v>0</v>
      </c>
      <c r="AD17" s="159">
        <f>IF($F17=1,0,IF(AND($H17=1,AD$1&lt;=$Y17),$V17,IF(AND($H17=1,AD$1&gt;$Y17,AD$1&lt;=$Y17+$Z17),($T17*(1+$Z$1)^$Z17)/$Z17,IF(AND($H17=1,AD$1&gt;($Y17+$Z17),AD$1&lt;=($Y17+$Z17*2)),($T17*(1+$Z$1)^($Z17*2))/$Z17,IF(AND($H17=1,AD$1&gt;($Y17+$Z17*2),AD$1&lt;=($Y17+$Z17*3)),($T17*(1+$Z$1)^($Z17*3))/$Z17,IF(AND($H17=1,AD$1&gt;($Y17+$Z17*3),AD$1&lt;=($Y17+$Z17*4)),($T17*(1+$Z$1)^($Z17*4))/$Z17,IF(AND($G17=1,AD$1&lt;=$N17),0,IF(AND($G17=1,AD$1&gt;$N17,AD$1&lt;=($Y17+$Z17)),-1*PMT(VLOOKUP($P17,'9 - Finance Strategy Parameters'!$B$3:$C$6,2)/12,$Z17*12,$M17),IF(AND($G17=1,AD$1&gt;($Y17+$Z17),AD$1&lt;=($Y17+$Z17*2)),-1*PMT(VLOOKUP($P17,'9 - Finance Strategy Parameters'!$B$3:$C$6,2)/12,$Z17*12,$M17*(1+$Z$1)^($Z17*2)),IF(AND($G17=1,AD$1&gt;($Y17+$Z17*2),AD$1&lt;=($Y17+$Z17*3)),-1*PMT(VLOOKUP($P17,'9 - Finance Strategy Parameters'!$B$3:$C$6,2)/12,$Z17*12,$M17*(1+$Z$1)^($Z17*3)),"FAILURE"))))))))))</f>
        <v>0</v>
      </c>
      <c r="AE17" s="159">
        <f>IF($F17=1,0,IF(AND($H17=1,AE$1&lt;=$Y17),$V17,IF(AND($H17=1,AE$1&gt;$Y17,AE$1&lt;=$Y17+$Z17),($T17*(1+$Z$1)^$Z17)/$Z17,IF(AND($H17=1,AE$1&gt;($Y17+$Z17),AE$1&lt;=($Y17+$Z17*2)),($T17*(1+$Z$1)^($Z17*2))/$Z17,IF(AND($H17=1,AE$1&gt;($Y17+$Z17*2),AE$1&lt;=($Y17+$Z17*3)),($T17*(1+$Z$1)^($Z17*3))/$Z17,IF(AND($H17=1,AE$1&gt;($Y17+$Z17*3),AE$1&lt;=($Y17+$Z17*4)),($T17*(1+$Z$1)^($Z17*4))/$Z17,IF(AND($G17=1,AE$1&lt;=$N17),0,IF(AND($G17=1,AE$1&gt;$N17,AE$1&lt;=($Y17+$Z17)),-1*PMT(VLOOKUP($P17,'9 - Finance Strategy Parameters'!$B$3:$C$6,2)/12,$Z17*12,$M17),IF(AND($G17=1,AE$1&gt;($Y17+$Z17),AE$1&lt;=($Y17+$Z17*2)),-1*PMT(VLOOKUP($P17,'9 - Finance Strategy Parameters'!$B$3:$C$6,2)/12,$Z17*12,$M17*(1+$Z$1)^($Z17*2)),IF(AND($G17=1,AE$1&gt;($Y17+$Z17*2),AE$1&lt;=($Y17+$Z17*3)),-1*PMT(VLOOKUP($P17,'9 - Finance Strategy Parameters'!$B$3:$C$6,2)/12,$Z17*12,$M17*(1+$Z$1)^($Z17*3)),"FAILURE"))))))))))</f>
        <v>0</v>
      </c>
      <c r="AF17" s="159">
        <f>IF($F17=1,0,IF(AND($H17=1,AF$1&lt;=$Y17),$V17,IF(AND($H17=1,AF$1&gt;$Y17,AF$1&lt;=$Y17+$Z17),($T17*(1+$Z$1)^$Z17)/$Z17,IF(AND($H17=1,AF$1&gt;($Y17+$Z17),AF$1&lt;=($Y17+$Z17*2)),($T17*(1+$Z$1)^($Z17*2))/$Z17,IF(AND($H17=1,AF$1&gt;($Y17+$Z17*2),AF$1&lt;=($Y17+$Z17*3)),($T17*(1+$Z$1)^($Z17*3))/$Z17,IF(AND($H17=1,AF$1&gt;($Y17+$Z17*3),AF$1&lt;=($Y17+$Z17*4)),($T17*(1+$Z$1)^($Z17*4))/$Z17,IF(AND($G17=1,AF$1&lt;=$N17),0,IF(AND($G17=1,AF$1&gt;$N17,AF$1&lt;=($Y17+$Z17)),-1*PMT(VLOOKUP($P17,'9 - Finance Strategy Parameters'!$B$3:$C$6,2)/12,$Z17*12,$M17),IF(AND($G17=1,AF$1&gt;($Y17+$Z17),AF$1&lt;=($Y17+$Z17*2)),-1*PMT(VLOOKUP($P17,'9 - Finance Strategy Parameters'!$B$3:$C$6,2)/12,$Z17*12,$M17*(1+$Z$1)^($Z17*2)),IF(AND($G17=1,AF$1&gt;($Y17+$Z17*2),AF$1&lt;=($Y17+$Z17*3)),-1*PMT(VLOOKUP($P17,'9 - Finance Strategy Parameters'!$B$3:$C$6,2)/12,$Z17*12,$M17*(1+$Z$1)^($Z17*3)),"FAILURE"))))))))))</f>
        <v>0</v>
      </c>
      <c r="AG17" s="159">
        <f>IF($F17=1,0,IF(AND($H17=1,AG$1&lt;=$Y17),$V17,IF(AND($H17=1,AG$1&gt;$Y17,AG$1&lt;=$Y17+$Z17),($T17*(1+$Z$1)^$Z17)/$Z17,IF(AND($H17=1,AG$1&gt;($Y17+$Z17),AG$1&lt;=($Y17+$Z17*2)),($T17*(1+$Z$1)^($Z17*2))/$Z17,IF(AND($H17=1,AG$1&gt;($Y17+$Z17*2),AG$1&lt;=($Y17+$Z17*3)),($T17*(1+$Z$1)^($Z17*3))/$Z17,IF(AND($H17=1,AG$1&gt;($Y17+$Z17*3),AG$1&lt;=($Y17+$Z17*4)),($T17*(1+$Z$1)^($Z17*4))/$Z17,IF(AND($G17=1,AG$1&lt;=$N17),0,IF(AND($G17=1,AG$1&gt;$N17,AG$1&lt;=($Y17+$Z17)),-1*PMT(VLOOKUP($P17,'9 - Finance Strategy Parameters'!$B$3:$C$6,2)/12,$Z17*12,$M17),IF(AND($G17=1,AG$1&gt;($Y17+$Z17),AG$1&lt;=($Y17+$Z17*2)),-1*PMT(VLOOKUP($P17,'9 - Finance Strategy Parameters'!$B$3:$C$6,2)/12,$Z17*12,$M17*(1+$Z$1)^($Z17*2)),IF(AND($G17=1,AG$1&gt;($Y17+$Z17*2),AG$1&lt;=($Y17+$Z17*3)),-1*PMT(VLOOKUP($P17,'9 - Finance Strategy Parameters'!$B$3:$C$6,2)/12,$Z17*12,$M17*(1+$Z$1)^($Z17*3)),"FAILURE"))))))))))</f>
        <v>0</v>
      </c>
      <c r="AH17" s="159">
        <f>IF($F17=1,0,IF(AND($H17=1,AH$1&lt;=$Y17),$V17,IF(AND($H17=1,AH$1&gt;$Y17,AH$1&lt;=$Y17+$Z17),($T17*(1+$Z$1)^$Z17)/$Z17,IF(AND($H17=1,AH$1&gt;($Y17+$Z17),AH$1&lt;=($Y17+$Z17*2)),($T17*(1+$Z$1)^($Z17*2))/$Z17,IF(AND($H17=1,AH$1&gt;($Y17+$Z17*2),AH$1&lt;=($Y17+$Z17*3)),($T17*(1+$Z$1)^($Z17*3))/$Z17,IF(AND($H17=1,AH$1&gt;($Y17+$Z17*3),AH$1&lt;=($Y17+$Z17*4)),($T17*(1+$Z$1)^($Z17*4))/$Z17,IF(AND($G17=1,AH$1&lt;=$N17),0,IF(AND($G17=1,AH$1&gt;$N17,AH$1&lt;=($Y17+$Z17)),-1*PMT(VLOOKUP($P17,'9 - Finance Strategy Parameters'!$B$3:$C$6,2)/12,$Z17*12,$M17),IF(AND($G17=1,AH$1&gt;($Y17+$Z17),AH$1&lt;=($Y17+$Z17*2)),-1*PMT(VLOOKUP($P17,'9 - Finance Strategy Parameters'!$B$3:$C$6,2)/12,$Z17*12,$M17*(1+$Z$1)^($Z17*2)),IF(AND($G17=1,AH$1&gt;($Y17+$Z17*2),AH$1&lt;=($Y17+$Z17*3)),-1*PMT(VLOOKUP($P17,'9 - Finance Strategy Parameters'!$B$3:$C$6,2)/12,$Z17*12,$M17*(1+$Z$1)^($Z17*3)),"FAILURE"))))))))))</f>
        <v>0</v>
      </c>
      <c r="AI17" s="159">
        <f>IF($F17=1,0,IF(AND($H17=1,AI$1&lt;=$Y17),$V17,IF(AND($H17=1,AI$1&gt;$Y17,AI$1&lt;=$Y17+$Z17),($T17*(1+$Z$1)^$Z17)/$Z17,IF(AND($H17=1,AI$1&gt;($Y17+$Z17),AI$1&lt;=($Y17+$Z17*2)),($T17*(1+$Z$1)^($Z17*2))/$Z17,IF(AND($H17=1,AI$1&gt;($Y17+$Z17*2),AI$1&lt;=($Y17+$Z17*3)),($T17*(1+$Z$1)^($Z17*3))/$Z17,IF(AND($H17=1,AI$1&gt;($Y17+$Z17*3),AI$1&lt;=($Y17+$Z17*4)),($T17*(1+$Z$1)^($Z17*4))/$Z17,IF(AND($G17=1,AI$1&lt;=$N17),0,IF(AND($G17=1,AI$1&gt;$N17,AI$1&lt;=($Y17+$Z17)),-1*PMT(VLOOKUP($P17,'9 - Finance Strategy Parameters'!$B$3:$C$6,2)/12,$Z17*12,$M17),IF(AND($G17=1,AI$1&gt;($Y17+$Z17),AI$1&lt;=($Y17+$Z17*2)),-1*PMT(VLOOKUP($P17,'9 - Finance Strategy Parameters'!$B$3:$C$6,2)/12,$Z17*12,$M17*(1+$Z$1)^($Z17*2)),IF(AND($G17=1,AI$1&gt;($Y17+$Z17*2),AI$1&lt;=($Y17+$Z17*3)),-1*PMT(VLOOKUP($P17,'9 - Finance Strategy Parameters'!$B$3:$C$6,2)/12,$Z17*12,$M17*(1+$Z$1)^($Z17*3)),"FAILURE"))))))))))</f>
        <v>0</v>
      </c>
      <c r="AJ17" s="159">
        <f>IF($F17=1,0,IF(AND($H17=1,AJ$1&lt;=$Y17),$V17,IF(AND($H17=1,AJ$1&gt;$Y17,AJ$1&lt;=$Y17+$Z17),($T17*(1+$Z$1)^$Z17)/$Z17,IF(AND($H17=1,AJ$1&gt;($Y17+$Z17),AJ$1&lt;=($Y17+$Z17*2)),($T17*(1+$Z$1)^($Z17*2))/$Z17,IF(AND($H17=1,AJ$1&gt;($Y17+$Z17*2),AJ$1&lt;=($Y17+$Z17*3)),($T17*(1+$Z$1)^($Z17*3))/$Z17,IF(AND($H17=1,AJ$1&gt;($Y17+$Z17*3),AJ$1&lt;=($Y17+$Z17*4)),($T17*(1+$Z$1)^($Z17*4))/$Z17,IF(AND($G17=1,AJ$1&lt;=$N17),0,IF(AND($G17=1,AJ$1&gt;$N17,AJ$1&lt;=($Y17+$Z17)),-1*PMT(VLOOKUP($P17,'9 - Finance Strategy Parameters'!$B$3:$C$6,2)/12,$Z17*12,$M17),IF(AND($G17=1,AJ$1&gt;($Y17+$Z17),AJ$1&lt;=($Y17+$Z17*2)),-1*PMT(VLOOKUP($P17,'9 - Finance Strategy Parameters'!$B$3:$C$6,2)/12,$Z17*12,$M17*(1+$Z$1)^($Z17*2)),IF(AND($G17=1,AJ$1&gt;($Y17+$Z17*2),AJ$1&lt;=($Y17+$Z17*3)),-1*PMT(VLOOKUP($P17,'9 - Finance Strategy Parameters'!$B$3:$C$6,2)/12,$Z17*12,$M17*(1+$Z$1)^($Z17*3)),"FAILURE"))))))))))</f>
        <v>0</v>
      </c>
      <c r="AK17" s="159">
        <f>IF($F17=1,0,IF(AND($H17=1,AK$1&lt;=$Y17),$V17,IF(AND($H17=1,AK$1&gt;$Y17,AK$1&lt;=$Y17+$Z17),($T17*(1+$Z$1)^$Z17)/$Z17,IF(AND($H17=1,AK$1&gt;($Y17+$Z17),AK$1&lt;=($Y17+$Z17*2)),($T17*(1+$Z$1)^($Z17*2))/$Z17,IF(AND($H17=1,AK$1&gt;($Y17+$Z17*2),AK$1&lt;=($Y17+$Z17*3)),($T17*(1+$Z$1)^($Z17*3))/$Z17,IF(AND($H17=1,AK$1&gt;($Y17+$Z17*3),AK$1&lt;=($Y17+$Z17*4)),($T17*(1+$Z$1)^($Z17*4))/$Z17,IF(AND($G17=1,AK$1&lt;=$N17),0,IF(AND($G17=1,AK$1&gt;$N17,AK$1&lt;=($Y17+$Z17)),-1*PMT(VLOOKUP($P17,'9 - Finance Strategy Parameters'!$B$3:$C$6,2)/12,$Z17*12,$M17),IF(AND($G17=1,AK$1&gt;($Y17+$Z17),AK$1&lt;=($Y17+$Z17*2)),-1*PMT(VLOOKUP($P17,'9 - Finance Strategy Parameters'!$B$3:$C$6,2)/12,$Z17*12,$M17*(1+$Z$1)^($Z17*2)),IF(AND($G17=1,AK$1&gt;($Y17+$Z17*2),AK$1&lt;=($Y17+$Z17*3)),-1*PMT(VLOOKUP($P17,'9 - Finance Strategy Parameters'!$B$3:$C$6,2)/12,$Z17*12,$M17*(1+$Z$1)^($Z17*3)),"FAILURE"))))))))))</f>
        <v>0</v>
      </c>
      <c r="AL17" s="159">
        <f>IF($F17=1,0,IF(AND($H17=1,AL$1&lt;=$Y17),$V17,IF(AND($H17=1,AL$1&gt;$Y17,AL$1&lt;=$Y17+$Z17),($T17*(1+$Z$1)^$Z17)/$Z17,IF(AND($H17=1,AL$1&gt;($Y17+$Z17),AL$1&lt;=($Y17+$Z17*2)),($T17*(1+$Z$1)^($Z17*2))/$Z17,IF(AND($H17=1,AL$1&gt;($Y17+$Z17*2),AL$1&lt;=($Y17+$Z17*3)),($T17*(1+$Z$1)^($Z17*3))/$Z17,IF(AND($H17=1,AL$1&gt;($Y17+$Z17*3),AL$1&lt;=($Y17+$Z17*4)),($T17*(1+$Z$1)^($Z17*4))/$Z17,IF(AND($G17=1,AL$1&lt;=$N17),0,IF(AND($G17=1,AL$1&gt;$N17,AL$1&lt;=($Y17+$Z17)),-1*PMT(VLOOKUP($P17,'9 - Finance Strategy Parameters'!$B$3:$C$6,2)/12,$Z17*12,$M17),IF(AND($G17=1,AL$1&gt;($Y17+$Z17),AL$1&lt;=($Y17+$Z17*2)),-1*PMT(VLOOKUP($P17,'9 - Finance Strategy Parameters'!$B$3:$C$6,2)/12,$Z17*12,$M17*(1+$Z$1)^($Z17*2)),IF(AND($G17=1,AL$1&gt;($Y17+$Z17*2),AL$1&lt;=($Y17+$Z17*3)),-1*PMT(VLOOKUP($P17,'9 - Finance Strategy Parameters'!$B$3:$C$6,2)/12,$Z17*12,$M17*(1+$Z$1)^($Z17*3)),"FAILURE"))))))))))</f>
        <v>0</v>
      </c>
      <c r="AM17" s="159">
        <f>IF($F17=1,0,IF(AND($H17=1,AM$1&lt;=$Y17),$V17,IF(AND($H17=1,AM$1&gt;$Y17,AM$1&lt;=$Y17+$Z17),($T17*(1+$Z$1)^$Z17)/$Z17,IF(AND($H17=1,AM$1&gt;($Y17+$Z17),AM$1&lt;=($Y17+$Z17*2)),($T17*(1+$Z$1)^($Z17*2))/$Z17,IF(AND($H17=1,AM$1&gt;($Y17+$Z17*2),AM$1&lt;=($Y17+$Z17*3)),($T17*(1+$Z$1)^($Z17*3))/$Z17,IF(AND($H17=1,AM$1&gt;($Y17+$Z17*3),AM$1&lt;=($Y17+$Z17*4)),($T17*(1+$Z$1)^($Z17*4))/$Z17,IF(AND($G17=1,AM$1&lt;=$N17),0,IF(AND($G17=1,AM$1&gt;$N17,AM$1&lt;=($Y17+$Z17)),-1*PMT(VLOOKUP($P17,'9 - Finance Strategy Parameters'!$B$3:$C$6,2)/12,$Z17*12,$M17),IF(AND($G17=1,AM$1&gt;($Y17+$Z17),AM$1&lt;=($Y17+$Z17*2)),-1*PMT(VLOOKUP($P17,'9 - Finance Strategy Parameters'!$B$3:$C$6,2)/12,$Z17*12,$M17*(1+$Z$1)^($Z17*2)),IF(AND($G17=1,AM$1&gt;($Y17+$Z17*2),AM$1&lt;=($Y17+$Z17*3)),-1*PMT(VLOOKUP($P17,'9 - Finance Strategy Parameters'!$B$3:$C$6,2)/12,$Z17*12,$M17*(1+$Z$1)^($Z17*3)),"FAILURE"))))))))))</f>
        <v>0</v>
      </c>
      <c r="AN17" s="159">
        <f>IF($F17=1,0,IF(AND($H17=1,AN$1&lt;=$Y17),$V17,IF(AND($H17=1,AN$1&gt;$Y17,AN$1&lt;=$Y17+$Z17),($T17*(1+$Z$1)^$Z17)/$Z17,IF(AND($H17=1,AN$1&gt;($Y17+$Z17),AN$1&lt;=($Y17+$Z17*2)),($T17*(1+$Z$1)^($Z17*2))/$Z17,IF(AND($H17=1,AN$1&gt;($Y17+$Z17*2),AN$1&lt;=($Y17+$Z17*3)),($T17*(1+$Z$1)^($Z17*3))/$Z17,IF(AND($H17=1,AN$1&gt;($Y17+$Z17*3),AN$1&lt;=($Y17+$Z17*4)),($T17*(1+$Z$1)^($Z17*4))/$Z17,IF(AND($G17=1,AN$1&lt;=$N17),0,IF(AND($G17=1,AN$1&gt;$N17,AN$1&lt;=($Y17+$Z17)),-1*PMT(VLOOKUP($P17,'9 - Finance Strategy Parameters'!$B$3:$C$6,2)/12,$Z17*12,$M17),IF(AND($G17=1,AN$1&gt;($Y17+$Z17),AN$1&lt;=($Y17+$Z17*2)),-1*PMT(VLOOKUP($P17,'9 - Finance Strategy Parameters'!$B$3:$C$6,2)/12,$Z17*12,$M17*(1+$Z$1)^($Z17*2)),IF(AND($G17=1,AN$1&gt;($Y17+$Z17*2),AN$1&lt;=($Y17+$Z17*3)),-1*PMT(VLOOKUP($P17,'9 - Finance Strategy Parameters'!$B$3:$C$6,2)/12,$Z17*12,$M17*(1+$Z$1)^($Z17*3)),"FAILURE"))))))))))</f>
        <v>0</v>
      </c>
      <c r="AO17" s="159">
        <f>IF($F17=1,0,IF(AND($H17=1,AO$1&lt;=$Y17),$V17,IF(AND($H17=1,AO$1&gt;$Y17,AO$1&lt;=$Y17+$Z17),($T17*(1+$Z$1)^$Z17)/$Z17,IF(AND($H17=1,AO$1&gt;($Y17+$Z17),AO$1&lt;=($Y17+$Z17*2)),($T17*(1+$Z$1)^($Z17*2))/$Z17,IF(AND($H17=1,AO$1&gt;($Y17+$Z17*2),AO$1&lt;=($Y17+$Z17*3)),($T17*(1+$Z$1)^($Z17*3))/$Z17,IF(AND($H17=1,AO$1&gt;($Y17+$Z17*3),AO$1&lt;=($Y17+$Z17*4)),($T17*(1+$Z$1)^($Z17*4))/$Z17,IF(AND($G17=1,AO$1&lt;=$N17),0,IF(AND($G17=1,AO$1&gt;$N17,AO$1&lt;=($Y17+$Z17)),-1*PMT(VLOOKUP($P17,'9 - Finance Strategy Parameters'!$B$3:$C$6,2)/12,$Z17*12,$M17),IF(AND($G17=1,AO$1&gt;($Y17+$Z17),AO$1&lt;=($Y17+$Z17*2)),-1*PMT(VLOOKUP($P17,'9 - Finance Strategy Parameters'!$B$3:$C$6,2)/12,$Z17*12,$M17*(1+$Z$1)^($Z17*2)),IF(AND($G17=1,AO$1&gt;($Y17+$Z17*2),AO$1&lt;=($Y17+$Z17*3)),-1*PMT(VLOOKUP($P17,'9 - Finance Strategy Parameters'!$B$3:$C$6,2)/12,$Z17*12,$M17*(1+$Z$1)^($Z17*3)),"FAILURE"))))))))))</f>
        <v>0</v>
      </c>
      <c r="AP17" s="159">
        <f>IF($F17=1,0,IF(AND($H17=1,AP$1&lt;=$Y17),$V17,IF(AND($H17=1,AP$1&gt;$Y17,AP$1&lt;=$Y17+$Z17),($T17*(1+$Z$1)^$Z17)/$Z17,IF(AND($H17=1,AP$1&gt;($Y17+$Z17),AP$1&lt;=($Y17+$Z17*2)),($T17*(1+$Z$1)^($Z17*2))/$Z17,IF(AND($H17=1,AP$1&gt;($Y17+$Z17*2),AP$1&lt;=($Y17+$Z17*3)),($T17*(1+$Z$1)^($Z17*3))/$Z17,IF(AND($H17=1,AP$1&gt;($Y17+$Z17*3),AP$1&lt;=($Y17+$Z17*4)),($T17*(1+$Z$1)^($Z17*4))/$Z17,IF(AND($G17=1,AP$1&lt;=$N17),0,IF(AND($G17=1,AP$1&gt;$N17,AP$1&lt;=($Y17+$Z17)),-1*PMT(VLOOKUP($P17,'9 - Finance Strategy Parameters'!$B$3:$C$6,2)/12,$Z17*12,$M17),IF(AND($G17=1,AP$1&gt;($Y17+$Z17),AP$1&lt;=($Y17+$Z17*2)),-1*PMT(VLOOKUP($P17,'9 - Finance Strategy Parameters'!$B$3:$C$6,2)/12,$Z17*12,$M17*(1+$Z$1)^($Z17*2)),IF(AND($G17=1,AP$1&gt;($Y17+$Z17*2),AP$1&lt;=($Y17+$Z17*3)),-1*PMT(VLOOKUP($P17,'9 - Finance Strategy Parameters'!$B$3:$C$6,2)/12,$Z17*12,$M17*(1+$Z$1)^($Z17*3)),"FAILURE"))))))))))</f>
        <v>0</v>
      </c>
      <c r="AQ17" s="159">
        <f>IF($F17=1,0,IF(AND($H17=1,AQ$1&lt;=$Y17),$V17,IF(AND($H17=1,AQ$1&gt;$Y17,AQ$1&lt;=$Y17+$Z17),($T17*(1+$Z$1)^$Z17)/$Z17,IF(AND($H17=1,AQ$1&gt;($Y17+$Z17),AQ$1&lt;=($Y17+$Z17*2)),($T17*(1+$Z$1)^($Z17*2))/$Z17,IF(AND($H17=1,AQ$1&gt;($Y17+$Z17*2),AQ$1&lt;=($Y17+$Z17*3)),($T17*(1+$Z$1)^($Z17*3))/$Z17,IF(AND($H17=1,AQ$1&gt;($Y17+$Z17*3),AQ$1&lt;=($Y17+$Z17*4)),($T17*(1+$Z$1)^($Z17*4))/$Z17,IF(AND($G17=1,AQ$1&lt;=$N17),0,IF(AND($G17=1,AQ$1&gt;$N17,AQ$1&lt;=($Y17+$Z17)),-1*PMT(VLOOKUP($P17,'9 - Finance Strategy Parameters'!$B$3:$C$6,2)/12,$Z17*12,$M17),IF(AND($G17=1,AQ$1&gt;($Y17+$Z17),AQ$1&lt;=($Y17+$Z17*2)),-1*PMT(VLOOKUP($P17,'9 - Finance Strategy Parameters'!$B$3:$C$6,2)/12,$Z17*12,$M17*(1+$Z$1)^($Z17*2)),IF(AND($G17=1,AQ$1&gt;($Y17+$Z17*2),AQ$1&lt;=($Y17+$Z17*3)),-1*PMT(VLOOKUP($P17,'9 - Finance Strategy Parameters'!$B$3:$C$6,2)/12,$Z17*12,$M17*(1+$Z$1)^($Z17*3)),"FAILURE"))))))))))</f>
        <v>0</v>
      </c>
      <c r="AR17" s="159">
        <f>IF($F17=1,0,IF(AND($H17=1,AR$1&lt;=$Y17),$V17,IF(AND($H17=1,AR$1&gt;$Y17,AR$1&lt;=$Y17+$Z17),($T17*(1+$Z$1)^$Z17)/$Z17,IF(AND($H17=1,AR$1&gt;($Y17+$Z17),AR$1&lt;=($Y17+$Z17*2)),($T17*(1+$Z$1)^($Z17*2))/$Z17,IF(AND($H17=1,AR$1&gt;($Y17+$Z17*2),AR$1&lt;=($Y17+$Z17*3)),($T17*(1+$Z$1)^($Z17*3))/$Z17,IF(AND($H17=1,AR$1&gt;($Y17+$Z17*3),AR$1&lt;=($Y17+$Z17*4)),($T17*(1+$Z$1)^($Z17*4))/$Z17,IF(AND($G17=1,AR$1&lt;=$N17),0,IF(AND($G17=1,AR$1&gt;$N17,AR$1&lt;=($Y17+$Z17)),-1*PMT(VLOOKUP($P17,'9 - Finance Strategy Parameters'!$B$3:$C$6,2)/12,$Z17*12,$M17),IF(AND($G17=1,AR$1&gt;($Y17+$Z17),AR$1&lt;=($Y17+$Z17*2)),-1*PMT(VLOOKUP($P17,'9 - Finance Strategy Parameters'!$B$3:$C$6,2)/12,$Z17*12,$M17*(1+$Z$1)^($Z17*2)),IF(AND($G17=1,AR$1&gt;($Y17+$Z17*2),AR$1&lt;=($Y17+$Z17*3)),-1*PMT(VLOOKUP($P17,'9 - Finance Strategy Parameters'!$B$3:$C$6,2)/12,$Z17*12,$M17*(1+$Z$1)^($Z17*3)),"FAILURE"))))))))))</f>
        <v>0</v>
      </c>
      <c r="AS17" s="159">
        <f>IF($F17=1,0,IF(AND($H17=1,AS$1&lt;=$Y17),$V17,IF(AND($H17=1,AS$1&gt;$Y17,AS$1&lt;=$Y17+$Z17),($T17*(1+$Z$1)^$Z17)/$Z17,IF(AND($H17=1,AS$1&gt;($Y17+$Z17),AS$1&lt;=($Y17+$Z17*2)),($T17*(1+$Z$1)^($Z17*2))/$Z17,IF(AND($H17=1,AS$1&gt;($Y17+$Z17*2),AS$1&lt;=($Y17+$Z17*3)),($T17*(1+$Z$1)^($Z17*3))/$Z17,IF(AND($H17=1,AS$1&gt;($Y17+$Z17*3),AS$1&lt;=($Y17+$Z17*4)),($T17*(1+$Z$1)^($Z17*4))/$Z17,IF(AND($G17=1,AS$1&lt;=$N17),0,IF(AND($G17=1,AS$1&gt;$N17,AS$1&lt;=($Y17+$Z17)),-1*PMT(VLOOKUP($P17,'9 - Finance Strategy Parameters'!$B$3:$C$6,2)/12,$Z17*12,$M17),IF(AND($G17=1,AS$1&gt;($Y17+$Z17),AS$1&lt;=($Y17+$Z17*2)),-1*PMT(VLOOKUP($P17,'9 - Finance Strategy Parameters'!$B$3:$C$6,2)/12,$Z17*12,$M17*(1+$Z$1)^($Z17*2)),IF(AND($G17=1,AS$1&gt;($Y17+$Z17*2),AS$1&lt;=($Y17+$Z17*3)),-1*PMT(VLOOKUP($P17,'9 - Finance Strategy Parameters'!$B$3:$C$6,2)/12,$Z17*12,$M17*(1+$Z$1)^($Z17*3)),"FAILURE"))))))))))</f>
        <v>0</v>
      </c>
      <c r="AT17" s="159">
        <f>IF($F17=1,0,IF(AND($H17=1,AT$1&lt;=$Y17),$V17,IF(AND($H17=1,AT$1&gt;$Y17,AT$1&lt;=$Y17+$Z17),($T17*(1+$Z$1)^$Z17)/$Z17,IF(AND($H17=1,AT$1&gt;($Y17+$Z17),AT$1&lt;=($Y17+$Z17*2)),($T17*(1+$Z$1)^($Z17*2))/$Z17,IF(AND($H17=1,AT$1&gt;($Y17+$Z17*2),AT$1&lt;=($Y17+$Z17*3)),($T17*(1+$Z$1)^($Z17*3))/$Z17,IF(AND($H17=1,AT$1&gt;($Y17+$Z17*3),AT$1&lt;=($Y17+$Z17*4)),($T17*(1+$Z$1)^($Z17*4))/$Z17,IF(AND($G17=1,AT$1&lt;=$N17),0,IF(AND($G17=1,AT$1&gt;$N17,AT$1&lt;=($Y17+$Z17)),-1*PMT(VLOOKUP($P17,'9 - Finance Strategy Parameters'!$B$3:$C$6,2)/12,$Z17*12,$M17),IF(AND($G17=1,AT$1&gt;($Y17+$Z17),AT$1&lt;=($Y17+$Z17*2)),-1*PMT(VLOOKUP($P17,'9 - Finance Strategy Parameters'!$B$3:$C$6,2)/12,$Z17*12,$M17*(1+$Z$1)^($Z17*2)),IF(AND($G17=1,AT$1&gt;($Y17+$Z17*2),AT$1&lt;=($Y17+$Z17*3)),-1*PMT(VLOOKUP($P17,'9 - Finance Strategy Parameters'!$B$3:$C$6,2)/12,$Z17*12,$M17*(1+$Z$1)^($Z17*3)),"FAILURE"))))))))))</f>
        <v>0</v>
      </c>
      <c r="AU17" s="159">
        <f>IF($F17=1,0,IF(AND($H17=1,AU$1&lt;=$Y17),$V17,IF(AND($H17=1,AU$1&gt;$Y17,AU$1&lt;=$Y17+$Z17),($T17*(1+$Z$1)^$Z17)/$Z17,IF(AND($H17=1,AU$1&gt;($Y17+$Z17),AU$1&lt;=($Y17+$Z17*2)),($T17*(1+$Z$1)^($Z17*2))/$Z17,IF(AND($H17=1,AU$1&gt;($Y17+$Z17*2),AU$1&lt;=($Y17+$Z17*3)),($T17*(1+$Z$1)^($Z17*3))/$Z17,IF(AND($H17=1,AU$1&gt;($Y17+$Z17*3),AU$1&lt;=($Y17+$Z17*4)),($T17*(1+$Z$1)^($Z17*4))/$Z17,IF(AND($G17=1,AU$1&lt;=$N17),0,IF(AND($G17=1,AU$1&gt;$N17,AU$1&lt;=($Y17+$Z17)),-1*PMT(VLOOKUP($P17,'9 - Finance Strategy Parameters'!$B$3:$C$6,2)/12,$Z17*12,$M17),IF(AND($G17=1,AU$1&gt;($Y17+$Z17),AU$1&lt;=($Y17+$Z17*2)),-1*PMT(VLOOKUP($P17,'9 - Finance Strategy Parameters'!$B$3:$C$6,2)/12,$Z17*12,$M17*(1+$Z$1)^($Z17*2)),IF(AND($G17=1,AU$1&gt;($Y17+$Z17*2),AU$1&lt;=($Y17+$Z17*3)),-1*PMT(VLOOKUP($P17,'9 - Finance Strategy Parameters'!$B$3:$C$6,2)/12,$Z17*12,$M17*(1+$Z$1)^($Z17*3)),"FAILURE"))))))))))</f>
        <v>0</v>
      </c>
      <c r="AV17" s="159">
        <f>IF($F17=1,0,IF(AND($H17=1,AV$1&lt;=$Y17),$V17,IF(AND($H17=1,AV$1&gt;$Y17,AV$1&lt;=$Y17+$Z17),($T17*(1+$Z$1)^$Z17)/$Z17,IF(AND($H17=1,AV$1&gt;($Y17+$Z17),AV$1&lt;=($Y17+$Z17*2)),($T17*(1+$Z$1)^($Z17*2))/$Z17,IF(AND($H17=1,AV$1&gt;($Y17+$Z17*2),AV$1&lt;=($Y17+$Z17*3)),($T17*(1+$Z$1)^($Z17*3))/$Z17,IF(AND($H17=1,AV$1&gt;($Y17+$Z17*3),AV$1&lt;=($Y17+$Z17*4)),($T17*(1+$Z$1)^($Z17*4))/$Z17,IF(AND($G17=1,AV$1&lt;=$N17),0,IF(AND($G17=1,AV$1&gt;$N17,AV$1&lt;=($Y17+$Z17)),-1*PMT(VLOOKUP($P17,'9 - Finance Strategy Parameters'!$B$3:$C$6,2)/12,$Z17*12,$M17),IF(AND($G17=1,AV$1&gt;($Y17+$Z17),AV$1&lt;=($Y17+$Z17*2)),-1*PMT(VLOOKUP($P17,'9 - Finance Strategy Parameters'!$B$3:$C$6,2)/12,$Z17*12,$M17*(1+$Z$1)^($Z17*2)),IF(AND($G17=1,AV$1&gt;($Y17+$Z17*2),AV$1&lt;=($Y17+$Z17*3)),-1*PMT(VLOOKUP($P17,'9 - Finance Strategy Parameters'!$B$3:$C$6,2)/12,$Z17*12,$M17*(1+$Z$1)^($Z17*3)),"FAILURE"))))))))))</f>
        <v>0</v>
      </c>
      <c r="AW17" s="159">
        <f>IF($F17=1,0,IF(AND($H17=1,AW$1&lt;=$Y17),$V17,IF(AND($H17=1,AW$1&gt;$Y17,AW$1&lt;=$Y17+$Z17),($T17*(1+$Z$1)^$Z17)/$Z17,IF(AND($H17=1,AW$1&gt;($Y17+$Z17),AW$1&lt;=($Y17+$Z17*2)),($T17*(1+$Z$1)^($Z17*2))/$Z17,IF(AND($H17=1,AW$1&gt;($Y17+$Z17*2),AW$1&lt;=($Y17+$Z17*3)),($T17*(1+$Z$1)^($Z17*3))/$Z17,IF(AND($H17=1,AW$1&gt;($Y17+$Z17*3),AW$1&lt;=($Y17+$Z17*4)),($T17*(1+$Z$1)^($Z17*4))/$Z17,IF(AND($G17=1,AW$1&lt;=$N17),0,IF(AND($G17=1,AW$1&gt;$N17,AW$1&lt;=($Y17+$Z17)),-1*PMT(VLOOKUP($P17,'9 - Finance Strategy Parameters'!$B$3:$C$6,2)/12,$Z17*12,$M17),IF(AND($G17=1,AW$1&gt;($Y17+$Z17),AW$1&lt;=($Y17+$Z17*2)),-1*PMT(VLOOKUP($P17,'9 - Finance Strategy Parameters'!$B$3:$C$6,2)/12,$Z17*12,$M17*(1+$Z$1)^($Z17*2)),IF(AND($G17=1,AW$1&gt;($Y17+$Z17*2),AW$1&lt;=($Y17+$Z17*3)),-1*PMT(VLOOKUP($P17,'9 - Finance Strategy Parameters'!$B$3:$C$6,2)/12,$Z17*12,$M17*(1+$Z$1)^($Z17*3)),"FAILURE"))))))))))</f>
        <v>0</v>
      </c>
      <c r="AX17" s="159">
        <f>IF($F17=1,0,IF(AND($H17=1,AX$1&lt;=$Y17),$V17,IF(AND($H17=1,AX$1&gt;$Y17,AX$1&lt;=$Y17+$Z17),($T17*(1+$Z$1)^$Z17)/$Z17,IF(AND($H17=1,AX$1&gt;($Y17+$Z17),AX$1&lt;=($Y17+$Z17*2)),($T17*(1+$Z$1)^($Z17*2))/$Z17,IF(AND($H17=1,AX$1&gt;($Y17+$Z17*2),AX$1&lt;=($Y17+$Z17*3)),($T17*(1+$Z$1)^($Z17*3))/$Z17,IF(AND($H17=1,AX$1&gt;($Y17+$Z17*3),AX$1&lt;=($Y17+$Z17*4)),($T17*(1+$Z$1)^($Z17*4))/$Z17,IF(AND($G17=1,AX$1&lt;=$N17),0,IF(AND($G17=1,AX$1&gt;$N17,AX$1&lt;=($Y17+$Z17)),-1*PMT(VLOOKUP($P17,'9 - Finance Strategy Parameters'!$B$3:$C$6,2)/12,$Z17*12,$M17),IF(AND($G17=1,AX$1&gt;($Y17+$Z17),AX$1&lt;=($Y17+$Z17*2)),-1*PMT(VLOOKUP($P17,'9 - Finance Strategy Parameters'!$B$3:$C$6,2)/12,$Z17*12,$M17*(1+$Z$1)^($Z17*2)),IF(AND($G17=1,AX$1&gt;($Y17+$Z17*2),AX$1&lt;=($Y17+$Z17*3)),-1*PMT(VLOOKUP($P17,'9 - Finance Strategy Parameters'!$B$3:$C$6,2)/12,$Z17*12,$M17*(1+$Z$1)^($Z17*3)),"FAILURE"))))))))))</f>
        <v>0</v>
      </c>
      <c r="AY17" s="159">
        <f>IF($F17=1,0,IF(AND($H17=1,AY$1&lt;=$Y17),$V17,IF(AND($H17=1,AY$1&gt;$Y17,AY$1&lt;=$Y17+$Z17),($T17*(1+$Z$1)^$Z17)/$Z17,IF(AND($H17=1,AY$1&gt;($Y17+$Z17),AY$1&lt;=($Y17+$Z17*2)),($T17*(1+$Z$1)^($Z17*2))/$Z17,IF(AND($H17=1,AY$1&gt;($Y17+$Z17*2),AY$1&lt;=($Y17+$Z17*3)),($T17*(1+$Z$1)^($Z17*3))/$Z17,IF(AND($H17=1,AY$1&gt;($Y17+$Z17*3),AY$1&lt;=($Y17+$Z17*4)),($T17*(1+$Z$1)^($Z17*4))/$Z17,IF(AND($G17=1,AY$1&lt;=$N17),0,IF(AND($G17=1,AY$1&gt;$N17,AY$1&lt;=($Y17+$Z17)),-1*PMT(VLOOKUP($P17,'9 - Finance Strategy Parameters'!$B$3:$C$6,2)/12,$Z17*12,$M17),IF(AND($G17=1,AY$1&gt;($Y17+$Z17),AY$1&lt;=($Y17+$Z17*2)),-1*PMT(VLOOKUP($P17,'9 - Finance Strategy Parameters'!$B$3:$C$6,2)/12,$Z17*12,$M17*(1+$Z$1)^($Z17*2)),IF(AND($G17=1,AY$1&gt;($Y17+$Z17*2),AY$1&lt;=($Y17+$Z17*3)),-1*PMT(VLOOKUP($P17,'9 - Finance Strategy Parameters'!$B$3:$C$6,2)/12,$Z17*12,$M17*(1+$Z$1)^($Z17*3)),"FAILURE"))))))))))</f>
        <v>0</v>
      </c>
      <c r="AZ17" s="159">
        <f>IF($F17=1,0,IF(AND($H17=1,AZ$1&lt;=$Y17),$V17,IF(AND($H17=1,AZ$1&gt;$Y17,AZ$1&lt;=$Y17+$Z17),($T17*(1+$Z$1)^$Z17)/$Z17,IF(AND($H17=1,AZ$1&gt;($Y17+$Z17),AZ$1&lt;=($Y17+$Z17*2)),($T17*(1+$Z$1)^($Z17*2))/$Z17,IF(AND($H17=1,AZ$1&gt;($Y17+$Z17*2),AZ$1&lt;=($Y17+$Z17*3)),($T17*(1+$Z$1)^($Z17*3))/$Z17,IF(AND($H17=1,AZ$1&gt;($Y17+$Z17*3),AZ$1&lt;=($Y17+$Z17*4)),($T17*(1+$Z$1)^($Z17*4))/$Z17,IF(AND($G17=1,AZ$1&lt;=$N17),0,IF(AND($G17=1,AZ$1&gt;$N17,AZ$1&lt;=($Y17+$Z17)),-1*PMT(VLOOKUP($P17,'9 - Finance Strategy Parameters'!$B$3:$C$6,2)/12,$Z17*12,$M17),IF(AND($G17=1,AZ$1&gt;($Y17+$Z17),AZ$1&lt;=($Y17+$Z17*2)),-1*PMT(VLOOKUP($P17,'9 - Finance Strategy Parameters'!$B$3:$C$6,2)/12,$Z17*12,$M17*(1+$Z$1)^($Z17*2)),IF(AND($G17=1,AZ$1&gt;($Y17+$Z17*2),AZ$1&lt;=($Y17+$Z17*3)),-1*PMT(VLOOKUP($P17,'9 - Finance Strategy Parameters'!$B$3:$C$6,2)/12,$Z17*12,$M17*(1+$Z$1)^($Z17*3)),"FAILURE"))))))))))</f>
        <v>0</v>
      </c>
      <c r="BA17" s="159">
        <f>IF($F17=1,0,IF(AND($H17=1,BA$1&lt;=$Y17),$V17,IF(AND($H17=1,BA$1&gt;$Y17,BA$1&lt;=$Y17+$Z17),($T17*(1+$Z$1)^$Z17)/$Z17,IF(AND($H17=1,BA$1&gt;($Y17+$Z17),BA$1&lt;=($Y17+$Z17*2)),($T17*(1+$Z$1)^($Z17*2))/$Z17,IF(AND($H17=1,BA$1&gt;($Y17+$Z17*2),BA$1&lt;=($Y17+$Z17*3)),($T17*(1+$Z$1)^($Z17*3))/$Z17,IF(AND($H17=1,BA$1&gt;($Y17+$Z17*3),BA$1&lt;=($Y17+$Z17*4)),($T17*(1+$Z$1)^($Z17*4))/$Z17,IF(AND($G17=1,BA$1&lt;=$N17),0,IF(AND($G17=1,BA$1&gt;$N17,BA$1&lt;=($Y17+$Z17)),-1*PMT(VLOOKUP($P17,'9 - Finance Strategy Parameters'!$B$3:$C$6,2)/12,$Z17*12,$M17),IF(AND($G17=1,BA$1&gt;($Y17+$Z17),BA$1&lt;=($Y17+$Z17*2)),-1*PMT(VLOOKUP($P17,'9 - Finance Strategy Parameters'!$B$3:$C$6,2)/12,$Z17*12,$M17*(1+$Z$1)^($Z17*2)),IF(AND($G17=1,BA$1&gt;($Y17+$Z17*2),BA$1&lt;=($Y17+$Z17*3)),-1*PMT(VLOOKUP($P17,'9 - Finance Strategy Parameters'!$B$3:$C$6,2)/12,$Z17*12,$M17*(1+$Z$1)^($Z17*3)),"FAILURE"))))))))))</f>
        <v>0</v>
      </c>
      <c r="BB17" s="159">
        <f>IF($F17=1,0,IF(AND($H17=1,BB$1&lt;=$Y17),$V17,IF(AND($H17=1,BB$1&gt;$Y17,BB$1&lt;=$Y17+$Z17),($T17*(1+$Z$1)^$Z17)/$Z17,IF(AND($H17=1,BB$1&gt;($Y17+$Z17),BB$1&lt;=($Y17+$Z17*2)),($T17*(1+$Z$1)^($Z17*2))/$Z17,IF(AND($H17=1,BB$1&gt;($Y17+$Z17*2),BB$1&lt;=($Y17+$Z17*3)),($T17*(1+$Z$1)^($Z17*3))/$Z17,IF(AND($H17=1,BB$1&gt;($Y17+$Z17*3),BB$1&lt;=($Y17+$Z17*4)),($T17*(1+$Z$1)^($Z17*4))/$Z17,IF(AND($G17=1,BB$1&lt;=$N17),0,IF(AND($G17=1,BB$1&gt;$N17,BB$1&lt;=($Y17+$Z17)),-1*PMT(VLOOKUP($P17,'9 - Finance Strategy Parameters'!$B$3:$C$6,2)/12,$Z17*12,$M17),IF(AND($G17=1,BB$1&gt;($Y17+$Z17),BB$1&lt;=($Y17+$Z17*2)),-1*PMT(VLOOKUP($P17,'9 - Finance Strategy Parameters'!$B$3:$C$6,2)/12,$Z17*12,$M17*(1+$Z$1)^($Z17*2)),IF(AND($G17=1,BB$1&gt;($Y17+$Z17*2),BB$1&lt;=($Y17+$Z17*3)),-1*PMT(VLOOKUP($P17,'9 - Finance Strategy Parameters'!$B$3:$C$6,2)/12,$Z17*12,$M17*(1+$Z$1)^($Z17*3)),"FAILURE"))))))))))</f>
        <v>0</v>
      </c>
      <c r="BC17" s="159">
        <f>IF($F17=1,0,IF(AND($H17=1,BC$1&lt;=$Y17),$V17,IF(AND($H17=1,BC$1&gt;$Y17,BC$1&lt;=$Y17+$Z17),($T17*(1+$Z$1)^$Z17)/$Z17,IF(AND($H17=1,BC$1&gt;($Y17+$Z17),BC$1&lt;=($Y17+$Z17*2)),($T17*(1+$Z$1)^($Z17*2))/$Z17,IF(AND($H17=1,BC$1&gt;($Y17+$Z17*2),BC$1&lt;=($Y17+$Z17*3)),($T17*(1+$Z$1)^($Z17*3))/$Z17,IF(AND($H17=1,BC$1&gt;($Y17+$Z17*3),BC$1&lt;=($Y17+$Z17*4)),($T17*(1+$Z$1)^($Z17*4))/$Z17,IF(AND($G17=1,BC$1&lt;=$N17),0,IF(AND($G17=1,BC$1&gt;$N17,BC$1&lt;=($Y17+$Z17)),-1*PMT(VLOOKUP($P17,'9 - Finance Strategy Parameters'!$B$3:$C$6,2)/12,$Z17*12,$M17),IF(AND($G17=1,BC$1&gt;($Y17+$Z17),BC$1&lt;=($Y17+$Z17*2)),-1*PMT(VLOOKUP($P17,'9 - Finance Strategy Parameters'!$B$3:$C$6,2)/12,$Z17*12,$M17*(1+$Z$1)^($Z17*2)),IF(AND($G17=1,BC$1&gt;($Y17+$Z17*2),BC$1&lt;=($Y17+$Z17*3)),-1*PMT(VLOOKUP($P17,'9 - Finance Strategy Parameters'!$B$3:$C$6,2)/12,$Z17*12,$M17*(1+$Z$1)^($Z17*3)),"FAILURE"))))))))))</f>
        <v>0</v>
      </c>
      <c r="BD17" s="159">
        <f>IF($F17=1,0,IF(AND($H17=1,BD$1&lt;=$Y17),$V17,IF(AND($H17=1,BD$1&gt;$Y17,BD$1&lt;=$Y17+$Z17),($T17*(1+$Z$1)^$Z17)/$Z17,IF(AND($H17=1,BD$1&gt;($Y17+$Z17),BD$1&lt;=($Y17+$Z17*2)),($T17*(1+$Z$1)^($Z17*2))/$Z17,IF(AND($H17=1,BD$1&gt;($Y17+$Z17*2),BD$1&lt;=($Y17+$Z17*3)),($T17*(1+$Z$1)^($Z17*3))/$Z17,IF(AND($H17=1,BD$1&gt;($Y17+$Z17*3),BD$1&lt;=($Y17+$Z17*4)),($T17*(1+$Z$1)^($Z17*4))/$Z17,IF(AND($G17=1,BD$1&lt;=$N17),0,IF(AND($G17=1,BD$1&gt;$N17,BD$1&lt;=($Y17+$Z17)),-1*PMT(VLOOKUP($P17,'9 - Finance Strategy Parameters'!$B$3:$C$6,2)/12,$Z17*12,$M17),IF(AND($G17=1,BD$1&gt;($Y17+$Z17),BD$1&lt;=($Y17+$Z17*2)),-1*PMT(VLOOKUP($P17,'9 - Finance Strategy Parameters'!$B$3:$C$6,2)/12,$Z17*12,$M17*(1+$Z$1)^($Z17*2)),IF(AND($G17=1,BD$1&gt;($Y17+$Z17*2),BD$1&lt;=($Y17+$Z17*3)),-1*PMT(VLOOKUP($P17,'9 - Finance Strategy Parameters'!$B$3:$C$6,2)/12,$Z17*12,$M17*(1+$Z$1)^($Z17*3)),"FAILURE"))))))))))</f>
        <v>0</v>
      </c>
      <c r="BE17" s="159">
        <f>IF($F17=1,0,IF(AND($H17=1,BE$1&lt;=$Y17),$V17,IF(AND($H17=1,BE$1&gt;$Y17,BE$1&lt;=$Y17+$Z17),($T17*(1+$Z$1)^$Z17)/$Z17,IF(AND($H17=1,BE$1&gt;($Y17+$Z17),BE$1&lt;=($Y17+$Z17*2)),($T17*(1+$Z$1)^($Z17*2))/$Z17,IF(AND($H17=1,BE$1&gt;($Y17+$Z17*2),BE$1&lt;=($Y17+$Z17*3)),($T17*(1+$Z$1)^($Z17*3))/$Z17,IF(AND($H17=1,BE$1&gt;($Y17+$Z17*3),BE$1&lt;=($Y17+$Z17*4)),($T17*(1+$Z$1)^($Z17*4))/$Z17,IF(AND($G17=1,BE$1&lt;=$N17),0,IF(AND($G17=1,BE$1&gt;$N17,BE$1&lt;=($Y17+$Z17)),-1*PMT(VLOOKUP($P17,'9 - Finance Strategy Parameters'!$B$3:$C$6,2)/12,$Z17*12,$M17),IF(AND($G17=1,BE$1&gt;($Y17+$Z17),BE$1&lt;=($Y17+$Z17*2)),-1*PMT(VLOOKUP($P17,'9 - Finance Strategy Parameters'!$B$3:$C$6,2)/12,$Z17*12,$M17*(1+$Z$1)^($Z17*2)),IF(AND($G17=1,BE$1&gt;($Y17+$Z17*2),BE$1&lt;=($Y17+$Z17*3)),-1*PMT(VLOOKUP($P17,'9 - Finance Strategy Parameters'!$B$3:$C$6,2)/12,$Z17*12,$M17*(1+$Z$1)^($Z17*3)),"FAILURE"))))))))))</f>
        <v>0</v>
      </c>
      <c r="BF17" s="159">
        <f>IF($F17=1,0,IF(AND($H17=1,BF$1&lt;=$Y17),$V17,IF(AND($H17=1,BF$1&gt;$Y17,BF$1&lt;=$Y17+$Z17),($T17*(1+$Z$1)^$Z17)/$Z17,IF(AND($H17=1,BF$1&gt;($Y17+$Z17),BF$1&lt;=($Y17+$Z17*2)),($T17*(1+$Z$1)^($Z17*2))/$Z17,IF(AND($H17=1,BF$1&gt;($Y17+$Z17*2),BF$1&lt;=($Y17+$Z17*3)),($T17*(1+$Z$1)^($Z17*3))/$Z17,IF(AND($H17=1,BF$1&gt;($Y17+$Z17*3),BF$1&lt;=($Y17+$Z17*4)),($T17*(1+$Z$1)^($Z17*4))/$Z17,IF(AND($G17=1,BF$1&lt;=$N17),0,IF(AND($G17=1,BF$1&gt;$N17,BF$1&lt;=($Y17+$Z17)),-1*PMT(VLOOKUP($P17,'9 - Finance Strategy Parameters'!$B$3:$C$6,2)/12,$Z17*12,$M17),IF(AND($G17=1,BF$1&gt;($Y17+$Z17),BF$1&lt;=($Y17+$Z17*2)),-1*PMT(VLOOKUP($P17,'9 - Finance Strategy Parameters'!$B$3:$C$6,2)/12,$Z17*12,$M17*(1+$Z$1)^($Z17*2)),IF(AND($G17=1,BF$1&gt;($Y17+$Z17*2),BF$1&lt;=($Y17+$Z17*3)),-1*PMT(VLOOKUP($P17,'9 - Finance Strategy Parameters'!$B$3:$C$6,2)/12,$Z17*12,$M17*(1+$Z$1)^($Z17*3)),"FAILURE"))))))))))</f>
        <v>0</v>
      </c>
      <c r="BG17" s="159">
        <f>IF($F17=1,0,IF(AND($H17=1,BG$1&lt;=$Y17),$V17,IF(AND($H17=1,BG$1&gt;$Y17,BG$1&lt;=$Y17+$Z17),($T17*(1+$Z$1)^$Z17)/$Z17,IF(AND($H17=1,BG$1&gt;($Y17+$Z17),BG$1&lt;=($Y17+$Z17*2)),($T17*(1+$Z$1)^($Z17*2))/$Z17,IF(AND($H17=1,BG$1&gt;($Y17+$Z17*2),BG$1&lt;=($Y17+$Z17*3)),($T17*(1+$Z$1)^($Z17*3))/$Z17,IF(AND($H17=1,BG$1&gt;($Y17+$Z17*3),BG$1&lt;=($Y17+$Z17*4)),($T17*(1+$Z$1)^($Z17*4))/$Z17,IF(AND($G17=1,BG$1&lt;=$N17),0,IF(AND($G17=1,BG$1&gt;$N17,BG$1&lt;=($Y17+$Z17)),-1*PMT(VLOOKUP($P17,'9 - Finance Strategy Parameters'!$B$3:$C$6,2)/12,$Z17*12,$M17),IF(AND($G17=1,BG$1&gt;($Y17+$Z17),BG$1&lt;=($Y17+$Z17*2)),-1*PMT(VLOOKUP($P17,'9 - Finance Strategy Parameters'!$B$3:$C$6,2)/12,$Z17*12,$M17*(1+$Z$1)^($Z17*2)),IF(AND($G17=1,BG$1&gt;($Y17+$Z17*2),BG$1&lt;=($Y17+$Z17*3)),-1*PMT(VLOOKUP($P17,'9 - Finance Strategy Parameters'!$B$3:$C$6,2)/12,$Z17*12,$M17*(1+$Z$1)^($Z17*3)),"FAILURE"))))))))))</f>
        <v>0</v>
      </c>
      <c r="BH17" s="159">
        <f>IF($F17=1,0,IF(AND($H17=1,BH$1&lt;=$Y17),$V17,IF(AND($H17=1,BH$1&gt;$Y17,BH$1&lt;=$Y17+$Z17),($T17*(1+$Z$1)^$Z17)/$Z17,IF(AND($H17=1,BH$1&gt;($Y17+$Z17),BH$1&lt;=($Y17+$Z17*2)),($T17*(1+$Z$1)^($Z17*2))/$Z17,IF(AND($H17=1,BH$1&gt;($Y17+$Z17*2),BH$1&lt;=($Y17+$Z17*3)),($T17*(1+$Z$1)^($Z17*3))/$Z17,IF(AND($H17=1,BH$1&gt;($Y17+$Z17*3),BH$1&lt;=($Y17+$Z17*4)),($T17*(1+$Z$1)^($Z17*4))/$Z17,IF(AND($G17=1,BH$1&lt;=$N17),0,IF(AND($G17=1,BH$1&gt;$N17,BH$1&lt;=($Y17+$Z17)),-1*PMT(VLOOKUP($P17,'9 - Finance Strategy Parameters'!$B$3:$C$6,2)/12,$Z17*12,$M17),IF(AND($G17=1,BH$1&gt;($Y17+$Z17),BH$1&lt;=($Y17+$Z17*2)),-1*PMT(VLOOKUP($P17,'9 - Finance Strategy Parameters'!$B$3:$C$6,2)/12,$Z17*12,$M17*(1+$Z$1)^($Z17*2)),IF(AND($G17=1,BH$1&gt;($Y17+$Z17*2),BH$1&lt;=($Y17+$Z17*3)),-1*PMT(VLOOKUP($P17,'9 - Finance Strategy Parameters'!$B$3:$C$6,2)/12,$Z17*12,$M17*(1+$Z$1)^($Z17*3)),"FAILURE"))))))))))</f>
        <v>0</v>
      </c>
      <c r="BI17" s="159">
        <f>IF($F17=1,0,IF(AND($H17=1,BI$1&lt;=$Y17),$V17,IF(AND($H17=1,BI$1&gt;$Y17,BI$1&lt;=$Y17+$Z17),($T17*(1+$Z$1)^$Z17)/$Z17,IF(AND($H17=1,BI$1&gt;($Y17+$Z17),BI$1&lt;=($Y17+$Z17*2)),($T17*(1+$Z$1)^($Z17*2))/$Z17,IF(AND($H17=1,BI$1&gt;($Y17+$Z17*2),BI$1&lt;=($Y17+$Z17*3)),($T17*(1+$Z$1)^($Z17*3))/$Z17,IF(AND($H17=1,BI$1&gt;($Y17+$Z17*3),BI$1&lt;=($Y17+$Z17*4)),($T17*(1+$Z$1)^($Z17*4))/$Z17,IF(AND($G17=1,BI$1&lt;=$N17),0,IF(AND($G17=1,BI$1&gt;$N17,BI$1&lt;=($Y17+$Z17)),-1*PMT(VLOOKUP($P17,'9 - Finance Strategy Parameters'!$B$3:$C$6,2)/12,$Z17*12,$M17),IF(AND($G17=1,BI$1&gt;($Y17+$Z17),BI$1&lt;=($Y17+$Z17*2)),-1*PMT(VLOOKUP($P17,'9 - Finance Strategy Parameters'!$B$3:$C$6,2)/12,$Z17*12,$M17*(1+$Z$1)^($Z17*2)),IF(AND($G17=1,BI$1&gt;($Y17+$Z17*2),BI$1&lt;=($Y17+$Z17*3)),-1*PMT(VLOOKUP($P17,'9 - Finance Strategy Parameters'!$B$3:$C$6,2)/12,$Z17*12,$M17*(1+$Z$1)^($Z17*3)),"FAILURE"))))))))))</f>
        <v>0</v>
      </c>
      <c r="BJ17" s="159">
        <f>IF($F17=1,0,IF(AND($H17=1,BJ$1&lt;=$Y17),$V17,IF(AND($H17=1,BJ$1&gt;$Y17,BJ$1&lt;=$Y17+$Z17),($T17*(1+$Z$1)^$Z17)/$Z17,IF(AND($H17=1,BJ$1&gt;($Y17+$Z17),BJ$1&lt;=($Y17+$Z17*2)),($T17*(1+$Z$1)^($Z17*2))/$Z17,IF(AND($H17=1,BJ$1&gt;($Y17+$Z17*2),BJ$1&lt;=($Y17+$Z17*3)),($T17*(1+$Z$1)^($Z17*3))/$Z17,IF(AND($H17=1,BJ$1&gt;($Y17+$Z17*3),BJ$1&lt;=($Y17+$Z17*4)),($T17*(1+$Z$1)^($Z17*4))/$Z17,IF(AND($G17=1,BJ$1&lt;=$N17),0,IF(AND($G17=1,BJ$1&gt;$N17,BJ$1&lt;=($Y17+$Z17)),-1*PMT(VLOOKUP($P17,'9 - Finance Strategy Parameters'!$B$3:$C$6,2)/12,$Z17*12,$M17),IF(AND($G17=1,BJ$1&gt;($Y17+$Z17),BJ$1&lt;=($Y17+$Z17*2)),-1*PMT(VLOOKUP($P17,'9 - Finance Strategy Parameters'!$B$3:$C$6,2)/12,$Z17*12,$M17*(1+$Z$1)^($Z17*2)),IF(AND($G17=1,BJ$1&gt;($Y17+$Z17*2),BJ$1&lt;=($Y17+$Z17*3)),-1*PMT(VLOOKUP($P17,'9 - Finance Strategy Parameters'!$B$3:$C$6,2)/12,$Z17*12,$M17*(1+$Z$1)^($Z17*3)),"FAILURE"))))))))))</f>
        <v>0</v>
      </c>
      <c r="BK17" s="159">
        <f>IF($F17=1,0,IF(AND($H17=1,BK$1&lt;=$Y17),$V17,IF(AND($H17=1,BK$1&gt;$Y17,BK$1&lt;=$Y17+$Z17),($T17*(1+$Z$1)^$Z17)/$Z17,IF(AND($H17=1,BK$1&gt;($Y17+$Z17),BK$1&lt;=($Y17+$Z17*2)),($T17*(1+$Z$1)^($Z17*2))/$Z17,IF(AND($H17=1,BK$1&gt;($Y17+$Z17*2),BK$1&lt;=($Y17+$Z17*3)),($T17*(1+$Z$1)^($Z17*3))/$Z17,IF(AND($H17=1,BK$1&gt;($Y17+$Z17*3),BK$1&lt;=($Y17+$Z17*4)),($T17*(1+$Z$1)^($Z17*4))/$Z17,IF(AND($G17=1,BK$1&lt;=$N17),0,IF(AND($G17=1,BK$1&gt;$N17,BK$1&lt;=($Y17+$Z17)),-1*PMT(VLOOKUP($P17,'9 - Finance Strategy Parameters'!$B$3:$C$6,2)/12,$Z17*12,$M17),IF(AND($G17=1,BK$1&gt;($Y17+$Z17),BK$1&lt;=($Y17+$Z17*2)),-1*PMT(VLOOKUP($P17,'9 - Finance Strategy Parameters'!$B$3:$C$6,2)/12,$Z17*12,$M17*(1+$Z$1)^($Z17*2)),IF(AND($G17=1,BK$1&gt;($Y17+$Z17*2),BK$1&lt;=($Y17+$Z17*3)),-1*PMT(VLOOKUP($P17,'9 - Finance Strategy Parameters'!$B$3:$C$6,2)/12,$Z17*12,$M17*(1+$Z$1)^($Z17*3)),"FAILURE"))))))))))</f>
        <v>0</v>
      </c>
      <c r="BL17" s="159">
        <f>IF($F17=1,0,IF(AND($H17=1,BL$1&lt;=$Y17),$V17,IF(AND($H17=1,BL$1&gt;$Y17,BL$1&lt;=$Y17+$Z17),($T17*(1+$Z$1)^$Z17)/$Z17,IF(AND($H17=1,BL$1&gt;($Y17+$Z17),BL$1&lt;=($Y17+$Z17*2)),($T17*(1+$Z$1)^($Z17*2))/$Z17,IF(AND($H17=1,BL$1&gt;($Y17+$Z17*2),BL$1&lt;=($Y17+$Z17*3)),($T17*(1+$Z$1)^($Z17*3))/$Z17,IF(AND($H17=1,BL$1&gt;($Y17+$Z17*3),BL$1&lt;=($Y17+$Z17*4)),($T17*(1+$Z$1)^($Z17*4))/$Z17,IF(AND($G17=1,BL$1&lt;=$N17),0,IF(AND($G17=1,BL$1&gt;$N17,BL$1&lt;=($Y17+$Z17)),-1*PMT(VLOOKUP($P17,'9 - Finance Strategy Parameters'!$B$3:$C$6,2)/12,$Z17*12,$M17),IF(AND($G17=1,BL$1&gt;($Y17+$Z17),BL$1&lt;=($Y17+$Z17*2)),-1*PMT(VLOOKUP($P17,'9 - Finance Strategy Parameters'!$B$3:$C$6,2)/12,$Z17*12,$M17*(1+$Z$1)^($Z17*2)),IF(AND($G17=1,BL$1&gt;($Y17+$Z17*2),BL$1&lt;=($Y17+$Z17*3)),-1*PMT(VLOOKUP($P17,'9 - Finance Strategy Parameters'!$B$3:$C$6,2)/12,$Z17*12,$M17*(1+$Z$1)^($Z17*3)),"FAILURE"))))))))))</f>
        <v>0</v>
      </c>
      <c r="BM17" s="159">
        <f>IF($F17=1,0,IF(AND($H17=1,BM$1&lt;=$Y17),$V17,IF(AND($H17=1,BM$1&gt;$Y17,BM$1&lt;=$Y17+$Z17),($T17*(1+$Z$1)^$Z17)/$Z17,IF(AND($H17=1,BM$1&gt;($Y17+$Z17),BM$1&lt;=($Y17+$Z17*2)),($T17*(1+$Z$1)^($Z17*2))/$Z17,IF(AND($H17=1,BM$1&gt;($Y17+$Z17*2),BM$1&lt;=($Y17+$Z17*3)),($T17*(1+$Z$1)^($Z17*3))/$Z17,IF(AND($H17=1,BM$1&gt;($Y17+$Z17*3),BM$1&lt;=($Y17+$Z17*4)),($T17*(1+$Z$1)^($Z17*4))/$Z17,IF(AND($G17=1,BM$1&lt;=$N17),0,IF(AND($G17=1,BM$1&gt;$N17,BM$1&lt;=($Y17+$Z17)),-1*PMT(VLOOKUP($P17,'9 - Finance Strategy Parameters'!$B$3:$C$6,2)/12,$Z17*12,$M17),IF(AND($G17=1,BM$1&gt;($Y17+$Z17),BM$1&lt;=($Y17+$Z17*2)),-1*PMT(VLOOKUP($P17,'9 - Finance Strategy Parameters'!$B$3:$C$6,2)/12,$Z17*12,$M17*(1+$Z$1)^($Z17*2)),IF(AND($G17=1,BM$1&gt;($Y17+$Z17*2),BM$1&lt;=($Y17+$Z17*3)),-1*PMT(VLOOKUP($P17,'9 - Finance Strategy Parameters'!$B$3:$C$6,2)/12,$Z17*12,$M17*(1+$Z$1)^($Z17*3)),"FAILURE"))))))))))</f>
        <v>0</v>
      </c>
      <c r="BN17" s="159">
        <f>IF($F17=1,0,IF(AND($H17=1,BN$1&lt;=$Y17),$V17,IF(AND($H17=1,BN$1&gt;$Y17,BN$1&lt;=$Y17+$Z17),($T17*(1+$Z$1)^$Z17)/$Z17,IF(AND($H17=1,BN$1&gt;($Y17+$Z17),BN$1&lt;=($Y17+$Z17*2)),($T17*(1+$Z$1)^($Z17*2))/$Z17,IF(AND($H17=1,BN$1&gt;($Y17+$Z17*2),BN$1&lt;=($Y17+$Z17*3)),($T17*(1+$Z$1)^($Z17*3))/$Z17,IF(AND($H17=1,BN$1&gt;($Y17+$Z17*3),BN$1&lt;=($Y17+$Z17*4)),($T17*(1+$Z$1)^($Z17*4))/$Z17,IF(AND($G17=1,BN$1&lt;=$N17),0,IF(AND($G17=1,BN$1&gt;$N17,BN$1&lt;=($Y17+$Z17)),-1*PMT(VLOOKUP($P17,'9 - Finance Strategy Parameters'!$B$3:$C$6,2)/12,$Z17*12,$M17),IF(AND($G17=1,BN$1&gt;($Y17+$Z17),BN$1&lt;=($Y17+$Z17*2)),-1*PMT(VLOOKUP($P17,'9 - Finance Strategy Parameters'!$B$3:$C$6,2)/12,$Z17*12,$M17*(1+$Z$1)^($Z17*2)),IF(AND($G17=1,BN$1&gt;($Y17+$Z17*2),BN$1&lt;=($Y17+$Z17*3)),-1*PMT(VLOOKUP($P17,'9 - Finance Strategy Parameters'!$B$3:$C$6,2)/12,$Z17*12,$M17*(1+$Z$1)^($Z17*3)),"FAILURE"))))))))))</f>
        <v>0</v>
      </c>
      <c r="BO17" s="159">
        <f>IF($F17=1,0,IF(AND($H17=1,BO$1&lt;=$Y17),$V17,IF(AND($H17=1,BO$1&gt;$Y17,BO$1&lt;=$Y17+$Z17),($T17*(1+$Z$1)^$Z17)/$Z17,IF(AND($H17=1,BO$1&gt;($Y17+$Z17),BO$1&lt;=($Y17+$Z17*2)),($T17*(1+$Z$1)^($Z17*2))/$Z17,IF(AND($H17=1,BO$1&gt;($Y17+$Z17*2),BO$1&lt;=($Y17+$Z17*3)),($T17*(1+$Z$1)^($Z17*3))/$Z17,IF(AND($H17=1,BO$1&gt;($Y17+$Z17*3),BO$1&lt;=($Y17+$Z17*4)),($T17*(1+$Z$1)^($Z17*4))/$Z17,IF(AND($G17=1,BO$1&lt;=$N17),0,IF(AND($G17=1,BO$1&gt;$N17,BO$1&lt;=($Y17+$Z17)),-1*PMT(VLOOKUP($P17,'9 - Finance Strategy Parameters'!$B$3:$C$6,2)/12,$Z17*12,$M17),IF(AND($G17=1,BO$1&gt;($Y17+$Z17),BO$1&lt;=($Y17+$Z17*2)),-1*PMT(VLOOKUP($P17,'9 - Finance Strategy Parameters'!$B$3:$C$6,2)/12,$Z17*12,$M17*(1+$Z$1)^($Z17*2)),IF(AND($G17=1,BO$1&gt;($Y17+$Z17*2),BO$1&lt;=($Y17+$Z17*3)),-1*PMT(VLOOKUP($P17,'9 - Finance Strategy Parameters'!$B$3:$C$6,2)/12,$Z17*12,$M17*(1+$Z$1)^($Z17*3)),"FAILURE"))))))))))</f>
        <v>0</v>
      </c>
      <c r="BP17" s="159">
        <f>IF($F17=1,0,IF(AND($H17=1,BP$1&lt;=$Y17),$V17,IF(AND($H17=1,BP$1&gt;$Y17,BP$1&lt;=$Y17+$Z17),($T17*(1+$Z$1)^$Z17)/$Z17,IF(AND($H17=1,BP$1&gt;($Y17+$Z17),BP$1&lt;=($Y17+$Z17*2)),($T17*(1+$Z$1)^($Z17*2))/$Z17,IF(AND($H17=1,BP$1&gt;($Y17+$Z17*2),BP$1&lt;=($Y17+$Z17*3)),($T17*(1+$Z$1)^($Z17*3))/$Z17,IF(AND($H17=1,BP$1&gt;($Y17+$Z17*3),BP$1&lt;=($Y17+$Z17*4)),($T17*(1+$Z$1)^($Z17*4))/$Z17,IF(AND($G17=1,BP$1&lt;=$N17),0,IF(AND($G17=1,BP$1&gt;$N17,BP$1&lt;=($Y17+$Z17)),-1*PMT(VLOOKUP($P17,'9 - Finance Strategy Parameters'!$B$3:$C$6,2)/12,$Z17*12,$M17),IF(AND($G17=1,BP$1&gt;($Y17+$Z17),BP$1&lt;=($Y17+$Z17*2)),-1*PMT(VLOOKUP($P17,'9 - Finance Strategy Parameters'!$B$3:$C$6,2)/12,$Z17*12,$M17*(1+$Z$1)^($Z17*2)),IF(AND($G17=1,BP$1&gt;($Y17+$Z17*2),BP$1&lt;=($Y17+$Z17*3)),-1*PMT(VLOOKUP($P17,'9 - Finance Strategy Parameters'!$B$3:$C$6,2)/12,$Z17*12,$M17*(1+$Z$1)^($Z17*3)),"FAILURE"))))))))))</f>
        <v>0</v>
      </c>
      <c r="BQ17" s="159">
        <f>IF($F17=1,0,IF(AND($H17=1,BQ$1&lt;=$Y17),$V17,IF(AND($H17=1,BQ$1&gt;$Y17,BQ$1&lt;=$Y17+$Z17),($T17*(1+$Z$1)^$Z17)/$Z17,IF(AND($H17=1,BQ$1&gt;($Y17+$Z17),BQ$1&lt;=($Y17+$Z17*2)),($T17*(1+$Z$1)^($Z17*2))/$Z17,IF(AND($H17=1,BQ$1&gt;($Y17+$Z17*2),BQ$1&lt;=($Y17+$Z17*3)),($T17*(1+$Z$1)^($Z17*3))/$Z17,IF(AND($H17=1,BQ$1&gt;($Y17+$Z17*3),BQ$1&lt;=($Y17+$Z17*4)),($T17*(1+$Z$1)^($Z17*4))/$Z17,IF(AND($G17=1,BQ$1&lt;=$N17),0,IF(AND($G17=1,BQ$1&gt;$N17,BQ$1&lt;=($Y17+$Z17)),-1*PMT(VLOOKUP($P17,'9 - Finance Strategy Parameters'!$B$3:$C$6,2)/12,$Z17*12,$M17),IF(AND($G17=1,BQ$1&gt;($Y17+$Z17),BQ$1&lt;=($Y17+$Z17*2)),-1*PMT(VLOOKUP($P17,'9 - Finance Strategy Parameters'!$B$3:$C$6,2)/12,$Z17*12,$M17*(1+$Z$1)^($Z17*2)),IF(AND($G17=1,BQ$1&gt;($Y17+$Z17*2),BQ$1&lt;=($Y17+$Z17*3)),-1*PMT(VLOOKUP($P17,'9 - Finance Strategy Parameters'!$B$3:$C$6,2)/12,$Z17*12,$M17*(1+$Z$1)^($Z17*3)),"FAILURE"))))))))))</f>
        <v>0</v>
      </c>
      <c r="BR17" s="159">
        <f>IF($F17=1,0,IF(AND($H17=1,BR$1&lt;=$Y17),$V17,IF(AND($H17=1,BR$1&gt;$Y17,BR$1&lt;=$Y17+$Z17),($T17*(1+$Z$1)^$Z17)/$Z17,IF(AND($H17=1,BR$1&gt;($Y17+$Z17),BR$1&lt;=($Y17+$Z17*2)),($T17*(1+$Z$1)^($Z17*2))/$Z17,IF(AND($H17=1,BR$1&gt;($Y17+$Z17*2),BR$1&lt;=($Y17+$Z17*3)),($T17*(1+$Z$1)^($Z17*3))/$Z17,IF(AND($H17=1,BR$1&gt;($Y17+$Z17*3),BR$1&lt;=($Y17+$Z17*4)),($T17*(1+$Z$1)^($Z17*4))/$Z17,IF(AND($G17=1,BR$1&lt;=$N17),0,IF(AND($G17=1,BR$1&gt;$N17,BR$1&lt;=($Y17+$Z17)),-1*PMT(VLOOKUP($P17,'9 - Finance Strategy Parameters'!$B$3:$C$6,2)/12,$Z17*12,$M17),IF(AND($G17=1,BR$1&gt;($Y17+$Z17),BR$1&lt;=($Y17+$Z17*2)),-1*PMT(VLOOKUP($P17,'9 - Finance Strategy Parameters'!$B$3:$C$6,2)/12,$Z17*12,$M17*(1+$Z$1)^($Z17*2)),IF(AND($G17=1,BR$1&gt;($Y17+$Z17*2),BR$1&lt;=($Y17+$Z17*3)),-1*PMT(VLOOKUP($P17,'9 - Finance Strategy Parameters'!$B$3:$C$6,2)/12,$Z17*12,$M17*(1+$Z$1)^($Z17*3)),"FAILURE"))))))))))</f>
        <v>0</v>
      </c>
      <c r="BS17" s="159">
        <f>IF($F17=1,0,IF(AND($H17=1,BS$1&lt;=$Y17),$V17,IF(AND($H17=1,BS$1&gt;$Y17,BS$1&lt;=$Y17+$Z17),($T17*(1+$Z$1)^$Z17)/$Z17,IF(AND($H17=1,BS$1&gt;($Y17+$Z17),BS$1&lt;=($Y17+$Z17*2)),($T17*(1+$Z$1)^($Z17*2))/$Z17,IF(AND($H17=1,BS$1&gt;($Y17+$Z17*2),BS$1&lt;=($Y17+$Z17*3)),($T17*(1+$Z$1)^($Z17*3))/$Z17,IF(AND($H17=1,BS$1&gt;($Y17+$Z17*3),BS$1&lt;=($Y17+$Z17*4)),($T17*(1+$Z$1)^($Z17*4))/$Z17,IF(AND($G17=1,BS$1&lt;=$N17),0,IF(AND($G17=1,BS$1&gt;$N17,BS$1&lt;=($Y17+$Z17)),-1*PMT(VLOOKUP($P17,'9 - Finance Strategy Parameters'!$B$3:$C$6,2)/12,$Z17*12,$M17),IF(AND($G17=1,BS$1&gt;($Y17+$Z17),BS$1&lt;=($Y17+$Z17*2)),-1*PMT(VLOOKUP($P17,'9 - Finance Strategy Parameters'!$B$3:$C$6,2)/12,$Z17*12,$M17*(1+$Z$1)^($Z17*2)),IF(AND($G17=1,BS$1&gt;($Y17+$Z17*2),BS$1&lt;=($Y17+$Z17*3)),-1*PMT(VLOOKUP($P17,'9 - Finance Strategy Parameters'!$B$3:$C$6,2)/12,$Z17*12,$M17*(1+$Z$1)^($Z17*3)),"FAILURE"))))))))))</f>
        <v>0</v>
      </c>
      <c r="BT17" s="159">
        <f>IF($F17=1,0,IF(AND($H17=1,BT$1&lt;=$Y17),$V17,IF(AND($H17=1,BT$1&gt;$Y17,BT$1&lt;=$Y17+$Z17),($T17*(1+$Z$1)^$Z17)/$Z17,IF(AND($H17=1,BT$1&gt;($Y17+$Z17),BT$1&lt;=($Y17+$Z17*2)),($T17*(1+$Z$1)^($Z17*2))/$Z17,IF(AND($H17=1,BT$1&gt;($Y17+$Z17*2),BT$1&lt;=($Y17+$Z17*3)),($T17*(1+$Z$1)^($Z17*3))/$Z17,IF(AND($H17=1,BT$1&gt;($Y17+$Z17*3),BT$1&lt;=($Y17+$Z17*4)),($T17*(1+$Z$1)^($Z17*4))/$Z17,IF(AND($G17=1,BT$1&lt;=$N17),0,IF(AND($G17=1,BT$1&gt;$N17,BT$1&lt;=($Y17+$Z17)),-1*PMT(VLOOKUP($P17,'9 - Finance Strategy Parameters'!$B$3:$C$6,2)/12,$Z17*12,$M17),IF(AND($G17=1,BT$1&gt;($Y17+$Z17),BT$1&lt;=($Y17+$Z17*2)),-1*PMT(VLOOKUP($P17,'9 - Finance Strategy Parameters'!$B$3:$C$6,2)/12,$Z17*12,$M17*(1+$Z$1)^($Z17*2)),IF(AND($G17=1,BT$1&gt;($Y17+$Z17*2),BT$1&lt;=($Y17+$Z17*3)),-1*PMT(VLOOKUP($P17,'9 - Finance Strategy Parameters'!$B$3:$C$6,2)/12,$Z17*12,$M17*(1+$Z$1)^($Z17*3)),"FAILURE"))))))))))</f>
        <v>0</v>
      </c>
    </row>
    <row r="18" spans="1:72" ht="30" x14ac:dyDescent="0.25">
      <c r="A18" s="10" t="s">
        <v>34</v>
      </c>
      <c r="B18" s="138">
        <f>INDEX('8-Choosing Asset Strategies'!$B$4:$B$101,MATCH('9 - Financing Strategy'!C18,'8-Choosing Asset Strategies'!$C$4:$C$101,0))</f>
        <v>1</v>
      </c>
      <c r="C18" s="28" t="s">
        <v>167</v>
      </c>
      <c r="D18" s="13" t="str">
        <f>IF(INDEX('8-Choosing Asset Strategies'!$CW$4:$CW$101,MATCH($C18,'8-Choosing Asset Strategies'!$C$4:$C$101,0))=0,"",INDEX('8-Choosing Asset Strategies'!$CW$4:$CW$101,MATCH(C18,'8-Choosing Asset Strategies'!$C$4:$C$101,0)))</f>
        <v>Should be upgraded to 4" line</v>
      </c>
      <c r="E18" s="27"/>
      <c r="F18" s="138">
        <v>1</v>
      </c>
      <c r="G18" s="138"/>
      <c r="H18" s="138"/>
      <c r="J18" s="143">
        <f>IF(F18=1,ROUND(INDEX('8-Choosing Asset Strategies'!$DL$4:$DL$101,MATCH($C18,'8-Choosing Asset Strategies'!$C$4:$C$101,0)),2),"")</f>
        <v>29571.01</v>
      </c>
      <c r="K18" s="12">
        <f>IF(F18=1,ROUND(INDEX('8-Choosing Asset Strategies'!$DC$4:$DC$101,MATCH($C18,'8-Choosing Asset Strategies'!$C$4:$C$101,0)),2),"")</f>
        <v>10</v>
      </c>
      <c r="L18" s="12"/>
      <c r="M18" s="143" t="str">
        <f>IF(G18=1,ROUND(INDEX('8-Choosing Asset Strategies'!$DL$4:$DL$101,MATCH($C18,'8-Choosing Asset Strategies'!$C$4:$C$101,0)),2),"")</f>
        <v/>
      </c>
      <c r="N18" s="12" t="str">
        <f>IF(G18=1,ROUND(INDEX('8-Choosing Asset Strategies'!$DC$4:$DC$101,MATCH($C18,'8-Choosing Asset Strategies'!$C$4:$C$101,0)),2),"")</f>
        <v/>
      </c>
      <c r="O18" s="12" t="str">
        <f>IF(G18="","",INDEX('9 - Finance Strategy Parameters'!$H$3:$H$9,MATCH(B18,'9 - Finance Strategy Parameters'!$F$3:$F$9,0)))</f>
        <v/>
      </c>
      <c r="P18" s="12"/>
      <c r="Q18" s="144" t="str">
        <f>IFERROR((M18*INDEX('9 - Finance Strategy Parameters'!$C$3:$C$6,MATCH(P18,'9 - Finance Strategy Parameters'!$B$3:$B$6,0))/12*(1+INDEX('9 - Finance Strategy Parameters'!$C$3:$C$6,MATCH(P18,'9 - Finance Strategy Parameters'!$B$3:$B$6,0))/12)^(O18*12))/((1+INDEX('9 - Finance Strategy Parameters'!$C$3:$C$6,MATCH(P18,'9 - Finance Strategy Parameters'!$B$3:$B$6,0))/12)^(O18*12)-1),"")</f>
        <v/>
      </c>
      <c r="R18" s="144" t="str">
        <f t="shared" si="3"/>
        <v/>
      </c>
      <c r="S18" s="12"/>
      <c r="T18" s="143" t="str">
        <f>IF(H18=1,ROUND(INDEX('8-Choosing Asset Strategies'!$DL$4:$DL$101,MATCH($C18,'8-Choosing Asset Strategies'!$C$4:$C$101,0)),2),"")</f>
        <v/>
      </c>
      <c r="U18" s="145" t="str">
        <f>IF(H18=1,ROUND(INDEX('8-Choosing Asset Strategies'!$DC$4:$DC$101,MATCH($C18,'8-Choosing Asset Strategies'!$C$4:$C$101,0)),2),"")</f>
        <v/>
      </c>
      <c r="V18" s="101" t="str">
        <f t="shared" si="1"/>
        <v/>
      </c>
      <c r="W18" s="155" t="str">
        <f t="shared" si="2"/>
        <v/>
      </c>
      <c r="Y18">
        <f>INDEX('8-Choosing Asset Strategies'!$DC$4:$DC$101,MATCH(C18,'8-Choosing Asset Strategies'!$C$4:$C$101,0))</f>
        <v>10</v>
      </c>
      <c r="Z18">
        <f>INDEX('8-Choosing Asset Strategies'!$DA$4:$DA$101,MATCH(C18,'8-Choosing Asset Strategies'!$C$4:$C$101,0))</f>
        <v>35</v>
      </c>
      <c r="AB18" s="159">
        <f>IF($F18=1,0,IF(AND($H18=1,AB$1&lt;=$Y18),$V18,IF(AND($H18=1,AB$1&gt;$Y18,AB$1&lt;=$Y18+$Z18),($T18*(1+$Z$1)^$Z18)/$Z18,IF(AND($H18=1,AB$1&gt;($Y18+$Z18),AB$1&lt;=($Y18+$Z18*2)),($T18*(1+$Z$1)^($Z18*2))/$Z18,IF(AND($H18=1,AB$1&gt;($Y18+$Z18*2),AB$1&lt;=($Y18+$Z18*3)),($T18*(1+$Z$1)^($Z18*3))/$Z18,IF(AND($H18=1,AB$1&gt;($Y18+$Z18*3),AB$1&lt;=($Y18+$Z18*4)),($T18*(1+$Z$1)^($Z18*4))/$Z18,IF(AND($G18=1,AB$1&lt;=$N18),0,IF(AND($G18=1,AB$1&gt;$N18,AB$1&lt;=($Y18+$Z18)),-1*PMT(VLOOKUP($P18,'9 - Finance Strategy Parameters'!$B$3:$C$6,2)/12,$Z18*12,$M18),IF(AND($G18=1,AB$1&gt;($Y18+$Z18),AB$1&lt;=($Y18+$Z18*2)),-1*PMT(VLOOKUP($P18,'9 - Finance Strategy Parameters'!$B$3:$C$6,2)/12,$Z18*12,$M18*(1+$Z$1)^($Z18*2)),IF(AND($G18=1,AB$1&gt;($Y18+$Z18*2),AB$1&lt;=($Y18+$Z18*3)),-1*PMT(VLOOKUP($P18,'9 - Finance Strategy Parameters'!$B$3:$C$6,2)/12,$Z18*12,$M18*(1+$Z$1)^($Z18*3)),"FAILURE"))))))))))</f>
        <v>0</v>
      </c>
      <c r="AC18" s="159">
        <f>IF($F18=1,0,IF(AND($H18=1,AC$1&lt;=$Y18),$V18,IF(AND($H18=1,AC$1&gt;$Y18,AC$1&lt;=$Y18+$Z18),($T18*(1+$Z$1)^$Z18)/$Z18,IF(AND($H18=1,AC$1&gt;($Y18+$Z18),AC$1&lt;=($Y18+$Z18*2)),($T18*(1+$Z$1)^($Z18*2))/$Z18,IF(AND($H18=1,AC$1&gt;($Y18+$Z18*2),AC$1&lt;=($Y18+$Z18*3)),($T18*(1+$Z$1)^($Z18*3))/$Z18,IF(AND($H18=1,AC$1&gt;($Y18+$Z18*3),AC$1&lt;=($Y18+$Z18*4)),($T18*(1+$Z$1)^($Z18*4))/$Z18,IF(AND($G18=1,AC$1&lt;=$N18),0,IF(AND($G18=1,AC$1&gt;$N18,AC$1&lt;=($Y18+$Z18)),-1*PMT(VLOOKUP($P18,'9 - Finance Strategy Parameters'!$B$3:$C$6,2)/12,$Z18*12,$M18),IF(AND($G18=1,AC$1&gt;($Y18+$Z18),AC$1&lt;=($Y18+$Z18*2)),-1*PMT(VLOOKUP($P18,'9 - Finance Strategy Parameters'!$B$3:$C$6,2)/12,$Z18*12,$M18*(1+$Z$1)^($Z18*2)),IF(AND($G18=1,AC$1&gt;($Y18+$Z18*2),AC$1&lt;=($Y18+$Z18*3)),-1*PMT(VLOOKUP($P18,'9 - Finance Strategy Parameters'!$B$3:$C$6,2)/12,$Z18*12,$M18*(1+$Z$1)^($Z18*3)),"FAILURE"))))))))))</f>
        <v>0</v>
      </c>
      <c r="AD18" s="159">
        <f>IF($F18=1,0,IF(AND($H18=1,AD$1&lt;=$Y18),$V18,IF(AND($H18=1,AD$1&gt;$Y18,AD$1&lt;=$Y18+$Z18),($T18*(1+$Z$1)^$Z18)/$Z18,IF(AND($H18=1,AD$1&gt;($Y18+$Z18),AD$1&lt;=($Y18+$Z18*2)),($T18*(1+$Z$1)^($Z18*2))/$Z18,IF(AND($H18=1,AD$1&gt;($Y18+$Z18*2),AD$1&lt;=($Y18+$Z18*3)),($T18*(1+$Z$1)^($Z18*3))/$Z18,IF(AND($H18=1,AD$1&gt;($Y18+$Z18*3),AD$1&lt;=($Y18+$Z18*4)),($T18*(1+$Z$1)^($Z18*4))/$Z18,IF(AND($G18=1,AD$1&lt;=$N18),0,IF(AND($G18=1,AD$1&gt;$N18,AD$1&lt;=($Y18+$Z18)),-1*PMT(VLOOKUP($P18,'9 - Finance Strategy Parameters'!$B$3:$C$6,2)/12,$Z18*12,$M18),IF(AND($G18=1,AD$1&gt;($Y18+$Z18),AD$1&lt;=($Y18+$Z18*2)),-1*PMT(VLOOKUP($P18,'9 - Finance Strategy Parameters'!$B$3:$C$6,2)/12,$Z18*12,$M18*(1+$Z$1)^($Z18*2)),IF(AND($G18=1,AD$1&gt;($Y18+$Z18*2),AD$1&lt;=($Y18+$Z18*3)),-1*PMT(VLOOKUP($P18,'9 - Finance Strategy Parameters'!$B$3:$C$6,2)/12,$Z18*12,$M18*(1+$Z$1)^($Z18*3)),"FAILURE"))))))))))</f>
        <v>0</v>
      </c>
      <c r="AE18" s="159">
        <f>IF($F18=1,0,IF(AND($H18=1,AE$1&lt;=$Y18),$V18,IF(AND($H18=1,AE$1&gt;$Y18,AE$1&lt;=$Y18+$Z18),($T18*(1+$Z$1)^$Z18)/$Z18,IF(AND($H18=1,AE$1&gt;($Y18+$Z18),AE$1&lt;=($Y18+$Z18*2)),($T18*(1+$Z$1)^($Z18*2))/$Z18,IF(AND($H18=1,AE$1&gt;($Y18+$Z18*2),AE$1&lt;=($Y18+$Z18*3)),($T18*(1+$Z$1)^($Z18*3))/$Z18,IF(AND($H18=1,AE$1&gt;($Y18+$Z18*3),AE$1&lt;=($Y18+$Z18*4)),($T18*(1+$Z$1)^($Z18*4))/$Z18,IF(AND($G18=1,AE$1&lt;=$N18),0,IF(AND($G18=1,AE$1&gt;$N18,AE$1&lt;=($Y18+$Z18)),-1*PMT(VLOOKUP($P18,'9 - Finance Strategy Parameters'!$B$3:$C$6,2)/12,$Z18*12,$M18),IF(AND($G18=1,AE$1&gt;($Y18+$Z18),AE$1&lt;=($Y18+$Z18*2)),-1*PMT(VLOOKUP($P18,'9 - Finance Strategy Parameters'!$B$3:$C$6,2)/12,$Z18*12,$M18*(1+$Z$1)^($Z18*2)),IF(AND($G18=1,AE$1&gt;($Y18+$Z18*2),AE$1&lt;=($Y18+$Z18*3)),-1*PMT(VLOOKUP($P18,'9 - Finance Strategy Parameters'!$B$3:$C$6,2)/12,$Z18*12,$M18*(1+$Z$1)^($Z18*3)),"FAILURE"))))))))))</f>
        <v>0</v>
      </c>
      <c r="AF18" s="159">
        <f>IF($F18=1,0,IF(AND($H18=1,AF$1&lt;=$Y18),$V18,IF(AND($H18=1,AF$1&gt;$Y18,AF$1&lt;=$Y18+$Z18),($T18*(1+$Z$1)^$Z18)/$Z18,IF(AND($H18=1,AF$1&gt;($Y18+$Z18),AF$1&lt;=($Y18+$Z18*2)),($T18*(1+$Z$1)^($Z18*2))/$Z18,IF(AND($H18=1,AF$1&gt;($Y18+$Z18*2),AF$1&lt;=($Y18+$Z18*3)),($T18*(1+$Z$1)^($Z18*3))/$Z18,IF(AND($H18=1,AF$1&gt;($Y18+$Z18*3),AF$1&lt;=($Y18+$Z18*4)),($T18*(1+$Z$1)^($Z18*4))/$Z18,IF(AND($G18=1,AF$1&lt;=$N18),0,IF(AND($G18=1,AF$1&gt;$N18,AF$1&lt;=($Y18+$Z18)),-1*PMT(VLOOKUP($P18,'9 - Finance Strategy Parameters'!$B$3:$C$6,2)/12,$Z18*12,$M18),IF(AND($G18=1,AF$1&gt;($Y18+$Z18),AF$1&lt;=($Y18+$Z18*2)),-1*PMT(VLOOKUP($P18,'9 - Finance Strategy Parameters'!$B$3:$C$6,2)/12,$Z18*12,$M18*(1+$Z$1)^($Z18*2)),IF(AND($G18=1,AF$1&gt;($Y18+$Z18*2),AF$1&lt;=($Y18+$Z18*3)),-1*PMT(VLOOKUP($P18,'9 - Finance Strategy Parameters'!$B$3:$C$6,2)/12,$Z18*12,$M18*(1+$Z$1)^($Z18*3)),"FAILURE"))))))))))</f>
        <v>0</v>
      </c>
      <c r="AG18" s="159">
        <f>IF($F18=1,0,IF(AND($H18=1,AG$1&lt;=$Y18),$V18,IF(AND($H18=1,AG$1&gt;$Y18,AG$1&lt;=$Y18+$Z18),($T18*(1+$Z$1)^$Z18)/$Z18,IF(AND($H18=1,AG$1&gt;($Y18+$Z18),AG$1&lt;=($Y18+$Z18*2)),($T18*(1+$Z$1)^($Z18*2))/$Z18,IF(AND($H18=1,AG$1&gt;($Y18+$Z18*2),AG$1&lt;=($Y18+$Z18*3)),($T18*(1+$Z$1)^($Z18*3))/$Z18,IF(AND($H18=1,AG$1&gt;($Y18+$Z18*3),AG$1&lt;=($Y18+$Z18*4)),($T18*(1+$Z$1)^($Z18*4))/$Z18,IF(AND($G18=1,AG$1&lt;=$N18),0,IF(AND($G18=1,AG$1&gt;$N18,AG$1&lt;=($Y18+$Z18)),-1*PMT(VLOOKUP($P18,'9 - Finance Strategy Parameters'!$B$3:$C$6,2)/12,$Z18*12,$M18),IF(AND($G18=1,AG$1&gt;($Y18+$Z18),AG$1&lt;=($Y18+$Z18*2)),-1*PMT(VLOOKUP($P18,'9 - Finance Strategy Parameters'!$B$3:$C$6,2)/12,$Z18*12,$M18*(1+$Z$1)^($Z18*2)),IF(AND($G18=1,AG$1&gt;($Y18+$Z18*2),AG$1&lt;=($Y18+$Z18*3)),-1*PMT(VLOOKUP($P18,'9 - Finance Strategy Parameters'!$B$3:$C$6,2)/12,$Z18*12,$M18*(1+$Z$1)^($Z18*3)),"FAILURE"))))))))))</f>
        <v>0</v>
      </c>
      <c r="AH18" s="159">
        <f>IF($F18=1,0,IF(AND($H18=1,AH$1&lt;=$Y18),$V18,IF(AND($H18=1,AH$1&gt;$Y18,AH$1&lt;=$Y18+$Z18),($T18*(1+$Z$1)^$Z18)/$Z18,IF(AND($H18=1,AH$1&gt;($Y18+$Z18),AH$1&lt;=($Y18+$Z18*2)),($T18*(1+$Z$1)^($Z18*2))/$Z18,IF(AND($H18=1,AH$1&gt;($Y18+$Z18*2),AH$1&lt;=($Y18+$Z18*3)),($T18*(1+$Z$1)^($Z18*3))/$Z18,IF(AND($H18=1,AH$1&gt;($Y18+$Z18*3),AH$1&lt;=($Y18+$Z18*4)),($T18*(1+$Z$1)^($Z18*4))/$Z18,IF(AND($G18=1,AH$1&lt;=$N18),0,IF(AND($G18=1,AH$1&gt;$N18,AH$1&lt;=($Y18+$Z18)),-1*PMT(VLOOKUP($P18,'9 - Finance Strategy Parameters'!$B$3:$C$6,2)/12,$Z18*12,$M18),IF(AND($G18=1,AH$1&gt;($Y18+$Z18),AH$1&lt;=($Y18+$Z18*2)),-1*PMT(VLOOKUP($P18,'9 - Finance Strategy Parameters'!$B$3:$C$6,2)/12,$Z18*12,$M18*(1+$Z$1)^($Z18*2)),IF(AND($G18=1,AH$1&gt;($Y18+$Z18*2),AH$1&lt;=($Y18+$Z18*3)),-1*PMT(VLOOKUP($P18,'9 - Finance Strategy Parameters'!$B$3:$C$6,2)/12,$Z18*12,$M18*(1+$Z$1)^($Z18*3)),"FAILURE"))))))))))</f>
        <v>0</v>
      </c>
      <c r="AI18" s="159">
        <f>IF($F18=1,0,IF(AND($H18=1,AI$1&lt;=$Y18),$V18,IF(AND($H18=1,AI$1&gt;$Y18,AI$1&lt;=$Y18+$Z18),($T18*(1+$Z$1)^$Z18)/$Z18,IF(AND($H18=1,AI$1&gt;($Y18+$Z18),AI$1&lt;=($Y18+$Z18*2)),($T18*(1+$Z$1)^($Z18*2))/$Z18,IF(AND($H18=1,AI$1&gt;($Y18+$Z18*2),AI$1&lt;=($Y18+$Z18*3)),($T18*(1+$Z$1)^($Z18*3))/$Z18,IF(AND($H18=1,AI$1&gt;($Y18+$Z18*3),AI$1&lt;=($Y18+$Z18*4)),($T18*(1+$Z$1)^($Z18*4))/$Z18,IF(AND($G18=1,AI$1&lt;=$N18),0,IF(AND($G18=1,AI$1&gt;$N18,AI$1&lt;=($Y18+$Z18)),-1*PMT(VLOOKUP($P18,'9 - Finance Strategy Parameters'!$B$3:$C$6,2)/12,$Z18*12,$M18),IF(AND($G18=1,AI$1&gt;($Y18+$Z18),AI$1&lt;=($Y18+$Z18*2)),-1*PMT(VLOOKUP($P18,'9 - Finance Strategy Parameters'!$B$3:$C$6,2)/12,$Z18*12,$M18*(1+$Z$1)^($Z18*2)),IF(AND($G18=1,AI$1&gt;($Y18+$Z18*2),AI$1&lt;=($Y18+$Z18*3)),-1*PMT(VLOOKUP($P18,'9 - Finance Strategy Parameters'!$B$3:$C$6,2)/12,$Z18*12,$M18*(1+$Z$1)^($Z18*3)),"FAILURE"))))))))))</f>
        <v>0</v>
      </c>
      <c r="AJ18" s="159">
        <f>IF($F18=1,0,IF(AND($H18=1,AJ$1&lt;=$Y18),$V18,IF(AND($H18=1,AJ$1&gt;$Y18,AJ$1&lt;=$Y18+$Z18),($T18*(1+$Z$1)^$Z18)/$Z18,IF(AND($H18=1,AJ$1&gt;($Y18+$Z18),AJ$1&lt;=($Y18+$Z18*2)),($T18*(1+$Z$1)^($Z18*2))/$Z18,IF(AND($H18=1,AJ$1&gt;($Y18+$Z18*2),AJ$1&lt;=($Y18+$Z18*3)),($T18*(1+$Z$1)^($Z18*3))/$Z18,IF(AND($H18=1,AJ$1&gt;($Y18+$Z18*3),AJ$1&lt;=($Y18+$Z18*4)),($T18*(1+$Z$1)^($Z18*4))/$Z18,IF(AND($G18=1,AJ$1&lt;=$N18),0,IF(AND($G18=1,AJ$1&gt;$N18,AJ$1&lt;=($Y18+$Z18)),-1*PMT(VLOOKUP($P18,'9 - Finance Strategy Parameters'!$B$3:$C$6,2)/12,$Z18*12,$M18),IF(AND($G18=1,AJ$1&gt;($Y18+$Z18),AJ$1&lt;=($Y18+$Z18*2)),-1*PMT(VLOOKUP($P18,'9 - Finance Strategy Parameters'!$B$3:$C$6,2)/12,$Z18*12,$M18*(1+$Z$1)^($Z18*2)),IF(AND($G18=1,AJ$1&gt;($Y18+$Z18*2),AJ$1&lt;=($Y18+$Z18*3)),-1*PMT(VLOOKUP($P18,'9 - Finance Strategy Parameters'!$B$3:$C$6,2)/12,$Z18*12,$M18*(1+$Z$1)^($Z18*3)),"FAILURE"))))))))))</f>
        <v>0</v>
      </c>
      <c r="AK18" s="159">
        <f>IF($F18=1,0,IF(AND($H18=1,AK$1&lt;=$Y18),$V18,IF(AND($H18=1,AK$1&gt;$Y18,AK$1&lt;=$Y18+$Z18),($T18*(1+$Z$1)^$Z18)/$Z18,IF(AND($H18=1,AK$1&gt;($Y18+$Z18),AK$1&lt;=($Y18+$Z18*2)),($T18*(1+$Z$1)^($Z18*2))/$Z18,IF(AND($H18=1,AK$1&gt;($Y18+$Z18*2),AK$1&lt;=($Y18+$Z18*3)),($T18*(1+$Z$1)^($Z18*3))/$Z18,IF(AND($H18=1,AK$1&gt;($Y18+$Z18*3),AK$1&lt;=($Y18+$Z18*4)),($T18*(1+$Z$1)^($Z18*4))/$Z18,IF(AND($G18=1,AK$1&lt;=$N18),0,IF(AND($G18=1,AK$1&gt;$N18,AK$1&lt;=($Y18+$Z18)),-1*PMT(VLOOKUP($P18,'9 - Finance Strategy Parameters'!$B$3:$C$6,2)/12,$Z18*12,$M18),IF(AND($G18=1,AK$1&gt;($Y18+$Z18),AK$1&lt;=($Y18+$Z18*2)),-1*PMT(VLOOKUP($P18,'9 - Finance Strategy Parameters'!$B$3:$C$6,2)/12,$Z18*12,$M18*(1+$Z$1)^($Z18*2)),IF(AND($G18=1,AK$1&gt;($Y18+$Z18*2),AK$1&lt;=($Y18+$Z18*3)),-1*PMT(VLOOKUP($P18,'9 - Finance Strategy Parameters'!$B$3:$C$6,2)/12,$Z18*12,$M18*(1+$Z$1)^($Z18*3)),"FAILURE"))))))))))</f>
        <v>0</v>
      </c>
      <c r="AL18" s="159">
        <f>IF($F18=1,0,IF(AND($H18=1,AL$1&lt;=$Y18),$V18,IF(AND($H18=1,AL$1&gt;$Y18,AL$1&lt;=$Y18+$Z18),($T18*(1+$Z$1)^$Z18)/$Z18,IF(AND($H18=1,AL$1&gt;($Y18+$Z18),AL$1&lt;=($Y18+$Z18*2)),($T18*(1+$Z$1)^($Z18*2))/$Z18,IF(AND($H18=1,AL$1&gt;($Y18+$Z18*2),AL$1&lt;=($Y18+$Z18*3)),($T18*(1+$Z$1)^($Z18*3))/$Z18,IF(AND($H18=1,AL$1&gt;($Y18+$Z18*3),AL$1&lt;=($Y18+$Z18*4)),($T18*(1+$Z$1)^($Z18*4))/$Z18,IF(AND($G18=1,AL$1&lt;=$N18),0,IF(AND($G18=1,AL$1&gt;$N18,AL$1&lt;=($Y18+$Z18)),-1*PMT(VLOOKUP($P18,'9 - Finance Strategy Parameters'!$B$3:$C$6,2)/12,$Z18*12,$M18),IF(AND($G18=1,AL$1&gt;($Y18+$Z18),AL$1&lt;=($Y18+$Z18*2)),-1*PMT(VLOOKUP($P18,'9 - Finance Strategy Parameters'!$B$3:$C$6,2)/12,$Z18*12,$M18*(1+$Z$1)^($Z18*2)),IF(AND($G18=1,AL$1&gt;($Y18+$Z18*2),AL$1&lt;=($Y18+$Z18*3)),-1*PMT(VLOOKUP($P18,'9 - Finance Strategy Parameters'!$B$3:$C$6,2)/12,$Z18*12,$M18*(1+$Z$1)^($Z18*3)),"FAILURE"))))))))))</f>
        <v>0</v>
      </c>
      <c r="AM18" s="159">
        <f>IF($F18=1,0,IF(AND($H18=1,AM$1&lt;=$Y18),$V18,IF(AND($H18=1,AM$1&gt;$Y18,AM$1&lt;=$Y18+$Z18),($T18*(1+$Z$1)^$Z18)/$Z18,IF(AND($H18=1,AM$1&gt;($Y18+$Z18),AM$1&lt;=($Y18+$Z18*2)),($T18*(1+$Z$1)^($Z18*2))/$Z18,IF(AND($H18=1,AM$1&gt;($Y18+$Z18*2),AM$1&lt;=($Y18+$Z18*3)),($T18*(1+$Z$1)^($Z18*3))/$Z18,IF(AND($H18=1,AM$1&gt;($Y18+$Z18*3),AM$1&lt;=($Y18+$Z18*4)),($T18*(1+$Z$1)^($Z18*4))/$Z18,IF(AND($G18=1,AM$1&lt;=$N18),0,IF(AND($G18=1,AM$1&gt;$N18,AM$1&lt;=($Y18+$Z18)),-1*PMT(VLOOKUP($P18,'9 - Finance Strategy Parameters'!$B$3:$C$6,2)/12,$Z18*12,$M18),IF(AND($G18=1,AM$1&gt;($Y18+$Z18),AM$1&lt;=($Y18+$Z18*2)),-1*PMT(VLOOKUP($P18,'9 - Finance Strategy Parameters'!$B$3:$C$6,2)/12,$Z18*12,$M18*(1+$Z$1)^($Z18*2)),IF(AND($G18=1,AM$1&gt;($Y18+$Z18*2),AM$1&lt;=($Y18+$Z18*3)),-1*PMT(VLOOKUP($P18,'9 - Finance Strategy Parameters'!$B$3:$C$6,2)/12,$Z18*12,$M18*(1+$Z$1)^($Z18*3)),"FAILURE"))))))))))</f>
        <v>0</v>
      </c>
      <c r="AN18" s="159">
        <f>IF($F18=1,0,IF(AND($H18=1,AN$1&lt;=$Y18),$V18,IF(AND($H18=1,AN$1&gt;$Y18,AN$1&lt;=$Y18+$Z18),($T18*(1+$Z$1)^$Z18)/$Z18,IF(AND($H18=1,AN$1&gt;($Y18+$Z18),AN$1&lt;=($Y18+$Z18*2)),($T18*(1+$Z$1)^($Z18*2))/$Z18,IF(AND($H18=1,AN$1&gt;($Y18+$Z18*2),AN$1&lt;=($Y18+$Z18*3)),($T18*(1+$Z$1)^($Z18*3))/$Z18,IF(AND($H18=1,AN$1&gt;($Y18+$Z18*3),AN$1&lt;=($Y18+$Z18*4)),($T18*(1+$Z$1)^($Z18*4))/$Z18,IF(AND($G18=1,AN$1&lt;=$N18),0,IF(AND($G18=1,AN$1&gt;$N18,AN$1&lt;=($Y18+$Z18)),-1*PMT(VLOOKUP($P18,'9 - Finance Strategy Parameters'!$B$3:$C$6,2)/12,$Z18*12,$M18),IF(AND($G18=1,AN$1&gt;($Y18+$Z18),AN$1&lt;=($Y18+$Z18*2)),-1*PMT(VLOOKUP($P18,'9 - Finance Strategy Parameters'!$B$3:$C$6,2)/12,$Z18*12,$M18*(1+$Z$1)^($Z18*2)),IF(AND($G18=1,AN$1&gt;($Y18+$Z18*2),AN$1&lt;=($Y18+$Z18*3)),-1*PMT(VLOOKUP($P18,'9 - Finance Strategy Parameters'!$B$3:$C$6,2)/12,$Z18*12,$M18*(1+$Z$1)^($Z18*3)),"FAILURE"))))))))))</f>
        <v>0</v>
      </c>
      <c r="AO18" s="159">
        <f>IF($F18=1,0,IF(AND($H18=1,AO$1&lt;=$Y18),$V18,IF(AND($H18=1,AO$1&gt;$Y18,AO$1&lt;=$Y18+$Z18),($T18*(1+$Z$1)^$Z18)/$Z18,IF(AND($H18=1,AO$1&gt;($Y18+$Z18),AO$1&lt;=($Y18+$Z18*2)),($T18*(1+$Z$1)^($Z18*2))/$Z18,IF(AND($H18=1,AO$1&gt;($Y18+$Z18*2),AO$1&lt;=($Y18+$Z18*3)),($T18*(1+$Z$1)^($Z18*3))/$Z18,IF(AND($H18=1,AO$1&gt;($Y18+$Z18*3),AO$1&lt;=($Y18+$Z18*4)),($T18*(1+$Z$1)^($Z18*4))/$Z18,IF(AND($G18=1,AO$1&lt;=$N18),0,IF(AND($G18=1,AO$1&gt;$N18,AO$1&lt;=($Y18+$Z18)),-1*PMT(VLOOKUP($P18,'9 - Finance Strategy Parameters'!$B$3:$C$6,2)/12,$Z18*12,$M18),IF(AND($G18=1,AO$1&gt;($Y18+$Z18),AO$1&lt;=($Y18+$Z18*2)),-1*PMT(VLOOKUP($P18,'9 - Finance Strategy Parameters'!$B$3:$C$6,2)/12,$Z18*12,$M18*(1+$Z$1)^($Z18*2)),IF(AND($G18=1,AO$1&gt;($Y18+$Z18*2),AO$1&lt;=($Y18+$Z18*3)),-1*PMT(VLOOKUP($P18,'9 - Finance Strategy Parameters'!$B$3:$C$6,2)/12,$Z18*12,$M18*(1+$Z$1)^($Z18*3)),"FAILURE"))))))))))</f>
        <v>0</v>
      </c>
      <c r="AP18" s="159">
        <f>IF($F18=1,0,IF(AND($H18=1,AP$1&lt;=$Y18),$V18,IF(AND($H18=1,AP$1&gt;$Y18,AP$1&lt;=$Y18+$Z18),($T18*(1+$Z$1)^$Z18)/$Z18,IF(AND($H18=1,AP$1&gt;($Y18+$Z18),AP$1&lt;=($Y18+$Z18*2)),($T18*(1+$Z$1)^($Z18*2))/$Z18,IF(AND($H18=1,AP$1&gt;($Y18+$Z18*2),AP$1&lt;=($Y18+$Z18*3)),($T18*(1+$Z$1)^($Z18*3))/$Z18,IF(AND($H18=1,AP$1&gt;($Y18+$Z18*3),AP$1&lt;=($Y18+$Z18*4)),($T18*(1+$Z$1)^($Z18*4))/$Z18,IF(AND($G18=1,AP$1&lt;=$N18),0,IF(AND($G18=1,AP$1&gt;$N18,AP$1&lt;=($Y18+$Z18)),-1*PMT(VLOOKUP($P18,'9 - Finance Strategy Parameters'!$B$3:$C$6,2)/12,$Z18*12,$M18),IF(AND($G18=1,AP$1&gt;($Y18+$Z18),AP$1&lt;=($Y18+$Z18*2)),-1*PMT(VLOOKUP($P18,'9 - Finance Strategy Parameters'!$B$3:$C$6,2)/12,$Z18*12,$M18*(1+$Z$1)^($Z18*2)),IF(AND($G18=1,AP$1&gt;($Y18+$Z18*2),AP$1&lt;=($Y18+$Z18*3)),-1*PMT(VLOOKUP($P18,'9 - Finance Strategy Parameters'!$B$3:$C$6,2)/12,$Z18*12,$M18*(1+$Z$1)^($Z18*3)),"FAILURE"))))))))))</f>
        <v>0</v>
      </c>
      <c r="AQ18" s="159">
        <f>IF($F18=1,0,IF(AND($H18=1,AQ$1&lt;=$Y18),$V18,IF(AND($H18=1,AQ$1&gt;$Y18,AQ$1&lt;=$Y18+$Z18),($T18*(1+$Z$1)^$Z18)/$Z18,IF(AND($H18=1,AQ$1&gt;($Y18+$Z18),AQ$1&lt;=($Y18+$Z18*2)),($T18*(1+$Z$1)^($Z18*2))/$Z18,IF(AND($H18=1,AQ$1&gt;($Y18+$Z18*2),AQ$1&lt;=($Y18+$Z18*3)),($T18*(1+$Z$1)^($Z18*3))/$Z18,IF(AND($H18=1,AQ$1&gt;($Y18+$Z18*3),AQ$1&lt;=($Y18+$Z18*4)),($T18*(1+$Z$1)^($Z18*4))/$Z18,IF(AND($G18=1,AQ$1&lt;=$N18),0,IF(AND($G18=1,AQ$1&gt;$N18,AQ$1&lt;=($Y18+$Z18)),-1*PMT(VLOOKUP($P18,'9 - Finance Strategy Parameters'!$B$3:$C$6,2)/12,$Z18*12,$M18),IF(AND($G18=1,AQ$1&gt;($Y18+$Z18),AQ$1&lt;=($Y18+$Z18*2)),-1*PMT(VLOOKUP($P18,'9 - Finance Strategy Parameters'!$B$3:$C$6,2)/12,$Z18*12,$M18*(1+$Z$1)^($Z18*2)),IF(AND($G18=1,AQ$1&gt;($Y18+$Z18*2),AQ$1&lt;=($Y18+$Z18*3)),-1*PMT(VLOOKUP($P18,'9 - Finance Strategy Parameters'!$B$3:$C$6,2)/12,$Z18*12,$M18*(1+$Z$1)^($Z18*3)),"FAILURE"))))))))))</f>
        <v>0</v>
      </c>
      <c r="AR18" s="159">
        <f>IF($F18=1,0,IF(AND($H18=1,AR$1&lt;=$Y18),$V18,IF(AND($H18=1,AR$1&gt;$Y18,AR$1&lt;=$Y18+$Z18),($T18*(1+$Z$1)^$Z18)/$Z18,IF(AND($H18=1,AR$1&gt;($Y18+$Z18),AR$1&lt;=($Y18+$Z18*2)),($T18*(1+$Z$1)^($Z18*2))/$Z18,IF(AND($H18=1,AR$1&gt;($Y18+$Z18*2),AR$1&lt;=($Y18+$Z18*3)),($T18*(1+$Z$1)^($Z18*3))/$Z18,IF(AND($H18=1,AR$1&gt;($Y18+$Z18*3),AR$1&lt;=($Y18+$Z18*4)),($T18*(1+$Z$1)^($Z18*4))/$Z18,IF(AND($G18=1,AR$1&lt;=$N18),0,IF(AND($G18=1,AR$1&gt;$N18,AR$1&lt;=($Y18+$Z18)),-1*PMT(VLOOKUP($P18,'9 - Finance Strategy Parameters'!$B$3:$C$6,2)/12,$Z18*12,$M18),IF(AND($G18=1,AR$1&gt;($Y18+$Z18),AR$1&lt;=($Y18+$Z18*2)),-1*PMT(VLOOKUP($P18,'9 - Finance Strategy Parameters'!$B$3:$C$6,2)/12,$Z18*12,$M18*(1+$Z$1)^($Z18*2)),IF(AND($G18=1,AR$1&gt;($Y18+$Z18*2),AR$1&lt;=($Y18+$Z18*3)),-1*PMT(VLOOKUP($P18,'9 - Finance Strategy Parameters'!$B$3:$C$6,2)/12,$Z18*12,$M18*(1+$Z$1)^($Z18*3)),"FAILURE"))))))))))</f>
        <v>0</v>
      </c>
      <c r="AS18" s="159">
        <f>IF($F18=1,0,IF(AND($H18=1,AS$1&lt;=$Y18),$V18,IF(AND($H18=1,AS$1&gt;$Y18,AS$1&lt;=$Y18+$Z18),($T18*(1+$Z$1)^$Z18)/$Z18,IF(AND($H18=1,AS$1&gt;($Y18+$Z18),AS$1&lt;=($Y18+$Z18*2)),($T18*(1+$Z$1)^($Z18*2))/$Z18,IF(AND($H18=1,AS$1&gt;($Y18+$Z18*2),AS$1&lt;=($Y18+$Z18*3)),($T18*(1+$Z$1)^($Z18*3))/$Z18,IF(AND($H18=1,AS$1&gt;($Y18+$Z18*3),AS$1&lt;=($Y18+$Z18*4)),($T18*(1+$Z$1)^($Z18*4))/$Z18,IF(AND($G18=1,AS$1&lt;=$N18),0,IF(AND($G18=1,AS$1&gt;$N18,AS$1&lt;=($Y18+$Z18)),-1*PMT(VLOOKUP($P18,'9 - Finance Strategy Parameters'!$B$3:$C$6,2)/12,$Z18*12,$M18),IF(AND($G18=1,AS$1&gt;($Y18+$Z18),AS$1&lt;=($Y18+$Z18*2)),-1*PMT(VLOOKUP($P18,'9 - Finance Strategy Parameters'!$B$3:$C$6,2)/12,$Z18*12,$M18*(1+$Z$1)^($Z18*2)),IF(AND($G18=1,AS$1&gt;($Y18+$Z18*2),AS$1&lt;=($Y18+$Z18*3)),-1*PMT(VLOOKUP($P18,'9 - Finance Strategy Parameters'!$B$3:$C$6,2)/12,$Z18*12,$M18*(1+$Z$1)^($Z18*3)),"FAILURE"))))))))))</f>
        <v>0</v>
      </c>
      <c r="AT18" s="159">
        <f>IF($F18=1,0,IF(AND($H18=1,AT$1&lt;=$Y18),$V18,IF(AND($H18=1,AT$1&gt;$Y18,AT$1&lt;=$Y18+$Z18),($T18*(1+$Z$1)^$Z18)/$Z18,IF(AND($H18=1,AT$1&gt;($Y18+$Z18),AT$1&lt;=($Y18+$Z18*2)),($T18*(1+$Z$1)^($Z18*2))/$Z18,IF(AND($H18=1,AT$1&gt;($Y18+$Z18*2),AT$1&lt;=($Y18+$Z18*3)),($T18*(1+$Z$1)^($Z18*3))/$Z18,IF(AND($H18=1,AT$1&gt;($Y18+$Z18*3),AT$1&lt;=($Y18+$Z18*4)),($T18*(1+$Z$1)^($Z18*4))/$Z18,IF(AND($G18=1,AT$1&lt;=$N18),0,IF(AND($G18=1,AT$1&gt;$N18,AT$1&lt;=($Y18+$Z18)),-1*PMT(VLOOKUP($P18,'9 - Finance Strategy Parameters'!$B$3:$C$6,2)/12,$Z18*12,$M18),IF(AND($G18=1,AT$1&gt;($Y18+$Z18),AT$1&lt;=($Y18+$Z18*2)),-1*PMT(VLOOKUP($P18,'9 - Finance Strategy Parameters'!$B$3:$C$6,2)/12,$Z18*12,$M18*(1+$Z$1)^($Z18*2)),IF(AND($G18=1,AT$1&gt;($Y18+$Z18*2),AT$1&lt;=($Y18+$Z18*3)),-1*PMT(VLOOKUP($P18,'9 - Finance Strategy Parameters'!$B$3:$C$6,2)/12,$Z18*12,$M18*(1+$Z$1)^($Z18*3)),"FAILURE"))))))))))</f>
        <v>0</v>
      </c>
      <c r="AU18" s="159">
        <f>IF($F18=1,0,IF(AND($H18=1,AU$1&lt;=$Y18),$V18,IF(AND($H18=1,AU$1&gt;$Y18,AU$1&lt;=$Y18+$Z18),($T18*(1+$Z$1)^$Z18)/$Z18,IF(AND($H18=1,AU$1&gt;($Y18+$Z18),AU$1&lt;=($Y18+$Z18*2)),($T18*(1+$Z$1)^($Z18*2))/$Z18,IF(AND($H18=1,AU$1&gt;($Y18+$Z18*2),AU$1&lt;=($Y18+$Z18*3)),($T18*(1+$Z$1)^($Z18*3))/$Z18,IF(AND($H18=1,AU$1&gt;($Y18+$Z18*3),AU$1&lt;=($Y18+$Z18*4)),($T18*(1+$Z$1)^($Z18*4))/$Z18,IF(AND($G18=1,AU$1&lt;=$N18),0,IF(AND($G18=1,AU$1&gt;$N18,AU$1&lt;=($Y18+$Z18)),-1*PMT(VLOOKUP($P18,'9 - Finance Strategy Parameters'!$B$3:$C$6,2)/12,$Z18*12,$M18),IF(AND($G18=1,AU$1&gt;($Y18+$Z18),AU$1&lt;=($Y18+$Z18*2)),-1*PMT(VLOOKUP($P18,'9 - Finance Strategy Parameters'!$B$3:$C$6,2)/12,$Z18*12,$M18*(1+$Z$1)^($Z18*2)),IF(AND($G18=1,AU$1&gt;($Y18+$Z18*2),AU$1&lt;=($Y18+$Z18*3)),-1*PMT(VLOOKUP($P18,'9 - Finance Strategy Parameters'!$B$3:$C$6,2)/12,$Z18*12,$M18*(1+$Z$1)^($Z18*3)),"FAILURE"))))))))))</f>
        <v>0</v>
      </c>
      <c r="AV18" s="159">
        <f>IF($F18=1,0,IF(AND($H18=1,AV$1&lt;=$Y18),$V18,IF(AND($H18=1,AV$1&gt;$Y18,AV$1&lt;=$Y18+$Z18),($T18*(1+$Z$1)^$Z18)/$Z18,IF(AND($H18=1,AV$1&gt;($Y18+$Z18),AV$1&lt;=($Y18+$Z18*2)),($T18*(1+$Z$1)^($Z18*2))/$Z18,IF(AND($H18=1,AV$1&gt;($Y18+$Z18*2),AV$1&lt;=($Y18+$Z18*3)),($T18*(1+$Z$1)^($Z18*3))/$Z18,IF(AND($H18=1,AV$1&gt;($Y18+$Z18*3),AV$1&lt;=($Y18+$Z18*4)),($T18*(1+$Z$1)^($Z18*4))/$Z18,IF(AND($G18=1,AV$1&lt;=$N18),0,IF(AND($G18=1,AV$1&gt;$N18,AV$1&lt;=($Y18+$Z18)),-1*PMT(VLOOKUP($P18,'9 - Finance Strategy Parameters'!$B$3:$C$6,2)/12,$Z18*12,$M18),IF(AND($G18=1,AV$1&gt;($Y18+$Z18),AV$1&lt;=($Y18+$Z18*2)),-1*PMT(VLOOKUP($P18,'9 - Finance Strategy Parameters'!$B$3:$C$6,2)/12,$Z18*12,$M18*(1+$Z$1)^($Z18*2)),IF(AND($G18=1,AV$1&gt;($Y18+$Z18*2),AV$1&lt;=($Y18+$Z18*3)),-1*PMT(VLOOKUP($P18,'9 - Finance Strategy Parameters'!$B$3:$C$6,2)/12,$Z18*12,$M18*(1+$Z$1)^($Z18*3)),"FAILURE"))))))))))</f>
        <v>0</v>
      </c>
      <c r="AW18" s="159">
        <f>IF($F18=1,0,IF(AND($H18=1,AW$1&lt;=$Y18),$V18,IF(AND($H18=1,AW$1&gt;$Y18,AW$1&lt;=$Y18+$Z18),($T18*(1+$Z$1)^$Z18)/$Z18,IF(AND($H18=1,AW$1&gt;($Y18+$Z18),AW$1&lt;=($Y18+$Z18*2)),($T18*(1+$Z$1)^($Z18*2))/$Z18,IF(AND($H18=1,AW$1&gt;($Y18+$Z18*2),AW$1&lt;=($Y18+$Z18*3)),($T18*(1+$Z$1)^($Z18*3))/$Z18,IF(AND($H18=1,AW$1&gt;($Y18+$Z18*3),AW$1&lt;=($Y18+$Z18*4)),($T18*(1+$Z$1)^($Z18*4))/$Z18,IF(AND($G18=1,AW$1&lt;=$N18),0,IF(AND($G18=1,AW$1&gt;$N18,AW$1&lt;=($Y18+$Z18)),-1*PMT(VLOOKUP($P18,'9 - Finance Strategy Parameters'!$B$3:$C$6,2)/12,$Z18*12,$M18),IF(AND($G18=1,AW$1&gt;($Y18+$Z18),AW$1&lt;=($Y18+$Z18*2)),-1*PMT(VLOOKUP($P18,'9 - Finance Strategy Parameters'!$B$3:$C$6,2)/12,$Z18*12,$M18*(1+$Z$1)^($Z18*2)),IF(AND($G18=1,AW$1&gt;($Y18+$Z18*2),AW$1&lt;=($Y18+$Z18*3)),-1*PMT(VLOOKUP($P18,'9 - Finance Strategy Parameters'!$B$3:$C$6,2)/12,$Z18*12,$M18*(1+$Z$1)^($Z18*3)),"FAILURE"))))))))))</f>
        <v>0</v>
      </c>
      <c r="AX18" s="159">
        <f>IF($F18=1,0,IF(AND($H18=1,AX$1&lt;=$Y18),$V18,IF(AND($H18=1,AX$1&gt;$Y18,AX$1&lt;=$Y18+$Z18),($T18*(1+$Z$1)^$Z18)/$Z18,IF(AND($H18=1,AX$1&gt;($Y18+$Z18),AX$1&lt;=($Y18+$Z18*2)),($T18*(1+$Z$1)^($Z18*2))/$Z18,IF(AND($H18=1,AX$1&gt;($Y18+$Z18*2),AX$1&lt;=($Y18+$Z18*3)),($T18*(1+$Z$1)^($Z18*3))/$Z18,IF(AND($H18=1,AX$1&gt;($Y18+$Z18*3),AX$1&lt;=($Y18+$Z18*4)),($T18*(1+$Z$1)^($Z18*4))/$Z18,IF(AND($G18=1,AX$1&lt;=$N18),0,IF(AND($G18=1,AX$1&gt;$N18,AX$1&lt;=($Y18+$Z18)),-1*PMT(VLOOKUP($P18,'9 - Finance Strategy Parameters'!$B$3:$C$6,2)/12,$Z18*12,$M18),IF(AND($G18=1,AX$1&gt;($Y18+$Z18),AX$1&lt;=($Y18+$Z18*2)),-1*PMT(VLOOKUP($P18,'9 - Finance Strategy Parameters'!$B$3:$C$6,2)/12,$Z18*12,$M18*(1+$Z$1)^($Z18*2)),IF(AND($G18=1,AX$1&gt;($Y18+$Z18*2),AX$1&lt;=($Y18+$Z18*3)),-1*PMT(VLOOKUP($P18,'9 - Finance Strategy Parameters'!$B$3:$C$6,2)/12,$Z18*12,$M18*(1+$Z$1)^($Z18*3)),"FAILURE"))))))))))</f>
        <v>0</v>
      </c>
      <c r="AY18" s="159">
        <f>IF($F18=1,0,IF(AND($H18=1,AY$1&lt;=$Y18),$V18,IF(AND($H18=1,AY$1&gt;$Y18,AY$1&lt;=$Y18+$Z18),($T18*(1+$Z$1)^$Z18)/$Z18,IF(AND($H18=1,AY$1&gt;($Y18+$Z18),AY$1&lt;=($Y18+$Z18*2)),($T18*(1+$Z$1)^($Z18*2))/$Z18,IF(AND($H18=1,AY$1&gt;($Y18+$Z18*2),AY$1&lt;=($Y18+$Z18*3)),($T18*(1+$Z$1)^($Z18*3))/$Z18,IF(AND($H18=1,AY$1&gt;($Y18+$Z18*3),AY$1&lt;=($Y18+$Z18*4)),($T18*(1+$Z$1)^($Z18*4))/$Z18,IF(AND($G18=1,AY$1&lt;=$N18),0,IF(AND($G18=1,AY$1&gt;$N18,AY$1&lt;=($Y18+$Z18)),-1*PMT(VLOOKUP($P18,'9 - Finance Strategy Parameters'!$B$3:$C$6,2)/12,$Z18*12,$M18),IF(AND($G18=1,AY$1&gt;($Y18+$Z18),AY$1&lt;=($Y18+$Z18*2)),-1*PMT(VLOOKUP($P18,'9 - Finance Strategy Parameters'!$B$3:$C$6,2)/12,$Z18*12,$M18*(1+$Z$1)^($Z18*2)),IF(AND($G18=1,AY$1&gt;($Y18+$Z18*2),AY$1&lt;=($Y18+$Z18*3)),-1*PMT(VLOOKUP($P18,'9 - Finance Strategy Parameters'!$B$3:$C$6,2)/12,$Z18*12,$M18*(1+$Z$1)^($Z18*3)),"FAILURE"))))))))))</f>
        <v>0</v>
      </c>
      <c r="AZ18" s="159">
        <f>IF($F18=1,0,IF(AND($H18=1,AZ$1&lt;=$Y18),$V18,IF(AND($H18=1,AZ$1&gt;$Y18,AZ$1&lt;=$Y18+$Z18),($T18*(1+$Z$1)^$Z18)/$Z18,IF(AND($H18=1,AZ$1&gt;($Y18+$Z18),AZ$1&lt;=($Y18+$Z18*2)),($T18*(1+$Z$1)^($Z18*2))/$Z18,IF(AND($H18=1,AZ$1&gt;($Y18+$Z18*2),AZ$1&lt;=($Y18+$Z18*3)),($T18*(1+$Z$1)^($Z18*3))/$Z18,IF(AND($H18=1,AZ$1&gt;($Y18+$Z18*3),AZ$1&lt;=($Y18+$Z18*4)),($T18*(1+$Z$1)^($Z18*4))/$Z18,IF(AND($G18=1,AZ$1&lt;=$N18),0,IF(AND($G18=1,AZ$1&gt;$N18,AZ$1&lt;=($Y18+$Z18)),-1*PMT(VLOOKUP($P18,'9 - Finance Strategy Parameters'!$B$3:$C$6,2)/12,$Z18*12,$M18),IF(AND($G18=1,AZ$1&gt;($Y18+$Z18),AZ$1&lt;=($Y18+$Z18*2)),-1*PMT(VLOOKUP($P18,'9 - Finance Strategy Parameters'!$B$3:$C$6,2)/12,$Z18*12,$M18*(1+$Z$1)^($Z18*2)),IF(AND($G18=1,AZ$1&gt;($Y18+$Z18*2),AZ$1&lt;=($Y18+$Z18*3)),-1*PMT(VLOOKUP($P18,'9 - Finance Strategy Parameters'!$B$3:$C$6,2)/12,$Z18*12,$M18*(1+$Z$1)^($Z18*3)),"FAILURE"))))))))))</f>
        <v>0</v>
      </c>
      <c r="BA18" s="159">
        <f>IF($F18=1,0,IF(AND($H18=1,BA$1&lt;=$Y18),$V18,IF(AND($H18=1,BA$1&gt;$Y18,BA$1&lt;=$Y18+$Z18),($T18*(1+$Z$1)^$Z18)/$Z18,IF(AND($H18=1,BA$1&gt;($Y18+$Z18),BA$1&lt;=($Y18+$Z18*2)),($T18*(1+$Z$1)^($Z18*2))/$Z18,IF(AND($H18=1,BA$1&gt;($Y18+$Z18*2),BA$1&lt;=($Y18+$Z18*3)),($T18*(1+$Z$1)^($Z18*3))/$Z18,IF(AND($H18=1,BA$1&gt;($Y18+$Z18*3),BA$1&lt;=($Y18+$Z18*4)),($T18*(1+$Z$1)^($Z18*4))/$Z18,IF(AND($G18=1,BA$1&lt;=$N18),0,IF(AND($G18=1,BA$1&gt;$N18,BA$1&lt;=($Y18+$Z18)),-1*PMT(VLOOKUP($P18,'9 - Finance Strategy Parameters'!$B$3:$C$6,2)/12,$Z18*12,$M18),IF(AND($G18=1,BA$1&gt;($Y18+$Z18),BA$1&lt;=($Y18+$Z18*2)),-1*PMT(VLOOKUP($P18,'9 - Finance Strategy Parameters'!$B$3:$C$6,2)/12,$Z18*12,$M18*(1+$Z$1)^($Z18*2)),IF(AND($G18=1,BA$1&gt;($Y18+$Z18*2),BA$1&lt;=($Y18+$Z18*3)),-1*PMT(VLOOKUP($P18,'9 - Finance Strategy Parameters'!$B$3:$C$6,2)/12,$Z18*12,$M18*(1+$Z$1)^($Z18*3)),"FAILURE"))))))))))</f>
        <v>0</v>
      </c>
      <c r="BB18" s="159">
        <f>IF($F18=1,0,IF(AND($H18=1,BB$1&lt;=$Y18),$V18,IF(AND($H18=1,BB$1&gt;$Y18,BB$1&lt;=$Y18+$Z18),($T18*(1+$Z$1)^$Z18)/$Z18,IF(AND($H18=1,BB$1&gt;($Y18+$Z18),BB$1&lt;=($Y18+$Z18*2)),($T18*(1+$Z$1)^($Z18*2))/$Z18,IF(AND($H18=1,BB$1&gt;($Y18+$Z18*2),BB$1&lt;=($Y18+$Z18*3)),($T18*(1+$Z$1)^($Z18*3))/$Z18,IF(AND($H18=1,BB$1&gt;($Y18+$Z18*3),BB$1&lt;=($Y18+$Z18*4)),($T18*(1+$Z$1)^($Z18*4))/$Z18,IF(AND($G18=1,BB$1&lt;=$N18),0,IF(AND($G18=1,BB$1&gt;$N18,BB$1&lt;=($Y18+$Z18)),-1*PMT(VLOOKUP($P18,'9 - Finance Strategy Parameters'!$B$3:$C$6,2)/12,$Z18*12,$M18),IF(AND($G18=1,BB$1&gt;($Y18+$Z18),BB$1&lt;=($Y18+$Z18*2)),-1*PMT(VLOOKUP($P18,'9 - Finance Strategy Parameters'!$B$3:$C$6,2)/12,$Z18*12,$M18*(1+$Z$1)^($Z18*2)),IF(AND($G18=1,BB$1&gt;($Y18+$Z18*2),BB$1&lt;=($Y18+$Z18*3)),-1*PMT(VLOOKUP($P18,'9 - Finance Strategy Parameters'!$B$3:$C$6,2)/12,$Z18*12,$M18*(1+$Z$1)^($Z18*3)),"FAILURE"))))))))))</f>
        <v>0</v>
      </c>
      <c r="BC18" s="159">
        <f>IF($F18=1,0,IF(AND($H18=1,BC$1&lt;=$Y18),$V18,IF(AND($H18=1,BC$1&gt;$Y18,BC$1&lt;=$Y18+$Z18),($T18*(1+$Z$1)^$Z18)/$Z18,IF(AND($H18=1,BC$1&gt;($Y18+$Z18),BC$1&lt;=($Y18+$Z18*2)),($T18*(1+$Z$1)^($Z18*2))/$Z18,IF(AND($H18=1,BC$1&gt;($Y18+$Z18*2),BC$1&lt;=($Y18+$Z18*3)),($T18*(1+$Z$1)^($Z18*3))/$Z18,IF(AND($H18=1,BC$1&gt;($Y18+$Z18*3),BC$1&lt;=($Y18+$Z18*4)),($T18*(1+$Z$1)^($Z18*4))/$Z18,IF(AND($G18=1,BC$1&lt;=$N18),0,IF(AND($G18=1,BC$1&gt;$N18,BC$1&lt;=($Y18+$Z18)),-1*PMT(VLOOKUP($P18,'9 - Finance Strategy Parameters'!$B$3:$C$6,2)/12,$Z18*12,$M18),IF(AND($G18=1,BC$1&gt;($Y18+$Z18),BC$1&lt;=($Y18+$Z18*2)),-1*PMT(VLOOKUP($P18,'9 - Finance Strategy Parameters'!$B$3:$C$6,2)/12,$Z18*12,$M18*(1+$Z$1)^($Z18*2)),IF(AND($G18=1,BC$1&gt;($Y18+$Z18*2),BC$1&lt;=($Y18+$Z18*3)),-1*PMT(VLOOKUP($P18,'9 - Finance Strategy Parameters'!$B$3:$C$6,2)/12,$Z18*12,$M18*(1+$Z$1)^($Z18*3)),"FAILURE"))))))))))</f>
        <v>0</v>
      </c>
      <c r="BD18" s="159">
        <f>IF($F18=1,0,IF(AND($H18=1,BD$1&lt;=$Y18),$V18,IF(AND($H18=1,BD$1&gt;$Y18,BD$1&lt;=$Y18+$Z18),($T18*(1+$Z$1)^$Z18)/$Z18,IF(AND($H18=1,BD$1&gt;($Y18+$Z18),BD$1&lt;=($Y18+$Z18*2)),($T18*(1+$Z$1)^($Z18*2))/$Z18,IF(AND($H18=1,BD$1&gt;($Y18+$Z18*2),BD$1&lt;=($Y18+$Z18*3)),($T18*(1+$Z$1)^($Z18*3))/$Z18,IF(AND($H18=1,BD$1&gt;($Y18+$Z18*3),BD$1&lt;=($Y18+$Z18*4)),($T18*(1+$Z$1)^($Z18*4))/$Z18,IF(AND($G18=1,BD$1&lt;=$N18),0,IF(AND($G18=1,BD$1&gt;$N18,BD$1&lt;=($Y18+$Z18)),-1*PMT(VLOOKUP($P18,'9 - Finance Strategy Parameters'!$B$3:$C$6,2)/12,$Z18*12,$M18),IF(AND($G18=1,BD$1&gt;($Y18+$Z18),BD$1&lt;=($Y18+$Z18*2)),-1*PMT(VLOOKUP($P18,'9 - Finance Strategy Parameters'!$B$3:$C$6,2)/12,$Z18*12,$M18*(1+$Z$1)^($Z18*2)),IF(AND($G18=1,BD$1&gt;($Y18+$Z18*2),BD$1&lt;=($Y18+$Z18*3)),-1*PMT(VLOOKUP($P18,'9 - Finance Strategy Parameters'!$B$3:$C$6,2)/12,$Z18*12,$M18*(1+$Z$1)^($Z18*3)),"FAILURE"))))))))))</f>
        <v>0</v>
      </c>
      <c r="BE18" s="159">
        <f>IF($F18=1,0,IF(AND($H18=1,BE$1&lt;=$Y18),$V18,IF(AND($H18=1,BE$1&gt;$Y18,BE$1&lt;=$Y18+$Z18),($T18*(1+$Z$1)^$Z18)/$Z18,IF(AND($H18=1,BE$1&gt;($Y18+$Z18),BE$1&lt;=($Y18+$Z18*2)),($T18*(1+$Z$1)^($Z18*2))/$Z18,IF(AND($H18=1,BE$1&gt;($Y18+$Z18*2),BE$1&lt;=($Y18+$Z18*3)),($T18*(1+$Z$1)^($Z18*3))/$Z18,IF(AND($H18=1,BE$1&gt;($Y18+$Z18*3),BE$1&lt;=($Y18+$Z18*4)),($T18*(1+$Z$1)^($Z18*4))/$Z18,IF(AND($G18=1,BE$1&lt;=$N18),0,IF(AND($G18=1,BE$1&gt;$N18,BE$1&lt;=($Y18+$Z18)),-1*PMT(VLOOKUP($P18,'9 - Finance Strategy Parameters'!$B$3:$C$6,2)/12,$Z18*12,$M18),IF(AND($G18=1,BE$1&gt;($Y18+$Z18),BE$1&lt;=($Y18+$Z18*2)),-1*PMT(VLOOKUP($P18,'9 - Finance Strategy Parameters'!$B$3:$C$6,2)/12,$Z18*12,$M18*(1+$Z$1)^($Z18*2)),IF(AND($G18=1,BE$1&gt;($Y18+$Z18*2),BE$1&lt;=($Y18+$Z18*3)),-1*PMT(VLOOKUP($P18,'9 - Finance Strategy Parameters'!$B$3:$C$6,2)/12,$Z18*12,$M18*(1+$Z$1)^($Z18*3)),"FAILURE"))))))))))</f>
        <v>0</v>
      </c>
      <c r="BF18" s="159">
        <f>IF($F18=1,0,IF(AND($H18=1,BF$1&lt;=$Y18),$V18,IF(AND($H18=1,BF$1&gt;$Y18,BF$1&lt;=$Y18+$Z18),($T18*(1+$Z$1)^$Z18)/$Z18,IF(AND($H18=1,BF$1&gt;($Y18+$Z18),BF$1&lt;=($Y18+$Z18*2)),($T18*(1+$Z$1)^($Z18*2))/$Z18,IF(AND($H18=1,BF$1&gt;($Y18+$Z18*2),BF$1&lt;=($Y18+$Z18*3)),($T18*(1+$Z$1)^($Z18*3))/$Z18,IF(AND($H18=1,BF$1&gt;($Y18+$Z18*3),BF$1&lt;=($Y18+$Z18*4)),($T18*(1+$Z$1)^($Z18*4))/$Z18,IF(AND($G18=1,BF$1&lt;=$N18),0,IF(AND($G18=1,BF$1&gt;$N18,BF$1&lt;=($Y18+$Z18)),-1*PMT(VLOOKUP($P18,'9 - Finance Strategy Parameters'!$B$3:$C$6,2)/12,$Z18*12,$M18),IF(AND($G18=1,BF$1&gt;($Y18+$Z18),BF$1&lt;=($Y18+$Z18*2)),-1*PMT(VLOOKUP($P18,'9 - Finance Strategy Parameters'!$B$3:$C$6,2)/12,$Z18*12,$M18*(1+$Z$1)^($Z18*2)),IF(AND($G18=1,BF$1&gt;($Y18+$Z18*2),BF$1&lt;=($Y18+$Z18*3)),-1*PMT(VLOOKUP($P18,'9 - Finance Strategy Parameters'!$B$3:$C$6,2)/12,$Z18*12,$M18*(1+$Z$1)^($Z18*3)),"FAILURE"))))))))))</f>
        <v>0</v>
      </c>
      <c r="BG18" s="159">
        <f>IF($F18=1,0,IF(AND($H18=1,BG$1&lt;=$Y18),$V18,IF(AND($H18=1,BG$1&gt;$Y18,BG$1&lt;=$Y18+$Z18),($T18*(1+$Z$1)^$Z18)/$Z18,IF(AND($H18=1,BG$1&gt;($Y18+$Z18),BG$1&lt;=($Y18+$Z18*2)),($T18*(1+$Z$1)^($Z18*2))/$Z18,IF(AND($H18=1,BG$1&gt;($Y18+$Z18*2),BG$1&lt;=($Y18+$Z18*3)),($T18*(1+$Z$1)^($Z18*3))/$Z18,IF(AND($H18=1,BG$1&gt;($Y18+$Z18*3),BG$1&lt;=($Y18+$Z18*4)),($T18*(1+$Z$1)^($Z18*4))/$Z18,IF(AND($G18=1,BG$1&lt;=$N18),0,IF(AND($G18=1,BG$1&gt;$N18,BG$1&lt;=($Y18+$Z18)),-1*PMT(VLOOKUP($P18,'9 - Finance Strategy Parameters'!$B$3:$C$6,2)/12,$Z18*12,$M18),IF(AND($G18=1,BG$1&gt;($Y18+$Z18),BG$1&lt;=($Y18+$Z18*2)),-1*PMT(VLOOKUP($P18,'9 - Finance Strategy Parameters'!$B$3:$C$6,2)/12,$Z18*12,$M18*(1+$Z$1)^($Z18*2)),IF(AND($G18=1,BG$1&gt;($Y18+$Z18*2),BG$1&lt;=($Y18+$Z18*3)),-1*PMT(VLOOKUP($P18,'9 - Finance Strategy Parameters'!$B$3:$C$6,2)/12,$Z18*12,$M18*(1+$Z$1)^($Z18*3)),"FAILURE"))))))))))</f>
        <v>0</v>
      </c>
      <c r="BH18" s="159">
        <f>IF($F18=1,0,IF(AND($H18=1,BH$1&lt;=$Y18),$V18,IF(AND($H18=1,BH$1&gt;$Y18,BH$1&lt;=$Y18+$Z18),($T18*(1+$Z$1)^$Z18)/$Z18,IF(AND($H18=1,BH$1&gt;($Y18+$Z18),BH$1&lt;=($Y18+$Z18*2)),($T18*(1+$Z$1)^($Z18*2))/$Z18,IF(AND($H18=1,BH$1&gt;($Y18+$Z18*2),BH$1&lt;=($Y18+$Z18*3)),($T18*(1+$Z$1)^($Z18*3))/$Z18,IF(AND($H18=1,BH$1&gt;($Y18+$Z18*3),BH$1&lt;=($Y18+$Z18*4)),($T18*(1+$Z$1)^($Z18*4))/$Z18,IF(AND($G18=1,BH$1&lt;=$N18),0,IF(AND($G18=1,BH$1&gt;$N18,BH$1&lt;=($Y18+$Z18)),-1*PMT(VLOOKUP($P18,'9 - Finance Strategy Parameters'!$B$3:$C$6,2)/12,$Z18*12,$M18),IF(AND($G18=1,BH$1&gt;($Y18+$Z18),BH$1&lt;=($Y18+$Z18*2)),-1*PMT(VLOOKUP($P18,'9 - Finance Strategy Parameters'!$B$3:$C$6,2)/12,$Z18*12,$M18*(1+$Z$1)^($Z18*2)),IF(AND($G18=1,BH$1&gt;($Y18+$Z18*2),BH$1&lt;=($Y18+$Z18*3)),-1*PMT(VLOOKUP($P18,'9 - Finance Strategy Parameters'!$B$3:$C$6,2)/12,$Z18*12,$M18*(1+$Z$1)^($Z18*3)),"FAILURE"))))))))))</f>
        <v>0</v>
      </c>
      <c r="BI18" s="159">
        <f>IF($F18=1,0,IF(AND($H18=1,BI$1&lt;=$Y18),$V18,IF(AND($H18=1,BI$1&gt;$Y18,BI$1&lt;=$Y18+$Z18),($T18*(1+$Z$1)^$Z18)/$Z18,IF(AND($H18=1,BI$1&gt;($Y18+$Z18),BI$1&lt;=($Y18+$Z18*2)),($T18*(1+$Z$1)^($Z18*2))/$Z18,IF(AND($H18=1,BI$1&gt;($Y18+$Z18*2),BI$1&lt;=($Y18+$Z18*3)),($T18*(1+$Z$1)^($Z18*3))/$Z18,IF(AND($H18=1,BI$1&gt;($Y18+$Z18*3),BI$1&lt;=($Y18+$Z18*4)),($T18*(1+$Z$1)^($Z18*4))/$Z18,IF(AND($G18=1,BI$1&lt;=$N18),0,IF(AND($G18=1,BI$1&gt;$N18,BI$1&lt;=($Y18+$Z18)),-1*PMT(VLOOKUP($P18,'9 - Finance Strategy Parameters'!$B$3:$C$6,2)/12,$Z18*12,$M18),IF(AND($G18=1,BI$1&gt;($Y18+$Z18),BI$1&lt;=($Y18+$Z18*2)),-1*PMT(VLOOKUP($P18,'9 - Finance Strategy Parameters'!$B$3:$C$6,2)/12,$Z18*12,$M18*(1+$Z$1)^($Z18*2)),IF(AND($G18=1,BI$1&gt;($Y18+$Z18*2),BI$1&lt;=($Y18+$Z18*3)),-1*PMT(VLOOKUP($P18,'9 - Finance Strategy Parameters'!$B$3:$C$6,2)/12,$Z18*12,$M18*(1+$Z$1)^($Z18*3)),"FAILURE"))))))))))</f>
        <v>0</v>
      </c>
      <c r="BJ18" s="159">
        <f>IF($F18=1,0,IF(AND($H18=1,BJ$1&lt;=$Y18),$V18,IF(AND($H18=1,BJ$1&gt;$Y18,BJ$1&lt;=$Y18+$Z18),($T18*(1+$Z$1)^$Z18)/$Z18,IF(AND($H18=1,BJ$1&gt;($Y18+$Z18),BJ$1&lt;=($Y18+$Z18*2)),($T18*(1+$Z$1)^($Z18*2))/$Z18,IF(AND($H18=1,BJ$1&gt;($Y18+$Z18*2),BJ$1&lt;=($Y18+$Z18*3)),($T18*(1+$Z$1)^($Z18*3))/$Z18,IF(AND($H18=1,BJ$1&gt;($Y18+$Z18*3),BJ$1&lt;=($Y18+$Z18*4)),($T18*(1+$Z$1)^($Z18*4))/$Z18,IF(AND($G18=1,BJ$1&lt;=$N18),0,IF(AND($G18=1,BJ$1&gt;$N18,BJ$1&lt;=($Y18+$Z18)),-1*PMT(VLOOKUP($P18,'9 - Finance Strategy Parameters'!$B$3:$C$6,2)/12,$Z18*12,$M18),IF(AND($G18=1,BJ$1&gt;($Y18+$Z18),BJ$1&lt;=($Y18+$Z18*2)),-1*PMT(VLOOKUP($P18,'9 - Finance Strategy Parameters'!$B$3:$C$6,2)/12,$Z18*12,$M18*(1+$Z$1)^($Z18*2)),IF(AND($G18=1,BJ$1&gt;($Y18+$Z18*2),BJ$1&lt;=($Y18+$Z18*3)),-1*PMT(VLOOKUP($P18,'9 - Finance Strategy Parameters'!$B$3:$C$6,2)/12,$Z18*12,$M18*(1+$Z$1)^($Z18*3)),"FAILURE"))))))))))</f>
        <v>0</v>
      </c>
      <c r="BK18" s="159">
        <f>IF($F18=1,0,IF(AND($H18=1,BK$1&lt;=$Y18),$V18,IF(AND($H18=1,BK$1&gt;$Y18,BK$1&lt;=$Y18+$Z18),($T18*(1+$Z$1)^$Z18)/$Z18,IF(AND($H18=1,BK$1&gt;($Y18+$Z18),BK$1&lt;=($Y18+$Z18*2)),($T18*(1+$Z$1)^($Z18*2))/$Z18,IF(AND($H18=1,BK$1&gt;($Y18+$Z18*2),BK$1&lt;=($Y18+$Z18*3)),($T18*(1+$Z$1)^($Z18*3))/$Z18,IF(AND($H18=1,BK$1&gt;($Y18+$Z18*3),BK$1&lt;=($Y18+$Z18*4)),($T18*(1+$Z$1)^($Z18*4))/$Z18,IF(AND($G18=1,BK$1&lt;=$N18),0,IF(AND($G18=1,BK$1&gt;$N18,BK$1&lt;=($Y18+$Z18)),-1*PMT(VLOOKUP($P18,'9 - Finance Strategy Parameters'!$B$3:$C$6,2)/12,$Z18*12,$M18),IF(AND($G18=1,BK$1&gt;($Y18+$Z18),BK$1&lt;=($Y18+$Z18*2)),-1*PMT(VLOOKUP($P18,'9 - Finance Strategy Parameters'!$B$3:$C$6,2)/12,$Z18*12,$M18*(1+$Z$1)^($Z18*2)),IF(AND($G18=1,BK$1&gt;($Y18+$Z18*2),BK$1&lt;=($Y18+$Z18*3)),-1*PMT(VLOOKUP($P18,'9 - Finance Strategy Parameters'!$B$3:$C$6,2)/12,$Z18*12,$M18*(1+$Z$1)^($Z18*3)),"FAILURE"))))))))))</f>
        <v>0</v>
      </c>
      <c r="BL18" s="159">
        <f>IF($F18=1,0,IF(AND($H18=1,BL$1&lt;=$Y18),$V18,IF(AND($H18=1,BL$1&gt;$Y18,BL$1&lt;=$Y18+$Z18),($T18*(1+$Z$1)^$Z18)/$Z18,IF(AND($H18=1,BL$1&gt;($Y18+$Z18),BL$1&lt;=($Y18+$Z18*2)),($T18*(1+$Z$1)^($Z18*2))/$Z18,IF(AND($H18=1,BL$1&gt;($Y18+$Z18*2),BL$1&lt;=($Y18+$Z18*3)),($T18*(1+$Z$1)^($Z18*3))/$Z18,IF(AND($H18=1,BL$1&gt;($Y18+$Z18*3),BL$1&lt;=($Y18+$Z18*4)),($T18*(1+$Z$1)^($Z18*4))/$Z18,IF(AND($G18=1,BL$1&lt;=$N18),0,IF(AND($G18=1,BL$1&gt;$N18,BL$1&lt;=($Y18+$Z18)),-1*PMT(VLOOKUP($P18,'9 - Finance Strategy Parameters'!$B$3:$C$6,2)/12,$Z18*12,$M18),IF(AND($G18=1,BL$1&gt;($Y18+$Z18),BL$1&lt;=($Y18+$Z18*2)),-1*PMT(VLOOKUP($P18,'9 - Finance Strategy Parameters'!$B$3:$C$6,2)/12,$Z18*12,$M18*(1+$Z$1)^($Z18*2)),IF(AND($G18=1,BL$1&gt;($Y18+$Z18*2),BL$1&lt;=($Y18+$Z18*3)),-1*PMT(VLOOKUP($P18,'9 - Finance Strategy Parameters'!$B$3:$C$6,2)/12,$Z18*12,$M18*(1+$Z$1)^($Z18*3)),"FAILURE"))))))))))</f>
        <v>0</v>
      </c>
      <c r="BM18" s="159">
        <f>IF($F18=1,0,IF(AND($H18=1,BM$1&lt;=$Y18),$V18,IF(AND($H18=1,BM$1&gt;$Y18,BM$1&lt;=$Y18+$Z18),($T18*(1+$Z$1)^$Z18)/$Z18,IF(AND($H18=1,BM$1&gt;($Y18+$Z18),BM$1&lt;=($Y18+$Z18*2)),($T18*(1+$Z$1)^($Z18*2))/$Z18,IF(AND($H18=1,BM$1&gt;($Y18+$Z18*2),BM$1&lt;=($Y18+$Z18*3)),($T18*(1+$Z$1)^($Z18*3))/$Z18,IF(AND($H18=1,BM$1&gt;($Y18+$Z18*3),BM$1&lt;=($Y18+$Z18*4)),($T18*(1+$Z$1)^($Z18*4))/$Z18,IF(AND($G18=1,BM$1&lt;=$N18),0,IF(AND($G18=1,BM$1&gt;$N18,BM$1&lt;=($Y18+$Z18)),-1*PMT(VLOOKUP($P18,'9 - Finance Strategy Parameters'!$B$3:$C$6,2)/12,$Z18*12,$M18),IF(AND($G18=1,BM$1&gt;($Y18+$Z18),BM$1&lt;=($Y18+$Z18*2)),-1*PMT(VLOOKUP($P18,'9 - Finance Strategy Parameters'!$B$3:$C$6,2)/12,$Z18*12,$M18*(1+$Z$1)^($Z18*2)),IF(AND($G18=1,BM$1&gt;($Y18+$Z18*2),BM$1&lt;=($Y18+$Z18*3)),-1*PMT(VLOOKUP($P18,'9 - Finance Strategy Parameters'!$B$3:$C$6,2)/12,$Z18*12,$M18*(1+$Z$1)^($Z18*3)),"FAILURE"))))))))))</f>
        <v>0</v>
      </c>
      <c r="BN18" s="159">
        <f>IF($F18=1,0,IF(AND($H18=1,BN$1&lt;=$Y18),$V18,IF(AND($H18=1,BN$1&gt;$Y18,BN$1&lt;=$Y18+$Z18),($T18*(1+$Z$1)^$Z18)/$Z18,IF(AND($H18=1,BN$1&gt;($Y18+$Z18),BN$1&lt;=($Y18+$Z18*2)),($T18*(1+$Z$1)^($Z18*2))/$Z18,IF(AND($H18=1,BN$1&gt;($Y18+$Z18*2),BN$1&lt;=($Y18+$Z18*3)),($T18*(1+$Z$1)^($Z18*3))/$Z18,IF(AND($H18=1,BN$1&gt;($Y18+$Z18*3),BN$1&lt;=($Y18+$Z18*4)),($T18*(1+$Z$1)^($Z18*4))/$Z18,IF(AND($G18=1,BN$1&lt;=$N18),0,IF(AND($G18=1,BN$1&gt;$N18,BN$1&lt;=($Y18+$Z18)),-1*PMT(VLOOKUP($P18,'9 - Finance Strategy Parameters'!$B$3:$C$6,2)/12,$Z18*12,$M18),IF(AND($G18=1,BN$1&gt;($Y18+$Z18),BN$1&lt;=($Y18+$Z18*2)),-1*PMT(VLOOKUP($P18,'9 - Finance Strategy Parameters'!$B$3:$C$6,2)/12,$Z18*12,$M18*(1+$Z$1)^($Z18*2)),IF(AND($G18=1,BN$1&gt;($Y18+$Z18*2),BN$1&lt;=($Y18+$Z18*3)),-1*PMT(VLOOKUP($P18,'9 - Finance Strategy Parameters'!$B$3:$C$6,2)/12,$Z18*12,$M18*(1+$Z$1)^($Z18*3)),"FAILURE"))))))))))</f>
        <v>0</v>
      </c>
      <c r="BO18" s="159">
        <f>IF($F18=1,0,IF(AND($H18=1,BO$1&lt;=$Y18),$V18,IF(AND($H18=1,BO$1&gt;$Y18,BO$1&lt;=$Y18+$Z18),($T18*(1+$Z$1)^$Z18)/$Z18,IF(AND($H18=1,BO$1&gt;($Y18+$Z18),BO$1&lt;=($Y18+$Z18*2)),($T18*(1+$Z$1)^($Z18*2))/$Z18,IF(AND($H18=1,BO$1&gt;($Y18+$Z18*2),BO$1&lt;=($Y18+$Z18*3)),($T18*(1+$Z$1)^($Z18*3))/$Z18,IF(AND($H18=1,BO$1&gt;($Y18+$Z18*3),BO$1&lt;=($Y18+$Z18*4)),($T18*(1+$Z$1)^($Z18*4))/$Z18,IF(AND($G18=1,BO$1&lt;=$N18),0,IF(AND($G18=1,BO$1&gt;$N18,BO$1&lt;=($Y18+$Z18)),-1*PMT(VLOOKUP($P18,'9 - Finance Strategy Parameters'!$B$3:$C$6,2)/12,$Z18*12,$M18),IF(AND($G18=1,BO$1&gt;($Y18+$Z18),BO$1&lt;=($Y18+$Z18*2)),-1*PMT(VLOOKUP($P18,'9 - Finance Strategy Parameters'!$B$3:$C$6,2)/12,$Z18*12,$M18*(1+$Z$1)^($Z18*2)),IF(AND($G18=1,BO$1&gt;($Y18+$Z18*2),BO$1&lt;=($Y18+$Z18*3)),-1*PMT(VLOOKUP($P18,'9 - Finance Strategy Parameters'!$B$3:$C$6,2)/12,$Z18*12,$M18*(1+$Z$1)^($Z18*3)),"FAILURE"))))))))))</f>
        <v>0</v>
      </c>
      <c r="BP18" s="159">
        <f>IF($F18=1,0,IF(AND($H18=1,BP$1&lt;=$Y18),$V18,IF(AND($H18=1,BP$1&gt;$Y18,BP$1&lt;=$Y18+$Z18),($T18*(1+$Z$1)^$Z18)/$Z18,IF(AND($H18=1,BP$1&gt;($Y18+$Z18),BP$1&lt;=($Y18+$Z18*2)),($T18*(1+$Z$1)^($Z18*2))/$Z18,IF(AND($H18=1,BP$1&gt;($Y18+$Z18*2),BP$1&lt;=($Y18+$Z18*3)),($T18*(1+$Z$1)^($Z18*3))/$Z18,IF(AND($H18=1,BP$1&gt;($Y18+$Z18*3),BP$1&lt;=($Y18+$Z18*4)),($T18*(1+$Z$1)^($Z18*4))/$Z18,IF(AND($G18=1,BP$1&lt;=$N18),0,IF(AND($G18=1,BP$1&gt;$N18,BP$1&lt;=($Y18+$Z18)),-1*PMT(VLOOKUP($P18,'9 - Finance Strategy Parameters'!$B$3:$C$6,2)/12,$Z18*12,$M18),IF(AND($G18=1,BP$1&gt;($Y18+$Z18),BP$1&lt;=($Y18+$Z18*2)),-1*PMT(VLOOKUP($P18,'9 - Finance Strategy Parameters'!$B$3:$C$6,2)/12,$Z18*12,$M18*(1+$Z$1)^($Z18*2)),IF(AND($G18=1,BP$1&gt;($Y18+$Z18*2),BP$1&lt;=($Y18+$Z18*3)),-1*PMT(VLOOKUP($P18,'9 - Finance Strategy Parameters'!$B$3:$C$6,2)/12,$Z18*12,$M18*(1+$Z$1)^($Z18*3)),"FAILURE"))))))))))</f>
        <v>0</v>
      </c>
      <c r="BQ18" s="159">
        <f>IF($F18=1,0,IF(AND($H18=1,BQ$1&lt;=$Y18),$V18,IF(AND($H18=1,BQ$1&gt;$Y18,BQ$1&lt;=$Y18+$Z18),($T18*(1+$Z$1)^$Z18)/$Z18,IF(AND($H18=1,BQ$1&gt;($Y18+$Z18),BQ$1&lt;=($Y18+$Z18*2)),($T18*(1+$Z$1)^($Z18*2))/$Z18,IF(AND($H18=1,BQ$1&gt;($Y18+$Z18*2),BQ$1&lt;=($Y18+$Z18*3)),($T18*(1+$Z$1)^($Z18*3))/$Z18,IF(AND($H18=1,BQ$1&gt;($Y18+$Z18*3),BQ$1&lt;=($Y18+$Z18*4)),($T18*(1+$Z$1)^($Z18*4))/$Z18,IF(AND($G18=1,BQ$1&lt;=$N18),0,IF(AND($G18=1,BQ$1&gt;$N18,BQ$1&lt;=($Y18+$Z18)),-1*PMT(VLOOKUP($P18,'9 - Finance Strategy Parameters'!$B$3:$C$6,2)/12,$Z18*12,$M18),IF(AND($G18=1,BQ$1&gt;($Y18+$Z18),BQ$1&lt;=($Y18+$Z18*2)),-1*PMT(VLOOKUP($P18,'9 - Finance Strategy Parameters'!$B$3:$C$6,2)/12,$Z18*12,$M18*(1+$Z$1)^($Z18*2)),IF(AND($G18=1,BQ$1&gt;($Y18+$Z18*2),BQ$1&lt;=($Y18+$Z18*3)),-1*PMT(VLOOKUP($P18,'9 - Finance Strategy Parameters'!$B$3:$C$6,2)/12,$Z18*12,$M18*(1+$Z$1)^($Z18*3)),"FAILURE"))))))))))</f>
        <v>0</v>
      </c>
      <c r="BR18" s="159">
        <f>IF($F18=1,0,IF(AND($H18=1,BR$1&lt;=$Y18),$V18,IF(AND($H18=1,BR$1&gt;$Y18,BR$1&lt;=$Y18+$Z18),($T18*(1+$Z$1)^$Z18)/$Z18,IF(AND($H18=1,BR$1&gt;($Y18+$Z18),BR$1&lt;=($Y18+$Z18*2)),($T18*(1+$Z$1)^($Z18*2))/$Z18,IF(AND($H18=1,BR$1&gt;($Y18+$Z18*2),BR$1&lt;=($Y18+$Z18*3)),($T18*(1+$Z$1)^($Z18*3))/$Z18,IF(AND($H18=1,BR$1&gt;($Y18+$Z18*3),BR$1&lt;=($Y18+$Z18*4)),($T18*(1+$Z$1)^($Z18*4))/$Z18,IF(AND($G18=1,BR$1&lt;=$N18),0,IF(AND($G18=1,BR$1&gt;$N18,BR$1&lt;=($Y18+$Z18)),-1*PMT(VLOOKUP($P18,'9 - Finance Strategy Parameters'!$B$3:$C$6,2)/12,$Z18*12,$M18),IF(AND($G18=1,BR$1&gt;($Y18+$Z18),BR$1&lt;=($Y18+$Z18*2)),-1*PMT(VLOOKUP($P18,'9 - Finance Strategy Parameters'!$B$3:$C$6,2)/12,$Z18*12,$M18*(1+$Z$1)^($Z18*2)),IF(AND($G18=1,BR$1&gt;($Y18+$Z18*2),BR$1&lt;=($Y18+$Z18*3)),-1*PMT(VLOOKUP($P18,'9 - Finance Strategy Parameters'!$B$3:$C$6,2)/12,$Z18*12,$M18*(1+$Z$1)^($Z18*3)),"FAILURE"))))))))))</f>
        <v>0</v>
      </c>
      <c r="BS18" s="159">
        <f>IF($F18=1,0,IF(AND($H18=1,BS$1&lt;=$Y18),$V18,IF(AND($H18=1,BS$1&gt;$Y18,BS$1&lt;=$Y18+$Z18),($T18*(1+$Z$1)^$Z18)/$Z18,IF(AND($H18=1,BS$1&gt;($Y18+$Z18),BS$1&lt;=($Y18+$Z18*2)),($T18*(1+$Z$1)^($Z18*2))/$Z18,IF(AND($H18=1,BS$1&gt;($Y18+$Z18*2),BS$1&lt;=($Y18+$Z18*3)),($T18*(1+$Z$1)^($Z18*3))/$Z18,IF(AND($H18=1,BS$1&gt;($Y18+$Z18*3),BS$1&lt;=($Y18+$Z18*4)),($T18*(1+$Z$1)^($Z18*4))/$Z18,IF(AND($G18=1,BS$1&lt;=$N18),0,IF(AND($G18=1,BS$1&gt;$N18,BS$1&lt;=($Y18+$Z18)),-1*PMT(VLOOKUP($P18,'9 - Finance Strategy Parameters'!$B$3:$C$6,2)/12,$Z18*12,$M18),IF(AND($G18=1,BS$1&gt;($Y18+$Z18),BS$1&lt;=($Y18+$Z18*2)),-1*PMT(VLOOKUP($P18,'9 - Finance Strategy Parameters'!$B$3:$C$6,2)/12,$Z18*12,$M18*(1+$Z$1)^($Z18*2)),IF(AND($G18=1,BS$1&gt;($Y18+$Z18*2),BS$1&lt;=($Y18+$Z18*3)),-1*PMT(VLOOKUP($P18,'9 - Finance Strategy Parameters'!$B$3:$C$6,2)/12,$Z18*12,$M18*(1+$Z$1)^($Z18*3)),"FAILURE"))))))))))</f>
        <v>0</v>
      </c>
      <c r="BT18" s="159">
        <f>IF($F18=1,0,IF(AND($H18=1,BT$1&lt;=$Y18),$V18,IF(AND($H18=1,BT$1&gt;$Y18,BT$1&lt;=$Y18+$Z18),($T18*(1+$Z$1)^$Z18)/$Z18,IF(AND($H18=1,BT$1&gt;($Y18+$Z18),BT$1&lt;=($Y18+$Z18*2)),($T18*(1+$Z$1)^($Z18*2))/$Z18,IF(AND($H18=1,BT$1&gt;($Y18+$Z18*2),BT$1&lt;=($Y18+$Z18*3)),($T18*(1+$Z$1)^($Z18*3))/$Z18,IF(AND($H18=1,BT$1&gt;($Y18+$Z18*3),BT$1&lt;=($Y18+$Z18*4)),($T18*(1+$Z$1)^($Z18*4))/$Z18,IF(AND($G18=1,BT$1&lt;=$N18),0,IF(AND($G18=1,BT$1&gt;$N18,BT$1&lt;=($Y18+$Z18)),-1*PMT(VLOOKUP($P18,'9 - Finance Strategy Parameters'!$B$3:$C$6,2)/12,$Z18*12,$M18),IF(AND($G18=1,BT$1&gt;($Y18+$Z18),BT$1&lt;=($Y18+$Z18*2)),-1*PMT(VLOOKUP($P18,'9 - Finance Strategy Parameters'!$B$3:$C$6,2)/12,$Z18*12,$M18*(1+$Z$1)^($Z18*2)),IF(AND($G18=1,BT$1&gt;($Y18+$Z18*2),BT$1&lt;=($Y18+$Z18*3)),-1*PMT(VLOOKUP($P18,'9 - Finance Strategy Parameters'!$B$3:$C$6,2)/12,$Z18*12,$M18*(1+$Z$1)^($Z18*3)),"FAILURE"))))))))))</f>
        <v>0</v>
      </c>
    </row>
    <row r="19" spans="1:72" x14ac:dyDescent="0.25">
      <c r="A19" s="10" t="s">
        <v>37</v>
      </c>
      <c r="B19" s="138">
        <f>INDEX('8-Choosing Asset Strategies'!$B$4:$B$101,MATCH('9 - Financing Strategy'!C19,'8-Choosing Asset Strategies'!$C$4:$C$101,0))</f>
        <v>7</v>
      </c>
      <c r="C19" s="11" t="s">
        <v>26</v>
      </c>
      <c r="D19" s="13" t="str">
        <f>IF(INDEX('8-Choosing Asset Strategies'!$CW$4:$CW$101,MATCH($C19,'8-Choosing Asset Strategies'!$C$4:$C$101,0))=0,"",INDEX('8-Choosing Asset Strategies'!$CW$4:$CW$101,MATCH(C19,'8-Choosing Asset Strategies'!$C$4:$C$101,0)))</f>
        <v>Good condition</v>
      </c>
      <c r="E19" s="11"/>
      <c r="F19" s="138"/>
      <c r="G19" s="138"/>
      <c r="H19" s="138">
        <v>1</v>
      </c>
      <c r="J19" s="143" t="str">
        <f>IF(F19=1,ROUND(INDEX('8-Choosing Asset Strategies'!$DL$4:$DL$101,MATCH($C19,'8-Choosing Asset Strategies'!$C$4:$C$101,0)),2),"")</f>
        <v/>
      </c>
      <c r="K19" s="12" t="str">
        <f>IF(F19=1,ROUND(INDEX('8-Choosing Asset Strategies'!$DC$4:$DC$101,MATCH($C19,'8-Choosing Asset Strategies'!$C$4:$C$101,0)),2),"")</f>
        <v/>
      </c>
      <c r="L19" s="12"/>
      <c r="M19" s="143" t="str">
        <f>IF(G19=1,ROUND(INDEX('8-Choosing Asset Strategies'!$DL$4:$DL$101,MATCH($C19,'8-Choosing Asset Strategies'!$C$4:$C$101,0)),2),"")</f>
        <v/>
      </c>
      <c r="N19" s="12" t="str">
        <f>IF(G19=1,ROUND(INDEX('8-Choosing Asset Strategies'!$DC$4:$DC$101,MATCH($C19,'8-Choosing Asset Strategies'!$C$4:$C$101,0)),2),"")</f>
        <v/>
      </c>
      <c r="O19" s="12" t="str">
        <f>IF(G19="","",INDEX('9 - Finance Strategy Parameters'!$H$3:$H$9,MATCH(B19,'9 - Finance Strategy Parameters'!$F$3:$F$9,0)))</f>
        <v/>
      </c>
      <c r="P19" s="12"/>
      <c r="Q19" s="144" t="str">
        <f>IFERROR((M19*INDEX('9 - Finance Strategy Parameters'!$C$3:$C$6,MATCH(P19,'9 - Finance Strategy Parameters'!$B$3:$B$6,0))/12*(1+INDEX('9 - Finance Strategy Parameters'!$C$3:$C$6,MATCH(P19,'9 - Finance Strategy Parameters'!$B$3:$B$6,0))/12)^(O19*12))/((1+INDEX('9 - Finance Strategy Parameters'!$C$3:$C$6,MATCH(P19,'9 - Finance Strategy Parameters'!$B$3:$B$6,0))/12)^(O19*12)-1),"")</f>
        <v/>
      </c>
      <c r="R19" s="144" t="str">
        <f t="shared" si="3"/>
        <v/>
      </c>
      <c r="S19" s="12"/>
      <c r="T19" s="143">
        <f>IF(H19=1,ROUND(INDEX('8-Choosing Asset Strategies'!$DL$4:$DL$101,MATCH($C19,'8-Choosing Asset Strategies'!$C$4:$C$101,0)),2),"")</f>
        <v>30551.74</v>
      </c>
      <c r="U19" s="145">
        <f>IF(H19=1,ROUND(INDEX('8-Choosing Asset Strategies'!$DC$4:$DC$101,MATCH($C19,'8-Choosing Asset Strategies'!$C$4:$C$101,0)),2),"")</f>
        <v>11</v>
      </c>
      <c r="V19" s="101">
        <f t="shared" si="1"/>
        <v>2777.4309090909092</v>
      </c>
      <c r="W19" s="155">
        <f t="shared" si="2"/>
        <v>231.45257575757577</v>
      </c>
      <c r="Y19">
        <f>INDEX('8-Choosing Asset Strategies'!$DC$4:$DC$101,MATCH(C19,'8-Choosing Asset Strategies'!$C$4:$C$101,0))</f>
        <v>11</v>
      </c>
      <c r="Z19">
        <f>INDEX('8-Choosing Asset Strategies'!$DA$4:$DA$101,MATCH(C19,'8-Choosing Asset Strategies'!$C$4:$C$101,0))</f>
        <v>15</v>
      </c>
      <c r="AB19" s="159">
        <f>IF($F19=1,0,IF(AND($H19=1,AB$1&lt;=$Y19),$V19,IF(AND($H19=1,AB$1&gt;$Y19,AB$1&lt;=$Y19+$Z19),($T19*(1+$Z$1)^$Z19)/$Z19,IF(AND($H19=1,AB$1&gt;($Y19+$Z19),AB$1&lt;=($Y19+$Z19*2)),($T19*(1+$Z$1)^($Z19*2))/$Z19,IF(AND($H19=1,AB$1&gt;($Y19+$Z19*2),AB$1&lt;=($Y19+$Z19*3)),($T19*(1+$Z$1)^($Z19*3))/$Z19,IF(AND($H19=1,AB$1&gt;($Y19+$Z19*3),AB$1&lt;=($Y19+$Z19*4)),($T19*(1+$Z$1)^($Z19*4))/$Z19,IF(AND($G19=1,AB$1&lt;=$N19),0,IF(AND($G19=1,AB$1&gt;$N19,AB$1&lt;=($Y19+$Z19)),-1*PMT(VLOOKUP($P19,'9 - Finance Strategy Parameters'!$B$3:$C$6,2)/12,$Z19*12,$M19),IF(AND($G19=1,AB$1&gt;($Y19+$Z19),AB$1&lt;=($Y19+$Z19*2)),-1*PMT(VLOOKUP($P19,'9 - Finance Strategy Parameters'!$B$3:$C$6,2)/12,$Z19*12,$M19*(1+$Z$1)^($Z19*2)),IF(AND($G19=1,AB$1&gt;($Y19+$Z19*2),AB$1&lt;=($Y19+$Z19*3)),-1*PMT(VLOOKUP($P19,'9 - Finance Strategy Parameters'!$B$3:$C$6,2)/12,$Z19*12,$M19*(1+$Z$1)^($Z19*3)),"FAILURE"))))))))))</f>
        <v>2777.4309090909092</v>
      </c>
      <c r="AC19" s="159">
        <f>IF($F19=1,0,IF(AND($H19=1,AC$1&lt;=$Y19),$V19,IF(AND($H19=1,AC$1&gt;$Y19,AC$1&lt;=$Y19+$Z19),($T19*(1+$Z$1)^$Z19)/$Z19,IF(AND($H19=1,AC$1&gt;($Y19+$Z19),AC$1&lt;=($Y19+$Z19*2)),($T19*(1+$Z$1)^($Z19*2))/$Z19,IF(AND($H19=1,AC$1&gt;($Y19+$Z19*2),AC$1&lt;=($Y19+$Z19*3)),($T19*(1+$Z$1)^($Z19*3))/$Z19,IF(AND($H19=1,AC$1&gt;($Y19+$Z19*3),AC$1&lt;=($Y19+$Z19*4)),($T19*(1+$Z$1)^($Z19*4))/$Z19,IF(AND($G19=1,AC$1&lt;=$N19),0,IF(AND($G19=1,AC$1&gt;$N19,AC$1&lt;=($Y19+$Z19)),-1*PMT(VLOOKUP($P19,'9 - Finance Strategy Parameters'!$B$3:$C$6,2)/12,$Z19*12,$M19),IF(AND($G19=1,AC$1&gt;($Y19+$Z19),AC$1&lt;=($Y19+$Z19*2)),-1*PMT(VLOOKUP($P19,'9 - Finance Strategy Parameters'!$B$3:$C$6,2)/12,$Z19*12,$M19*(1+$Z$1)^($Z19*2)),IF(AND($G19=1,AC$1&gt;($Y19+$Z19*2),AC$1&lt;=($Y19+$Z19*3)),-1*PMT(VLOOKUP($P19,'9 - Finance Strategy Parameters'!$B$3:$C$6,2)/12,$Z19*12,$M19*(1+$Z$1)^($Z19*3)),"FAILURE"))))))))))</f>
        <v>2777.4309090909092</v>
      </c>
      <c r="AD19" s="159">
        <f>IF($F19=1,0,IF(AND($H19=1,AD$1&lt;=$Y19),$V19,IF(AND($H19=1,AD$1&gt;$Y19,AD$1&lt;=$Y19+$Z19),($T19*(1+$Z$1)^$Z19)/$Z19,IF(AND($H19=1,AD$1&gt;($Y19+$Z19),AD$1&lt;=($Y19+$Z19*2)),($T19*(1+$Z$1)^($Z19*2))/$Z19,IF(AND($H19=1,AD$1&gt;($Y19+$Z19*2),AD$1&lt;=($Y19+$Z19*3)),($T19*(1+$Z$1)^($Z19*3))/$Z19,IF(AND($H19=1,AD$1&gt;($Y19+$Z19*3),AD$1&lt;=($Y19+$Z19*4)),($T19*(1+$Z$1)^($Z19*4))/$Z19,IF(AND($G19=1,AD$1&lt;=$N19),0,IF(AND($G19=1,AD$1&gt;$N19,AD$1&lt;=($Y19+$Z19)),-1*PMT(VLOOKUP($P19,'9 - Finance Strategy Parameters'!$B$3:$C$6,2)/12,$Z19*12,$M19),IF(AND($G19=1,AD$1&gt;($Y19+$Z19),AD$1&lt;=($Y19+$Z19*2)),-1*PMT(VLOOKUP($P19,'9 - Finance Strategy Parameters'!$B$3:$C$6,2)/12,$Z19*12,$M19*(1+$Z$1)^($Z19*2)),IF(AND($G19=1,AD$1&gt;($Y19+$Z19*2),AD$1&lt;=($Y19+$Z19*3)),-1*PMT(VLOOKUP($P19,'9 - Finance Strategy Parameters'!$B$3:$C$6,2)/12,$Z19*12,$M19*(1+$Z$1)^($Z19*3)),"FAILURE"))))))))))</f>
        <v>2777.4309090909092</v>
      </c>
      <c r="AE19" s="159">
        <f>IF($F19=1,0,IF(AND($H19=1,AE$1&lt;=$Y19),$V19,IF(AND($H19=1,AE$1&gt;$Y19,AE$1&lt;=$Y19+$Z19),($T19*(1+$Z$1)^$Z19)/$Z19,IF(AND($H19=1,AE$1&gt;($Y19+$Z19),AE$1&lt;=($Y19+$Z19*2)),($T19*(1+$Z$1)^($Z19*2))/$Z19,IF(AND($H19=1,AE$1&gt;($Y19+$Z19*2),AE$1&lt;=($Y19+$Z19*3)),($T19*(1+$Z$1)^($Z19*3))/$Z19,IF(AND($H19=1,AE$1&gt;($Y19+$Z19*3),AE$1&lt;=($Y19+$Z19*4)),($T19*(1+$Z$1)^($Z19*4))/$Z19,IF(AND($G19=1,AE$1&lt;=$N19),0,IF(AND($G19=1,AE$1&gt;$N19,AE$1&lt;=($Y19+$Z19)),-1*PMT(VLOOKUP($P19,'9 - Finance Strategy Parameters'!$B$3:$C$6,2)/12,$Z19*12,$M19),IF(AND($G19=1,AE$1&gt;($Y19+$Z19),AE$1&lt;=($Y19+$Z19*2)),-1*PMT(VLOOKUP($P19,'9 - Finance Strategy Parameters'!$B$3:$C$6,2)/12,$Z19*12,$M19*(1+$Z$1)^($Z19*2)),IF(AND($G19=1,AE$1&gt;($Y19+$Z19*2),AE$1&lt;=($Y19+$Z19*3)),-1*PMT(VLOOKUP($P19,'9 - Finance Strategy Parameters'!$B$3:$C$6,2)/12,$Z19*12,$M19*(1+$Z$1)^($Z19*3)),"FAILURE"))))))))))</f>
        <v>2777.4309090909092</v>
      </c>
      <c r="AF19" s="159">
        <f>IF($F19=1,0,IF(AND($H19=1,AF$1&lt;=$Y19),$V19,IF(AND($H19=1,AF$1&gt;$Y19,AF$1&lt;=$Y19+$Z19),($T19*(1+$Z$1)^$Z19)/$Z19,IF(AND($H19=1,AF$1&gt;($Y19+$Z19),AF$1&lt;=($Y19+$Z19*2)),($T19*(1+$Z$1)^($Z19*2))/$Z19,IF(AND($H19=1,AF$1&gt;($Y19+$Z19*2),AF$1&lt;=($Y19+$Z19*3)),($T19*(1+$Z$1)^($Z19*3))/$Z19,IF(AND($H19=1,AF$1&gt;($Y19+$Z19*3),AF$1&lt;=($Y19+$Z19*4)),($T19*(1+$Z$1)^($Z19*4))/$Z19,IF(AND($G19=1,AF$1&lt;=$N19),0,IF(AND($G19=1,AF$1&gt;$N19,AF$1&lt;=($Y19+$Z19)),-1*PMT(VLOOKUP($P19,'9 - Finance Strategy Parameters'!$B$3:$C$6,2)/12,$Z19*12,$M19),IF(AND($G19=1,AF$1&gt;($Y19+$Z19),AF$1&lt;=($Y19+$Z19*2)),-1*PMT(VLOOKUP($P19,'9 - Finance Strategy Parameters'!$B$3:$C$6,2)/12,$Z19*12,$M19*(1+$Z$1)^($Z19*2)),IF(AND($G19=1,AF$1&gt;($Y19+$Z19*2),AF$1&lt;=($Y19+$Z19*3)),-1*PMT(VLOOKUP($P19,'9 - Finance Strategy Parameters'!$B$3:$C$6,2)/12,$Z19*12,$M19*(1+$Z$1)^($Z19*3)),"FAILURE"))))))))))</f>
        <v>2777.4309090909092</v>
      </c>
      <c r="AG19" s="159">
        <f>IF($F19=1,0,IF(AND($H19=1,AG$1&lt;=$Y19),$V19,IF(AND($H19=1,AG$1&gt;$Y19,AG$1&lt;=$Y19+$Z19),($T19*(1+$Z$1)^$Z19)/$Z19,IF(AND($H19=1,AG$1&gt;($Y19+$Z19),AG$1&lt;=($Y19+$Z19*2)),($T19*(1+$Z$1)^($Z19*2))/$Z19,IF(AND($H19=1,AG$1&gt;($Y19+$Z19*2),AG$1&lt;=($Y19+$Z19*3)),($T19*(1+$Z$1)^($Z19*3))/$Z19,IF(AND($H19=1,AG$1&gt;($Y19+$Z19*3),AG$1&lt;=($Y19+$Z19*4)),($T19*(1+$Z$1)^($Z19*4))/$Z19,IF(AND($G19=1,AG$1&lt;=$N19),0,IF(AND($G19=1,AG$1&gt;$N19,AG$1&lt;=($Y19+$Z19)),-1*PMT(VLOOKUP($P19,'9 - Finance Strategy Parameters'!$B$3:$C$6,2)/12,$Z19*12,$M19),IF(AND($G19=1,AG$1&gt;($Y19+$Z19),AG$1&lt;=($Y19+$Z19*2)),-1*PMT(VLOOKUP($P19,'9 - Finance Strategy Parameters'!$B$3:$C$6,2)/12,$Z19*12,$M19*(1+$Z$1)^($Z19*2)),IF(AND($G19=1,AG$1&gt;($Y19+$Z19*2),AG$1&lt;=($Y19+$Z19*3)),-1*PMT(VLOOKUP($P19,'9 - Finance Strategy Parameters'!$B$3:$C$6,2)/12,$Z19*12,$M19*(1+$Z$1)^($Z19*3)),"FAILURE"))))))))))</f>
        <v>2777.4309090909092</v>
      </c>
      <c r="AH19" s="159">
        <f>IF($F19=1,0,IF(AND($H19=1,AH$1&lt;=$Y19),$V19,IF(AND($H19=1,AH$1&gt;$Y19,AH$1&lt;=$Y19+$Z19),($T19*(1+$Z$1)^$Z19)/$Z19,IF(AND($H19=1,AH$1&gt;($Y19+$Z19),AH$1&lt;=($Y19+$Z19*2)),($T19*(1+$Z$1)^($Z19*2))/$Z19,IF(AND($H19=1,AH$1&gt;($Y19+$Z19*2),AH$1&lt;=($Y19+$Z19*3)),($T19*(1+$Z$1)^($Z19*3))/$Z19,IF(AND($H19=1,AH$1&gt;($Y19+$Z19*3),AH$1&lt;=($Y19+$Z19*4)),($T19*(1+$Z$1)^($Z19*4))/$Z19,IF(AND($G19=1,AH$1&lt;=$N19),0,IF(AND($G19=1,AH$1&gt;$N19,AH$1&lt;=($Y19+$Z19)),-1*PMT(VLOOKUP($P19,'9 - Finance Strategy Parameters'!$B$3:$C$6,2)/12,$Z19*12,$M19),IF(AND($G19=1,AH$1&gt;($Y19+$Z19),AH$1&lt;=($Y19+$Z19*2)),-1*PMT(VLOOKUP($P19,'9 - Finance Strategy Parameters'!$B$3:$C$6,2)/12,$Z19*12,$M19*(1+$Z$1)^($Z19*2)),IF(AND($G19=1,AH$1&gt;($Y19+$Z19*2),AH$1&lt;=($Y19+$Z19*3)),-1*PMT(VLOOKUP($P19,'9 - Finance Strategy Parameters'!$B$3:$C$6,2)/12,$Z19*12,$M19*(1+$Z$1)^($Z19*3)),"FAILURE"))))))))))</f>
        <v>2777.4309090909092</v>
      </c>
      <c r="AI19" s="159">
        <f>IF($F19=1,0,IF(AND($H19=1,AI$1&lt;=$Y19),$V19,IF(AND($H19=1,AI$1&gt;$Y19,AI$1&lt;=$Y19+$Z19),($T19*(1+$Z$1)^$Z19)/$Z19,IF(AND($H19=1,AI$1&gt;($Y19+$Z19),AI$1&lt;=($Y19+$Z19*2)),($T19*(1+$Z$1)^($Z19*2))/$Z19,IF(AND($H19=1,AI$1&gt;($Y19+$Z19*2),AI$1&lt;=($Y19+$Z19*3)),($T19*(1+$Z$1)^($Z19*3))/$Z19,IF(AND($H19=1,AI$1&gt;($Y19+$Z19*3),AI$1&lt;=($Y19+$Z19*4)),($T19*(1+$Z$1)^($Z19*4))/$Z19,IF(AND($G19=1,AI$1&lt;=$N19),0,IF(AND($G19=1,AI$1&gt;$N19,AI$1&lt;=($Y19+$Z19)),-1*PMT(VLOOKUP($P19,'9 - Finance Strategy Parameters'!$B$3:$C$6,2)/12,$Z19*12,$M19),IF(AND($G19=1,AI$1&gt;($Y19+$Z19),AI$1&lt;=($Y19+$Z19*2)),-1*PMT(VLOOKUP($P19,'9 - Finance Strategy Parameters'!$B$3:$C$6,2)/12,$Z19*12,$M19*(1+$Z$1)^($Z19*2)),IF(AND($G19=1,AI$1&gt;($Y19+$Z19*2),AI$1&lt;=($Y19+$Z19*3)),-1*PMT(VLOOKUP($P19,'9 - Finance Strategy Parameters'!$B$3:$C$6,2)/12,$Z19*12,$M19*(1+$Z$1)^($Z19*3)),"FAILURE"))))))))))</f>
        <v>2777.4309090909092</v>
      </c>
      <c r="AJ19" s="159">
        <f>IF($F19=1,0,IF(AND($H19=1,AJ$1&lt;=$Y19),$V19,IF(AND($H19=1,AJ$1&gt;$Y19,AJ$1&lt;=$Y19+$Z19),($T19*(1+$Z$1)^$Z19)/$Z19,IF(AND($H19=1,AJ$1&gt;($Y19+$Z19),AJ$1&lt;=($Y19+$Z19*2)),($T19*(1+$Z$1)^($Z19*2))/$Z19,IF(AND($H19=1,AJ$1&gt;($Y19+$Z19*2),AJ$1&lt;=($Y19+$Z19*3)),($T19*(1+$Z$1)^($Z19*3))/$Z19,IF(AND($H19=1,AJ$1&gt;($Y19+$Z19*3),AJ$1&lt;=($Y19+$Z19*4)),($T19*(1+$Z$1)^($Z19*4))/$Z19,IF(AND($G19=1,AJ$1&lt;=$N19),0,IF(AND($G19=1,AJ$1&gt;$N19,AJ$1&lt;=($Y19+$Z19)),-1*PMT(VLOOKUP($P19,'9 - Finance Strategy Parameters'!$B$3:$C$6,2)/12,$Z19*12,$M19),IF(AND($G19=1,AJ$1&gt;($Y19+$Z19),AJ$1&lt;=($Y19+$Z19*2)),-1*PMT(VLOOKUP($P19,'9 - Finance Strategy Parameters'!$B$3:$C$6,2)/12,$Z19*12,$M19*(1+$Z$1)^($Z19*2)),IF(AND($G19=1,AJ$1&gt;($Y19+$Z19*2),AJ$1&lt;=($Y19+$Z19*3)),-1*PMT(VLOOKUP($P19,'9 - Finance Strategy Parameters'!$B$3:$C$6,2)/12,$Z19*12,$M19*(1+$Z$1)^($Z19*3)),"FAILURE"))))))))))</f>
        <v>2777.4309090909092</v>
      </c>
      <c r="AK19" s="159">
        <f>IF($F19=1,0,IF(AND($H19=1,AK$1&lt;=$Y19),$V19,IF(AND($H19=1,AK$1&gt;$Y19,AK$1&lt;=$Y19+$Z19),($T19*(1+$Z$1)^$Z19)/$Z19,IF(AND($H19=1,AK$1&gt;($Y19+$Z19),AK$1&lt;=($Y19+$Z19*2)),($T19*(1+$Z$1)^($Z19*2))/$Z19,IF(AND($H19=1,AK$1&gt;($Y19+$Z19*2),AK$1&lt;=($Y19+$Z19*3)),($T19*(1+$Z$1)^($Z19*3))/$Z19,IF(AND($H19=1,AK$1&gt;($Y19+$Z19*3),AK$1&lt;=($Y19+$Z19*4)),($T19*(1+$Z$1)^($Z19*4))/$Z19,IF(AND($G19=1,AK$1&lt;=$N19),0,IF(AND($G19=1,AK$1&gt;$N19,AK$1&lt;=($Y19+$Z19)),-1*PMT(VLOOKUP($P19,'9 - Finance Strategy Parameters'!$B$3:$C$6,2)/12,$Z19*12,$M19),IF(AND($G19=1,AK$1&gt;($Y19+$Z19),AK$1&lt;=($Y19+$Z19*2)),-1*PMT(VLOOKUP($P19,'9 - Finance Strategy Parameters'!$B$3:$C$6,2)/12,$Z19*12,$M19*(1+$Z$1)^($Z19*2)),IF(AND($G19=1,AK$1&gt;($Y19+$Z19*2),AK$1&lt;=($Y19+$Z19*3)),-1*PMT(VLOOKUP($P19,'9 - Finance Strategy Parameters'!$B$3:$C$6,2)/12,$Z19*12,$M19*(1+$Z$1)^($Z19*3)),"FAILURE"))))))))))</f>
        <v>2777.4309090909092</v>
      </c>
      <c r="AL19" s="159">
        <f>IF($F19=1,0,IF(AND($H19=1,AL$1&lt;=$Y19),$V19,IF(AND($H19=1,AL$1&gt;$Y19,AL$1&lt;=$Y19+$Z19),($T19*(1+$Z$1)^$Z19)/$Z19,IF(AND($H19=1,AL$1&gt;($Y19+$Z19),AL$1&lt;=($Y19+$Z19*2)),($T19*(1+$Z$1)^($Z19*2))/$Z19,IF(AND($H19=1,AL$1&gt;($Y19+$Z19*2),AL$1&lt;=($Y19+$Z19*3)),($T19*(1+$Z$1)^($Z19*3))/$Z19,IF(AND($H19=1,AL$1&gt;($Y19+$Z19*3),AL$1&lt;=($Y19+$Z19*4)),($T19*(1+$Z$1)^($Z19*4))/$Z19,IF(AND($G19=1,AL$1&lt;=$N19),0,IF(AND($G19=1,AL$1&gt;$N19,AL$1&lt;=($Y19+$Z19)),-1*PMT(VLOOKUP($P19,'9 - Finance Strategy Parameters'!$B$3:$C$6,2)/12,$Z19*12,$M19),IF(AND($G19=1,AL$1&gt;($Y19+$Z19),AL$1&lt;=($Y19+$Z19*2)),-1*PMT(VLOOKUP($P19,'9 - Finance Strategy Parameters'!$B$3:$C$6,2)/12,$Z19*12,$M19*(1+$Z$1)^($Z19*2)),IF(AND($G19=1,AL$1&gt;($Y19+$Z19*2),AL$1&lt;=($Y19+$Z19*3)),-1*PMT(VLOOKUP($P19,'9 - Finance Strategy Parameters'!$B$3:$C$6,2)/12,$Z19*12,$M19*(1+$Z$1)^($Z19*3)),"FAILURE"))))))))))</f>
        <v>2777.4309090909092</v>
      </c>
      <c r="AM19" s="159">
        <f>IF($F19=1,0,IF(AND($H19=1,AM$1&lt;=$Y19),$V19,IF(AND($H19=1,AM$1&gt;$Y19,AM$1&lt;=$Y19+$Z19),($T19*(1+$Z$1)^$Z19)/$Z19,IF(AND($H19=1,AM$1&gt;($Y19+$Z19),AM$1&lt;=($Y19+$Z19*2)),($T19*(1+$Z$1)^($Z19*2))/$Z19,IF(AND($H19=1,AM$1&gt;($Y19+$Z19*2),AM$1&lt;=($Y19+$Z19*3)),($T19*(1+$Z$1)^($Z19*3))/$Z19,IF(AND($H19=1,AM$1&gt;($Y19+$Z19*3),AM$1&lt;=($Y19+$Z19*4)),($T19*(1+$Z$1)^($Z19*4))/$Z19,IF(AND($G19=1,AM$1&lt;=$N19),0,IF(AND($G19=1,AM$1&gt;$N19,AM$1&lt;=($Y19+$Z19)),-1*PMT(VLOOKUP($P19,'9 - Finance Strategy Parameters'!$B$3:$C$6,2)/12,$Z19*12,$M19),IF(AND($G19=1,AM$1&gt;($Y19+$Z19),AM$1&lt;=($Y19+$Z19*2)),-1*PMT(VLOOKUP($P19,'9 - Finance Strategy Parameters'!$B$3:$C$6,2)/12,$Z19*12,$M19*(1+$Z$1)^($Z19*2)),IF(AND($G19=1,AM$1&gt;($Y19+$Z19*2),AM$1&lt;=($Y19+$Z19*3)),-1*PMT(VLOOKUP($P19,'9 - Finance Strategy Parameters'!$B$3:$C$6,2)/12,$Z19*12,$M19*(1+$Z$1)^($Z19*3)),"FAILURE"))))))))))</f>
        <v>2036.7826666666667</v>
      </c>
      <c r="AN19" s="159">
        <f>IF($F19=1,0,IF(AND($H19=1,AN$1&lt;=$Y19),$V19,IF(AND($H19=1,AN$1&gt;$Y19,AN$1&lt;=$Y19+$Z19),($T19*(1+$Z$1)^$Z19)/$Z19,IF(AND($H19=1,AN$1&gt;($Y19+$Z19),AN$1&lt;=($Y19+$Z19*2)),($T19*(1+$Z$1)^($Z19*2))/$Z19,IF(AND($H19=1,AN$1&gt;($Y19+$Z19*2),AN$1&lt;=($Y19+$Z19*3)),($T19*(1+$Z$1)^($Z19*3))/$Z19,IF(AND($H19=1,AN$1&gt;($Y19+$Z19*3),AN$1&lt;=($Y19+$Z19*4)),($T19*(1+$Z$1)^($Z19*4))/$Z19,IF(AND($G19=1,AN$1&lt;=$N19),0,IF(AND($G19=1,AN$1&gt;$N19,AN$1&lt;=($Y19+$Z19)),-1*PMT(VLOOKUP($P19,'9 - Finance Strategy Parameters'!$B$3:$C$6,2)/12,$Z19*12,$M19),IF(AND($G19=1,AN$1&gt;($Y19+$Z19),AN$1&lt;=($Y19+$Z19*2)),-1*PMT(VLOOKUP($P19,'9 - Finance Strategy Parameters'!$B$3:$C$6,2)/12,$Z19*12,$M19*(1+$Z$1)^($Z19*2)),IF(AND($G19=1,AN$1&gt;($Y19+$Z19*2),AN$1&lt;=($Y19+$Z19*3)),-1*PMT(VLOOKUP($P19,'9 - Finance Strategy Parameters'!$B$3:$C$6,2)/12,$Z19*12,$M19*(1+$Z$1)^($Z19*3)),"FAILURE"))))))))))</f>
        <v>2036.7826666666667</v>
      </c>
      <c r="AO19" s="159">
        <f>IF($F19=1,0,IF(AND($H19=1,AO$1&lt;=$Y19),$V19,IF(AND($H19=1,AO$1&gt;$Y19,AO$1&lt;=$Y19+$Z19),($T19*(1+$Z$1)^$Z19)/$Z19,IF(AND($H19=1,AO$1&gt;($Y19+$Z19),AO$1&lt;=($Y19+$Z19*2)),($T19*(1+$Z$1)^($Z19*2))/$Z19,IF(AND($H19=1,AO$1&gt;($Y19+$Z19*2),AO$1&lt;=($Y19+$Z19*3)),($T19*(1+$Z$1)^($Z19*3))/$Z19,IF(AND($H19=1,AO$1&gt;($Y19+$Z19*3),AO$1&lt;=($Y19+$Z19*4)),($T19*(1+$Z$1)^($Z19*4))/$Z19,IF(AND($G19=1,AO$1&lt;=$N19),0,IF(AND($G19=1,AO$1&gt;$N19,AO$1&lt;=($Y19+$Z19)),-1*PMT(VLOOKUP($P19,'9 - Finance Strategy Parameters'!$B$3:$C$6,2)/12,$Z19*12,$M19),IF(AND($G19=1,AO$1&gt;($Y19+$Z19),AO$1&lt;=($Y19+$Z19*2)),-1*PMT(VLOOKUP($P19,'9 - Finance Strategy Parameters'!$B$3:$C$6,2)/12,$Z19*12,$M19*(1+$Z$1)^($Z19*2)),IF(AND($G19=1,AO$1&gt;($Y19+$Z19*2),AO$1&lt;=($Y19+$Z19*3)),-1*PMT(VLOOKUP($P19,'9 - Finance Strategy Parameters'!$B$3:$C$6,2)/12,$Z19*12,$M19*(1+$Z$1)^($Z19*3)),"FAILURE"))))))))))</f>
        <v>2036.7826666666667</v>
      </c>
      <c r="AP19" s="159">
        <f>IF($F19=1,0,IF(AND($H19=1,AP$1&lt;=$Y19),$V19,IF(AND($H19=1,AP$1&gt;$Y19,AP$1&lt;=$Y19+$Z19),($T19*(1+$Z$1)^$Z19)/$Z19,IF(AND($H19=1,AP$1&gt;($Y19+$Z19),AP$1&lt;=($Y19+$Z19*2)),($T19*(1+$Z$1)^($Z19*2))/$Z19,IF(AND($H19=1,AP$1&gt;($Y19+$Z19*2),AP$1&lt;=($Y19+$Z19*3)),($T19*(1+$Z$1)^($Z19*3))/$Z19,IF(AND($H19=1,AP$1&gt;($Y19+$Z19*3),AP$1&lt;=($Y19+$Z19*4)),($T19*(1+$Z$1)^($Z19*4))/$Z19,IF(AND($G19=1,AP$1&lt;=$N19),0,IF(AND($G19=1,AP$1&gt;$N19,AP$1&lt;=($Y19+$Z19)),-1*PMT(VLOOKUP($P19,'9 - Finance Strategy Parameters'!$B$3:$C$6,2)/12,$Z19*12,$M19),IF(AND($G19=1,AP$1&gt;($Y19+$Z19),AP$1&lt;=($Y19+$Z19*2)),-1*PMT(VLOOKUP($P19,'9 - Finance Strategy Parameters'!$B$3:$C$6,2)/12,$Z19*12,$M19*(1+$Z$1)^($Z19*2)),IF(AND($G19=1,AP$1&gt;($Y19+$Z19*2),AP$1&lt;=($Y19+$Z19*3)),-1*PMT(VLOOKUP($P19,'9 - Finance Strategy Parameters'!$B$3:$C$6,2)/12,$Z19*12,$M19*(1+$Z$1)^($Z19*3)),"FAILURE"))))))))))</f>
        <v>2036.7826666666667</v>
      </c>
      <c r="AQ19" s="159">
        <f>IF($F19=1,0,IF(AND($H19=1,AQ$1&lt;=$Y19),$V19,IF(AND($H19=1,AQ$1&gt;$Y19,AQ$1&lt;=$Y19+$Z19),($T19*(1+$Z$1)^$Z19)/$Z19,IF(AND($H19=1,AQ$1&gt;($Y19+$Z19),AQ$1&lt;=($Y19+$Z19*2)),($T19*(1+$Z$1)^($Z19*2))/$Z19,IF(AND($H19=1,AQ$1&gt;($Y19+$Z19*2),AQ$1&lt;=($Y19+$Z19*3)),($T19*(1+$Z$1)^($Z19*3))/$Z19,IF(AND($H19=1,AQ$1&gt;($Y19+$Z19*3),AQ$1&lt;=($Y19+$Z19*4)),($T19*(1+$Z$1)^($Z19*4))/$Z19,IF(AND($G19=1,AQ$1&lt;=$N19),0,IF(AND($G19=1,AQ$1&gt;$N19,AQ$1&lt;=($Y19+$Z19)),-1*PMT(VLOOKUP($P19,'9 - Finance Strategy Parameters'!$B$3:$C$6,2)/12,$Z19*12,$M19),IF(AND($G19=1,AQ$1&gt;($Y19+$Z19),AQ$1&lt;=($Y19+$Z19*2)),-1*PMT(VLOOKUP($P19,'9 - Finance Strategy Parameters'!$B$3:$C$6,2)/12,$Z19*12,$M19*(1+$Z$1)^($Z19*2)),IF(AND($G19=1,AQ$1&gt;($Y19+$Z19*2),AQ$1&lt;=($Y19+$Z19*3)),-1*PMT(VLOOKUP($P19,'9 - Finance Strategy Parameters'!$B$3:$C$6,2)/12,$Z19*12,$M19*(1+$Z$1)^($Z19*3)),"FAILURE"))))))))))</f>
        <v>2036.7826666666667</v>
      </c>
      <c r="AR19" s="159">
        <f>IF($F19=1,0,IF(AND($H19=1,AR$1&lt;=$Y19),$V19,IF(AND($H19=1,AR$1&gt;$Y19,AR$1&lt;=$Y19+$Z19),($T19*(1+$Z$1)^$Z19)/$Z19,IF(AND($H19=1,AR$1&gt;($Y19+$Z19),AR$1&lt;=($Y19+$Z19*2)),($T19*(1+$Z$1)^($Z19*2))/$Z19,IF(AND($H19=1,AR$1&gt;($Y19+$Z19*2),AR$1&lt;=($Y19+$Z19*3)),($T19*(1+$Z$1)^($Z19*3))/$Z19,IF(AND($H19=1,AR$1&gt;($Y19+$Z19*3),AR$1&lt;=($Y19+$Z19*4)),($T19*(1+$Z$1)^($Z19*4))/$Z19,IF(AND($G19=1,AR$1&lt;=$N19),0,IF(AND($G19=1,AR$1&gt;$N19,AR$1&lt;=($Y19+$Z19)),-1*PMT(VLOOKUP($P19,'9 - Finance Strategy Parameters'!$B$3:$C$6,2)/12,$Z19*12,$M19),IF(AND($G19=1,AR$1&gt;($Y19+$Z19),AR$1&lt;=($Y19+$Z19*2)),-1*PMT(VLOOKUP($P19,'9 - Finance Strategy Parameters'!$B$3:$C$6,2)/12,$Z19*12,$M19*(1+$Z$1)^($Z19*2)),IF(AND($G19=1,AR$1&gt;($Y19+$Z19*2),AR$1&lt;=($Y19+$Z19*3)),-1*PMT(VLOOKUP($P19,'9 - Finance Strategy Parameters'!$B$3:$C$6,2)/12,$Z19*12,$M19*(1+$Z$1)^($Z19*3)),"FAILURE"))))))))))</f>
        <v>2036.7826666666667</v>
      </c>
      <c r="AS19" s="159">
        <f>IF($F19=1,0,IF(AND($H19=1,AS$1&lt;=$Y19),$V19,IF(AND($H19=1,AS$1&gt;$Y19,AS$1&lt;=$Y19+$Z19),($T19*(1+$Z$1)^$Z19)/$Z19,IF(AND($H19=1,AS$1&gt;($Y19+$Z19),AS$1&lt;=($Y19+$Z19*2)),($T19*(1+$Z$1)^($Z19*2))/$Z19,IF(AND($H19=1,AS$1&gt;($Y19+$Z19*2),AS$1&lt;=($Y19+$Z19*3)),($T19*(1+$Z$1)^($Z19*3))/$Z19,IF(AND($H19=1,AS$1&gt;($Y19+$Z19*3),AS$1&lt;=($Y19+$Z19*4)),($T19*(1+$Z$1)^($Z19*4))/$Z19,IF(AND($G19=1,AS$1&lt;=$N19),0,IF(AND($G19=1,AS$1&gt;$N19,AS$1&lt;=($Y19+$Z19)),-1*PMT(VLOOKUP($P19,'9 - Finance Strategy Parameters'!$B$3:$C$6,2)/12,$Z19*12,$M19),IF(AND($G19=1,AS$1&gt;($Y19+$Z19),AS$1&lt;=($Y19+$Z19*2)),-1*PMT(VLOOKUP($P19,'9 - Finance Strategy Parameters'!$B$3:$C$6,2)/12,$Z19*12,$M19*(1+$Z$1)^($Z19*2)),IF(AND($G19=1,AS$1&gt;($Y19+$Z19*2),AS$1&lt;=($Y19+$Z19*3)),-1*PMT(VLOOKUP($P19,'9 - Finance Strategy Parameters'!$B$3:$C$6,2)/12,$Z19*12,$M19*(1+$Z$1)^($Z19*3)),"FAILURE"))))))))))</f>
        <v>2036.7826666666667</v>
      </c>
      <c r="AT19" s="159">
        <f>IF($F19=1,0,IF(AND($H19=1,AT$1&lt;=$Y19),$V19,IF(AND($H19=1,AT$1&gt;$Y19,AT$1&lt;=$Y19+$Z19),($T19*(1+$Z$1)^$Z19)/$Z19,IF(AND($H19=1,AT$1&gt;($Y19+$Z19),AT$1&lt;=($Y19+$Z19*2)),($T19*(1+$Z$1)^($Z19*2))/$Z19,IF(AND($H19=1,AT$1&gt;($Y19+$Z19*2),AT$1&lt;=($Y19+$Z19*3)),($T19*(1+$Z$1)^($Z19*3))/$Z19,IF(AND($H19=1,AT$1&gt;($Y19+$Z19*3),AT$1&lt;=($Y19+$Z19*4)),($T19*(1+$Z$1)^($Z19*4))/$Z19,IF(AND($G19=1,AT$1&lt;=$N19),0,IF(AND($G19=1,AT$1&gt;$N19,AT$1&lt;=($Y19+$Z19)),-1*PMT(VLOOKUP($P19,'9 - Finance Strategy Parameters'!$B$3:$C$6,2)/12,$Z19*12,$M19),IF(AND($G19=1,AT$1&gt;($Y19+$Z19),AT$1&lt;=($Y19+$Z19*2)),-1*PMT(VLOOKUP($P19,'9 - Finance Strategy Parameters'!$B$3:$C$6,2)/12,$Z19*12,$M19*(1+$Z$1)^($Z19*2)),IF(AND($G19=1,AT$1&gt;($Y19+$Z19*2),AT$1&lt;=($Y19+$Z19*3)),-1*PMT(VLOOKUP($P19,'9 - Finance Strategy Parameters'!$B$3:$C$6,2)/12,$Z19*12,$M19*(1+$Z$1)^($Z19*3)),"FAILURE"))))))))))</f>
        <v>2036.7826666666667</v>
      </c>
      <c r="AU19" s="159">
        <f>IF($F19=1,0,IF(AND($H19=1,AU$1&lt;=$Y19),$V19,IF(AND($H19=1,AU$1&gt;$Y19,AU$1&lt;=$Y19+$Z19),($T19*(1+$Z$1)^$Z19)/$Z19,IF(AND($H19=1,AU$1&gt;($Y19+$Z19),AU$1&lt;=($Y19+$Z19*2)),($T19*(1+$Z$1)^($Z19*2))/$Z19,IF(AND($H19=1,AU$1&gt;($Y19+$Z19*2),AU$1&lt;=($Y19+$Z19*3)),($T19*(1+$Z$1)^($Z19*3))/$Z19,IF(AND($H19=1,AU$1&gt;($Y19+$Z19*3),AU$1&lt;=($Y19+$Z19*4)),($T19*(1+$Z$1)^($Z19*4))/$Z19,IF(AND($G19=1,AU$1&lt;=$N19),0,IF(AND($G19=1,AU$1&gt;$N19,AU$1&lt;=($Y19+$Z19)),-1*PMT(VLOOKUP($P19,'9 - Finance Strategy Parameters'!$B$3:$C$6,2)/12,$Z19*12,$M19),IF(AND($G19=1,AU$1&gt;($Y19+$Z19),AU$1&lt;=($Y19+$Z19*2)),-1*PMT(VLOOKUP($P19,'9 - Finance Strategy Parameters'!$B$3:$C$6,2)/12,$Z19*12,$M19*(1+$Z$1)^($Z19*2)),IF(AND($G19=1,AU$1&gt;($Y19+$Z19*2),AU$1&lt;=($Y19+$Z19*3)),-1*PMT(VLOOKUP($P19,'9 - Finance Strategy Parameters'!$B$3:$C$6,2)/12,$Z19*12,$M19*(1+$Z$1)^($Z19*3)),"FAILURE"))))))))))</f>
        <v>2036.7826666666667</v>
      </c>
      <c r="AV19" s="159">
        <f>IF($F19=1,0,IF(AND($H19=1,AV$1&lt;=$Y19),$V19,IF(AND($H19=1,AV$1&gt;$Y19,AV$1&lt;=$Y19+$Z19),($T19*(1+$Z$1)^$Z19)/$Z19,IF(AND($H19=1,AV$1&gt;($Y19+$Z19),AV$1&lt;=($Y19+$Z19*2)),($T19*(1+$Z$1)^($Z19*2))/$Z19,IF(AND($H19=1,AV$1&gt;($Y19+$Z19*2),AV$1&lt;=($Y19+$Z19*3)),($T19*(1+$Z$1)^($Z19*3))/$Z19,IF(AND($H19=1,AV$1&gt;($Y19+$Z19*3),AV$1&lt;=($Y19+$Z19*4)),($T19*(1+$Z$1)^($Z19*4))/$Z19,IF(AND($G19=1,AV$1&lt;=$N19),0,IF(AND($G19=1,AV$1&gt;$N19,AV$1&lt;=($Y19+$Z19)),-1*PMT(VLOOKUP($P19,'9 - Finance Strategy Parameters'!$B$3:$C$6,2)/12,$Z19*12,$M19),IF(AND($G19=1,AV$1&gt;($Y19+$Z19),AV$1&lt;=($Y19+$Z19*2)),-1*PMT(VLOOKUP($P19,'9 - Finance Strategy Parameters'!$B$3:$C$6,2)/12,$Z19*12,$M19*(1+$Z$1)^($Z19*2)),IF(AND($G19=1,AV$1&gt;($Y19+$Z19*2),AV$1&lt;=($Y19+$Z19*3)),-1*PMT(VLOOKUP($P19,'9 - Finance Strategy Parameters'!$B$3:$C$6,2)/12,$Z19*12,$M19*(1+$Z$1)^($Z19*3)),"FAILURE"))))))))))</f>
        <v>2036.7826666666667</v>
      </c>
      <c r="AW19" s="159">
        <f>IF($F19=1,0,IF(AND($H19=1,AW$1&lt;=$Y19),$V19,IF(AND($H19=1,AW$1&gt;$Y19,AW$1&lt;=$Y19+$Z19),($T19*(1+$Z$1)^$Z19)/$Z19,IF(AND($H19=1,AW$1&gt;($Y19+$Z19),AW$1&lt;=($Y19+$Z19*2)),($T19*(1+$Z$1)^($Z19*2))/$Z19,IF(AND($H19=1,AW$1&gt;($Y19+$Z19*2),AW$1&lt;=($Y19+$Z19*3)),($T19*(1+$Z$1)^($Z19*3))/$Z19,IF(AND($H19=1,AW$1&gt;($Y19+$Z19*3),AW$1&lt;=($Y19+$Z19*4)),($T19*(1+$Z$1)^($Z19*4))/$Z19,IF(AND($G19=1,AW$1&lt;=$N19),0,IF(AND($G19=1,AW$1&gt;$N19,AW$1&lt;=($Y19+$Z19)),-1*PMT(VLOOKUP($P19,'9 - Finance Strategy Parameters'!$B$3:$C$6,2)/12,$Z19*12,$M19),IF(AND($G19=1,AW$1&gt;($Y19+$Z19),AW$1&lt;=($Y19+$Z19*2)),-1*PMT(VLOOKUP($P19,'9 - Finance Strategy Parameters'!$B$3:$C$6,2)/12,$Z19*12,$M19*(1+$Z$1)^($Z19*2)),IF(AND($G19=1,AW$1&gt;($Y19+$Z19*2),AW$1&lt;=($Y19+$Z19*3)),-1*PMT(VLOOKUP($P19,'9 - Finance Strategy Parameters'!$B$3:$C$6,2)/12,$Z19*12,$M19*(1+$Z$1)^($Z19*3)),"FAILURE"))))))))))</f>
        <v>2036.7826666666667</v>
      </c>
      <c r="AX19" s="159">
        <f>IF($F19=1,0,IF(AND($H19=1,AX$1&lt;=$Y19),$V19,IF(AND($H19=1,AX$1&gt;$Y19,AX$1&lt;=$Y19+$Z19),($T19*(1+$Z$1)^$Z19)/$Z19,IF(AND($H19=1,AX$1&gt;($Y19+$Z19),AX$1&lt;=($Y19+$Z19*2)),($T19*(1+$Z$1)^($Z19*2))/$Z19,IF(AND($H19=1,AX$1&gt;($Y19+$Z19*2),AX$1&lt;=($Y19+$Z19*3)),($T19*(1+$Z$1)^($Z19*3))/$Z19,IF(AND($H19=1,AX$1&gt;($Y19+$Z19*3),AX$1&lt;=($Y19+$Z19*4)),($T19*(1+$Z$1)^($Z19*4))/$Z19,IF(AND($G19=1,AX$1&lt;=$N19),0,IF(AND($G19=1,AX$1&gt;$N19,AX$1&lt;=($Y19+$Z19)),-1*PMT(VLOOKUP($P19,'9 - Finance Strategy Parameters'!$B$3:$C$6,2)/12,$Z19*12,$M19),IF(AND($G19=1,AX$1&gt;($Y19+$Z19),AX$1&lt;=($Y19+$Z19*2)),-1*PMT(VLOOKUP($P19,'9 - Finance Strategy Parameters'!$B$3:$C$6,2)/12,$Z19*12,$M19*(1+$Z$1)^($Z19*2)),IF(AND($G19=1,AX$1&gt;($Y19+$Z19*2),AX$1&lt;=($Y19+$Z19*3)),-1*PMT(VLOOKUP($P19,'9 - Finance Strategy Parameters'!$B$3:$C$6,2)/12,$Z19*12,$M19*(1+$Z$1)^($Z19*3)),"FAILURE"))))))))))</f>
        <v>2036.7826666666667</v>
      </c>
      <c r="AY19" s="159">
        <f>IF($F19=1,0,IF(AND($H19=1,AY$1&lt;=$Y19),$V19,IF(AND($H19=1,AY$1&gt;$Y19,AY$1&lt;=$Y19+$Z19),($T19*(1+$Z$1)^$Z19)/$Z19,IF(AND($H19=1,AY$1&gt;($Y19+$Z19),AY$1&lt;=($Y19+$Z19*2)),($T19*(1+$Z$1)^($Z19*2))/$Z19,IF(AND($H19=1,AY$1&gt;($Y19+$Z19*2),AY$1&lt;=($Y19+$Z19*3)),($T19*(1+$Z$1)^($Z19*3))/$Z19,IF(AND($H19=1,AY$1&gt;($Y19+$Z19*3),AY$1&lt;=($Y19+$Z19*4)),($T19*(1+$Z$1)^($Z19*4))/$Z19,IF(AND($G19=1,AY$1&lt;=$N19),0,IF(AND($G19=1,AY$1&gt;$N19,AY$1&lt;=($Y19+$Z19)),-1*PMT(VLOOKUP($P19,'9 - Finance Strategy Parameters'!$B$3:$C$6,2)/12,$Z19*12,$M19),IF(AND($G19=1,AY$1&gt;($Y19+$Z19),AY$1&lt;=($Y19+$Z19*2)),-1*PMT(VLOOKUP($P19,'9 - Finance Strategy Parameters'!$B$3:$C$6,2)/12,$Z19*12,$M19*(1+$Z$1)^($Z19*2)),IF(AND($G19=1,AY$1&gt;($Y19+$Z19*2),AY$1&lt;=($Y19+$Z19*3)),-1*PMT(VLOOKUP($P19,'9 - Finance Strategy Parameters'!$B$3:$C$6,2)/12,$Z19*12,$M19*(1+$Z$1)^($Z19*3)),"FAILURE"))))))))))</f>
        <v>2036.7826666666667</v>
      </c>
      <c r="AZ19" s="159">
        <f>IF($F19=1,0,IF(AND($H19=1,AZ$1&lt;=$Y19),$V19,IF(AND($H19=1,AZ$1&gt;$Y19,AZ$1&lt;=$Y19+$Z19),($T19*(1+$Z$1)^$Z19)/$Z19,IF(AND($H19=1,AZ$1&gt;($Y19+$Z19),AZ$1&lt;=($Y19+$Z19*2)),($T19*(1+$Z$1)^($Z19*2))/$Z19,IF(AND($H19=1,AZ$1&gt;($Y19+$Z19*2),AZ$1&lt;=($Y19+$Z19*3)),($T19*(1+$Z$1)^($Z19*3))/$Z19,IF(AND($H19=1,AZ$1&gt;($Y19+$Z19*3),AZ$1&lt;=($Y19+$Z19*4)),($T19*(1+$Z$1)^($Z19*4))/$Z19,IF(AND($G19=1,AZ$1&lt;=$N19),0,IF(AND($G19=1,AZ$1&gt;$N19,AZ$1&lt;=($Y19+$Z19)),-1*PMT(VLOOKUP($P19,'9 - Finance Strategy Parameters'!$B$3:$C$6,2)/12,$Z19*12,$M19),IF(AND($G19=1,AZ$1&gt;($Y19+$Z19),AZ$1&lt;=($Y19+$Z19*2)),-1*PMT(VLOOKUP($P19,'9 - Finance Strategy Parameters'!$B$3:$C$6,2)/12,$Z19*12,$M19*(1+$Z$1)^($Z19*2)),IF(AND($G19=1,AZ$1&gt;($Y19+$Z19*2),AZ$1&lt;=($Y19+$Z19*3)),-1*PMT(VLOOKUP($P19,'9 - Finance Strategy Parameters'!$B$3:$C$6,2)/12,$Z19*12,$M19*(1+$Z$1)^($Z19*3)),"FAILURE"))))))))))</f>
        <v>2036.7826666666667</v>
      </c>
      <c r="BA19" s="159">
        <f>IF($F19=1,0,IF(AND($H19=1,BA$1&lt;=$Y19),$V19,IF(AND($H19=1,BA$1&gt;$Y19,BA$1&lt;=$Y19+$Z19),($T19*(1+$Z$1)^$Z19)/$Z19,IF(AND($H19=1,BA$1&gt;($Y19+$Z19),BA$1&lt;=($Y19+$Z19*2)),($T19*(1+$Z$1)^($Z19*2))/$Z19,IF(AND($H19=1,BA$1&gt;($Y19+$Z19*2),BA$1&lt;=($Y19+$Z19*3)),($T19*(1+$Z$1)^($Z19*3))/$Z19,IF(AND($H19=1,BA$1&gt;($Y19+$Z19*3),BA$1&lt;=($Y19+$Z19*4)),($T19*(1+$Z$1)^($Z19*4))/$Z19,IF(AND($G19=1,BA$1&lt;=$N19),0,IF(AND($G19=1,BA$1&gt;$N19,BA$1&lt;=($Y19+$Z19)),-1*PMT(VLOOKUP($P19,'9 - Finance Strategy Parameters'!$B$3:$C$6,2)/12,$Z19*12,$M19),IF(AND($G19=1,BA$1&gt;($Y19+$Z19),BA$1&lt;=($Y19+$Z19*2)),-1*PMT(VLOOKUP($P19,'9 - Finance Strategy Parameters'!$B$3:$C$6,2)/12,$Z19*12,$M19*(1+$Z$1)^($Z19*2)),IF(AND($G19=1,BA$1&gt;($Y19+$Z19*2),BA$1&lt;=($Y19+$Z19*3)),-1*PMT(VLOOKUP($P19,'9 - Finance Strategy Parameters'!$B$3:$C$6,2)/12,$Z19*12,$M19*(1+$Z$1)^($Z19*3)),"FAILURE"))))))))))</f>
        <v>2036.7826666666667</v>
      </c>
      <c r="BB19" s="159">
        <f>IF($F19=1,0,IF(AND($H19=1,BB$1&lt;=$Y19),$V19,IF(AND($H19=1,BB$1&gt;$Y19,BB$1&lt;=$Y19+$Z19),($T19*(1+$Z$1)^$Z19)/$Z19,IF(AND($H19=1,BB$1&gt;($Y19+$Z19),BB$1&lt;=($Y19+$Z19*2)),($T19*(1+$Z$1)^($Z19*2))/$Z19,IF(AND($H19=1,BB$1&gt;($Y19+$Z19*2),BB$1&lt;=($Y19+$Z19*3)),($T19*(1+$Z$1)^($Z19*3))/$Z19,IF(AND($H19=1,BB$1&gt;($Y19+$Z19*3),BB$1&lt;=($Y19+$Z19*4)),($T19*(1+$Z$1)^($Z19*4))/$Z19,IF(AND($G19=1,BB$1&lt;=$N19),0,IF(AND($G19=1,BB$1&gt;$N19,BB$1&lt;=($Y19+$Z19)),-1*PMT(VLOOKUP($P19,'9 - Finance Strategy Parameters'!$B$3:$C$6,2)/12,$Z19*12,$M19),IF(AND($G19=1,BB$1&gt;($Y19+$Z19),BB$1&lt;=($Y19+$Z19*2)),-1*PMT(VLOOKUP($P19,'9 - Finance Strategy Parameters'!$B$3:$C$6,2)/12,$Z19*12,$M19*(1+$Z$1)^($Z19*2)),IF(AND($G19=1,BB$1&gt;($Y19+$Z19*2),BB$1&lt;=($Y19+$Z19*3)),-1*PMT(VLOOKUP($P19,'9 - Finance Strategy Parameters'!$B$3:$C$6,2)/12,$Z19*12,$M19*(1+$Z$1)^($Z19*3)),"FAILURE"))))))))))</f>
        <v>2036.7826666666667</v>
      </c>
      <c r="BC19" s="159">
        <f>IF($F19=1,0,IF(AND($H19=1,BC$1&lt;=$Y19),$V19,IF(AND($H19=1,BC$1&gt;$Y19,BC$1&lt;=$Y19+$Z19),($T19*(1+$Z$1)^$Z19)/$Z19,IF(AND($H19=1,BC$1&gt;($Y19+$Z19),BC$1&lt;=($Y19+$Z19*2)),($T19*(1+$Z$1)^($Z19*2))/$Z19,IF(AND($H19=1,BC$1&gt;($Y19+$Z19*2),BC$1&lt;=($Y19+$Z19*3)),($T19*(1+$Z$1)^($Z19*3))/$Z19,IF(AND($H19=1,BC$1&gt;($Y19+$Z19*3),BC$1&lt;=($Y19+$Z19*4)),($T19*(1+$Z$1)^($Z19*4))/$Z19,IF(AND($G19=1,BC$1&lt;=$N19),0,IF(AND($G19=1,BC$1&gt;$N19,BC$1&lt;=($Y19+$Z19)),-1*PMT(VLOOKUP($P19,'9 - Finance Strategy Parameters'!$B$3:$C$6,2)/12,$Z19*12,$M19),IF(AND($G19=1,BC$1&gt;($Y19+$Z19),BC$1&lt;=($Y19+$Z19*2)),-1*PMT(VLOOKUP($P19,'9 - Finance Strategy Parameters'!$B$3:$C$6,2)/12,$Z19*12,$M19*(1+$Z$1)^($Z19*2)),IF(AND($G19=1,BC$1&gt;($Y19+$Z19*2),BC$1&lt;=($Y19+$Z19*3)),-1*PMT(VLOOKUP($P19,'9 - Finance Strategy Parameters'!$B$3:$C$6,2)/12,$Z19*12,$M19*(1+$Z$1)^($Z19*3)),"FAILURE"))))))))))</f>
        <v>2036.7826666666667</v>
      </c>
      <c r="BD19" s="159">
        <f>IF($F19=1,0,IF(AND($H19=1,BD$1&lt;=$Y19),$V19,IF(AND($H19=1,BD$1&gt;$Y19,BD$1&lt;=$Y19+$Z19),($T19*(1+$Z$1)^$Z19)/$Z19,IF(AND($H19=1,BD$1&gt;($Y19+$Z19),BD$1&lt;=($Y19+$Z19*2)),($T19*(1+$Z$1)^($Z19*2))/$Z19,IF(AND($H19=1,BD$1&gt;($Y19+$Z19*2),BD$1&lt;=($Y19+$Z19*3)),($T19*(1+$Z$1)^($Z19*3))/$Z19,IF(AND($H19=1,BD$1&gt;($Y19+$Z19*3),BD$1&lt;=($Y19+$Z19*4)),($T19*(1+$Z$1)^($Z19*4))/$Z19,IF(AND($G19=1,BD$1&lt;=$N19),0,IF(AND($G19=1,BD$1&gt;$N19,BD$1&lt;=($Y19+$Z19)),-1*PMT(VLOOKUP($P19,'9 - Finance Strategy Parameters'!$B$3:$C$6,2)/12,$Z19*12,$M19),IF(AND($G19=1,BD$1&gt;($Y19+$Z19),BD$1&lt;=($Y19+$Z19*2)),-1*PMT(VLOOKUP($P19,'9 - Finance Strategy Parameters'!$B$3:$C$6,2)/12,$Z19*12,$M19*(1+$Z$1)^($Z19*2)),IF(AND($G19=1,BD$1&gt;($Y19+$Z19*2),BD$1&lt;=($Y19+$Z19*3)),-1*PMT(VLOOKUP($P19,'9 - Finance Strategy Parameters'!$B$3:$C$6,2)/12,$Z19*12,$M19*(1+$Z$1)^($Z19*3)),"FAILURE"))))))))))</f>
        <v>2036.7826666666667</v>
      </c>
      <c r="BE19" s="159">
        <f>IF($F19=1,0,IF(AND($H19=1,BE$1&lt;=$Y19),$V19,IF(AND($H19=1,BE$1&gt;$Y19,BE$1&lt;=$Y19+$Z19),($T19*(1+$Z$1)^$Z19)/$Z19,IF(AND($H19=1,BE$1&gt;($Y19+$Z19),BE$1&lt;=($Y19+$Z19*2)),($T19*(1+$Z$1)^($Z19*2))/$Z19,IF(AND($H19=1,BE$1&gt;($Y19+$Z19*2),BE$1&lt;=($Y19+$Z19*3)),($T19*(1+$Z$1)^($Z19*3))/$Z19,IF(AND($H19=1,BE$1&gt;($Y19+$Z19*3),BE$1&lt;=($Y19+$Z19*4)),($T19*(1+$Z$1)^($Z19*4))/$Z19,IF(AND($G19=1,BE$1&lt;=$N19),0,IF(AND($G19=1,BE$1&gt;$N19,BE$1&lt;=($Y19+$Z19)),-1*PMT(VLOOKUP($P19,'9 - Finance Strategy Parameters'!$B$3:$C$6,2)/12,$Z19*12,$M19),IF(AND($G19=1,BE$1&gt;($Y19+$Z19),BE$1&lt;=($Y19+$Z19*2)),-1*PMT(VLOOKUP($P19,'9 - Finance Strategy Parameters'!$B$3:$C$6,2)/12,$Z19*12,$M19*(1+$Z$1)^($Z19*2)),IF(AND($G19=1,BE$1&gt;($Y19+$Z19*2),BE$1&lt;=($Y19+$Z19*3)),-1*PMT(VLOOKUP($P19,'9 - Finance Strategy Parameters'!$B$3:$C$6,2)/12,$Z19*12,$M19*(1+$Z$1)^($Z19*3)),"FAILURE"))))))))))</f>
        <v>2036.7826666666667</v>
      </c>
      <c r="BF19" s="159">
        <f>IF($F19=1,0,IF(AND($H19=1,BF$1&lt;=$Y19),$V19,IF(AND($H19=1,BF$1&gt;$Y19,BF$1&lt;=$Y19+$Z19),($T19*(1+$Z$1)^$Z19)/$Z19,IF(AND($H19=1,BF$1&gt;($Y19+$Z19),BF$1&lt;=($Y19+$Z19*2)),($T19*(1+$Z$1)^($Z19*2))/$Z19,IF(AND($H19=1,BF$1&gt;($Y19+$Z19*2),BF$1&lt;=($Y19+$Z19*3)),($T19*(1+$Z$1)^($Z19*3))/$Z19,IF(AND($H19=1,BF$1&gt;($Y19+$Z19*3),BF$1&lt;=($Y19+$Z19*4)),($T19*(1+$Z$1)^($Z19*4))/$Z19,IF(AND($G19=1,BF$1&lt;=$N19),0,IF(AND($G19=1,BF$1&gt;$N19,BF$1&lt;=($Y19+$Z19)),-1*PMT(VLOOKUP($P19,'9 - Finance Strategy Parameters'!$B$3:$C$6,2)/12,$Z19*12,$M19),IF(AND($G19=1,BF$1&gt;($Y19+$Z19),BF$1&lt;=($Y19+$Z19*2)),-1*PMT(VLOOKUP($P19,'9 - Finance Strategy Parameters'!$B$3:$C$6,2)/12,$Z19*12,$M19*(1+$Z$1)^($Z19*2)),IF(AND($G19=1,BF$1&gt;($Y19+$Z19*2),BF$1&lt;=($Y19+$Z19*3)),-1*PMT(VLOOKUP($P19,'9 - Finance Strategy Parameters'!$B$3:$C$6,2)/12,$Z19*12,$M19*(1+$Z$1)^($Z19*3)),"FAILURE"))))))))))</f>
        <v>2036.7826666666667</v>
      </c>
      <c r="BG19" s="159">
        <f>IF($F19=1,0,IF(AND($H19=1,BG$1&lt;=$Y19),$V19,IF(AND($H19=1,BG$1&gt;$Y19,BG$1&lt;=$Y19+$Z19),($T19*(1+$Z$1)^$Z19)/$Z19,IF(AND($H19=1,BG$1&gt;($Y19+$Z19),BG$1&lt;=($Y19+$Z19*2)),($T19*(1+$Z$1)^($Z19*2))/$Z19,IF(AND($H19=1,BG$1&gt;($Y19+$Z19*2),BG$1&lt;=($Y19+$Z19*3)),($T19*(1+$Z$1)^($Z19*3))/$Z19,IF(AND($H19=1,BG$1&gt;($Y19+$Z19*3),BG$1&lt;=($Y19+$Z19*4)),($T19*(1+$Z$1)^($Z19*4))/$Z19,IF(AND($G19=1,BG$1&lt;=$N19),0,IF(AND($G19=1,BG$1&gt;$N19,BG$1&lt;=($Y19+$Z19)),-1*PMT(VLOOKUP($P19,'9 - Finance Strategy Parameters'!$B$3:$C$6,2)/12,$Z19*12,$M19),IF(AND($G19=1,BG$1&gt;($Y19+$Z19),BG$1&lt;=($Y19+$Z19*2)),-1*PMT(VLOOKUP($P19,'9 - Finance Strategy Parameters'!$B$3:$C$6,2)/12,$Z19*12,$M19*(1+$Z$1)^($Z19*2)),IF(AND($G19=1,BG$1&gt;($Y19+$Z19*2),BG$1&lt;=($Y19+$Z19*3)),-1*PMT(VLOOKUP($P19,'9 - Finance Strategy Parameters'!$B$3:$C$6,2)/12,$Z19*12,$M19*(1+$Z$1)^($Z19*3)),"FAILURE"))))))))))</f>
        <v>2036.7826666666667</v>
      </c>
      <c r="BH19" s="159">
        <f>IF($F19=1,0,IF(AND($H19=1,BH$1&lt;=$Y19),$V19,IF(AND($H19=1,BH$1&gt;$Y19,BH$1&lt;=$Y19+$Z19),($T19*(1+$Z$1)^$Z19)/$Z19,IF(AND($H19=1,BH$1&gt;($Y19+$Z19),BH$1&lt;=($Y19+$Z19*2)),($T19*(1+$Z$1)^($Z19*2))/$Z19,IF(AND($H19=1,BH$1&gt;($Y19+$Z19*2),BH$1&lt;=($Y19+$Z19*3)),($T19*(1+$Z$1)^($Z19*3))/$Z19,IF(AND($H19=1,BH$1&gt;($Y19+$Z19*3),BH$1&lt;=($Y19+$Z19*4)),($T19*(1+$Z$1)^($Z19*4))/$Z19,IF(AND($G19=1,BH$1&lt;=$N19),0,IF(AND($G19=1,BH$1&gt;$N19,BH$1&lt;=($Y19+$Z19)),-1*PMT(VLOOKUP($P19,'9 - Finance Strategy Parameters'!$B$3:$C$6,2)/12,$Z19*12,$M19),IF(AND($G19=1,BH$1&gt;($Y19+$Z19),BH$1&lt;=($Y19+$Z19*2)),-1*PMT(VLOOKUP($P19,'9 - Finance Strategy Parameters'!$B$3:$C$6,2)/12,$Z19*12,$M19*(1+$Z$1)^($Z19*2)),IF(AND($G19=1,BH$1&gt;($Y19+$Z19*2),BH$1&lt;=($Y19+$Z19*3)),-1*PMT(VLOOKUP($P19,'9 - Finance Strategy Parameters'!$B$3:$C$6,2)/12,$Z19*12,$M19*(1+$Z$1)^($Z19*3)),"FAILURE"))))))))))</f>
        <v>2036.7826666666667</v>
      </c>
      <c r="BI19" s="159">
        <f>IF($F19=1,0,IF(AND($H19=1,BI$1&lt;=$Y19),$V19,IF(AND($H19=1,BI$1&gt;$Y19,BI$1&lt;=$Y19+$Z19),($T19*(1+$Z$1)^$Z19)/$Z19,IF(AND($H19=1,BI$1&gt;($Y19+$Z19),BI$1&lt;=($Y19+$Z19*2)),($T19*(1+$Z$1)^($Z19*2))/$Z19,IF(AND($H19=1,BI$1&gt;($Y19+$Z19*2),BI$1&lt;=($Y19+$Z19*3)),($T19*(1+$Z$1)^($Z19*3))/$Z19,IF(AND($H19=1,BI$1&gt;($Y19+$Z19*3),BI$1&lt;=($Y19+$Z19*4)),($T19*(1+$Z$1)^($Z19*4))/$Z19,IF(AND($G19=1,BI$1&lt;=$N19),0,IF(AND($G19=1,BI$1&gt;$N19,BI$1&lt;=($Y19+$Z19)),-1*PMT(VLOOKUP($P19,'9 - Finance Strategy Parameters'!$B$3:$C$6,2)/12,$Z19*12,$M19),IF(AND($G19=1,BI$1&gt;($Y19+$Z19),BI$1&lt;=($Y19+$Z19*2)),-1*PMT(VLOOKUP($P19,'9 - Finance Strategy Parameters'!$B$3:$C$6,2)/12,$Z19*12,$M19*(1+$Z$1)^($Z19*2)),IF(AND($G19=1,BI$1&gt;($Y19+$Z19*2),BI$1&lt;=($Y19+$Z19*3)),-1*PMT(VLOOKUP($P19,'9 - Finance Strategy Parameters'!$B$3:$C$6,2)/12,$Z19*12,$M19*(1+$Z$1)^($Z19*3)),"FAILURE"))))))))))</f>
        <v>2036.7826666666667</v>
      </c>
      <c r="BJ19" s="159">
        <f>IF($F19=1,0,IF(AND($H19=1,BJ$1&lt;=$Y19),$V19,IF(AND($H19=1,BJ$1&gt;$Y19,BJ$1&lt;=$Y19+$Z19),($T19*(1+$Z$1)^$Z19)/$Z19,IF(AND($H19=1,BJ$1&gt;($Y19+$Z19),BJ$1&lt;=($Y19+$Z19*2)),($T19*(1+$Z$1)^($Z19*2))/$Z19,IF(AND($H19=1,BJ$1&gt;($Y19+$Z19*2),BJ$1&lt;=($Y19+$Z19*3)),($T19*(1+$Z$1)^($Z19*3))/$Z19,IF(AND($H19=1,BJ$1&gt;($Y19+$Z19*3),BJ$1&lt;=($Y19+$Z19*4)),($T19*(1+$Z$1)^($Z19*4))/$Z19,IF(AND($G19=1,BJ$1&lt;=$N19),0,IF(AND($G19=1,BJ$1&gt;$N19,BJ$1&lt;=($Y19+$Z19)),-1*PMT(VLOOKUP($P19,'9 - Finance Strategy Parameters'!$B$3:$C$6,2)/12,$Z19*12,$M19),IF(AND($G19=1,BJ$1&gt;($Y19+$Z19),BJ$1&lt;=($Y19+$Z19*2)),-1*PMT(VLOOKUP($P19,'9 - Finance Strategy Parameters'!$B$3:$C$6,2)/12,$Z19*12,$M19*(1+$Z$1)^($Z19*2)),IF(AND($G19=1,BJ$1&gt;($Y19+$Z19*2),BJ$1&lt;=($Y19+$Z19*3)),-1*PMT(VLOOKUP($P19,'9 - Finance Strategy Parameters'!$B$3:$C$6,2)/12,$Z19*12,$M19*(1+$Z$1)^($Z19*3)),"FAILURE"))))))))))</f>
        <v>2036.7826666666667</v>
      </c>
      <c r="BK19" s="159">
        <f>IF($F19=1,0,IF(AND($H19=1,BK$1&lt;=$Y19),$V19,IF(AND($H19=1,BK$1&gt;$Y19,BK$1&lt;=$Y19+$Z19),($T19*(1+$Z$1)^$Z19)/$Z19,IF(AND($H19=1,BK$1&gt;($Y19+$Z19),BK$1&lt;=($Y19+$Z19*2)),($T19*(1+$Z$1)^($Z19*2))/$Z19,IF(AND($H19=1,BK$1&gt;($Y19+$Z19*2),BK$1&lt;=($Y19+$Z19*3)),($T19*(1+$Z$1)^($Z19*3))/$Z19,IF(AND($H19=1,BK$1&gt;($Y19+$Z19*3),BK$1&lt;=($Y19+$Z19*4)),($T19*(1+$Z$1)^($Z19*4))/$Z19,IF(AND($G19=1,BK$1&lt;=$N19),0,IF(AND($G19=1,BK$1&gt;$N19,BK$1&lt;=($Y19+$Z19)),-1*PMT(VLOOKUP($P19,'9 - Finance Strategy Parameters'!$B$3:$C$6,2)/12,$Z19*12,$M19),IF(AND($G19=1,BK$1&gt;($Y19+$Z19),BK$1&lt;=($Y19+$Z19*2)),-1*PMT(VLOOKUP($P19,'9 - Finance Strategy Parameters'!$B$3:$C$6,2)/12,$Z19*12,$M19*(1+$Z$1)^($Z19*2)),IF(AND($G19=1,BK$1&gt;($Y19+$Z19*2),BK$1&lt;=($Y19+$Z19*3)),-1*PMT(VLOOKUP($P19,'9 - Finance Strategy Parameters'!$B$3:$C$6,2)/12,$Z19*12,$M19*(1+$Z$1)^($Z19*3)),"FAILURE"))))))))))</f>
        <v>2036.7826666666667</v>
      </c>
      <c r="BL19" s="159">
        <f>IF($F19=1,0,IF(AND($H19=1,BL$1&lt;=$Y19),$V19,IF(AND($H19=1,BL$1&gt;$Y19,BL$1&lt;=$Y19+$Z19),($T19*(1+$Z$1)^$Z19)/$Z19,IF(AND($H19=1,BL$1&gt;($Y19+$Z19),BL$1&lt;=($Y19+$Z19*2)),($T19*(1+$Z$1)^($Z19*2))/$Z19,IF(AND($H19=1,BL$1&gt;($Y19+$Z19*2),BL$1&lt;=($Y19+$Z19*3)),($T19*(1+$Z$1)^($Z19*3))/$Z19,IF(AND($H19=1,BL$1&gt;($Y19+$Z19*3),BL$1&lt;=($Y19+$Z19*4)),($T19*(1+$Z$1)^($Z19*4))/$Z19,IF(AND($G19=1,BL$1&lt;=$N19),0,IF(AND($G19=1,BL$1&gt;$N19,BL$1&lt;=($Y19+$Z19)),-1*PMT(VLOOKUP($P19,'9 - Finance Strategy Parameters'!$B$3:$C$6,2)/12,$Z19*12,$M19),IF(AND($G19=1,BL$1&gt;($Y19+$Z19),BL$1&lt;=($Y19+$Z19*2)),-1*PMT(VLOOKUP($P19,'9 - Finance Strategy Parameters'!$B$3:$C$6,2)/12,$Z19*12,$M19*(1+$Z$1)^($Z19*2)),IF(AND($G19=1,BL$1&gt;($Y19+$Z19*2),BL$1&lt;=($Y19+$Z19*3)),-1*PMT(VLOOKUP($P19,'9 - Finance Strategy Parameters'!$B$3:$C$6,2)/12,$Z19*12,$M19*(1+$Z$1)^($Z19*3)),"FAILURE"))))))))))</f>
        <v>2036.7826666666667</v>
      </c>
      <c r="BM19" s="159">
        <f>IF($F19=1,0,IF(AND($H19=1,BM$1&lt;=$Y19),$V19,IF(AND($H19=1,BM$1&gt;$Y19,BM$1&lt;=$Y19+$Z19),($T19*(1+$Z$1)^$Z19)/$Z19,IF(AND($H19=1,BM$1&gt;($Y19+$Z19),BM$1&lt;=($Y19+$Z19*2)),($T19*(1+$Z$1)^($Z19*2))/$Z19,IF(AND($H19=1,BM$1&gt;($Y19+$Z19*2),BM$1&lt;=($Y19+$Z19*3)),($T19*(1+$Z$1)^($Z19*3))/$Z19,IF(AND($H19=1,BM$1&gt;($Y19+$Z19*3),BM$1&lt;=($Y19+$Z19*4)),($T19*(1+$Z$1)^($Z19*4))/$Z19,IF(AND($G19=1,BM$1&lt;=$N19),0,IF(AND($G19=1,BM$1&gt;$N19,BM$1&lt;=($Y19+$Z19)),-1*PMT(VLOOKUP($P19,'9 - Finance Strategy Parameters'!$B$3:$C$6,2)/12,$Z19*12,$M19),IF(AND($G19=1,BM$1&gt;($Y19+$Z19),BM$1&lt;=($Y19+$Z19*2)),-1*PMT(VLOOKUP($P19,'9 - Finance Strategy Parameters'!$B$3:$C$6,2)/12,$Z19*12,$M19*(1+$Z$1)^($Z19*2)),IF(AND($G19=1,BM$1&gt;($Y19+$Z19*2),BM$1&lt;=($Y19+$Z19*3)),-1*PMT(VLOOKUP($P19,'9 - Finance Strategy Parameters'!$B$3:$C$6,2)/12,$Z19*12,$M19*(1+$Z$1)^($Z19*3)),"FAILURE"))))))))))</f>
        <v>2036.7826666666667</v>
      </c>
      <c r="BN19" s="159">
        <f>IF($F19=1,0,IF(AND($H19=1,BN$1&lt;=$Y19),$V19,IF(AND($H19=1,BN$1&gt;$Y19,BN$1&lt;=$Y19+$Z19),($T19*(1+$Z$1)^$Z19)/$Z19,IF(AND($H19=1,BN$1&gt;($Y19+$Z19),BN$1&lt;=($Y19+$Z19*2)),($T19*(1+$Z$1)^($Z19*2))/$Z19,IF(AND($H19=1,BN$1&gt;($Y19+$Z19*2),BN$1&lt;=($Y19+$Z19*3)),($T19*(1+$Z$1)^($Z19*3))/$Z19,IF(AND($H19=1,BN$1&gt;($Y19+$Z19*3),BN$1&lt;=($Y19+$Z19*4)),($T19*(1+$Z$1)^($Z19*4))/$Z19,IF(AND($G19=1,BN$1&lt;=$N19),0,IF(AND($G19=1,BN$1&gt;$N19,BN$1&lt;=($Y19+$Z19)),-1*PMT(VLOOKUP($P19,'9 - Finance Strategy Parameters'!$B$3:$C$6,2)/12,$Z19*12,$M19),IF(AND($G19=1,BN$1&gt;($Y19+$Z19),BN$1&lt;=($Y19+$Z19*2)),-1*PMT(VLOOKUP($P19,'9 - Finance Strategy Parameters'!$B$3:$C$6,2)/12,$Z19*12,$M19*(1+$Z$1)^($Z19*2)),IF(AND($G19=1,BN$1&gt;($Y19+$Z19*2),BN$1&lt;=($Y19+$Z19*3)),-1*PMT(VLOOKUP($P19,'9 - Finance Strategy Parameters'!$B$3:$C$6,2)/12,$Z19*12,$M19*(1+$Z$1)^($Z19*3)),"FAILURE"))))))))))</f>
        <v>2036.7826666666667</v>
      </c>
      <c r="BO19" s="159">
        <f>IF($F19=1,0,IF(AND($H19=1,BO$1&lt;=$Y19),$V19,IF(AND($H19=1,BO$1&gt;$Y19,BO$1&lt;=$Y19+$Z19),($T19*(1+$Z$1)^$Z19)/$Z19,IF(AND($H19=1,BO$1&gt;($Y19+$Z19),BO$1&lt;=($Y19+$Z19*2)),($T19*(1+$Z$1)^($Z19*2))/$Z19,IF(AND($H19=1,BO$1&gt;($Y19+$Z19*2),BO$1&lt;=($Y19+$Z19*3)),($T19*(1+$Z$1)^($Z19*3))/$Z19,IF(AND($H19=1,BO$1&gt;($Y19+$Z19*3),BO$1&lt;=($Y19+$Z19*4)),($T19*(1+$Z$1)^($Z19*4))/$Z19,IF(AND($G19=1,BO$1&lt;=$N19),0,IF(AND($G19=1,BO$1&gt;$N19,BO$1&lt;=($Y19+$Z19)),-1*PMT(VLOOKUP($P19,'9 - Finance Strategy Parameters'!$B$3:$C$6,2)/12,$Z19*12,$M19),IF(AND($G19=1,BO$1&gt;($Y19+$Z19),BO$1&lt;=($Y19+$Z19*2)),-1*PMT(VLOOKUP($P19,'9 - Finance Strategy Parameters'!$B$3:$C$6,2)/12,$Z19*12,$M19*(1+$Z$1)^($Z19*2)),IF(AND($G19=1,BO$1&gt;($Y19+$Z19*2),BO$1&lt;=($Y19+$Z19*3)),-1*PMT(VLOOKUP($P19,'9 - Finance Strategy Parameters'!$B$3:$C$6,2)/12,$Z19*12,$M19*(1+$Z$1)^($Z19*3)),"FAILURE"))))))))))</f>
        <v>2036.7826666666667</v>
      </c>
      <c r="BP19" s="159">
        <f>IF($F19=1,0,IF(AND($H19=1,BP$1&lt;=$Y19),$V19,IF(AND($H19=1,BP$1&gt;$Y19,BP$1&lt;=$Y19+$Z19),($T19*(1+$Z$1)^$Z19)/$Z19,IF(AND($H19=1,BP$1&gt;($Y19+$Z19),BP$1&lt;=($Y19+$Z19*2)),($T19*(1+$Z$1)^($Z19*2))/$Z19,IF(AND($H19=1,BP$1&gt;($Y19+$Z19*2),BP$1&lt;=($Y19+$Z19*3)),($T19*(1+$Z$1)^($Z19*3))/$Z19,IF(AND($H19=1,BP$1&gt;($Y19+$Z19*3),BP$1&lt;=($Y19+$Z19*4)),($T19*(1+$Z$1)^($Z19*4))/$Z19,IF(AND($G19=1,BP$1&lt;=$N19),0,IF(AND($G19=1,BP$1&gt;$N19,BP$1&lt;=($Y19+$Z19)),-1*PMT(VLOOKUP($P19,'9 - Finance Strategy Parameters'!$B$3:$C$6,2)/12,$Z19*12,$M19),IF(AND($G19=1,BP$1&gt;($Y19+$Z19),BP$1&lt;=($Y19+$Z19*2)),-1*PMT(VLOOKUP($P19,'9 - Finance Strategy Parameters'!$B$3:$C$6,2)/12,$Z19*12,$M19*(1+$Z$1)^($Z19*2)),IF(AND($G19=1,BP$1&gt;($Y19+$Z19*2),BP$1&lt;=($Y19+$Z19*3)),-1*PMT(VLOOKUP($P19,'9 - Finance Strategy Parameters'!$B$3:$C$6,2)/12,$Z19*12,$M19*(1+$Z$1)^($Z19*3)),"FAILURE"))))))))))</f>
        <v>2036.7826666666667</v>
      </c>
      <c r="BQ19" s="159">
        <f>IF($F19=1,0,IF(AND($H19=1,BQ$1&lt;=$Y19),$V19,IF(AND($H19=1,BQ$1&gt;$Y19,BQ$1&lt;=$Y19+$Z19),($T19*(1+$Z$1)^$Z19)/$Z19,IF(AND($H19=1,BQ$1&gt;($Y19+$Z19),BQ$1&lt;=($Y19+$Z19*2)),($T19*(1+$Z$1)^($Z19*2))/$Z19,IF(AND($H19=1,BQ$1&gt;($Y19+$Z19*2),BQ$1&lt;=($Y19+$Z19*3)),($T19*(1+$Z$1)^($Z19*3))/$Z19,IF(AND($H19=1,BQ$1&gt;($Y19+$Z19*3),BQ$1&lt;=($Y19+$Z19*4)),($T19*(1+$Z$1)^($Z19*4))/$Z19,IF(AND($G19=1,BQ$1&lt;=$N19),0,IF(AND($G19=1,BQ$1&gt;$N19,BQ$1&lt;=($Y19+$Z19)),-1*PMT(VLOOKUP($P19,'9 - Finance Strategy Parameters'!$B$3:$C$6,2)/12,$Z19*12,$M19),IF(AND($G19=1,BQ$1&gt;($Y19+$Z19),BQ$1&lt;=($Y19+$Z19*2)),-1*PMT(VLOOKUP($P19,'9 - Finance Strategy Parameters'!$B$3:$C$6,2)/12,$Z19*12,$M19*(1+$Z$1)^($Z19*2)),IF(AND($G19=1,BQ$1&gt;($Y19+$Z19*2),BQ$1&lt;=($Y19+$Z19*3)),-1*PMT(VLOOKUP($P19,'9 - Finance Strategy Parameters'!$B$3:$C$6,2)/12,$Z19*12,$M19*(1+$Z$1)^($Z19*3)),"FAILURE"))))))))))</f>
        <v>2036.7826666666667</v>
      </c>
      <c r="BR19" s="159">
        <f>IF($F19=1,0,IF(AND($H19=1,BR$1&lt;=$Y19),$V19,IF(AND($H19=1,BR$1&gt;$Y19,BR$1&lt;=$Y19+$Z19),($T19*(1+$Z$1)^$Z19)/$Z19,IF(AND($H19=1,BR$1&gt;($Y19+$Z19),BR$1&lt;=($Y19+$Z19*2)),($T19*(1+$Z$1)^($Z19*2))/$Z19,IF(AND($H19=1,BR$1&gt;($Y19+$Z19*2),BR$1&lt;=($Y19+$Z19*3)),($T19*(1+$Z$1)^($Z19*3))/$Z19,IF(AND($H19=1,BR$1&gt;($Y19+$Z19*3),BR$1&lt;=($Y19+$Z19*4)),($T19*(1+$Z$1)^($Z19*4))/$Z19,IF(AND($G19=1,BR$1&lt;=$N19),0,IF(AND($G19=1,BR$1&gt;$N19,BR$1&lt;=($Y19+$Z19)),-1*PMT(VLOOKUP($P19,'9 - Finance Strategy Parameters'!$B$3:$C$6,2)/12,$Z19*12,$M19),IF(AND($G19=1,BR$1&gt;($Y19+$Z19),BR$1&lt;=($Y19+$Z19*2)),-1*PMT(VLOOKUP($P19,'9 - Finance Strategy Parameters'!$B$3:$C$6,2)/12,$Z19*12,$M19*(1+$Z$1)^($Z19*2)),IF(AND($G19=1,BR$1&gt;($Y19+$Z19*2),BR$1&lt;=($Y19+$Z19*3)),-1*PMT(VLOOKUP($P19,'9 - Finance Strategy Parameters'!$B$3:$C$6,2)/12,$Z19*12,$M19*(1+$Z$1)^($Z19*3)),"FAILURE"))))))))))</f>
        <v>2036.7826666666667</v>
      </c>
      <c r="BS19" s="159">
        <f>IF($F19=1,0,IF(AND($H19=1,BS$1&lt;=$Y19),$V19,IF(AND($H19=1,BS$1&gt;$Y19,BS$1&lt;=$Y19+$Z19),($T19*(1+$Z$1)^$Z19)/$Z19,IF(AND($H19=1,BS$1&gt;($Y19+$Z19),BS$1&lt;=($Y19+$Z19*2)),($T19*(1+$Z$1)^($Z19*2))/$Z19,IF(AND($H19=1,BS$1&gt;($Y19+$Z19*2),BS$1&lt;=($Y19+$Z19*3)),($T19*(1+$Z$1)^($Z19*3))/$Z19,IF(AND($H19=1,BS$1&gt;($Y19+$Z19*3),BS$1&lt;=($Y19+$Z19*4)),($T19*(1+$Z$1)^($Z19*4))/$Z19,IF(AND($G19=1,BS$1&lt;=$N19),0,IF(AND($G19=1,BS$1&gt;$N19,BS$1&lt;=($Y19+$Z19)),-1*PMT(VLOOKUP($P19,'9 - Finance Strategy Parameters'!$B$3:$C$6,2)/12,$Z19*12,$M19),IF(AND($G19=1,BS$1&gt;($Y19+$Z19),BS$1&lt;=($Y19+$Z19*2)),-1*PMT(VLOOKUP($P19,'9 - Finance Strategy Parameters'!$B$3:$C$6,2)/12,$Z19*12,$M19*(1+$Z$1)^($Z19*2)),IF(AND($G19=1,BS$1&gt;($Y19+$Z19*2),BS$1&lt;=($Y19+$Z19*3)),-1*PMT(VLOOKUP($P19,'9 - Finance Strategy Parameters'!$B$3:$C$6,2)/12,$Z19*12,$M19*(1+$Z$1)^($Z19*3)),"FAILURE"))))))))))</f>
        <v>2036.7826666666667</v>
      </c>
      <c r="BT19" s="159">
        <f>IF($F19=1,0,IF(AND($H19=1,BT$1&lt;=$Y19),$V19,IF(AND($H19=1,BT$1&gt;$Y19,BT$1&lt;=$Y19+$Z19),($T19*(1+$Z$1)^$Z19)/$Z19,IF(AND($H19=1,BT$1&gt;($Y19+$Z19),BT$1&lt;=($Y19+$Z19*2)),($T19*(1+$Z$1)^($Z19*2))/$Z19,IF(AND($H19=1,BT$1&gt;($Y19+$Z19*2),BT$1&lt;=($Y19+$Z19*3)),($T19*(1+$Z$1)^($Z19*3))/$Z19,IF(AND($H19=1,BT$1&gt;($Y19+$Z19*3),BT$1&lt;=($Y19+$Z19*4)),($T19*(1+$Z$1)^($Z19*4))/$Z19,IF(AND($G19=1,BT$1&lt;=$N19),0,IF(AND($G19=1,BT$1&gt;$N19,BT$1&lt;=($Y19+$Z19)),-1*PMT(VLOOKUP($P19,'9 - Finance Strategy Parameters'!$B$3:$C$6,2)/12,$Z19*12,$M19),IF(AND($G19=1,BT$1&gt;($Y19+$Z19),BT$1&lt;=($Y19+$Z19*2)),-1*PMT(VLOOKUP($P19,'9 - Finance Strategy Parameters'!$B$3:$C$6,2)/12,$Z19*12,$M19*(1+$Z$1)^($Z19*2)),IF(AND($G19=1,BT$1&gt;($Y19+$Z19*2),BT$1&lt;=($Y19+$Z19*3)),-1*PMT(VLOOKUP($P19,'9 - Finance Strategy Parameters'!$B$3:$C$6,2)/12,$Z19*12,$M19*(1+$Z$1)^($Z19*3)),"FAILURE"))))))))))</f>
        <v>2036.7826666666667</v>
      </c>
    </row>
    <row r="20" spans="1:72" ht="30" x14ac:dyDescent="0.25">
      <c r="A20" s="10" t="s">
        <v>34</v>
      </c>
      <c r="B20" s="138">
        <f>INDEX('8-Choosing Asset Strategies'!$B$4:$B$101,MATCH('9 - Financing Strategy'!C20,'8-Choosing Asset Strategies'!$C$4:$C$101,0))</f>
        <v>1</v>
      </c>
      <c r="C20" s="28" t="s">
        <v>139</v>
      </c>
      <c r="D20" s="13" t="str">
        <f>IF(INDEX('8-Choosing Asset Strategies'!$CW$4:$CW$101,MATCH($C20,'8-Choosing Asset Strategies'!$C$4:$C$101,0))=0,"",INDEX('8-Choosing Asset Strategies'!$CW$4:$CW$101,MATCH(C20,'8-Choosing Asset Strategies'!$C$4:$C$101,0)))</f>
        <v>Should be upgraded to 6" line</v>
      </c>
      <c r="E20" s="27"/>
      <c r="F20" s="138"/>
      <c r="G20" s="138">
        <v>1</v>
      </c>
      <c r="H20" s="138"/>
      <c r="J20" s="143" t="str">
        <f>IF(F20=1,ROUND(INDEX('8-Choosing Asset Strategies'!$DL$4:$DL$101,MATCH($C20,'8-Choosing Asset Strategies'!$C$4:$C$101,0)),2),"")</f>
        <v/>
      </c>
      <c r="K20" s="12" t="str">
        <f>IF(F20=1,ROUND(INDEX('8-Choosing Asset Strategies'!$DC$4:$DC$101,MATCH($C20,'8-Choosing Asset Strategies'!$C$4:$C$101,0)),2),"")</f>
        <v/>
      </c>
      <c r="L20" s="12"/>
      <c r="M20" s="143">
        <f>IF(G20=1,ROUND(INDEX('8-Choosing Asset Strategies'!$DL$4:$DL$101,MATCH($C20,'8-Choosing Asset Strategies'!$C$4:$C$101,0)),2),"")</f>
        <v>43384.83</v>
      </c>
      <c r="N20" s="12">
        <f>IF(G20=1,ROUND(INDEX('8-Choosing Asset Strategies'!$DC$4:$DC$101,MATCH($C20,'8-Choosing Asset Strategies'!$C$4:$C$101,0)),2),"")</f>
        <v>15</v>
      </c>
      <c r="O20" s="12">
        <f>IF(G20="","",INDEX('9 - Finance Strategy Parameters'!$H$3:$H$9,MATCH(B20,'9 - Finance Strategy Parameters'!$F$3:$F$9,0)))</f>
        <v>20</v>
      </c>
      <c r="P20" s="12" t="s">
        <v>313</v>
      </c>
      <c r="Q20" s="144">
        <f>IFERROR((M20*INDEX('9 - Finance Strategy Parameters'!$C$3:$C$6,MATCH(P20,'9 - Finance Strategy Parameters'!$B$3:$B$6,0))/12*(1+INDEX('9 - Finance Strategy Parameters'!$C$3:$C$6,MATCH(P20,'9 - Finance Strategy Parameters'!$B$3:$B$6,0))/12)^(O20*12))/((1+INDEX('9 - Finance Strategy Parameters'!$C$3:$C$6,MATCH(P20,'9 - Finance Strategy Parameters'!$B$3:$B$6,0))/12)^(O20*12)-1),"")</f>
        <v>229.8974693071041</v>
      </c>
      <c r="R20" s="144">
        <f t="shared" si="3"/>
        <v>2758.7696316852494</v>
      </c>
      <c r="S20" s="12"/>
      <c r="T20" s="143" t="str">
        <f>IF(H20=1,ROUND(INDEX('8-Choosing Asset Strategies'!$DL$4:$DL$101,MATCH($C20,'8-Choosing Asset Strategies'!$C$4:$C$101,0)),2),"")</f>
        <v/>
      </c>
      <c r="U20" s="145" t="str">
        <f>IF(H20=1,ROUND(INDEX('8-Choosing Asset Strategies'!$DC$4:$DC$101,MATCH($C20,'8-Choosing Asset Strategies'!$C$4:$C$101,0)),2),"")</f>
        <v/>
      </c>
      <c r="V20" s="101" t="str">
        <f t="shared" si="1"/>
        <v/>
      </c>
      <c r="W20" s="155" t="str">
        <f t="shared" si="2"/>
        <v/>
      </c>
      <c r="Y20">
        <f>INDEX('8-Choosing Asset Strategies'!$DC$4:$DC$101,MATCH(C20,'8-Choosing Asset Strategies'!$C$4:$C$101,0))</f>
        <v>15</v>
      </c>
      <c r="Z20">
        <f>INDEX('8-Choosing Asset Strategies'!$DA$4:$DA$101,MATCH(C20,'8-Choosing Asset Strategies'!$C$4:$C$101,0))</f>
        <v>35</v>
      </c>
      <c r="AB20" s="159">
        <f>IF($F20=1,0,IF(AND($H20=1,AB$1&lt;=$Y20),$V20,IF(AND($H20=1,AB$1&gt;$Y20,AB$1&lt;=$Y20+$Z20),($T20*(1+$Z$1)^$Z20)/$Z20,IF(AND($H20=1,AB$1&gt;($Y20+$Z20),AB$1&lt;=($Y20+$Z20*2)),($T20*(1+$Z$1)^($Z20*2))/$Z20,IF(AND($H20=1,AB$1&gt;($Y20+$Z20*2),AB$1&lt;=($Y20+$Z20*3)),($T20*(1+$Z$1)^($Z20*3))/$Z20,IF(AND($H20=1,AB$1&gt;($Y20+$Z20*3),AB$1&lt;=($Y20+$Z20*4)),($T20*(1+$Z$1)^($Z20*4))/$Z20,IF(AND($G20=1,AB$1&lt;=$N20),0,IF(AND($G20=1,AB$1&gt;$N20,AB$1&lt;=($Y20+$Z20)),-1*PMT(VLOOKUP($P20,'9 - Finance Strategy Parameters'!$B$3:$C$6,2)/12,$Z20*12,$M20),IF(AND($G20=1,AB$1&gt;($Y20+$Z20),AB$1&lt;=($Y20+$Z20*2)),-1*PMT(VLOOKUP($P20,'9 - Finance Strategy Parameters'!$B$3:$C$6,2)/12,$Z20*12,$M20*(1+$Z$1)^($Z20*2)),IF(AND($G20=1,AB$1&gt;($Y20+$Z20*2),AB$1&lt;=($Y20+$Z20*3)),-1*PMT(VLOOKUP($P20,'9 - Finance Strategy Parameters'!$B$3:$C$6,2)/12,$Z20*12,$M20*(1+$Z$1)^($Z20*3)),"FAILURE"))))))))))</f>
        <v>0</v>
      </c>
      <c r="AC20" s="159">
        <f>IF($F20=1,0,IF(AND($H20=1,AC$1&lt;=$Y20),$V20,IF(AND($H20=1,AC$1&gt;$Y20,AC$1&lt;=$Y20+$Z20),($T20*(1+$Z$1)^$Z20)/$Z20,IF(AND($H20=1,AC$1&gt;($Y20+$Z20),AC$1&lt;=($Y20+$Z20*2)),($T20*(1+$Z$1)^($Z20*2))/$Z20,IF(AND($H20=1,AC$1&gt;($Y20+$Z20*2),AC$1&lt;=($Y20+$Z20*3)),($T20*(1+$Z$1)^($Z20*3))/$Z20,IF(AND($H20=1,AC$1&gt;($Y20+$Z20*3),AC$1&lt;=($Y20+$Z20*4)),($T20*(1+$Z$1)^($Z20*4))/$Z20,IF(AND($G20=1,AC$1&lt;=$N20),0,IF(AND($G20=1,AC$1&gt;$N20,AC$1&lt;=($Y20+$Z20)),-1*PMT(VLOOKUP($P20,'9 - Finance Strategy Parameters'!$B$3:$C$6,2)/12,$Z20*12,$M20),IF(AND($G20=1,AC$1&gt;($Y20+$Z20),AC$1&lt;=($Y20+$Z20*2)),-1*PMT(VLOOKUP($P20,'9 - Finance Strategy Parameters'!$B$3:$C$6,2)/12,$Z20*12,$M20*(1+$Z$1)^($Z20*2)),IF(AND($G20=1,AC$1&gt;($Y20+$Z20*2),AC$1&lt;=($Y20+$Z20*3)),-1*PMT(VLOOKUP($P20,'9 - Finance Strategy Parameters'!$B$3:$C$6,2)/12,$Z20*12,$M20*(1+$Z$1)^($Z20*3)),"FAILURE"))))))))))</f>
        <v>0</v>
      </c>
      <c r="AD20" s="159">
        <f>IF($F20=1,0,IF(AND($H20=1,AD$1&lt;=$Y20),$V20,IF(AND($H20=1,AD$1&gt;$Y20,AD$1&lt;=$Y20+$Z20),($T20*(1+$Z$1)^$Z20)/$Z20,IF(AND($H20=1,AD$1&gt;($Y20+$Z20),AD$1&lt;=($Y20+$Z20*2)),($T20*(1+$Z$1)^($Z20*2))/$Z20,IF(AND($H20=1,AD$1&gt;($Y20+$Z20*2),AD$1&lt;=($Y20+$Z20*3)),($T20*(1+$Z$1)^($Z20*3))/$Z20,IF(AND($H20=1,AD$1&gt;($Y20+$Z20*3),AD$1&lt;=($Y20+$Z20*4)),($T20*(1+$Z$1)^($Z20*4))/$Z20,IF(AND($G20=1,AD$1&lt;=$N20),0,IF(AND($G20=1,AD$1&gt;$N20,AD$1&lt;=($Y20+$Z20)),-1*PMT(VLOOKUP($P20,'9 - Finance Strategy Parameters'!$B$3:$C$6,2)/12,$Z20*12,$M20),IF(AND($G20=1,AD$1&gt;($Y20+$Z20),AD$1&lt;=($Y20+$Z20*2)),-1*PMT(VLOOKUP($P20,'9 - Finance Strategy Parameters'!$B$3:$C$6,2)/12,$Z20*12,$M20*(1+$Z$1)^($Z20*2)),IF(AND($G20=1,AD$1&gt;($Y20+$Z20*2),AD$1&lt;=($Y20+$Z20*3)),-1*PMT(VLOOKUP($P20,'9 - Finance Strategy Parameters'!$B$3:$C$6,2)/12,$Z20*12,$M20*(1+$Z$1)^($Z20*3)),"FAILURE"))))))))))</f>
        <v>0</v>
      </c>
      <c r="AE20" s="159">
        <f>IF($F20=1,0,IF(AND($H20=1,AE$1&lt;=$Y20),$V20,IF(AND($H20=1,AE$1&gt;$Y20,AE$1&lt;=$Y20+$Z20),($T20*(1+$Z$1)^$Z20)/$Z20,IF(AND($H20=1,AE$1&gt;($Y20+$Z20),AE$1&lt;=($Y20+$Z20*2)),($T20*(1+$Z$1)^($Z20*2))/$Z20,IF(AND($H20=1,AE$1&gt;($Y20+$Z20*2),AE$1&lt;=($Y20+$Z20*3)),($T20*(1+$Z$1)^($Z20*3))/$Z20,IF(AND($H20=1,AE$1&gt;($Y20+$Z20*3),AE$1&lt;=($Y20+$Z20*4)),($T20*(1+$Z$1)^($Z20*4))/$Z20,IF(AND($G20=1,AE$1&lt;=$N20),0,IF(AND($G20=1,AE$1&gt;$N20,AE$1&lt;=($Y20+$Z20)),-1*PMT(VLOOKUP($P20,'9 - Finance Strategy Parameters'!$B$3:$C$6,2)/12,$Z20*12,$M20),IF(AND($G20=1,AE$1&gt;($Y20+$Z20),AE$1&lt;=($Y20+$Z20*2)),-1*PMT(VLOOKUP($P20,'9 - Finance Strategy Parameters'!$B$3:$C$6,2)/12,$Z20*12,$M20*(1+$Z$1)^($Z20*2)),IF(AND($G20=1,AE$1&gt;($Y20+$Z20*2),AE$1&lt;=($Y20+$Z20*3)),-1*PMT(VLOOKUP($P20,'9 - Finance Strategy Parameters'!$B$3:$C$6,2)/12,$Z20*12,$M20*(1+$Z$1)^($Z20*3)),"FAILURE"))))))))))</f>
        <v>0</v>
      </c>
      <c r="AF20" s="159">
        <f>IF($F20=1,0,IF(AND($H20=1,AF$1&lt;=$Y20),$V20,IF(AND($H20=1,AF$1&gt;$Y20,AF$1&lt;=$Y20+$Z20),($T20*(1+$Z$1)^$Z20)/$Z20,IF(AND($H20=1,AF$1&gt;($Y20+$Z20),AF$1&lt;=($Y20+$Z20*2)),($T20*(1+$Z$1)^($Z20*2))/$Z20,IF(AND($H20=1,AF$1&gt;($Y20+$Z20*2),AF$1&lt;=($Y20+$Z20*3)),($T20*(1+$Z$1)^($Z20*3))/$Z20,IF(AND($H20=1,AF$1&gt;($Y20+$Z20*3),AF$1&lt;=($Y20+$Z20*4)),($T20*(1+$Z$1)^($Z20*4))/$Z20,IF(AND($G20=1,AF$1&lt;=$N20),0,IF(AND($G20=1,AF$1&gt;$N20,AF$1&lt;=($Y20+$Z20)),-1*PMT(VLOOKUP($P20,'9 - Finance Strategy Parameters'!$B$3:$C$6,2)/12,$Z20*12,$M20),IF(AND($G20=1,AF$1&gt;($Y20+$Z20),AF$1&lt;=($Y20+$Z20*2)),-1*PMT(VLOOKUP($P20,'9 - Finance Strategy Parameters'!$B$3:$C$6,2)/12,$Z20*12,$M20*(1+$Z$1)^($Z20*2)),IF(AND($G20=1,AF$1&gt;($Y20+$Z20*2),AF$1&lt;=($Y20+$Z20*3)),-1*PMT(VLOOKUP($P20,'9 - Finance Strategy Parameters'!$B$3:$C$6,2)/12,$Z20*12,$M20*(1+$Z$1)^($Z20*3)),"FAILURE"))))))))))</f>
        <v>0</v>
      </c>
      <c r="AG20" s="159">
        <f>IF($F20=1,0,IF(AND($H20=1,AG$1&lt;=$Y20),$V20,IF(AND($H20=1,AG$1&gt;$Y20,AG$1&lt;=$Y20+$Z20),($T20*(1+$Z$1)^$Z20)/$Z20,IF(AND($H20=1,AG$1&gt;($Y20+$Z20),AG$1&lt;=($Y20+$Z20*2)),($T20*(1+$Z$1)^($Z20*2))/$Z20,IF(AND($H20=1,AG$1&gt;($Y20+$Z20*2),AG$1&lt;=($Y20+$Z20*3)),($T20*(1+$Z$1)^($Z20*3))/$Z20,IF(AND($H20=1,AG$1&gt;($Y20+$Z20*3),AG$1&lt;=($Y20+$Z20*4)),($T20*(1+$Z$1)^($Z20*4))/$Z20,IF(AND($G20=1,AG$1&lt;=$N20),0,IF(AND($G20=1,AG$1&gt;$N20,AG$1&lt;=($Y20+$Z20)),-1*PMT(VLOOKUP($P20,'9 - Finance Strategy Parameters'!$B$3:$C$6,2)/12,$Z20*12,$M20),IF(AND($G20=1,AG$1&gt;($Y20+$Z20),AG$1&lt;=($Y20+$Z20*2)),-1*PMT(VLOOKUP($P20,'9 - Finance Strategy Parameters'!$B$3:$C$6,2)/12,$Z20*12,$M20*(1+$Z$1)^($Z20*2)),IF(AND($G20=1,AG$1&gt;($Y20+$Z20*2),AG$1&lt;=($Y20+$Z20*3)),-1*PMT(VLOOKUP($P20,'9 - Finance Strategy Parameters'!$B$3:$C$6,2)/12,$Z20*12,$M20*(1+$Z$1)^($Z20*3)),"FAILURE"))))))))))</f>
        <v>0</v>
      </c>
      <c r="AH20" s="159">
        <f>IF($F20=1,0,IF(AND($H20=1,AH$1&lt;=$Y20),$V20,IF(AND($H20=1,AH$1&gt;$Y20,AH$1&lt;=$Y20+$Z20),($T20*(1+$Z$1)^$Z20)/$Z20,IF(AND($H20=1,AH$1&gt;($Y20+$Z20),AH$1&lt;=($Y20+$Z20*2)),($T20*(1+$Z$1)^($Z20*2))/$Z20,IF(AND($H20=1,AH$1&gt;($Y20+$Z20*2),AH$1&lt;=($Y20+$Z20*3)),($T20*(1+$Z$1)^($Z20*3))/$Z20,IF(AND($H20=1,AH$1&gt;($Y20+$Z20*3),AH$1&lt;=($Y20+$Z20*4)),($T20*(1+$Z$1)^($Z20*4))/$Z20,IF(AND($G20=1,AH$1&lt;=$N20),0,IF(AND($G20=1,AH$1&gt;$N20,AH$1&lt;=($Y20+$Z20)),-1*PMT(VLOOKUP($P20,'9 - Finance Strategy Parameters'!$B$3:$C$6,2)/12,$Z20*12,$M20),IF(AND($G20=1,AH$1&gt;($Y20+$Z20),AH$1&lt;=($Y20+$Z20*2)),-1*PMT(VLOOKUP($P20,'9 - Finance Strategy Parameters'!$B$3:$C$6,2)/12,$Z20*12,$M20*(1+$Z$1)^($Z20*2)),IF(AND($G20=1,AH$1&gt;($Y20+$Z20*2),AH$1&lt;=($Y20+$Z20*3)),-1*PMT(VLOOKUP($P20,'9 - Finance Strategy Parameters'!$B$3:$C$6,2)/12,$Z20*12,$M20*(1+$Z$1)^($Z20*3)),"FAILURE"))))))))))</f>
        <v>0</v>
      </c>
      <c r="AI20" s="159">
        <f>IF($F20=1,0,IF(AND($H20=1,AI$1&lt;=$Y20),$V20,IF(AND($H20=1,AI$1&gt;$Y20,AI$1&lt;=$Y20+$Z20),($T20*(1+$Z$1)^$Z20)/$Z20,IF(AND($H20=1,AI$1&gt;($Y20+$Z20),AI$1&lt;=($Y20+$Z20*2)),($T20*(1+$Z$1)^($Z20*2))/$Z20,IF(AND($H20=1,AI$1&gt;($Y20+$Z20*2),AI$1&lt;=($Y20+$Z20*3)),($T20*(1+$Z$1)^($Z20*3))/$Z20,IF(AND($H20=1,AI$1&gt;($Y20+$Z20*3),AI$1&lt;=($Y20+$Z20*4)),($T20*(1+$Z$1)^($Z20*4))/$Z20,IF(AND($G20=1,AI$1&lt;=$N20),0,IF(AND($G20=1,AI$1&gt;$N20,AI$1&lt;=($Y20+$Z20)),-1*PMT(VLOOKUP($P20,'9 - Finance Strategy Parameters'!$B$3:$C$6,2)/12,$Z20*12,$M20),IF(AND($G20=1,AI$1&gt;($Y20+$Z20),AI$1&lt;=($Y20+$Z20*2)),-1*PMT(VLOOKUP($P20,'9 - Finance Strategy Parameters'!$B$3:$C$6,2)/12,$Z20*12,$M20*(1+$Z$1)^($Z20*2)),IF(AND($G20=1,AI$1&gt;($Y20+$Z20*2),AI$1&lt;=($Y20+$Z20*3)),-1*PMT(VLOOKUP($P20,'9 - Finance Strategy Parameters'!$B$3:$C$6,2)/12,$Z20*12,$M20*(1+$Z$1)^($Z20*3)),"FAILURE"))))))))))</f>
        <v>0</v>
      </c>
      <c r="AJ20" s="159">
        <f>IF($F20=1,0,IF(AND($H20=1,AJ$1&lt;=$Y20),$V20,IF(AND($H20=1,AJ$1&gt;$Y20,AJ$1&lt;=$Y20+$Z20),($T20*(1+$Z$1)^$Z20)/$Z20,IF(AND($H20=1,AJ$1&gt;($Y20+$Z20),AJ$1&lt;=($Y20+$Z20*2)),($T20*(1+$Z$1)^($Z20*2))/$Z20,IF(AND($H20=1,AJ$1&gt;($Y20+$Z20*2),AJ$1&lt;=($Y20+$Z20*3)),($T20*(1+$Z$1)^($Z20*3))/$Z20,IF(AND($H20=1,AJ$1&gt;($Y20+$Z20*3),AJ$1&lt;=($Y20+$Z20*4)),($T20*(1+$Z$1)^($Z20*4))/$Z20,IF(AND($G20=1,AJ$1&lt;=$N20),0,IF(AND($G20=1,AJ$1&gt;$N20,AJ$1&lt;=($Y20+$Z20)),-1*PMT(VLOOKUP($P20,'9 - Finance Strategy Parameters'!$B$3:$C$6,2)/12,$Z20*12,$M20),IF(AND($G20=1,AJ$1&gt;($Y20+$Z20),AJ$1&lt;=($Y20+$Z20*2)),-1*PMT(VLOOKUP($P20,'9 - Finance Strategy Parameters'!$B$3:$C$6,2)/12,$Z20*12,$M20*(1+$Z$1)^($Z20*2)),IF(AND($G20=1,AJ$1&gt;($Y20+$Z20*2),AJ$1&lt;=($Y20+$Z20*3)),-1*PMT(VLOOKUP($P20,'9 - Finance Strategy Parameters'!$B$3:$C$6,2)/12,$Z20*12,$M20*(1+$Z$1)^($Z20*3)),"FAILURE"))))))))))</f>
        <v>0</v>
      </c>
      <c r="AK20" s="159">
        <f>IF($F20=1,0,IF(AND($H20=1,AK$1&lt;=$Y20),$V20,IF(AND($H20=1,AK$1&gt;$Y20,AK$1&lt;=$Y20+$Z20),($T20*(1+$Z$1)^$Z20)/$Z20,IF(AND($H20=1,AK$1&gt;($Y20+$Z20),AK$1&lt;=($Y20+$Z20*2)),($T20*(1+$Z$1)^($Z20*2))/$Z20,IF(AND($H20=1,AK$1&gt;($Y20+$Z20*2),AK$1&lt;=($Y20+$Z20*3)),($T20*(1+$Z$1)^($Z20*3))/$Z20,IF(AND($H20=1,AK$1&gt;($Y20+$Z20*3),AK$1&lt;=($Y20+$Z20*4)),($T20*(1+$Z$1)^($Z20*4))/$Z20,IF(AND($G20=1,AK$1&lt;=$N20),0,IF(AND($G20=1,AK$1&gt;$N20,AK$1&lt;=($Y20+$Z20)),-1*PMT(VLOOKUP($P20,'9 - Finance Strategy Parameters'!$B$3:$C$6,2)/12,$Z20*12,$M20),IF(AND($G20=1,AK$1&gt;($Y20+$Z20),AK$1&lt;=($Y20+$Z20*2)),-1*PMT(VLOOKUP($P20,'9 - Finance Strategy Parameters'!$B$3:$C$6,2)/12,$Z20*12,$M20*(1+$Z$1)^($Z20*2)),IF(AND($G20=1,AK$1&gt;($Y20+$Z20*2),AK$1&lt;=($Y20+$Z20*3)),-1*PMT(VLOOKUP($P20,'9 - Finance Strategy Parameters'!$B$3:$C$6,2)/12,$Z20*12,$M20*(1+$Z$1)^($Z20*3)),"FAILURE"))))))))))</f>
        <v>0</v>
      </c>
      <c r="AL20" s="159">
        <f>IF($F20=1,0,IF(AND($H20=1,AL$1&lt;=$Y20),$V20,IF(AND($H20=1,AL$1&gt;$Y20,AL$1&lt;=$Y20+$Z20),($T20*(1+$Z$1)^$Z20)/$Z20,IF(AND($H20=1,AL$1&gt;($Y20+$Z20),AL$1&lt;=($Y20+$Z20*2)),($T20*(1+$Z$1)^($Z20*2))/$Z20,IF(AND($H20=1,AL$1&gt;($Y20+$Z20*2),AL$1&lt;=($Y20+$Z20*3)),($T20*(1+$Z$1)^($Z20*3))/$Z20,IF(AND($H20=1,AL$1&gt;($Y20+$Z20*3),AL$1&lt;=($Y20+$Z20*4)),($T20*(1+$Z$1)^($Z20*4))/$Z20,IF(AND($G20=1,AL$1&lt;=$N20),0,IF(AND($G20=1,AL$1&gt;$N20,AL$1&lt;=($Y20+$Z20)),-1*PMT(VLOOKUP($P20,'9 - Finance Strategy Parameters'!$B$3:$C$6,2)/12,$Z20*12,$M20),IF(AND($G20=1,AL$1&gt;($Y20+$Z20),AL$1&lt;=($Y20+$Z20*2)),-1*PMT(VLOOKUP($P20,'9 - Finance Strategy Parameters'!$B$3:$C$6,2)/12,$Z20*12,$M20*(1+$Z$1)^($Z20*2)),IF(AND($G20=1,AL$1&gt;($Y20+$Z20*2),AL$1&lt;=($Y20+$Z20*3)),-1*PMT(VLOOKUP($P20,'9 - Finance Strategy Parameters'!$B$3:$C$6,2)/12,$Z20*12,$M20*(1+$Z$1)^($Z20*3)),"FAILURE"))))))))))</f>
        <v>0</v>
      </c>
      <c r="AM20" s="159">
        <f>IF($F20=1,0,IF(AND($H20=1,AM$1&lt;=$Y20),$V20,IF(AND($H20=1,AM$1&gt;$Y20,AM$1&lt;=$Y20+$Z20),($T20*(1+$Z$1)^$Z20)/$Z20,IF(AND($H20=1,AM$1&gt;($Y20+$Z20),AM$1&lt;=($Y20+$Z20*2)),($T20*(1+$Z$1)^($Z20*2))/$Z20,IF(AND($H20=1,AM$1&gt;($Y20+$Z20*2),AM$1&lt;=($Y20+$Z20*3)),($T20*(1+$Z$1)^($Z20*3))/$Z20,IF(AND($H20=1,AM$1&gt;($Y20+$Z20*3),AM$1&lt;=($Y20+$Z20*4)),($T20*(1+$Z$1)^($Z20*4))/$Z20,IF(AND($G20=1,AM$1&lt;=$N20),0,IF(AND($G20=1,AM$1&gt;$N20,AM$1&lt;=($Y20+$Z20)),-1*PMT(VLOOKUP($P20,'9 - Finance Strategy Parameters'!$B$3:$C$6,2)/12,$Z20*12,$M20),IF(AND($G20=1,AM$1&gt;($Y20+$Z20),AM$1&lt;=($Y20+$Z20*2)),-1*PMT(VLOOKUP($P20,'9 - Finance Strategy Parameters'!$B$3:$C$6,2)/12,$Z20*12,$M20*(1+$Z$1)^($Z20*2)),IF(AND($G20=1,AM$1&gt;($Y20+$Z20*2),AM$1&lt;=($Y20+$Z20*3)),-1*PMT(VLOOKUP($P20,'9 - Finance Strategy Parameters'!$B$3:$C$6,2)/12,$Z20*12,$M20*(1+$Z$1)^($Z20*3)),"FAILURE"))))))))))</f>
        <v>0</v>
      </c>
      <c r="AN20" s="159">
        <f>IF($F20=1,0,IF(AND($H20=1,AN$1&lt;=$Y20),$V20,IF(AND($H20=1,AN$1&gt;$Y20,AN$1&lt;=$Y20+$Z20),($T20*(1+$Z$1)^$Z20)/$Z20,IF(AND($H20=1,AN$1&gt;($Y20+$Z20),AN$1&lt;=($Y20+$Z20*2)),($T20*(1+$Z$1)^($Z20*2))/$Z20,IF(AND($H20=1,AN$1&gt;($Y20+$Z20*2),AN$1&lt;=($Y20+$Z20*3)),($T20*(1+$Z$1)^($Z20*3))/$Z20,IF(AND($H20=1,AN$1&gt;($Y20+$Z20*3),AN$1&lt;=($Y20+$Z20*4)),($T20*(1+$Z$1)^($Z20*4))/$Z20,IF(AND($G20=1,AN$1&lt;=$N20),0,IF(AND($G20=1,AN$1&gt;$N20,AN$1&lt;=($Y20+$Z20)),-1*PMT(VLOOKUP($P20,'9 - Finance Strategy Parameters'!$B$3:$C$6,2)/12,$Z20*12,$M20),IF(AND($G20=1,AN$1&gt;($Y20+$Z20),AN$1&lt;=($Y20+$Z20*2)),-1*PMT(VLOOKUP($P20,'9 - Finance Strategy Parameters'!$B$3:$C$6,2)/12,$Z20*12,$M20*(1+$Z$1)^($Z20*2)),IF(AND($G20=1,AN$1&gt;($Y20+$Z20*2),AN$1&lt;=($Y20+$Z20*3)),-1*PMT(VLOOKUP($P20,'9 - Finance Strategy Parameters'!$B$3:$C$6,2)/12,$Z20*12,$M20*(1+$Z$1)^($Z20*3)),"FAILURE"))))))))))</f>
        <v>0</v>
      </c>
      <c r="AO20" s="159">
        <f>IF($F20=1,0,IF(AND($H20=1,AO$1&lt;=$Y20),$V20,IF(AND($H20=1,AO$1&gt;$Y20,AO$1&lt;=$Y20+$Z20),($T20*(1+$Z$1)^$Z20)/$Z20,IF(AND($H20=1,AO$1&gt;($Y20+$Z20),AO$1&lt;=($Y20+$Z20*2)),($T20*(1+$Z$1)^($Z20*2))/$Z20,IF(AND($H20=1,AO$1&gt;($Y20+$Z20*2),AO$1&lt;=($Y20+$Z20*3)),($T20*(1+$Z$1)^($Z20*3))/$Z20,IF(AND($H20=1,AO$1&gt;($Y20+$Z20*3),AO$1&lt;=($Y20+$Z20*4)),($T20*(1+$Z$1)^($Z20*4))/$Z20,IF(AND($G20=1,AO$1&lt;=$N20),0,IF(AND($G20=1,AO$1&gt;$N20,AO$1&lt;=($Y20+$Z20)),-1*PMT(VLOOKUP($P20,'9 - Finance Strategy Parameters'!$B$3:$C$6,2)/12,$Z20*12,$M20),IF(AND($G20=1,AO$1&gt;($Y20+$Z20),AO$1&lt;=($Y20+$Z20*2)),-1*PMT(VLOOKUP($P20,'9 - Finance Strategy Parameters'!$B$3:$C$6,2)/12,$Z20*12,$M20*(1+$Z$1)^($Z20*2)),IF(AND($G20=1,AO$1&gt;($Y20+$Z20*2),AO$1&lt;=($Y20+$Z20*3)),-1*PMT(VLOOKUP($P20,'9 - Finance Strategy Parameters'!$B$3:$C$6,2)/12,$Z20*12,$M20*(1+$Z$1)^($Z20*3)),"FAILURE"))))))))))</f>
        <v>0</v>
      </c>
      <c r="AP20" s="159">
        <f>IF($F20=1,0,IF(AND($H20=1,AP$1&lt;=$Y20),$V20,IF(AND($H20=1,AP$1&gt;$Y20,AP$1&lt;=$Y20+$Z20),($T20*(1+$Z$1)^$Z20)/$Z20,IF(AND($H20=1,AP$1&gt;($Y20+$Z20),AP$1&lt;=($Y20+$Z20*2)),($T20*(1+$Z$1)^($Z20*2))/$Z20,IF(AND($H20=1,AP$1&gt;($Y20+$Z20*2),AP$1&lt;=($Y20+$Z20*3)),($T20*(1+$Z$1)^($Z20*3))/$Z20,IF(AND($H20=1,AP$1&gt;($Y20+$Z20*3),AP$1&lt;=($Y20+$Z20*4)),($T20*(1+$Z$1)^($Z20*4))/$Z20,IF(AND($G20=1,AP$1&lt;=$N20),0,IF(AND($G20=1,AP$1&gt;$N20,AP$1&lt;=($Y20+$Z20)),-1*PMT(VLOOKUP($P20,'9 - Finance Strategy Parameters'!$B$3:$C$6,2)/12,$Z20*12,$M20),IF(AND($G20=1,AP$1&gt;($Y20+$Z20),AP$1&lt;=($Y20+$Z20*2)),-1*PMT(VLOOKUP($P20,'9 - Finance Strategy Parameters'!$B$3:$C$6,2)/12,$Z20*12,$M20*(1+$Z$1)^($Z20*2)),IF(AND($G20=1,AP$1&gt;($Y20+$Z20*2),AP$1&lt;=($Y20+$Z20*3)),-1*PMT(VLOOKUP($P20,'9 - Finance Strategy Parameters'!$B$3:$C$6,2)/12,$Z20*12,$M20*(1+$Z$1)^($Z20*3)),"FAILURE"))))))))))</f>
        <v>0</v>
      </c>
      <c r="AQ20" s="159">
        <f>IF($F20=1,0,IF(AND($H20=1,AQ$1&lt;=$Y20),$V20,IF(AND($H20=1,AQ$1&gt;$Y20,AQ$1&lt;=$Y20+$Z20),($T20*(1+$Z$1)^$Z20)/$Z20,IF(AND($H20=1,AQ$1&gt;($Y20+$Z20),AQ$1&lt;=($Y20+$Z20*2)),($T20*(1+$Z$1)^($Z20*2))/$Z20,IF(AND($H20=1,AQ$1&gt;($Y20+$Z20*2),AQ$1&lt;=($Y20+$Z20*3)),($T20*(1+$Z$1)^($Z20*3))/$Z20,IF(AND($H20=1,AQ$1&gt;($Y20+$Z20*3),AQ$1&lt;=($Y20+$Z20*4)),($T20*(1+$Z$1)^($Z20*4))/$Z20,IF(AND($G20=1,AQ$1&lt;=$N20),0,IF(AND($G20=1,AQ$1&gt;$N20,AQ$1&lt;=($Y20+$Z20)),-1*PMT(VLOOKUP($P20,'9 - Finance Strategy Parameters'!$B$3:$C$6,2)/12,$Z20*12,$M20),IF(AND($G20=1,AQ$1&gt;($Y20+$Z20),AQ$1&lt;=($Y20+$Z20*2)),-1*PMT(VLOOKUP($P20,'9 - Finance Strategy Parameters'!$B$3:$C$6,2)/12,$Z20*12,$M20*(1+$Z$1)^($Z20*2)),IF(AND($G20=1,AQ$1&gt;($Y20+$Z20*2),AQ$1&lt;=($Y20+$Z20*3)),-1*PMT(VLOOKUP($P20,'9 - Finance Strategy Parameters'!$B$3:$C$6,2)/12,$Z20*12,$M20*(1+$Z$1)^($Z20*3)),"FAILURE"))))))))))</f>
        <v>155.09869145276517</v>
      </c>
      <c r="AR20" s="159">
        <f>IF($F20=1,0,IF(AND($H20=1,AR$1&lt;=$Y20),$V20,IF(AND($H20=1,AR$1&gt;$Y20,AR$1&lt;=$Y20+$Z20),($T20*(1+$Z$1)^$Z20)/$Z20,IF(AND($H20=1,AR$1&gt;($Y20+$Z20),AR$1&lt;=($Y20+$Z20*2)),($T20*(1+$Z$1)^($Z20*2))/$Z20,IF(AND($H20=1,AR$1&gt;($Y20+$Z20*2),AR$1&lt;=($Y20+$Z20*3)),($T20*(1+$Z$1)^($Z20*3))/$Z20,IF(AND($H20=1,AR$1&gt;($Y20+$Z20*3),AR$1&lt;=($Y20+$Z20*4)),($T20*(1+$Z$1)^($Z20*4))/$Z20,IF(AND($G20=1,AR$1&lt;=$N20),0,IF(AND($G20=1,AR$1&gt;$N20,AR$1&lt;=($Y20+$Z20)),-1*PMT(VLOOKUP($P20,'9 - Finance Strategy Parameters'!$B$3:$C$6,2)/12,$Z20*12,$M20),IF(AND($G20=1,AR$1&gt;($Y20+$Z20),AR$1&lt;=($Y20+$Z20*2)),-1*PMT(VLOOKUP($P20,'9 - Finance Strategy Parameters'!$B$3:$C$6,2)/12,$Z20*12,$M20*(1+$Z$1)^($Z20*2)),IF(AND($G20=1,AR$1&gt;($Y20+$Z20*2),AR$1&lt;=($Y20+$Z20*3)),-1*PMT(VLOOKUP($P20,'9 - Finance Strategy Parameters'!$B$3:$C$6,2)/12,$Z20*12,$M20*(1+$Z$1)^($Z20*3)),"FAILURE"))))))))))</f>
        <v>155.09869145276517</v>
      </c>
      <c r="AS20" s="159">
        <f>IF($F20=1,0,IF(AND($H20=1,AS$1&lt;=$Y20),$V20,IF(AND($H20=1,AS$1&gt;$Y20,AS$1&lt;=$Y20+$Z20),($T20*(1+$Z$1)^$Z20)/$Z20,IF(AND($H20=1,AS$1&gt;($Y20+$Z20),AS$1&lt;=($Y20+$Z20*2)),($T20*(1+$Z$1)^($Z20*2))/$Z20,IF(AND($H20=1,AS$1&gt;($Y20+$Z20*2),AS$1&lt;=($Y20+$Z20*3)),($T20*(1+$Z$1)^($Z20*3))/$Z20,IF(AND($H20=1,AS$1&gt;($Y20+$Z20*3),AS$1&lt;=($Y20+$Z20*4)),($T20*(1+$Z$1)^($Z20*4))/$Z20,IF(AND($G20=1,AS$1&lt;=$N20),0,IF(AND($G20=1,AS$1&gt;$N20,AS$1&lt;=($Y20+$Z20)),-1*PMT(VLOOKUP($P20,'9 - Finance Strategy Parameters'!$B$3:$C$6,2)/12,$Z20*12,$M20),IF(AND($G20=1,AS$1&gt;($Y20+$Z20),AS$1&lt;=($Y20+$Z20*2)),-1*PMT(VLOOKUP($P20,'9 - Finance Strategy Parameters'!$B$3:$C$6,2)/12,$Z20*12,$M20*(1+$Z$1)^($Z20*2)),IF(AND($G20=1,AS$1&gt;($Y20+$Z20*2),AS$1&lt;=($Y20+$Z20*3)),-1*PMT(VLOOKUP($P20,'9 - Finance Strategy Parameters'!$B$3:$C$6,2)/12,$Z20*12,$M20*(1+$Z$1)^($Z20*3)),"FAILURE"))))))))))</f>
        <v>155.09869145276517</v>
      </c>
      <c r="AT20" s="159">
        <f>IF($F20=1,0,IF(AND($H20=1,AT$1&lt;=$Y20),$V20,IF(AND($H20=1,AT$1&gt;$Y20,AT$1&lt;=$Y20+$Z20),($T20*(1+$Z$1)^$Z20)/$Z20,IF(AND($H20=1,AT$1&gt;($Y20+$Z20),AT$1&lt;=($Y20+$Z20*2)),($T20*(1+$Z$1)^($Z20*2))/$Z20,IF(AND($H20=1,AT$1&gt;($Y20+$Z20*2),AT$1&lt;=($Y20+$Z20*3)),($T20*(1+$Z$1)^($Z20*3))/$Z20,IF(AND($H20=1,AT$1&gt;($Y20+$Z20*3),AT$1&lt;=($Y20+$Z20*4)),($T20*(1+$Z$1)^($Z20*4))/$Z20,IF(AND($G20=1,AT$1&lt;=$N20),0,IF(AND($G20=1,AT$1&gt;$N20,AT$1&lt;=($Y20+$Z20)),-1*PMT(VLOOKUP($P20,'9 - Finance Strategy Parameters'!$B$3:$C$6,2)/12,$Z20*12,$M20),IF(AND($G20=1,AT$1&gt;($Y20+$Z20),AT$1&lt;=($Y20+$Z20*2)),-1*PMT(VLOOKUP($P20,'9 - Finance Strategy Parameters'!$B$3:$C$6,2)/12,$Z20*12,$M20*(1+$Z$1)^($Z20*2)),IF(AND($G20=1,AT$1&gt;($Y20+$Z20*2),AT$1&lt;=($Y20+$Z20*3)),-1*PMT(VLOOKUP($P20,'9 - Finance Strategy Parameters'!$B$3:$C$6,2)/12,$Z20*12,$M20*(1+$Z$1)^($Z20*3)),"FAILURE"))))))))))</f>
        <v>155.09869145276517</v>
      </c>
      <c r="AU20" s="159">
        <f>IF($F20=1,0,IF(AND($H20=1,AU$1&lt;=$Y20),$V20,IF(AND($H20=1,AU$1&gt;$Y20,AU$1&lt;=$Y20+$Z20),($T20*(1+$Z$1)^$Z20)/$Z20,IF(AND($H20=1,AU$1&gt;($Y20+$Z20),AU$1&lt;=($Y20+$Z20*2)),($T20*(1+$Z$1)^($Z20*2))/$Z20,IF(AND($H20=1,AU$1&gt;($Y20+$Z20*2),AU$1&lt;=($Y20+$Z20*3)),($T20*(1+$Z$1)^($Z20*3))/$Z20,IF(AND($H20=1,AU$1&gt;($Y20+$Z20*3),AU$1&lt;=($Y20+$Z20*4)),($T20*(1+$Z$1)^($Z20*4))/$Z20,IF(AND($G20=1,AU$1&lt;=$N20),0,IF(AND($G20=1,AU$1&gt;$N20,AU$1&lt;=($Y20+$Z20)),-1*PMT(VLOOKUP($P20,'9 - Finance Strategy Parameters'!$B$3:$C$6,2)/12,$Z20*12,$M20),IF(AND($G20=1,AU$1&gt;($Y20+$Z20),AU$1&lt;=($Y20+$Z20*2)),-1*PMT(VLOOKUP($P20,'9 - Finance Strategy Parameters'!$B$3:$C$6,2)/12,$Z20*12,$M20*(1+$Z$1)^($Z20*2)),IF(AND($G20=1,AU$1&gt;($Y20+$Z20*2),AU$1&lt;=($Y20+$Z20*3)),-1*PMT(VLOOKUP($P20,'9 - Finance Strategy Parameters'!$B$3:$C$6,2)/12,$Z20*12,$M20*(1+$Z$1)^($Z20*3)),"FAILURE"))))))))))</f>
        <v>155.09869145276517</v>
      </c>
      <c r="AV20" s="159">
        <f>IF($F20=1,0,IF(AND($H20=1,AV$1&lt;=$Y20),$V20,IF(AND($H20=1,AV$1&gt;$Y20,AV$1&lt;=$Y20+$Z20),($T20*(1+$Z$1)^$Z20)/$Z20,IF(AND($H20=1,AV$1&gt;($Y20+$Z20),AV$1&lt;=($Y20+$Z20*2)),($T20*(1+$Z$1)^($Z20*2))/$Z20,IF(AND($H20=1,AV$1&gt;($Y20+$Z20*2),AV$1&lt;=($Y20+$Z20*3)),($T20*(1+$Z$1)^($Z20*3))/$Z20,IF(AND($H20=1,AV$1&gt;($Y20+$Z20*3),AV$1&lt;=($Y20+$Z20*4)),($T20*(1+$Z$1)^($Z20*4))/$Z20,IF(AND($G20=1,AV$1&lt;=$N20),0,IF(AND($G20=1,AV$1&gt;$N20,AV$1&lt;=($Y20+$Z20)),-1*PMT(VLOOKUP($P20,'9 - Finance Strategy Parameters'!$B$3:$C$6,2)/12,$Z20*12,$M20),IF(AND($G20=1,AV$1&gt;($Y20+$Z20),AV$1&lt;=($Y20+$Z20*2)),-1*PMT(VLOOKUP($P20,'9 - Finance Strategy Parameters'!$B$3:$C$6,2)/12,$Z20*12,$M20*(1+$Z$1)^($Z20*2)),IF(AND($G20=1,AV$1&gt;($Y20+$Z20*2),AV$1&lt;=($Y20+$Z20*3)),-1*PMT(VLOOKUP($P20,'9 - Finance Strategy Parameters'!$B$3:$C$6,2)/12,$Z20*12,$M20*(1+$Z$1)^($Z20*3)),"FAILURE"))))))))))</f>
        <v>155.09869145276517</v>
      </c>
      <c r="AW20" s="159">
        <f>IF($F20=1,0,IF(AND($H20=1,AW$1&lt;=$Y20),$V20,IF(AND($H20=1,AW$1&gt;$Y20,AW$1&lt;=$Y20+$Z20),($T20*(1+$Z$1)^$Z20)/$Z20,IF(AND($H20=1,AW$1&gt;($Y20+$Z20),AW$1&lt;=($Y20+$Z20*2)),($T20*(1+$Z$1)^($Z20*2))/$Z20,IF(AND($H20=1,AW$1&gt;($Y20+$Z20*2),AW$1&lt;=($Y20+$Z20*3)),($T20*(1+$Z$1)^($Z20*3))/$Z20,IF(AND($H20=1,AW$1&gt;($Y20+$Z20*3),AW$1&lt;=($Y20+$Z20*4)),($T20*(1+$Z$1)^($Z20*4))/$Z20,IF(AND($G20=1,AW$1&lt;=$N20),0,IF(AND($G20=1,AW$1&gt;$N20,AW$1&lt;=($Y20+$Z20)),-1*PMT(VLOOKUP($P20,'9 - Finance Strategy Parameters'!$B$3:$C$6,2)/12,$Z20*12,$M20),IF(AND($G20=1,AW$1&gt;($Y20+$Z20),AW$1&lt;=($Y20+$Z20*2)),-1*PMT(VLOOKUP($P20,'9 - Finance Strategy Parameters'!$B$3:$C$6,2)/12,$Z20*12,$M20*(1+$Z$1)^($Z20*2)),IF(AND($G20=1,AW$1&gt;($Y20+$Z20*2),AW$1&lt;=($Y20+$Z20*3)),-1*PMT(VLOOKUP($P20,'9 - Finance Strategy Parameters'!$B$3:$C$6,2)/12,$Z20*12,$M20*(1+$Z$1)^($Z20*3)),"FAILURE"))))))))))</f>
        <v>155.09869145276517</v>
      </c>
      <c r="AX20" s="159">
        <f>IF($F20=1,0,IF(AND($H20=1,AX$1&lt;=$Y20),$V20,IF(AND($H20=1,AX$1&gt;$Y20,AX$1&lt;=$Y20+$Z20),($T20*(1+$Z$1)^$Z20)/$Z20,IF(AND($H20=1,AX$1&gt;($Y20+$Z20),AX$1&lt;=($Y20+$Z20*2)),($T20*(1+$Z$1)^($Z20*2))/$Z20,IF(AND($H20=1,AX$1&gt;($Y20+$Z20*2),AX$1&lt;=($Y20+$Z20*3)),($T20*(1+$Z$1)^($Z20*3))/$Z20,IF(AND($H20=1,AX$1&gt;($Y20+$Z20*3),AX$1&lt;=($Y20+$Z20*4)),($T20*(1+$Z$1)^($Z20*4))/$Z20,IF(AND($G20=1,AX$1&lt;=$N20),0,IF(AND($G20=1,AX$1&gt;$N20,AX$1&lt;=($Y20+$Z20)),-1*PMT(VLOOKUP($P20,'9 - Finance Strategy Parameters'!$B$3:$C$6,2)/12,$Z20*12,$M20),IF(AND($G20=1,AX$1&gt;($Y20+$Z20),AX$1&lt;=($Y20+$Z20*2)),-1*PMT(VLOOKUP($P20,'9 - Finance Strategy Parameters'!$B$3:$C$6,2)/12,$Z20*12,$M20*(1+$Z$1)^($Z20*2)),IF(AND($G20=1,AX$1&gt;($Y20+$Z20*2),AX$1&lt;=($Y20+$Z20*3)),-1*PMT(VLOOKUP($P20,'9 - Finance Strategy Parameters'!$B$3:$C$6,2)/12,$Z20*12,$M20*(1+$Z$1)^($Z20*3)),"FAILURE"))))))))))</f>
        <v>155.09869145276517</v>
      </c>
      <c r="AY20" s="159">
        <f>IF($F20=1,0,IF(AND($H20=1,AY$1&lt;=$Y20),$V20,IF(AND($H20=1,AY$1&gt;$Y20,AY$1&lt;=$Y20+$Z20),($T20*(1+$Z$1)^$Z20)/$Z20,IF(AND($H20=1,AY$1&gt;($Y20+$Z20),AY$1&lt;=($Y20+$Z20*2)),($T20*(1+$Z$1)^($Z20*2))/$Z20,IF(AND($H20=1,AY$1&gt;($Y20+$Z20*2),AY$1&lt;=($Y20+$Z20*3)),($T20*(1+$Z$1)^($Z20*3))/$Z20,IF(AND($H20=1,AY$1&gt;($Y20+$Z20*3),AY$1&lt;=($Y20+$Z20*4)),($T20*(1+$Z$1)^($Z20*4))/$Z20,IF(AND($G20=1,AY$1&lt;=$N20),0,IF(AND($G20=1,AY$1&gt;$N20,AY$1&lt;=($Y20+$Z20)),-1*PMT(VLOOKUP($P20,'9 - Finance Strategy Parameters'!$B$3:$C$6,2)/12,$Z20*12,$M20),IF(AND($G20=1,AY$1&gt;($Y20+$Z20),AY$1&lt;=($Y20+$Z20*2)),-1*PMT(VLOOKUP($P20,'9 - Finance Strategy Parameters'!$B$3:$C$6,2)/12,$Z20*12,$M20*(1+$Z$1)^($Z20*2)),IF(AND($G20=1,AY$1&gt;($Y20+$Z20*2),AY$1&lt;=($Y20+$Z20*3)),-1*PMT(VLOOKUP($P20,'9 - Finance Strategy Parameters'!$B$3:$C$6,2)/12,$Z20*12,$M20*(1+$Z$1)^($Z20*3)),"FAILURE"))))))))))</f>
        <v>155.09869145276517</v>
      </c>
      <c r="AZ20" s="159">
        <f>IF($F20=1,0,IF(AND($H20=1,AZ$1&lt;=$Y20),$V20,IF(AND($H20=1,AZ$1&gt;$Y20,AZ$1&lt;=$Y20+$Z20),($T20*(1+$Z$1)^$Z20)/$Z20,IF(AND($H20=1,AZ$1&gt;($Y20+$Z20),AZ$1&lt;=($Y20+$Z20*2)),($T20*(1+$Z$1)^($Z20*2))/$Z20,IF(AND($H20=1,AZ$1&gt;($Y20+$Z20*2),AZ$1&lt;=($Y20+$Z20*3)),($T20*(1+$Z$1)^($Z20*3))/$Z20,IF(AND($H20=1,AZ$1&gt;($Y20+$Z20*3),AZ$1&lt;=($Y20+$Z20*4)),($T20*(1+$Z$1)^($Z20*4))/$Z20,IF(AND($G20=1,AZ$1&lt;=$N20),0,IF(AND($G20=1,AZ$1&gt;$N20,AZ$1&lt;=($Y20+$Z20)),-1*PMT(VLOOKUP($P20,'9 - Finance Strategy Parameters'!$B$3:$C$6,2)/12,$Z20*12,$M20),IF(AND($G20=1,AZ$1&gt;($Y20+$Z20),AZ$1&lt;=($Y20+$Z20*2)),-1*PMT(VLOOKUP($P20,'9 - Finance Strategy Parameters'!$B$3:$C$6,2)/12,$Z20*12,$M20*(1+$Z$1)^($Z20*2)),IF(AND($G20=1,AZ$1&gt;($Y20+$Z20*2),AZ$1&lt;=($Y20+$Z20*3)),-1*PMT(VLOOKUP($P20,'9 - Finance Strategy Parameters'!$B$3:$C$6,2)/12,$Z20*12,$M20*(1+$Z$1)^($Z20*3)),"FAILURE"))))))))))</f>
        <v>155.09869145276517</v>
      </c>
      <c r="BA20" s="159">
        <f>IF($F20=1,0,IF(AND($H20=1,BA$1&lt;=$Y20),$V20,IF(AND($H20=1,BA$1&gt;$Y20,BA$1&lt;=$Y20+$Z20),($T20*(1+$Z$1)^$Z20)/$Z20,IF(AND($H20=1,BA$1&gt;($Y20+$Z20),BA$1&lt;=($Y20+$Z20*2)),($T20*(1+$Z$1)^($Z20*2))/$Z20,IF(AND($H20=1,BA$1&gt;($Y20+$Z20*2),BA$1&lt;=($Y20+$Z20*3)),($T20*(1+$Z$1)^($Z20*3))/$Z20,IF(AND($H20=1,BA$1&gt;($Y20+$Z20*3),BA$1&lt;=($Y20+$Z20*4)),($T20*(1+$Z$1)^($Z20*4))/$Z20,IF(AND($G20=1,BA$1&lt;=$N20),0,IF(AND($G20=1,BA$1&gt;$N20,BA$1&lt;=($Y20+$Z20)),-1*PMT(VLOOKUP($P20,'9 - Finance Strategy Parameters'!$B$3:$C$6,2)/12,$Z20*12,$M20),IF(AND($G20=1,BA$1&gt;($Y20+$Z20),BA$1&lt;=($Y20+$Z20*2)),-1*PMT(VLOOKUP($P20,'9 - Finance Strategy Parameters'!$B$3:$C$6,2)/12,$Z20*12,$M20*(1+$Z$1)^($Z20*2)),IF(AND($G20=1,BA$1&gt;($Y20+$Z20*2),BA$1&lt;=($Y20+$Z20*3)),-1*PMT(VLOOKUP($P20,'9 - Finance Strategy Parameters'!$B$3:$C$6,2)/12,$Z20*12,$M20*(1+$Z$1)^($Z20*3)),"FAILURE"))))))))))</f>
        <v>155.09869145276517</v>
      </c>
      <c r="BB20" s="159">
        <f>IF($F20=1,0,IF(AND($H20=1,BB$1&lt;=$Y20),$V20,IF(AND($H20=1,BB$1&gt;$Y20,BB$1&lt;=$Y20+$Z20),($T20*(1+$Z$1)^$Z20)/$Z20,IF(AND($H20=1,BB$1&gt;($Y20+$Z20),BB$1&lt;=($Y20+$Z20*2)),($T20*(1+$Z$1)^($Z20*2))/$Z20,IF(AND($H20=1,BB$1&gt;($Y20+$Z20*2),BB$1&lt;=($Y20+$Z20*3)),($T20*(1+$Z$1)^($Z20*3))/$Z20,IF(AND($H20=1,BB$1&gt;($Y20+$Z20*3),BB$1&lt;=($Y20+$Z20*4)),($T20*(1+$Z$1)^($Z20*4))/$Z20,IF(AND($G20=1,BB$1&lt;=$N20),0,IF(AND($G20=1,BB$1&gt;$N20,BB$1&lt;=($Y20+$Z20)),-1*PMT(VLOOKUP($P20,'9 - Finance Strategy Parameters'!$B$3:$C$6,2)/12,$Z20*12,$M20),IF(AND($G20=1,BB$1&gt;($Y20+$Z20),BB$1&lt;=($Y20+$Z20*2)),-1*PMT(VLOOKUP($P20,'9 - Finance Strategy Parameters'!$B$3:$C$6,2)/12,$Z20*12,$M20*(1+$Z$1)^($Z20*2)),IF(AND($G20=1,BB$1&gt;($Y20+$Z20*2),BB$1&lt;=($Y20+$Z20*3)),-1*PMT(VLOOKUP($P20,'9 - Finance Strategy Parameters'!$B$3:$C$6,2)/12,$Z20*12,$M20*(1+$Z$1)^($Z20*3)),"FAILURE"))))))))))</f>
        <v>155.09869145276517</v>
      </c>
      <c r="BC20" s="159">
        <f>IF($F20=1,0,IF(AND($H20=1,BC$1&lt;=$Y20),$V20,IF(AND($H20=1,BC$1&gt;$Y20,BC$1&lt;=$Y20+$Z20),($T20*(1+$Z$1)^$Z20)/$Z20,IF(AND($H20=1,BC$1&gt;($Y20+$Z20),BC$1&lt;=($Y20+$Z20*2)),($T20*(1+$Z$1)^($Z20*2))/$Z20,IF(AND($H20=1,BC$1&gt;($Y20+$Z20*2),BC$1&lt;=($Y20+$Z20*3)),($T20*(1+$Z$1)^($Z20*3))/$Z20,IF(AND($H20=1,BC$1&gt;($Y20+$Z20*3),BC$1&lt;=($Y20+$Z20*4)),($T20*(1+$Z$1)^($Z20*4))/$Z20,IF(AND($G20=1,BC$1&lt;=$N20),0,IF(AND($G20=1,BC$1&gt;$N20,BC$1&lt;=($Y20+$Z20)),-1*PMT(VLOOKUP($P20,'9 - Finance Strategy Parameters'!$B$3:$C$6,2)/12,$Z20*12,$M20),IF(AND($G20=1,BC$1&gt;($Y20+$Z20),BC$1&lt;=($Y20+$Z20*2)),-1*PMT(VLOOKUP($P20,'9 - Finance Strategy Parameters'!$B$3:$C$6,2)/12,$Z20*12,$M20*(1+$Z$1)^($Z20*2)),IF(AND($G20=1,BC$1&gt;($Y20+$Z20*2),BC$1&lt;=($Y20+$Z20*3)),-1*PMT(VLOOKUP($P20,'9 - Finance Strategy Parameters'!$B$3:$C$6,2)/12,$Z20*12,$M20*(1+$Z$1)^($Z20*3)),"FAILURE"))))))))))</f>
        <v>155.09869145276517</v>
      </c>
      <c r="BD20" s="159">
        <f>IF($F20=1,0,IF(AND($H20=1,BD$1&lt;=$Y20),$V20,IF(AND($H20=1,BD$1&gt;$Y20,BD$1&lt;=$Y20+$Z20),($T20*(1+$Z$1)^$Z20)/$Z20,IF(AND($H20=1,BD$1&gt;($Y20+$Z20),BD$1&lt;=($Y20+$Z20*2)),($T20*(1+$Z$1)^($Z20*2))/$Z20,IF(AND($H20=1,BD$1&gt;($Y20+$Z20*2),BD$1&lt;=($Y20+$Z20*3)),($T20*(1+$Z$1)^($Z20*3))/$Z20,IF(AND($H20=1,BD$1&gt;($Y20+$Z20*3),BD$1&lt;=($Y20+$Z20*4)),($T20*(1+$Z$1)^($Z20*4))/$Z20,IF(AND($G20=1,BD$1&lt;=$N20),0,IF(AND($G20=1,BD$1&gt;$N20,BD$1&lt;=($Y20+$Z20)),-1*PMT(VLOOKUP($P20,'9 - Finance Strategy Parameters'!$B$3:$C$6,2)/12,$Z20*12,$M20),IF(AND($G20=1,BD$1&gt;($Y20+$Z20),BD$1&lt;=($Y20+$Z20*2)),-1*PMT(VLOOKUP($P20,'9 - Finance Strategy Parameters'!$B$3:$C$6,2)/12,$Z20*12,$M20*(1+$Z$1)^($Z20*2)),IF(AND($G20=1,BD$1&gt;($Y20+$Z20*2),BD$1&lt;=($Y20+$Z20*3)),-1*PMT(VLOOKUP($P20,'9 - Finance Strategy Parameters'!$B$3:$C$6,2)/12,$Z20*12,$M20*(1+$Z$1)^($Z20*3)),"FAILURE"))))))))))</f>
        <v>155.09869145276517</v>
      </c>
      <c r="BE20" s="159">
        <f>IF($F20=1,0,IF(AND($H20=1,BE$1&lt;=$Y20),$V20,IF(AND($H20=1,BE$1&gt;$Y20,BE$1&lt;=$Y20+$Z20),($T20*(1+$Z$1)^$Z20)/$Z20,IF(AND($H20=1,BE$1&gt;($Y20+$Z20),BE$1&lt;=($Y20+$Z20*2)),($T20*(1+$Z$1)^($Z20*2))/$Z20,IF(AND($H20=1,BE$1&gt;($Y20+$Z20*2),BE$1&lt;=($Y20+$Z20*3)),($T20*(1+$Z$1)^($Z20*3))/$Z20,IF(AND($H20=1,BE$1&gt;($Y20+$Z20*3),BE$1&lt;=($Y20+$Z20*4)),($T20*(1+$Z$1)^($Z20*4))/$Z20,IF(AND($G20=1,BE$1&lt;=$N20),0,IF(AND($G20=1,BE$1&gt;$N20,BE$1&lt;=($Y20+$Z20)),-1*PMT(VLOOKUP($P20,'9 - Finance Strategy Parameters'!$B$3:$C$6,2)/12,$Z20*12,$M20),IF(AND($G20=1,BE$1&gt;($Y20+$Z20),BE$1&lt;=($Y20+$Z20*2)),-1*PMT(VLOOKUP($P20,'9 - Finance Strategy Parameters'!$B$3:$C$6,2)/12,$Z20*12,$M20*(1+$Z$1)^($Z20*2)),IF(AND($G20=1,BE$1&gt;($Y20+$Z20*2),BE$1&lt;=($Y20+$Z20*3)),-1*PMT(VLOOKUP($P20,'9 - Finance Strategy Parameters'!$B$3:$C$6,2)/12,$Z20*12,$M20*(1+$Z$1)^($Z20*3)),"FAILURE"))))))))))</f>
        <v>155.09869145276517</v>
      </c>
      <c r="BF20" s="159">
        <f>IF($F20=1,0,IF(AND($H20=1,BF$1&lt;=$Y20),$V20,IF(AND($H20=1,BF$1&gt;$Y20,BF$1&lt;=$Y20+$Z20),($T20*(1+$Z$1)^$Z20)/$Z20,IF(AND($H20=1,BF$1&gt;($Y20+$Z20),BF$1&lt;=($Y20+$Z20*2)),($T20*(1+$Z$1)^($Z20*2))/$Z20,IF(AND($H20=1,BF$1&gt;($Y20+$Z20*2),BF$1&lt;=($Y20+$Z20*3)),($T20*(1+$Z$1)^($Z20*3))/$Z20,IF(AND($H20=1,BF$1&gt;($Y20+$Z20*3),BF$1&lt;=($Y20+$Z20*4)),($T20*(1+$Z$1)^($Z20*4))/$Z20,IF(AND($G20=1,BF$1&lt;=$N20),0,IF(AND($G20=1,BF$1&gt;$N20,BF$1&lt;=($Y20+$Z20)),-1*PMT(VLOOKUP($P20,'9 - Finance Strategy Parameters'!$B$3:$C$6,2)/12,$Z20*12,$M20),IF(AND($G20=1,BF$1&gt;($Y20+$Z20),BF$1&lt;=($Y20+$Z20*2)),-1*PMT(VLOOKUP($P20,'9 - Finance Strategy Parameters'!$B$3:$C$6,2)/12,$Z20*12,$M20*(1+$Z$1)^($Z20*2)),IF(AND($G20=1,BF$1&gt;($Y20+$Z20*2),BF$1&lt;=($Y20+$Z20*3)),-1*PMT(VLOOKUP($P20,'9 - Finance Strategy Parameters'!$B$3:$C$6,2)/12,$Z20*12,$M20*(1+$Z$1)^($Z20*3)),"FAILURE"))))))))))</f>
        <v>155.09869145276517</v>
      </c>
      <c r="BG20" s="159">
        <f>IF($F20=1,0,IF(AND($H20=1,BG$1&lt;=$Y20),$V20,IF(AND($H20=1,BG$1&gt;$Y20,BG$1&lt;=$Y20+$Z20),($T20*(1+$Z$1)^$Z20)/$Z20,IF(AND($H20=1,BG$1&gt;($Y20+$Z20),BG$1&lt;=($Y20+$Z20*2)),($T20*(1+$Z$1)^($Z20*2))/$Z20,IF(AND($H20=1,BG$1&gt;($Y20+$Z20*2),BG$1&lt;=($Y20+$Z20*3)),($T20*(1+$Z$1)^($Z20*3))/$Z20,IF(AND($H20=1,BG$1&gt;($Y20+$Z20*3),BG$1&lt;=($Y20+$Z20*4)),($T20*(1+$Z$1)^($Z20*4))/$Z20,IF(AND($G20=1,BG$1&lt;=$N20),0,IF(AND($G20=1,BG$1&gt;$N20,BG$1&lt;=($Y20+$Z20)),-1*PMT(VLOOKUP($P20,'9 - Finance Strategy Parameters'!$B$3:$C$6,2)/12,$Z20*12,$M20),IF(AND($G20=1,BG$1&gt;($Y20+$Z20),BG$1&lt;=($Y20+$Z20*2)),-1*PMT(VLOOKUP($P20,'9 - Finance Strategy Parameters'!$B$3:$C$6,2)/12,$Z20*12,$M20*(1+$Z$1)^($Z20*2)),IF(AND($G20=1,BG$1&gt;($Y20+$Z20*2),BG$1&lt;=($Y20+$Z20*3)),-1*PMT(VLOOKUP($P20,'9 - Finance Strategy Parameters'!$B$3:$C$6,2)/12,$Z20*12,$M20*(1+$Z$1)^($Z20*3)),"FAILURE"))))))))))</f>
        <v>155.09869145276517</v>
      </c>
      <c r="BH20" s="159">
        <f>IF($F20=1,0,IF(AND($H20=1,BH$1&lt;=$Y20),$V20,IF(AND($H20=1,BH$1&gt;$Y20,BH$1&lt;=$Y20+$Z20),($T20*(1+$Z$1)^$Z20)/$Z20,IF(AND($H20=1,BH$1&gt;($Y20+$Z20),BH$1&lt;=($Y20+$Z20*2)),($T20*(1+$Z$1)^($Z20*2))/$Z20,IF(AND($H20=1,BH$1&gt;($Y20+$Z20*2),BH$1&lt;=($Y20+$Z20*3)),($T20*(1+$Z$1)^($Z20*3))/$Z20,IF(AND($H20=1,BH$1&gt;($Y20+$Z20*3),BH$1&lt;=($Y20+$Z20*4)),($T20*(1+$Z$1)^($Z20*4))/$Z20,IF(AND($G20=1,BH$1&lt;=$N20),0,IF(AND($G20=1,BH$1&gt;$N20,BH$1&lt;=($Y20+$Z20)),-1*PMT(VLOOKUP($P20,'9 - Finance Strategy Parameters'!$B$3:$C$6,2)/12,$Z20*12,$M20),IF(AND($G20=1,BH$1&gt;($Y20+$Z20),BH$1&lt;=($Y20+$Z20*2)),-1*PMT(VLOOKUP($P20,'9 - Finance Strategy Parameters'!$B$3:$C$6,2)/12,$Z20*12,$M20*(1+$Z$1)^($Z20*2)),IF(AND($G20=1,BH$1&gt;($Y20+$Z20*2),BH$1&lt;=($Y20+$Z20*3)),-1*PMT(VLOOKUP($P20,'9 - Finance Strategy Parameters'!$B$3:$C$6,2)/12,$Z20*12,$M20*(1+$Z$1)^($Z20*3)),"FAILURE"))))))))))</f>
        <v>155.09869145276517</v>
      </c>
      <c r="BI20" s="159">
        <f>IF($F20=1,0,IF(AND($H20=1,BI$1&lt;=$Y20),$V20,IF(AND($H20=1,BI$1&gt;$Y20,BI$1&lt;=$Y20+$Z20),($T20*(1+$Z$1)^$Z20)/$Z20,IF(AND($H20=1,BI$1&gt;($Y20+$Z20),BI$1&lt;=($Y20+$Z20*2)),($T20*(1+$Z$1)^($Z20*2))/$Z20,IF(AND($H20=1,BI$1&gt;($Y20+$Z20*2),BI$1&lt;=($Y20+$Z20*3)),($T20*(1+$Z$1)^($Z20*3))/$Z20,IF(AND($H20=1,BI$1&gt;($Y20+$Z20*3),BI$1&lt;=($Y20+$Z20*4)),($T20*(1+$Z$1)^($Z20*4))/$Z20,IF(AND($G20=1,BI$1&lt;=$N20),0,IF(AND($G20=1,BI$1&gt;$N20,BI$1&lt;=($Y20+$Z20)),-1*PMT(VLOOKUP($P20,'9 - Finance Strategy Parameters'!$B$3:$C$6,2)/12,$Z20*12,$M20),IF(AND($G20=1,BI$1&gt;($Y20+$Z20),BI$1&lt;=($Y20+$Z20*2)),-1*PMT(VLOOKUP($P20,'9 - Finance Strategy Parameters'!$B$3:$C$6,2)/12,$Z20*12,$M20*(1+$Z$1)^($Z20*2)),IF(AND($G20=1,BI$1&gt;($Y20+$Z20*2),BI$1&lt;=($Y20+$Z20*3)),-1*PMT(VLOOKUP($P20,'9 - Finance Strategy Parameters'!$B$3:$C$6,2)/12,$Z20*12,$M20*(1+$Z$1)^($Z20*3)),"FAILURE"))))))))))</f>
        <v>155.09869145276517</v>
      </c>
      <c r="BJ20" s="159">
        <f>IF($F20=1,0,IF(AND($H20=1,BJ$1&lt;=$Y20),$V20,IF(AND($H20=1,BJ$1&gt;$Y20,BJ$1&lt;=$Y20+$Z20),($T20*(1+$Z$1)^$Z20)/$Z20,IF(AND($H20=1,BJ$1&gt;($Y20+$Z20),BJ$1&lt;=($Y20+$Z20*2)),($T20*(1+$Z$1)^($Z20*2))/$Z20,IF(AND($H20=1,BJ$1&gt;($Y20+$Z20*2),BJ$1&lt;=($Y20+$Z20*3)),($T20*(1+$Z$1)^($Z20*3))/$Z20,IF(AND($H20=1,BJ$1&gt;($Y20+$Z20*3),BJ$1&lt;=($Y20+$Z20*4)),($T20*(1+$Z$1)^($Z20*4))/$Z20,IF(AND($G20=1,BJ$1&lt;=$N20),0,IF(AND($G20=1,BJ$1&gt;$N20,BJ$1&lt;=($Y20+$Z20)),-1*PMT(VLOOKUP($P20,'9 - Finance Strategy Parameters'!$B$3:$C$6,2)/12,$Z20*12,$M20),IF(AND($G20=1,BJ$1&gt;($Y20+$Z20),BJ$1&lt;=($Y20+$Z20*2)),-1*PMT(VLOOKUP($P20,'9 - Finance Strategy Parameters'!$B$3:$C$6,2)/12,$Z20*12,$M20*(1+$Z$1)^($Z20*2)),IF(AND($G20=1,BJ$1&gt;($Y20+$Z20*2),BJ$1&lt;=($Y20+$Z20*3)),-1*PMT(VLOOKUP($P20,'9 - Finance Strategy Parameters'!$B$3:$C$6,2)/12,$Z20*12,$M20*(1+$Z$1)^($Z20*3)),"FAILURE"))))))))))</f>
        <v>155.09869145276517</v>
      </c>
      <c r="BK20" s="159">
        <f>IF($F20=1,0,IF(AND($H20=1,BK$1&lt;=$Y20),$V20,IF(AND($H20=1,BK$1&gt;$Y20,BK$1&lt;=$Y20+$Z20),($T20*(1+$Z$1)^$Z20)/$Z20,IF(AND($H20=1,BK$1&gt;($Y20+$Z20),BK$1&lt;=($Y20+$Z20*2)),($T20*(1+$Z$1)^($Z20*2))/$Z20,IF(AND($H20=1,BK$1&gt;($Y20+$Z20*2),BK$1&lt;=($Y20+$Z20*3)),($T20*(1+$Z$1)^($Z20*3))/$Z20,IF(AND($H20=1,BK$1&gt;($Y20+$Z20*3),BK$1&lt;=($Y20+$Z20*4)),($T20*(1+$Z$1)^($Z20*4))/$Z20,IF(AND($G20=1,BK$1&lt;=$N20),0,IF(AND($G20=1,BK$1&gt;$N20,BK$1&lt;=($Y20+$Z20)),-1*PMT(VLOOKUP($P20,'9 - Finance Strategy Parameters'!$B$3:$C$6,2)/12,$Z20*12,$M20),IF(AND($G20=1,BK$1&gt;($Y20+$Z20),BK$1&lt;=($Y20+$Z20*2)),-1*PMT(VLOOKUP($P20,'9 - Finance Strategy Parameters'!$B$3:$C$6,2)/12,$Z20*12,$M20*(1+$Z$1)^($Z20*2)),IF(AND($G20=1,BK$1&gt;($Y20+$Z20*2),BK$1&lt;=($Y20+$Z20*3)),-1*PMT(VLOOKUP($P20,'9 - Finance Strategy Parameters'!$B$3:$C$6,2)/12,$Z20*12,$M20*(1+$Z$1)^($Z20*3)),"FAILURE"))))))))))</f>
        <v>155.09869145276517</v>
      </c>
      <c r="BL20" s="159">
        <f>IF($F20=1,0,IF(AND($H20=1,BL$1&lt;=$Y20),$V20,IF(AND($H20=1,BL$1&gt;$Y20,BL$1&lt;=$Y20+$Z20),($T20*(1+$Z$1)^$Z20)/$Z20,IF(AND($H20=1,BL$1&gt;($Y20+$Z20),BL$1&lt;=($Y20+$Z20*2)),($T20*(1+$Z$1)^($Z20*2))/$Z20,IF(AND($H20=1,BL$1&gt;($Y20+$Z20*2),BL$1&lt;=($Y20+$Z20*3)),($T20*(1+$Z$1)^($Z20*3))/$Z20,IF(AND($H20=1,BL$1&gt;($Y20+$Z20*3),BL$1&lt;=($Y20+$Z20*4)),($T20*(1+$Z$1)^($Z20*4))/$Z20,IF(AND($G20=1,BL$1&lt;=$N20),0,IF(AND($G20=1,BL$1&gt;$N20,BL$1&lt;=($Y20+$Z20)),-1*PMT(VLOOKUP($P20,'9 - Finance Strategy Parameters'!$B$3:$C$6,2)/12,$Z20*12,$M20),IF(AND($G20=1,BL$1&gt;($Y20+$Z20),BL$1&lt;=($Y20+$Z20*2)),-1*PMT(VLOOKUP($P20,'9 - Finance Strategy Parameters'!$B$3:$C$6,2)/12,$Z20*12,$M20*(1+$Z$1)^($Z20*2)),IF(AND($G20=1,BL$1&gt;($Y20+$Z20*2),BL$1&lt;=($Y20+$Z20*3)),-1*PMT(VLOOKUP($P20,'9 - Finance Strategy Parameters'!$B$3:$C$6,2)/12,$Z20*12,$M20*(1+$Z$1)^($Z20*3)),"FAILURE"))))))))))</f>
        <v>155.09869145276517</v>
      </c>
      <c r="BM20" s="159">
        <f>IF($F20=1,0,IF(AND($H20=1,BM$1&lt;=$Y20),$V20,IF(AND($H20=1,BM$1&gt;$Y20,BM$1&lt;=$Y20+$Z20),($T20*(1+$Z$1)^$Z20)/$Z20,IF(AND($H20=1,BM$1&gt;($Y20+$Z20),BM$1&lt;=($Y20+$Z20*2)),($T20*(1+$Z$1)^($Z20*2))/$Z20,IF(AND($H20=1,BM$1&gt;($Y20+$Z20*2),BM$1&lt;=($Y20+$Z20*3)),($T20*(1+$Z$1)^($Z20*3))/$Z20,IF(AND($H20=1,BM$1&gt;($Y20+$Z20*3),BM$1&lt;=($Y20+$Z20*4)),($T20*(1+$Z$1)^($Z20*4))/$Z20,IF(AND($G20=1,BM$1&lt;=$N20),0,IF(AND($G20=1,BM$1&gt;$N20,BM$1&lt;=($Y20+$Z20)),-1*PMT(VLOOKUP($P20,'9 - Finance Strategy Parameters'!$B$3:$C$6,2)/12,$Z20*12,$M20),IF(AND($G20=1,BM$1&gt;($Y20+$Z20),BM$1&lt;=($Y20+$Z20*2)),-1*PMT(VLOOKUP($P20,'9 - Finance Strategy Parameters'!$B$3:$C$6,2)/12,$Z20*12,$M20*(1+$Z$1)^($Z20*2)),IF(AND($G20=1,BM$1&gt;($Y20+$Z20*2),BM$1&lt;=($Y20+$Z20*3)),-1*PMT(VLOOKUP($P20,'9 - Finance Strategy Parameters'!$B$3:$C$6,2)/12,$Z20*12,$M20*(1+$Z$1)^($Z20*3)),"FAILURE"))))))))))</f>
        <v>155.09869145276517</v>
      </c>
      <c r="BN20" s="159">
        <f>IF($F20=1,0,IF(AND($H20=1,BN$1&lt;=$Y20),$V20,IF(AND($H20=1,BN$1&gt;$Y20,BN$1&lt;=$Y20+$Z20),($T20*(1+$Z$1)^$Z20)/$Z20,IF(AND($H20=1,BN$1&gt;($Y20+$Z20),BN$1&lt;=($Y20+$Z20*2)),($T20*(1+$Z$1)^($Z20*2))/$Z20,IF(AND($H20=1,BN$1&gt;($Y20+$Z20*2),BN$1&lt;=($Y20+$Z20*3)),($T20*(1+$Z$1)^($Z20*3))/$Z20,IF(AND($H20=1,BN$1&gt;($Y20+$Z20*3),BN$1&lt;=($Y20+$Z20*4)),($T20*(1+$Z$1)^($Z20*4))/$Z20,IF(AND($G20=1,BN$1&lt;=$N20),0,IF(AND($G20=1,BN$1&gt;$N20,BN$1&lt;=($Y20+$Z20)),-1*PMT(VLOOKUP($P20,'9 - Finance Strategy Parameters'!$B$3:$C$6,2)/12,$Z20*12,$M20),IF(AND($G20=1,BN$1&gt;($Y20+$Z20),BN$1&lt;=($Y20+$Z20*2)),-1*PMT(VLOOKUP($P20,'9 - Finance Strategy Parameters'!$B$3:$C$6,2)/12,$Z20*12,$M20*(1+$Z$1)^($Z20*2)),IF(AND($G20=1,BN$1&gt;($Y20+$Z20*2),BN$1&lt;=($Y20+$Z20*3)),-1*PMT(VLOOKUP($P20,'9 - Finance Strategy Parameters'!$B$3:$C$6,2)/12,$Z20*12,$M20*(1+$Z$1)^($Z20*3)),"FAILURE"))))))))))</f>
        <v>155.09869145276517</v>
      </c>
      <c r="BO20" s="159">
        <f>IF($F20=1,0,IF(AND($H20=1,BO$1&lt;=$Y20),$V20,IF(AND($H20=1,BO$1&gt;$Y20,BO$1&lt;=$Y20+$Z20),($T20*(1+$Z$1)^$Z20)/$Z20,IF(AND($H20=1,BO$1&gt;($Y20+$Z20),BO$1&lt;=($Y20+$Z20*2)),($T20*(1+$Z$1)^($Z20*2))/$Z20,IF(AND($H20=1,BO$1&gt;($Y20+$Z20*2),BO$1&lt;=($Y20+$Z20*3)),($T20*(1+$Z$1)^($Z20*3))/$Z20,IF(AND($H20=1,BO$1&gt;($Y20+$Z20*3),BO$1&lt;=($Y20+$Z20*4)),($T20*(1+$Z$1)^($Z20*4))/$Z20,IF(AND($G20=1,BO$1&lt;=$N20),0,IF(AND($G20=1,BO$1&gt;$N20,BO$1&lt;=($Y20+$Z20)),-1*PMT(VLOOKUP($P20,'9 - Finance Strategy Parameters'!$B$3:$C$6,2)/12,$Z20*12,$M20),IF(AND($G20=1,BO$1&gt;($Y20+$Z20),BO$1&lt;=($Y20+$Z20*2)),-1*PMT(VLOOKUP($P20,'9 - Finance Strategy Parameters'!$B$3:$C$6,2)/12,$Z20*12,$M20*(1+$Z$1)^($Z20*2)),IF(AND($G20=1,BO$1&gt;($Y20+$Z20*2),BO$1&lt;=($Y20+$Z20*3)),-1*PMT(VLOOKUP($P20,'9 - Finance Strategy Parameters'!$B$3:$C$6,2)/12,$Z20*12,$M20*(1+$Z$1)^($Z20*3)),"FAILURE"))))))))))</f>
        <v>155.09869145276517</v>
      </c>
      <c r="BP20" s="159">
        <f>IF($F20=1,0,IF(AND($H20=1,BP$1&lt;=$Y20),$V20,IF(AND($H20=1,BP$1&gt;$Y20,BP$1&lt;=$Y20+$Z20),($T20*(1+$Z$1)^$Z20)/$Z20,IF(AND($H20=1,BP$1&gt;($Y20+$Z20),BP$1&lt;=($Y20+$Z20*2)),($T20*(1+$Z$1)^($Z20*2))/$Z20,IF(AND($H20=1,BP$1&gt;($Y20+$Z20*2),BP$1&lt;=($Y20+$Z20*3)),($T20*(1+$Z$1)^($Z20*3))/$Z20,IF(AND($H20=1,BP$1&gt;($Y20+$Z20*3),BP$1&lt;=($Y20+$Z20*4)),($T20*(1+$Z$1)^($Z20*4))/$Z20,IF(AND($G20=1,BP$1&lt;=$N20),0,IF(AND($G20=1,BP$1&gt;$N20,BP$1&lt;=($Y20+$Z20)),-1*PMT(VLOOKUP($P20,'9 - Finance Strategy Parameters'!$B$3:$C$6,2)/12,$Z20*12,$M20),IF(AND($G20=1,BP$1&gt;($Y20+$Z20),BP$1&lt;=($Y20+$Z20*2)),-1*PMT(VLOOKUP($P20,'9 - Finance Strategy Parameters'!$B$3:$C$6,2)/12,$Z20*12,$M20*(1+$Z$1)^($Z20*2)),IF(AND($G20=1,BP$1&gt;($Y20+$Z20*2),BP$1&lt;=($Y20+$Z20*3)),-1*PMT(VLOOKUP($P20,'9 - Finance Strategy Parameters'!$B$3:$C$6,2)/12,$Z20*12,$M20*(1+$Z$1)^($Z20*3)),"FAILURE"))))))))))</f>
        <v>155.09869145276517</v>
      </c>
      <c r="BQ20" s="159">
        <f>IF($F20=1,0,IF(AND($H20=1,BQ$1&lt;=$Y20),$V20,IF(AND($H20=1,BQ$1&gt;$Y20,BQ$1&lt;=$Y20+$Z20),($T20*(1+$Z$1)^$Z20)/$Z20,IF(AND($H20=1,BQ$1&gt;($Y20+$Z20),BQ$1&lt;=($Y20+$Z20*2)),($T20*(1+$Z$1)^($Z20*2))/$Z20,IF(AND($H20=1,BQ$1&gt;($Y20+$Z20*2),BQ$1&lt;=($Y20+$Z20*3)),($T20*(1+$Z$1)^($Z20*3))/$Z20,IF(AND($H20=1,BQ$1&gt;($Y20+$Z20*3),BQ$1&lt;=($Y20+$Z20*4)),($T20*(1+$Z$1)^($Z20*4))/$Z20,IF(AND($G20=1,BQ$1&lt;=$N20),0,IF(AND($G20=1,BQ$1&gt;$N20,BQ$1&lt;=($Y20+$Z20)),-1*PMT(VLOOKUP($P20,'9 - Finance Strategy Parameters'!$B$3:$C$6,2)/12,$Z20*12,$M20),IF(AND($G20=1,BQ$1&gt;($Y20+$Z20),BQ$1&lt;=($Y20+$Z20*2)),-1*PMT(VLOOKUP($P20,'9 - Finance Strategy Parameters'!$B$3:$C$6,2)/12,$Z20*12,$M20*(1+$Z$1)^($Z20*2)),IF(AND($G20=1,BQ$1&gt;($Y20+$Z20*2),BQ$1&lt;=($Y20+$Z20*3)),-1*PMT(VLOOKUP($P20,'9 - Finance Strategy Parameters'!$B$3:$C$6,2)/12,$Z20*12,$M20*(1+$Z$1)^($Z20*3)),"FAILURE"))))))))))</f>
        <v>155.09869145276517</v>
      </c>
      <c r="BR20" s="159">
        <f>IF($F20=1,0,IF(AND($H20=1,BR$1&lt;=$Y20),$V20,IF(AND($H20=1,BR$1&gt;$Y20,BR$1&lt;=$Y20+$Z20),($T20*(1+$Z$1)^$Z20)/$Z20,IF(AND($H20=1,BR$1&gt;($Y20+$Z20),BR$1&lt;=($Y20+$Z20*2)),($T20*(1+$Z$1)^($Z20*2))/$Z20,IF(AND($H20=1,BR$1&gt;($Y20+$Z20*2),BR$1&lt;=($Y20+$Z20*3)),($T20*(1+$Z$1)^($Z20*3))/$Z20,IF(AND($H20=1,BR$1&gt;($Y20+$Z20*3),BR$1&lt;=($Y20+$Z20*4)),($T20*(1+$Z$1)^($Z20*4))/$Z20,IF(AND($G20=1,BR$1&lt;=$N20),0,IF(AND($G20=1,BR$1&gt;$N20,BR$1&lt;=($Y20+$Z20)),-1*PMT(VLOOKUP($P20,'9 - Finance Strategy Parameters'!$B$3:$C$6,2)/12,$Z20*12,$M20),IF(AND($G20=1,BR$1&gt;($Y20+$Z20),BR$1&lt;=($Y20+$Z20*2)),-1*PMT(VLOOKUP($P20,'9 - Finance Strategy Parameters'!$B$3:$C$6,2)/12,$Z20*12,$M20*(1+$Z$1)^($Z20*2)),IF(AND($G20=1,BR$1&gt;($Y20+$Z20*2),BR$1&lt;=($Y20+$Z20*3)),-1*PMT(VLOOKUP($P20,'9 - Finance Strategy Parameters'!$B$3:$C$6,2)/12,$Z20*12,$M20*(1+$Z$1)^($Z20*3)),"FAILURE"))))))))))</f>
        <v>155.09869145276517</v>
      </c>
      <c r="BS20" s="159">
        <f>IF($F20=1,0,IF(AND($H20=1,BS$1&lt;=$Y20),$V20,IF(AND($H20=1,BS$1&gt;$Y20,BS$1&lt;=$Y20+$Z20),($T20*(1+$Z$1)^$Z20)/$Z20,IF(AND($H20=1,BS$1&gt;($Y20+$Z20),BS$1&lt;=($Y20+$Z20*2)),($T20*(1+$Z$1)^($Z20*2))/$Z20,IF(AND($H20=1,BS$1&gt;($Y20+$Z20*2),BS$1&lt;=($Y20+$Z20*3)),($T20*(1+$Z$1)^($Z20*3))/$Z20,IF(AND($H20=1,BS$1&gt;($Y20+$Z20*3),BS$1&lt;=($Y20+$Z20*4)),($T20*(1+$Z$1)^($Z20*4))/$Z20,IF(AND($G20=1,BS$1&lt;=$N20),0,IF(AND($G20=1,BS$1&gt;$N20,BS$1&lt;=($Y20+$Z20)),-1*PMT(VLOOKUP($P20,'9 - Finance Strategy Parameters'!$B$3:$C$6,2)/12,$Z20*12,$M20),IF(AND($G20=1,BS$1&gt;($Y20+$Z20),BS$1&lt;=($Y20+$Z20*2)),-1*PMT(VLOOKUP($P20,'9 - Finance Strategy Parameters'!$B$3:$C$6,2)/12,$Z20*12,$M20*(1+$Z$1)^($Z20*2)),IF(AND($G20=1,BS$1&gt;($Y20+$Z20*2),BS$1&lt;=($Y20+$Z20*3)),-1*PMT(VLOOKUP($P20,'9 - Finance Strategy Parameters'!$B$3:$C$6,2)/12,$Z20*12,$M20*(1+$Z$1)^($Z20*3)),"FAILURE"))))))))))</f>
        <v>155.09869145276517</v>
      </c>
      <c r="BT20" s="159">
        <f>IF($F20=1,0,IF(AND($H20=1,BT$1&lt;=$Y20),$V20,IF(AND($H20=1,BT$1&gt;$Y20,BT$1&lt;=$Y20+$Z20),($T20*(1+$Z$1)^$Z20)/$Z20,IF(AND($H20=1,BT$1&gt;($Y20+$Z20),BT$1&lt;=($Y20+$Z20*2)),($T20*(1+$Z$1)^($Z20*2))/$Z20,IF(AND($H20=1,BT$1&gt;($Y20+$Z20*2),BT$1&lt;=($Y20+$Z20*3)),($T20*(1+$Z$1)^($Z20*3))/$Z20,IF(AND($H20=1,BT$1&gt;($Y20+$Z20*3),BT$1&lt;=($Y20+$Z20*4)),($T20*(1+$Z$1)^($Z20*4))/$Z20,IF(AND($G20=1,BT$1&lt;=$N20),0,IF(AND($G20=1,BT$1&gt;$N20,BT$1&lt;=($Y20+$Z20)),-1*PMT(VLOOKUP($P20,'9 - Finance Strategy Parameters'!$B$3:$C$6,2)/12,$Z20*12,$M20),IF(AND($G20=1,BT$1&gt;($Y20+$Z20),BT$1&lt;=($Y20+$Z20*2)),-1*PMT(VLOOKUP($P20,'9 - Finance Strategy Parameters'!$B$3:$C$6,2)/12,$Z20*12,$M20*(1+$Z$1)^($Z20*2)),IF(AND($G20=1,BT$1&gt;($Y20+$Z20*2),BT$1&lt;=($Y20+$Z20*3)),-1*PMT(VLOOKUP($P20,'9 - Finance Strategy Parameters'!$B$3:$C$6,2)/12,$Z20*12,$M20*(1+$Z$1)^($Z20*3)),"FAILURE"))))))))))</f>
        <v>155.09869145276517</v>
      </c>
    </row>
    <row r="21" spans="1:72" ht="30" x14ac:dyDescent="0.25">
      <c r="A21" s="10" t="s">
        <v>34</v>
      </c>
      <c r="B21" s="138">
        <f>INDEX('8-Choosing Asset Strategies'!$B$4:$B$101,MATCH('9 - Financing Strategy'!C21,'8-Choosing Asset Strategies'!$C$4:$C$101,0))</f>
        <v>1</v>
      </c>
      <c r="C21" s="28" t="s">
        <v>128</v>
      </c>
      <c r="D21" s="13" t="str">
        <f>IF(INDEX('8-Choosing Asset Strategies'!$CW$4:$CW$101,MATCH($C21,'8-Choosing Asset Strategies'!$C$4:$C$101,0))=0,"",INDEX('8-Choosing Asset Strategies'!$CW$4:$CW$101,MATCH(C21,'8-Choosing Asset Strategies'!$C$4:$C$101,0)))</f>
        <v>Good condition; upgrade to 4" line in the future</v>
      </c>
      <c r="E21" s="27"/>
      <c r="F21" s="138">
        <v>1</v>
      </c>
      <c r="G21" s="138"/>
      <c r="H21" s="138"/>
      <c r="J21" s="143">
        <f>IF(F21=1,ROUND(INDEX('8-Choosing Asset Strategies'!$DL$4:$DL$101,MATCH($C21,'8-Choosing Asset Strategies'!$C$4:$C$101,0)),2),"")</f>
        <v>61840.84</v>
      </c>
      <c r="K21" s="12">
        <f>IF(F21=1,ROUND(INDEX('8-Choosing Asset Strategies'!$DC$4:$DC$101,MATCH($C21,'8-Choosing Asset Strategies'!$C$4:$C$101,0)),2),"")</f>
        <v>15</v>
      </c>
      <c r="L21" s="12"/>
      <c r="M21" s="143" t="str">
        <f>IF(G21=1,ROUND(INDEX('8-Choosing Asset Strategies'!$DL$4:$DL$101,MATCH($C21,'8-Choosing Asset Strategies'!$C$4:$C$101,0)),2),"")</f>
        <v/>
      </c>
      <c r="N21" s="12" t="str">
        <f>IF(G21=1,ROUND(INDEX('8-Choosing Asset Strategies'!$DC$4:$DC$101,MATCH($C21,'8-Choosing Asset Strategies'!$C$4:$C$101,0)),2),"")</f>
        <v/>
      </c>
      <c r="O21" s="12" t="str">
        <f>IF(G21="","",INDEX('9 - Finance Strategy Parameters'!$H$3:$H$9,MATCH(B21,'9 - Finance Strategy Parameters'!$F$3:$F$9,0)))</f>
        <v/>
      </c>
      <c r="P21" s="12"/>
      <c r="Q21" s="144" t="str">
        <f>IFERROR((M21*INDEX('9 - Finance Strategy Parameters'!$C$3:$C$6,MATCH(P21,'9 - Finance Strategy Parameters'!$B$3:$B$6,0))/12*(1+INDEX('9 - Finance Strategy Parameters'!$C$3:$C$6,MATCH(P21,'9 - Finance Strategy Parameters'!$B$3:$B$6,0))/12)^(O21*12))/((1+INDEX('9 - Finance Strategy Parameters'!$C$3:$C$6,MATCH(P21,'9 - Finance Strategy Parameters'!$B$3:$B$6,0))/12)^(O21*12)-1),"")</f>
        <v/>
      </c>
      <c r="R21" s="144" t="str">
        <f t="shared" si="3"/>
        <v/>
      </c>
      <c r="S21" s="12"/>
      <c r="T21" s="143" t="str">
        <f>IF(H21=1,ROUND(INDEX('8-Choosing Asset Strategies'!$DL$4:$DL$101,MATCH($C21,'8-Choosing Asset Strategies'!$C$4:$C$101,0)),2),"")</f>
        <v/>
      </c>
      <c r="U21" s="145" t="str">
        <f>IF(H21=1,ROUND(INDEX('8-Choosing Asset Strategies'!$DC$4:$DC$101,MATCH($C21,'8-Choosing Asset Strategies'!$C$4:$C$101,0)),2),"")</f>
        <v/>
      </c>
      <c r="V21" s="101" t="str">
        <f t="shared" si="1"/>
        <v/>
      </c>
      <c r="W21" s="155" t="str">
        <f t="shared" si="2"/>
        <v/>
      </c>
      <c r="Y21">
        <f>INDEX('8-Choosing Asset Strategies'!$DC$4:$DC$101,MATCH(C21,'8-Choosing Asset Strategies'!$C$4:$C$101,0))</f>
        <v>15</v>
      </c>
      <c r="Z21">
        <f>INDEX('8-Choosing Asset Strategies'!$DA$4:$DA$101,MATCH(C21,'8-Choosing Asset Strategies'!$C$4:$C$101,0))</f>
        <v>35</v>
      </c>
      <c r="AB21" s="159">
        <f>IF($F21=1,0,IF(AND($H21=1,AB$1&lt;=$Y21),$V21,IF(AND($H21=1,AB$1&gt;$Y21,AB$1&lt;=$Y21+$Z21),($T21*(1+$Z$1)^$Z21)/$Z21,IF(AND($H21=1,AB$1&gt;($Y21+$Z21),AB$1&lt;=($Y21+$Z21*2)),($T21*(1+$Z$1)^($Z21*2))/$Z21,IF(AND($H21=1,AB$1&gt;($Y21+$Z21*2),AB$1&lt;=($Y21+$Z21*3)),($T21*(1+$Z$1)^($Z21*3))/$Z21,IF(AND($H21=1,AB$1&gt;($Y21+$Z21*3),AB$1&lt;=($Y21+$Z21*4)),($T21*(1+$Z$1)^($Z21*4))/$Z21,IF(AND($G21=1,AB$1&lt;=$N21),0,IF(AND($G21=1,AB$1&gt;$N21,AB$1&lt;=($Y21+$Z21)),-1*PMT(VLOOKUP($P21,'9 - Finance Strategy Parameters'!$B$3:$C$6,2)/12,$Z21*12,$M21),IF(AND($G21=1,AB$1&gt;($Y21+$Z21),AB$1&lt;=($Y21+$Z21*2)),-1*PMT(VLOOKUP($P21,'9 - Finance Strategy Parameters'!$B$3:$C$6,2)/12,$Z21*12,$M21*(1+$Z$1)^($Z21*2)),IF(AND($G21=1,AB$1&gt;($Y21+$Z21*2),AB$1&lt;=($Y21+$Z21*3)),-1*PMT(VLOOKUP($P21,'9 - Finance Strategy Parameters'!$B$3:$C$6,2)/12,$Z21*12,$M21*(1+$Z$1)^($Z21*3)),"FAILURE"))))))))))</f>
        <v>0</v>
      </c>
      <c r="AC21" s="159">
        <f>IF($F21=1,0,IF(AND($H21=1,AC$1&lt;=$Y21),$V21,IF(AND($H21=1,AC$1&gt;$Y21,AC$1&lt;=$Y21+$Z21),($T21*(1+$Z$1)^$Z21)/$Z21,IF(AND($H21=1,AC$1&gt;($Y21+$Z21),AC$1&lt;=($Y21+$Z21*2)),($T21*(1+$Z$1)^($Z21*2))/$Z21,IF(AND($H21=1,AC$1&gt;($Y21+$Z21*2),AC$1&lt;=($Y21+$Z21*3)),($T21*(1+$Z$1)^($Z21*3))/$Z21,IF(AND($H21=1,AC$1&gt;($Y21+$Z21*3),AC$1&lt;=($Y21+$Z21*4)),($T21*(1+$Z$1)^($Z21*4))/$Z21,IF(AND($G21=1,AC$1&lt;=$N21),0,IF(AND($G21=1,AC$1&gt;$N21,AC$1&lt;=($Y21+$Z21)),-1*PMT(VLOOKUP($P21,'9 - Finance Strategy Parameters'!$B$3:$C$6,2)/12,$Z21*12,$M21),IF(AND($G21=1,AC$1&gt;($Y21+$Z21),AC$1&lt;=($Y21+$Z21*2)),-1*PMT(VLOOKUP($P21,'9 - Finance Strategy Parameters'!$B$3:$C$6,2)/12,$Z21*12,$M21*(1+$Z$1)^($Z21*2)),IF(AND($G21=1,AC$1&gt;($Y21+$Z21*2),AC$1&lt;=($Y21+$Z21*3)),-1*PMT(VLOOKUP($P21,'9 - Finance Strategy Parameters'!$B$3:$C$6,2)/12,$Z21*12,$M21*(1+$Z$1)^($Z21*3)),"FAILURE"))))))))))</f>
        <v>0</v>
      </c>
      <c r="AD21" s="159">
        <f>IF($F21=1,0,IF(AND($H21=1,AD$1&lt;=$Y21),$V21,IF(AND($H21=1,AD$1&gt;$Y21,AD$1&lt;=$Y21+$Z21),($T21*(1+$Z$1)^$Z21)/$Z21,IF(AND($H21=1,AD$1&gt;($Y21+$Z21),AD$1&lt;=($Y21+$Z21*2)),($T21*(1+$Z$1)^($Z21*2))/$Z21,IF(AND($H21=1,AD$1&gt;($Y21+$Z21*2),AD$1&lt;=($Y21+$Z21*3)),($T21*(1+$Z$1)^($Z21*3))/$Z21,IF(AND($H21=1,AD$1&gt;($Y21+$Z21*3),AD$1&lt;=($Y21+$Z21*4)),($T21*(1+$Z$1)^($Z21*4))/$Z21,IF(AND($G21=1,AD$1&lt;=$N21),0,IF(AND($G21=1,AD$1&gt;$N21,AD$1&lt;=($Y21+$Z21)),-1*PMT(VLOOKUP($P21,'9 - Finance Strategy Parameters'!$B$3:$C$6,2)/12,$Z21*12,$M21),IF(AND($G21=1,AD$1&gt;($Y21+$Z21),AD$1&lt;=($Y21+$Z21*2)),-1*PMT(VLOOKUP($P21,'9 - Finance Strategy Parameters'!$B$3:$C$6,2)/12,$Z21*12,$M21*(1+$Z$1)^($Z21*2)),IF(AND($G21=1,AD$1&gt;($Y21+$Z21*2),AD$1&lt;=($Y21+$Z21*3)),-1*PMT(VLOOKUP($P21,'9 - Finance Strategy Parameters'!$B$3:$C$6,2)/12,$Z21*12,$M21*(1+$Z$1)^($Z21*3)),"FAILURE"))))))))))</f>
        <v>0</v>
      </c>
      <c r="AE21" s="159">
        <f>IF($F21=1,0,IF(AND($H21=1,AE$1&lt;=$Y21),$V21,IF(AND($H21=1,AE$1&gt;$Y21,AE$1&lt;=$Y21+$Z21),($T21*(1+$Z$1)^$Z21)/$Z21,IF(AND($H21=1,AE$1&gt;($Y21+$Z21),AE$1&lt;=($Y21+$Z21*2)),($T21*(1+$Z$1)^($Z21*2))/$Z21,IF(AND($H21=1,AE$1&gt;($Y21+$Z21*2),AE$1&lt;=($Y21+$Z21*3)),($T21*(1+$Z$1)^($Z21*3))/$Z21,IF(AND($H21=1,AE$1&gt;($Y21+$Z21*3),AE$1&lt;=($Y21+$Z21*4)),($T21*(1+$Z$1)^($Z21*4))/$Z21,IF(AND($G21=1,AE$1&lt;=$N21),0,IF(AND($G21=1,AE$1&gt;$N21,AE$1&lt;=($Y21+$Z21)),-1*PMT(VLOOKUP($P21,'9 - Finance Strategy Parameters'!$B$3:$C$6,2)/12,$Z21*12,$M21),IF(AND($G21=1,AE$1&gt;($Y21+$Z21),AE$1&lt;=($Y21+$Z21*2)),-1*PMT(VLOOKUP($P21,'9 - Finance Strategy Parameters'!$B$3:$C$6,2)/12,$Z21*12,$M21*(1+$Z$1)^($Z21*2)),IF(AND($G21=1,AE$1&gt;($Y21+$Z21*2),AE$1&lt;=($Y21+$Z21*3)),-1*PMT(VLOOKUP($P21,'9 - Finance Strategy Parameters'!$B$3:$C$6,2)/12,$Z21*12,$M21*(1+$Z$1)^($Z21*3)),"FAILURE"))))))))))</f>
        <v>0</v>
      </c>
      <c r="AF21" s="159">
        <f>IF($F21=1,0,IF(AND($H21=1,AF$1&lt;=$Y21),$V21,IF(AND($H21=1,AF$1&gt;$Y21,AF$1&lt;=$Y21+$Z21),($T21*(1+$Z$1)^$Z21)/$Z21,IF(AND($H21=1,AF$1&gt;($Y21+$Z21),AF$1&lt;=($Y21+$Z21*2)),($T21*(1+$Z$1)^($Z21*2))/$Z21,IF(AND($H21=1,AF$1&gt;($Y21+$Z21*2),AF$1&lt;=($Y21+$Z21*3)),($T21*(1+$Z$1)^($Z21*3))/$Z21,IF(AND($H21=1,AF$1&gt;($Y21+$Z21*3),AF$1&lt;=($Y21+$Z21*4)),($T21*(1+$Z$1)^($Z21*4))/$Z21,IF(AND($G21=1,AF$1&lt;=$N21),0,IF(AND($G21=1,AF$1&gt;$N21,AF$1&lt;=($Y21+$Z21)),-1*PMT(VLOOKUP($P21,'9 - Finance Strategy Parameters'!$B$3:$C$6,2)/12,$Z21*12,$M21),IF(AND($G21=1,AF$1&gt;($Y21+$Z21),AF$1&lt;=($Y21+$Z21*2)),-1*PMT(VLOOKUP($P21,'9 - Finance Strategy Parameters'!$B$3:$C$6,2)/12,$Z21*12,$M21*(1+$Z$1)^($Z21*2)),IF(AND($G21=1,AF$1&gt;($Y21+$Z21*2),AF$1&lt;=($Y21+$Z21*3)),-1*PMT(VLOOKUP($P21,'9 - Finance Strategy Parameters'!$B$3:$C$6,2)/12,$Z21*12,$M21*(1+$Z$1)^($Z21*3)),"FAILURE"))))))))))</f>
        <v>0</v>
      </c>
      <c r="AG21" s="159">
        <f>IF($F21=1,0,IF(AND($H21=1,AG$1&lt;=$Y21),$V21,IF(AND($H21=1,AG$1&gt;$Y21,AG$1&lt;=$Y21+$Z21),($T21*(1+$Z$1)^$Z21)/$Z21,IF(AND($H21=1,AG$1&gt;($Y21+$Z21),AG$1&lt;=($Y21+$Z21*2)),($T21*(1+$Z$1)^($Z21*2))/$Z21,IF(AND($H21=1,AG$1&gt;($Y21+$Z21*2),AG$1&lt;=($Y21+$Z21*3)),($T21*(1+$Z$1)^($Z21*3))/$Z21,IF(AND($H21=1,AG$1&gt;($Y21+$Z21*3),AG$1&lt;=($Y21+$Z21*4)),($T21*(1+$Z$1)^($Z21*4))/$Z21,IF(AND($G21=1,AG$1&lt;=$N21),0,IF(AND($G21=1,AG$1&gt;$N21,AG$1&lt;=($Y21+$Z21)),-1*PMT(VLOOKUP($P21,'9 - Finance Strategy Parameters'!$B$3:$C$6,2)/12,$Z21*12,$M21),IF(AND($G21=1,AG$1&gt;($Y21+$Z21),AG$1&lt;=($Y21+$Z21*2)),-1*PMT(VLOOKUP($P21,'9 - Finance Strategy Parameters'!$B$3:$C$6,2)/12,$Z21*12,$M21*(1+$Z$1)^($Z21*2)),IF(AND($G21=1,AG$1&gt;($Y21+$Z21*2),AG$1&lt;=($Y21+$Z21*3)),-1*PMT(VLOOKUP($P21,'9 - Finance Strategy Parameters'!$B$3:$C$6,2)/12,$Z21*12,$M21*(1+$Z$1)^($Z21*3)),"FAILURE"))))))))))</f>
        <v>0</v>
      </c>
      <c r="AH21" s="159">
        <f>IF($F21=1,0,IF(AND($H21=1,AH$1&lt;=$Y21),$V21,IF(AND($H21=1,AH$1&gt;$Y21,AH$1&lt;=$Y21+$Z21),($T21*(1+$Z$1)^$Z21)/$Z21,IF(AND($H21=1,AH$1&gt;($Y21+$Z21),AH$1&lt;=($Y21+$Z21*2)),($T21*(1+$Z$1)^($Z21*2))/$Z21,IF(AND($H21=1,AH$1&gt;($Y21+$Z21*2),AH$1&lt;=($Y21+$Z21*3)),($T21*(1+$Z$1)^($Z21*3))/$Z21,IF(AND($H21=1,AH$1&gt;($Y21+$Z21*3),AH$1&lt;=($Y21+$Z21*4)),($T21*(1+$Z$1)^($Z21*4))/$Z21,IF(AND($G21=1,AH$1&lt;=$N21),0,IF(AND($G21=1,AH$1&gt;$N21,AH$1&lt;=($Y21+$Z21)),-1*PMT(VLOOKUP($P21,'9 - Finance Strategy Parameters'!$B$3:$C$6,2)/12,$Z21*12,$M21),IF(AND($G21=1,AH$1&gt;($Y21+$Z21),AH$1&lt;=($Y21+$Z21*2)),-1*PMT(VLOOKUP($P21,'9 - Finance Strategy Parameters'!$B$3:$C$6,2)/12,$Z21*12,$M21*(1+$Z$1)^($Z21*2)),IF(AND($G21=1,AH$1&gt;($Y21+$Z21*2),AH$1&lt;=($Y21+$Z21*3)),-1*PMT(VLOOKUP($P21,'9 - Finance Strategy Parameters'!$B$3:$C$6,2)/12,$Z21*12,$M21*(1+$Z$1)^($Z21*3)),"FAILURE"))))))))))</f>
        <v>0</v>
      </c>
      <c r="AI21" s="159">
        <f>IF($F21=1,0,IF(AND($H21=1,AI$1&lt;=$Y21),$V21,IF(AND($H21=1,AI$1&gt;$Y21,AI$1&lt;=$Y21+$Z21),($T21*(1+$Z$1)^$Z21)/$Z21,IF(AND($H21=1,AI$1&gt;($Y21+$Z21),AI$1&lt;=($Y21+$Z21*2)),($T21*(1+$Z$1)^($Z21*2))/$Z21,IF(AND($H21=1,AI$1&gt;($Y21+$Z21*2),AI$1&lt;=($Y21+$Z21*3)),($T21*(1+$Z$1)^($Z21*3))/$Z21,IF(AND($H21=1,AI$1&gt;($Y21+$Z21*3),AI$1&lt;=($Y21+$Z21*4)),($T21*(1+$Z$1)^($Z21*4))/$Z21,IF(AND($G21=1,AI$1&lt;=$N21),0,IF(AND($G21=1,AI$1&gt;$N21,AI$1&lt;=($Y21+$Z21)),-1*PMT(VLOOKUP($P21,'9 - Finance Strategy Parameters'!$B$3:$C$6,2)/12,$Z21*12,$M21),IF(AND($G21=1,AI$1&gt;($Y21+$Z21),AI$1&lt;=($Y21+$Z21*2)),-1*PMT(VLOOKUP($P21,'9 - Finance Strategy Parameters'!$B$3:$C$6,2)/12,$Z21*12,$M21*(1+$Z$1)^($Z21*2)),IF(AND($G21=1,AI$1&gt;($Y21+$Z21*2),AI$1&lt;=($Y21+$Z21*3)),-1*PMT(VLOOKUP($P21,'9 - Finance Strategy Parameters'!$B$3:$C$6,2)/12,$Z21*12,$M21*(1+$Z$1)^($Z21*3)),"FAILURE"))))))))))</f>
        <v>0</v>
      </c>
      <c r="AJ21" s="159">
        <f>IF($F21=1,0,IF(AND($H21=1,AJ$1&lt;=$Y21),$V21,IF(AND($H21=1,AJ$1&gt;$Y21,AJ$1&lt;=$Y21+$Z21),($T21*(1+$Z$1)^$Z21)/$Z21,IF(AND($H21=1,AJ$1&gt;($Y21+$Z21),AJ$1&lt;=($Y21+$Z21*2)),($T21*(1+$Z$1)^($Z21*2))/$Z21,IF(AND($H21=1,AJ$1&gt;($Y21+$Z21*2),AJ$1&lt;=($Y21+$Z21*3)),($T21*(1+$Z$1)^($Z21*3))/$Z21,IF(AND($H21=1,AJ$1&gt;($Y21+$Z21*3),AJ$1&lt;=($Y21+$Z21*4)),($T21*(1+$Z$1)^($Z21*4))/$Z21,IF(AND($G21=1,AJ$1&lt;=$N21),0,IF(AND($G21=1,AJ$1&gt;$N21,AJ$1&lt;=($Y21+$Z21)),-1*PMT(VLOOKUP($P21,'9 - Finance Strategy Parameters'!$B$3:$C$6,2)/12,$Z21*12,$M21),IF(AND($G21=1,AJ$1&gt;($Y21+$Z21),AJ$1&lt;=($Y21+$Z21*2)),-1*PMT(VLOOKUP($P21,'9 - Finance Strategy Parameters'!$B$3:$C$6,2)/12,$Z21*12,$M21*(1+$Z$1)^($Z21*2)),IF(AND($G21=1,AJ$1&gt;($Y21+$Z21*2),AJ$1&lt;=($Y21+$Z21*3)),-1*PMT(VLOOKUP($P21,'9 - Finance Strategy Parameters'!$B$3:$C$6,2)/12,$Z21*12,$M21*(1+$Z$1)^($Z21*3)),"FAILURE"))))))))))</f>
        <v>0</v>
      </c>
      <c r="AK21" s="159">
        <f>IF($F21=1,0,IF(AND($H21=1,AK$1&lt;=$Y21),$V21,IF(AND($H21=1,AK$1&gt;$Y21,AK$1&lt;=$Y21+$Z21),($T21*(1+$Z$1)^$Z21)/$Z21,IF(AND($H21=1,AK$1&gt;($Y21+$Z21),AK$1&lt;=($Y21+$Z21*2)),($T21*(1+$Z$1)^($Z21*2))/$Z21,IF(AND($H21=1,AK$1&gt;($Y21+$Z21*2),AK$1&lt;=($Y21+$Z21*3)),($T21*(1+$Z$1)^($Z21*3))/$Z21,IF(AND($H21=1,AK$1&gt;($Y21+$Z21*3),AK$1&lt;=($Y21+$Z21*4)),($T21*(1+$Z$1)^($Z21*4))/$Z21,IF(AND($G21=1,AK$1&lt;=$N21),0,IF(AND($G21=1,AK$1&gt;$N21,AK$1&lt;=($Y21+$Z21)),-1*PMT(VLOOKUP($P21,'9 - Finance Strategy Parameters'!$B$3:$C$6,2)/12,$Z21*12,$M21),IF(AND($G21=1,AK$1&gt;($Y21+$Z21),AK$1&lt;=($Y21+$Z21*2)),-1*PMT(VLOOKUP($P21,'9 - Finance Strategy Parameters'!$B$3:$C$6,2)/12,$Z21*12,$M21*(1+$Z$1)^($Z21*2)),IF(AND($G21=1,AK$1&gt;($Y21+$Z21*2),AK$1&lt;=($Y21+$Z21*3)),-1*PMT(VLOOKUP($P21,'9 - Finance Strategy Parameters'!$B$3:$C$6,2)/12,$Z21*12,$M21*(1+$Z$1)^($Z21*3)),"FAILURE"))))))))))</f>
        <v>0</v>
      </c>
      <c r="AL21" s="159">
        <f>IF($F21=1,0,IF(AND($H21=1,AL$1&lt;=$Y21),$V21,IF(AND($H21=1,AL$1&gt;$Y21,AL$1&lt;=$Y21+$Z21),($T21*(1+$Z$1)^$Z21)/$Z21,IF(AND($H21=1,AL$1&gt;($Y21+$Z21),AL$1&lt;=($Y21+$Z21*2)),($T21*(1+$Z$1)^($Z21*2))/$Z21,IF(AND($H21=1,AL$1&gt;($Y21+$Z21*2),AL$1&lt;=($Y21+$Z21*3)),($T21*(1+$Z$1)^($Z21*3))/$Z21,IF(AND($H21=1,AL$1&gt;($Y21+$Z21*3),AL$1&lt;=($Y21+$Z21*4)),($T21*(1+$Z$1)^($Z21*4))/$Z21,IF(AND($G21=1,AL$1&lt;=$N21),0,IF(AND($G21=1,AL$1&gt;$N21,AL$1&lt;=($Y21+$Z21)),-1*PMT(VLOOKUP($P21,'9 - Finance Strategy Parameters'!$B$3:$C$6,2)/12,$Z21*12,$M21),IF(AND($G21=1,AL$1&gt;($Y21+$Z21),AL$1&lt;=($Y21+$Z21*2)),-1*PMT(VLOOKUP($P21,'9 - Finance Strategy Parameters'!$B$3:$C$6,2)/12,$Z21*12,$M21*(1+$Z$1)^($Z21*2)),IF(AND($G21=1,AL$1&gt;($Y21+$Z21*2),AL$1&lt;=($Y21+$Z21*3)),-1*PMT(VLOOKUP($P21,'9 - Finance Strategy Parameters'!$B$3:$C$6,2)/12,$Z21*12,$M21*(1+$Z$1)^($Z21*3)),"FAILURE"))))))))))</f>
        <v>0</v>
      </c>
      <c r="AM21" s="159">
        <f>IF($F21=1,0,IF(AND($H21=1,AM$1&lt;=$Y21),$V21,IF(AND($H21=1,AM$1&gt;$Y21,AM$1&lt;=$Y21+$Z21),($T21*(1+$Z$1)^$Z21)/$Z21,IF(AND($H21=1,AM$1&gt;($Y21+$Z21),AM$1&lt;=($Y21+$Z21*2)),($T21*(1+$Z$1)^($Z21*2))/$Z21,IF(AND($H21=1,AM$1&gt;($Y21+$Z21*2),AM$1&lt;=($Y21+$Z21*3)),($T21*(1+$Z$1)^($Z21*3))/$Z21,IF(AND($H21=1,AM$1&gt;($Y21+$Z21*3),AM$1&lt;=($Y21+$Z21*4)),($T21*(1+$Z$1)^($Z21*4))/$Z21,IF(AND($G21=1,AM$1&lt;=$N21),0,IF(AND($G21=1,AM$1&gt;$N21,AM$1&lt;=($Y21+$Z21)),-1*PMT(VLOOKUP($P21,'9 - Finance Strategy Parameters'!$B$3:$C$6,2)/12,$Z21*12,$M21),IF(AND($G21=1,AM$1&gt;($Y21+$Z21),AM$1&lt;=($Y21+$Z21*2)),-1*PMT(VLOOKUP($P21,'9 - Finance Strategy Parameters'!$B$3:$C$6,2)/12,$Z21*12,$M21*(1+$Z$1)^($Z21*2)),IF(AND($G21=1,AM$1&gt;($Y21+$Z21*2),AM$1&lt;=($Y21+$Z21*3)),-1*PMT(VLOOKUP($P21,'9 - Finance Strategy Parameters'!$B$3:$C$6,2)/12,$Z21*12,$M21*(1+$Z$1)^($Z21*3)),"FAILURE"))))))))))</f>
        <v>0</v>
      </c>
      <c r="AN21" s="159">
        <f>IF($F21=1,0,IF(AND($H21=1,AN$1&lt;=$Y21),$V21,IF(AND($H21=1,AN$1&gt;$Y21,AN$1&lt;=$Y21+$Z21),($T21*(1+$Z$1)^$Z21)/$Z21,IF(AND($H21=1,AN$1&gt;($Y21+$Z21),AN$1&lt;=($Y21+$Z21*2)),($T21*(1+$Z$1)^($Z21*2))/$Z21,IF(AND($H21=1,AN$1&gt;($Y21+$Z21*2),AN$1&lt;=($Y21+$Z21*3)),($T21*(1+$Z$1)^($Z21*3))/$Z21,IF(AND($H21=1,AN$1&gt;($Y21+$Z21*3),AN$1&lt;=($Y21+$Z21*4)),($T21*(1+$Z$1)^($Z21*4))/$Z21,IF(AND($G21=1,AN$1&lt;=$N21),0,IF(AND($G21=1,AN$1&gt;$N21,AN$1&lt;=($Y21+$Z21)),-1*PMT(VLOOKUP($P21,'9 - Finance Strategy Parameters'!$B$3:$C$6,2)/12,$Z21*12,$M21),IF(AND($G21=1,AN$1&gt;($Y21+$Z21),AN$1&lt;=($Y21+$Z21*2)),-1*PMT(VLOOKUP($P21,'9 - Finance Strategy Parameters'!$B$3:$C$6,2)/12,$Z21*12,$M21*(1+$Z$1)^($Z21*2)),IF(AND($G21=1,AN$1&gt;($Y21+$Z21*2),AN$1&lt;=($Y21+$Z21*3)),-1*PMT(VLOOKUP($P21,'9 - Finance Strategy Parameters'!$B$3:$C$6,2)/12,$Z21*12,$M21*(1+$Z$1)^($Z21*3)),"FAILURE"))))))))))</f>
        <v>0</v>
      </c>
      <c r="AO21" s="159">
        <f>IF($F21=1,0,IF(AND($H21=1,AO$1&lt;=$Y21),$V21,IF(AND($H21=1,AO$1&gt;$Y21,AO$1&lt;=$Y21+$Z21),($T21*(1+$Z$1)^$Z21)/$Z21,IF(AND($H21=1,AO$1&gt;($Y21+$Z21),AO$1&lt;=($Y21+$Z21*2)),($T21*(1+$Z$1)^($Z21*2))/$Z21,IF(AND($H21=1,AO$1&gt;($Y21+$Z21*2),AO$1&lt;=($Y21+$Z21*3)),($T21*(1+$Z$1)^($Z21*3))/$Z21,IF(AND($H21=1,AO$1&gt;($Y21+$Z21*3),AO$1&lt;=($Y21+$Z21*4)),($T21*(1+$Z$1)^($Z21*4))/$Z21,IF(AND($G21=1,AO$1&lt;=$N21),0,IF(AND($G21=1,AO$1&gt;$N21,AO$1&lt;=($Y21+$Z21)),-1*PMT(VLOOKUP($P21,'9 - Finance Strategy Parameters'!$B$3:$C$6,2)/12,$Z21*12,$M21),IF(AND($G21=1,AO$1&gt;($Y21+$Z21),AO$1&lt;=($Y21+$Z21*2)),-1*PMT(VLOOKUP($P21,'9 - Finance Strategy Parameters'!$B$3:$C$6,2)/12,$Z21*12,$M21*(1+$Z$1)^($Z21*2)),IF(AND($G21=1,AO$1&gt;($Y21+$Z21*2),AO$1&lt;=($Y21+$Z21*3)),-1*PMT(VLOOKUP($P21,'9 - Finance Strategy Parameters'!$B$3:$C$6,2)/12,$Z21*12,$M21*(1+$Z$1)^($Z21*3)),"FAILURE"))))))))))</f>
        <v>0</v>
      </c>
      <c r="AP21" s="159">
        <f>IF($F21=1,0,IF(AND($H21=1,AP$1&lt;=$Y21),$V21,IF(AND($H21=1,AP$1&gt;$Y21,AP$1&lt;=$Y21+$Z21),($T21*(1+$Z$1)^$Z21)/$Z21,IF(AND($H21=1,AP$1&gt;($Y21+$Z21),AP$1&lt;=($Y21+$Z21*2)),($T21*(1+$Z$1)^($Z21*2))/$Z21,IF(AND($H21=1,AP$1&gt;($Y21+$Z21*2),AP$1&lt;=($Y21+$Z21*3)),($T21*(1+$Z$1)^($Z21*3))/$Z21,IF(AND($H21=1,AP$1&gt;($Y21+$Z21*3),AP$1&lt;=($Y21+$Z21*4)),($T21*(1+$Z$1)^($Z21*4))/$Z21,IF(AND($G21=1,AP$1&lt;=$N21),0,IF(AND($G21=1,AP$1&gt;$N21,AP$1&lt;=($Y21+$Z21)),-1*PMT(VLOOKUP($P21,'9 - Finance Strategy Parameters'!$B$3:$C$6,2)/12,$Z21*12,$M21),IF(AND($G21=1,AP$1&gt;($Y21+$Z21),AP$1&lt;=($Y21+$Z21*2)),-1*PMT(VLOOKUP($P21,'9 - Finance Strategy Parameters'!$B$3:$C$6,2)/12,$Z21*12,$M21*(1+$Z$1)^($Z21*2)),IF(AND($G21=1,AP$1&gt;($Y21+$Z21*2),AP$1&lt;=($Y21+$Z21*3)),-1*PMT(VLOOKUP($P21,'9 - Finance Strategy Parameters'!$B$3:$C$6,2)/12,$Z21*12,$M21*(1+$Z$1)^($Z21*3)),"FAILURE"))))))))))</f>
        <v>0</v>
      </c>
      <c r="AQ21" s="159">
        <f>IF($F21=1,0,IF(AND($H21=1,AQ$1&lt;=$Y21),$V21,IF(AND($H21=1,AQ$1&gt;$Y21,AQ$1&lt;=$Y21+$Z21),($T21*(1+$Z$1)^$Z21)/$Z21,IF(AND($H21=1,AQ$1&gt;($Y21+$Z21),AQ$1&lt;=($Y21+$Z21*2)),($T21*(1+$Z$1)^($Z21*2))/$Z21,IF(AND($H21=1,AQ$1&gt;($Y21+$Z21*2),AQ$1&lt;=($Y21+$Z21*3)),($T21*(1+$Z$1)^($Z21*3))/$Z21,IF(AND($H21=1,AQ$1&gt;($Y21+$Z21*3),AQ$1&lt;=($Y21+$Z21*4)),($T21*(1+$Z$1)^($Z21*4))/$Z21,IF(AND($G21=1,AQ$1&lt;=$N21),0,IF(AND($G21=1,AQ$1&gt;$N21,AQ$1&lt;=($Y21+$Z21)),-1*PMT(VLOOKUP($P21,'9 - Finance Strategy Parameters'!$B$3:$C$6,2)/12,$Z21*12,$M21),IF(AND($G21=1,AQ$1&gt;($Y21+$Z21),AQ$1&lt;=($Y21+$Z21*2)),-1*PMT(VLOOKUP($P21,'9 - Finance Strategy Parameters'!$B$3:$C$6,2)/12,$Z21*12,$M21*(1+$Z$1)^($Z21*2)),IF(AND($G21=1,AQ$1&gt;($Y21+$Z21*2),AQ$1&lt;=($Y21+$Z21*3)),-1*PMT(VLOOKUP($P21,'9 - Finance Strategy Parameters'!$B$3:$C$6,2)/12,$Z21*12,$M21*(1+$Z$1)^($Z21*3)),"FAILURE"))))))))))</f>
        <v>0</v>
      </c>
      <c r="AR21" s="159">
        <f>IF($F21=1,0,IF(AND($H21=1,AR$1&lt;=$Y21),$V21,IF(AND($H21=1,AR$1&gt;$Y21,AR$1&lt;=$Y21+$Z21),($T21*(1+$Z$1)^$Z21)/$Z21,IF(AND($H21=1,AR$1&gt;($Y21+$Z21),AR$1&lt;=($Y21+$Z21*2)),($T21*(1+$Z$1)^($Z21*2))/$Z21,IF(AND($H21=1,AR$1&gt;($Y21+$Z21*2),AR$1&lt;=($Y21+$Z21*3)),($T21*(1+$Z$1)^($Z21*3))/$Z21,IF(AND($H21=1,AR$1&gt;($Y21+$Z21*3),AR$1&lt;=($Y21+$Z21*4)),($T21*(1+$Z$1)^($Z21*4))/$Z21,IF(AND($G21=1,AR$1&lt;=$N21),0,IF(AND($G21=1,AR$1&gt;$N21,AR$1&lt;=($Y21+$Z21)),-1*PMT(VLOOKUP($P21,'9 - Finance Strategy Parameters'!$B$3:$C$6,2)/12,$Z21*12,$M21),IF(AND($G21=1,AR$1&gt;($Y21+$Z21),AR$1&lt;=($Y21+$Z21*2)),-1*PMT(VLOOKUP($P21,'9 - Finance Strategy Parameters'!$B$3:$C$6,2)/12,$Z21*12,$M21*(1+$Z$1)^($Z21*2)),IF(AND($G21=1,AR$1&gt;($Y21+$Z21*2),AR$1&lt;=($Y21+$Z21*3)),-1*PMT(VLOOKUP($P21,'9 - Finance Strategy Parameters'!$B$3:$C$6,2)/12,$Z21*12,$M21*(1+$Z$1)^($Z21*3)),"FAILURE"))))))))))</f>
        <v>0</v>
      </c>
      <c r="AS21" s="159">
        <f>IF($F21=1,0,IF(AND($H21=1,AS$1&lt;=$Y21),$V21,IF(AND($H21=1,AS$1&gt;$Y21,AS$1&lt;=$Y21+$Z21),($T21*(1+$Z$1)^$Z21)/$Z21,IF(AND($H21=1,AS$1&gt;($Y21+$Z21),AS$1&lt;=($Y21+$Z21*2)),($T21*(1+$Z$1)^($Z21*2))/$Z21,IF(AND($H21=1,AS$1&gt;($Y21+$Z21*2),AS$1&lt;=($Y21+$Z21*3)),($T21*(1+$Z$1)^($Z21*3))/$Z21,IF(AND($H21=1,AS$1&gt;($Y21+$Z21*3),AS$1&lt;=($Y21+$Z21*4)),($T21*(1+$Z$1)^($Z21*4))/$Z21,IF(AND($G21=1,AS$1&lt;=$N21),0,IF(AND($G21=1,AS$1&gt;$N21,AS$1&lt;=($Y21+$Z21)),-1*PMT(VLOOKUP($P21,'9 - Finance Strategy Parameters'!$B$3:$C$6,2)/12,$Z21*12,$M21),IF(AND($G21=1,AS$1&gt;($Y21+$Z21),AS$1&lt;=($Y21+$Z21*2)),-1*PMT(VLOOKUP($P21,'9 - Finance Strategy Parameters'!$B$3:$C$6,2)/12,$Z21*12,$M21*(1+$Z$1)^($Z21*2)),IF(AND($G21=1,AS$1&gt;($Y21+$Z21*2),AS$1&lt;=($Y21+$Z21*3)),-1*PMT(VLOOKUP($P21,'9 - Finance Strategy Parameters'!$B$3:$C$6,2)/12,$Z21*12,$M21*(1+$Z$1)^($Z21*3)),"FAILURE"))))))))))</f>
        <v>0</v>
      </c>
      <c r="AT21" s="159">
        <f>IF($F21=1,0,IF(AND($H21=1,AT$1&lt;=$Y21),$V21,IF(AND($H21=1,AT$1&gt;$Y21,AT$1&lt;=$Y21+$Z21),($T21*(1+$Z$1)^$Z21)/$Z21,IF(AND($H21=1,AT$1&gt;($Y21+$Z21),AT$1&lt;=($Y21+$Z21*2)),($T21*(1+$Z$1)^($Z21*2))/$Z21,IF(AND($H21=1,AT$1&gt;($Y21+$Z21*2),AT$1&lt;=($Y21+$Z21*3)),($T21*(1+$Z$1)^($Z21*3))/$Z21,IF(AND($H21=1,AT$1&gt;($Y21+$Z21*3),AT$1&lt;=($Y21+$Z21*4)),($T21*(1+$Z$1)^($Z21*4))/$Z21,IF(AND($G21=1,AT$1&lt;=$N21),0,IF(AND($G21=1,AT$1&gt;$N21,AT$1&lt;=($Y21+$Z21)),-1*PMT(VLOOKUP($P21,'9 - Finance Strategy Parameters'!$B$3:$C$6,2)/12,$Z21*12,$M21),IF(AND($G21=1,AT$1&gt;($Y21+$Z21),AT$1&lt;=($Y21+$Z21*2)),-1*PMT(VLOOKUP($P21,'9 - Finance Strategy Parameters'!$B$3:$C$6,2)/12,$Z21*12,$M21*(1+$Z$1)^($Z21*2)),IF(AND($G21=1,AT$1&gt;($Y21+$Z21*2),AT$1&lt;=($Y21+$Z21*3)),-1*PMT(VLOOKUP($P21,'9 - Finance Strategy Parameters'!$B$3:$C$6,2)/12,$Z21*12,$M21*(1+$Z$1)^($Z21*3)),"FAILURE"))))))))))</f>
        <v>0</v>
      </c>
      <c r="AU21" s="159">
        <f>IF($F21=1,0,IF(AND($H21=1,AU$1&lt;=$Y21),$V21,IF(AND($H21=1,AU$1&gt;$Y21,AU$1&lt;=$Y21+$Z21),($T21*(1+$Z$1)^$Z21)/$Z21,IF(AND($H21=1,AU$1&gt;($Y21+$Z21),AU$1&lt;=($Y21+$Z21*2)),($T21*(1+$Z$1)^($Z21*2))/$Z21,IF(AND($H21=1,AU$1&gt;($Y21+$Z21*2),AU$1&lt;=($Y21+$Z21*3)),($T21*(1+$Z$1)^($Z21*3))/$Z21,IF(AND($H21=1,AU$1&gt;($Y21+$Z21*3),AU$1&lt;=($Y21+$Z21*4)),($T21*(1+$Z$1)^($Z21*4))/$Z21,IF(AND($G21=1,AU$1&lt;=$N21),0,IF(AND($G21=1,AU$1&gt;$N21,AU$1&lt;=($Y21+$Z21)),-1*PMT(VLOOKUP($P21,'9 - Finance Strategy Parameters'!$B$3:$C$6,2)/12,$Z21*12,$M21),IF(AND($G21=1,AU$1&gt;($Y21+$Z21),AU$1&lt;=($Y21+$Z21*2)),-1*PMT(VLOOKUP($P21,'9 - Finance Strategy Parameters'!$B$3:$C$6,2)/12,$Z21*12,$M21*(1+$Z$1)^($Z21*2)),IF(AND($G21=1,AU$1&gt;($Y21+$Z21*2),AU$1&lt;=($Y21+$Z21*3)),-1*PMT(VLOOKUP($P21,'9 - Finance Strategy Parameters'!$B$3:$C$6,2)/12,$Z21*12,$M21*(1+$Z$1)^($Z21*3)),"FAILURE"))))))))))</f>
        <v>0</v>
      </c>
      <c r="AV21" s="159">
        <f>IF($F21=1,0,IF(AND($H21=1,AV$1&lt;=$Y21),$V21,IF(AND($H21=1,AV$1&gt;$Y21,AV$1&lt;=$Y21+$Z21),($T21*(1+$Z$1)^$Z21)/$Z21,IF(AND($H21=1,AV$1&gt;($Y21+$Z21),AV$1&lt;=($Y21+$Z21*2)),($T21*(1+$Z$1)^($Z21*2))/$Z21,IF(AND($H21=1,AV$1&gt;($Y21+$Z21*2),AV$1&lt;=($Y21+$Z21*3)),($T21*(1+$Z$1)^($Z21*3))/$Z21,IF(AND($H21=1,AV$1&gt;($Y21+$Z21*3),AV$1&lt;=($Y21+$Z21*4)),($T21*(1+$Z$1)^($Z21*4))/$Z21,IF(AND($G21=1,AV$1&lt;=$N21),0,IF(AND($G21=1,AV$1&gt;$N21,AV$1&lt;=($Y21+$Z21)),-1*PMT(VLOOKUP($P21,'9 - Finance Strategy Parameters'!$B$3:$C$6,2)/12,$Z21*12,$M21),IF(AND($G21=1,AV$1&gt;($Y21+$Z21),AV$1&lt;=($Y21+$Z21*2)),-1*PMT(VLOOKUP($P21,'9 - Finance Strategy Parameters'!$B$3:$C$6,2)/12,$Z21*12,$M21*(1+$Z$1)^($Z21*2)),IF(AND($G21=1,AV$1&gt;($Y21+$Z21*2),AV$1&lt;=($Y21+$Z21*3)),-1*PMT(VLOOKUP($P21,'9 - Finance Strategy Parameters'!$B$3:$C$6,2)/12,$Z21*12,$M21*(1+$Z$1)^($Z21*3)),"FAILURE"))))))))))</f>
        <v>0</v>
      </c>
      <c r="AW21" s="159">
        <f>IF($F21=1,0,IF(AND($H21=1,AW$1&lt;=$Y21),$V21,IF(AND($H21=1,AW$1&gt;$Y21,AW$1&lt;=$Y21+$Z21),($T21*(1+$Z$1)^$Z21)/$Z21,IF(AND($H21=1,AW$1&gt;($Y21+$Z21),AW$1&lt;=($Y21+$Z21*2)),($T21*(1+$Z$1)^($Z21*2))/$Z21,IF(AND($H21=1,AW$1&gt;($Y21+$Z21*2),AW$1&lt;=($Y21+$Z21*3)),($T21*(1+$Z$1)^($Z21*3))/$Z21,IF(AND($H21=1,AW$1&gt;($Y21+$Z21*3),AW$1&lt;=($Y21+$Z21*4)),($T21*(1+$Z$1)^($Z21*4))/$Z21,IF(AND($G21=1,AW$1&lt;=$N21),0,IF(AND($G21=1,AW$1&gt;$N21,AW$1&lt;=($Y21+$Z21)),-1*PMT(VLOOKUP($P21,'9 - Finance Strategy Parameters'!$B$3:$C$6,2)/12,$Z21*12,$M21),IF(AND($G21=1,AW$1&gt;($Y21+$Z21),AW$1&lt;=($Y21+$Z21*2)),-1*PMT(VLOOKUP($P21,'9 - Finance Strategy Parameters'!$B$3:$C$6,2)/12,$Z21*12,$M21*(1+$Z$1)^($Z21*2)),IF(AND($G21=1,AW$1&gt;($Y21+$Z21*2),AW$1&lt;=($Y21+$Z21*3)),-1*PMT(VLOOKUP($P21,'9 - Finance Strategy Parameters'!$B$3:$C$6,2)/12,$Z21*12,$M21*(1+$Z$1)^($Z21*3)),"FAILURE"))))))))))</f>
        <v>0</v>
      </c>
      <c r="AX21" s="159">
        <f>IF($F21=1,0,IF(AND($H21=1,AX$1&lt;=$Y21),$V21,IF(AND($H21=1,AX$1&gt;$Y21,AX$1&lt;=$Y21+$Z21),($T21*(1+$Z$1)^$Z21)/$Z21,IF(AND($H21=1,AX$1&gt;($Y21+$Z21),AX$1&lt;=($Y21+$Z21*2)),($T21*(1+$Z$1)^($Z21*2))/$Z21,IF(AND($H21=1,AX$1&gt;($Y21+$Z21*2),AX$1&lt;=($Y21+$Z21*3)),($T21*(1+$Z$1)^($Z21*3))/$Z21,IF(AND($H21=1,AX$1&gt;($Y21+$Z21*3),AX$1&lt;=($Y21+$Z21*4)),($T21*(1+$Z$1)^($Z21*4))/$Z21,IF(AND($G21=1,AX$1&lt;=$N21),0,IF(AND($G21=1,AX$1&gt;$N21,AX$1&lt;=($Y21+$Z21)),-1*PMT(VLOOKUP($P21,'9 - Finance Strategy Parameters'!$B$3:$C$6,2)/12,$Z21*12,$M21),IF(AND($G21=1,AX$1&gt;($Y21+$Z21),AX$1&lt;=($Y21+$Z21*2)),-1*PMT(VLOOKUP($P21,'9 - Finance Strategy Parameters'!$B$3:$C$6,2)/12,$Z21*12,$M21*(1+$Z$1)^($Z21*2)),IF(AND($G21=1,AX$1&gt;($Y21+$Z21*2),AX$1&lt;=($Y21+$Z21*3)),-1*PMT(VLOOKUP($P21,'9 - Finance Strategy Parameters'!$B$3:$C$6,2)/12,$Z21*12,$M21*(1+$Z$1)^($Z21*3)),"FAILURE"))))))))))</f>
        <v>0</v>
      </c>
      <c r="AY21" s="159">
        <f>IF($F21=1,0,IF(AND($H21=1,AY$1&lt;=$Y21),$V21,IF(AND($H21=1,AY$1&gt;$Y21,AY$1&lt;=$Y21+$Z21),($T21*(1+$Z$1)^$Z21)/$Z21,IF(AND($H21=1,AY$1&gt;($Y21+$Z21),AY$1&lt;=($Y21+$Z21*2)),($T21*(1+$Z$1)^($Z21*2))/$Z21,IF(AND($H21=1,AY$1&gt;($Y21+$Z21*2),AY$1&lt;=($Y21+$Z21*3)),($T21*(1+$Z$1)^($Z21*3))/$Z21,IF(AND($H21=1,AY$1&gt;($Y21+$Z21*3),AY$1&lt;=($Y21+$Z21*4)),($T21*(1+$Z$1)^($Z21*4))/$Z21,IF(AND($G21=1,AY$1&lt;=$N21),0,IF(AND($G21=1,AY$1&gt;$N21,AY$1&lt;=($Y21+$Z21)),-1*PMT(VLOOKUP($P21,'9 - Finance Strategy Parameters'!$B$3:$C$6,2)/12,$Z21*12,$M21),IF(AND($G21=1,AY$1&gt;($Y21+$Z21),AY$1&lt;=($Y21+$Z21*2)),-1*PMT(VLOOKUP($P21,'9 - Finance Strategy Parameters'!$B$3:$C$6,2)/12,$Z21*12,$M21*(1+$Z$1)^($Z21*2)),IF(AND($G21=1,AY$1&gt;($Y21+$Z21*2),AY$1&lt;=($Y21+$Z21*3)),-1*PMT(VLOOKUP($P21,'9 - Finance Strategy Parameters'!$B$3:$C$6,2)/12,$Z21*12,$M21*(1+$Z$1)^($Z21*3)),"FAILURE"))))))))))</f>
        <v>0</v>
      </c>
      <c r="AZ21" s="159">
        <f>IF($F21=1,0,IF(AND($H21=1,AZ$1&lt;=$Y21),$V21,IF(AND($H21=1,AZ$1&gt;$Y21,AZ$1&lt;=$Y21+$Z21),($T21*(1+$Z$1)^$Z21)/$Z21,IF(AND($H21=1,AZ$1&gt;($Y21+$Z21),AZ$1&lt;=($Y21+$Z21*2)),($T21*(1+$Z$1)^($Z21*2))/$Z21,IF(AND($H21=1,AZ$1&gt;($Y21+$Z21*2),AZ$1&lt;=($Y21+$Z21*3)),($T21*(1+$Z$1)^($Z21*3))/$Z21,IF(AND($H21=1,AZ$1&gt;($Y21+$Z21*3),AZ$1&lt;=($Y21+$Z21*4)),($T21*(1+$Z$1)^($Z21*4))/$Z21,IF(AND($G21=1,AZ$1&lt;=$N21),0,IF(AND($G21=1,AZ$1&gt;$N21,AZ$1&lt;=($Y21+$Z21)),-1*PMT(VLOOKUP($P21,'9 - Finance Strategy Parameters'!$B$3:$C$6,2)/12,$Z21*12,$M21),IF(AND($G21=1,AZ$1&gt;($Y21+$Z21),AZ$1&lt;=($Y21+$Z21*2)),-1*PMT(VLOOKUP($P21,'9 - Finance Strategy Parameters'!$B$3:$C$6,2)/12,$Z21*12,$M21*(1+$Z$1)^($Z21*2)),IF(AND($G21=1,AZ$1&gt;($Y21+$Z21*2),AZ$1&lt;=($Y21+$Z21*3)),-1*PMT(VLOOKUP($P21,'9 - Finance Strategy Parameters'!$B$3:$C$6,2)/12,$Z21*12,$M21*(1+$Z$1)^($Z21*3)),"FAILURE"))))))))))</f>
        <v>0</v>
      </c>
      <c r="BA21" s="159">
        <f>IF($F21=1,0,IF(AND($H21=1,BA$1&lt;=$Y21),$V21,IF(AND($H21=1,BA$1&gt;$Y21,BA$1&lt;=$Y21+$Z21),($T21*(1+$Z$1)^$Z21)/$Z21,IF(AND($H21=1,BA$1&gt;($Y21+$Z21),BA$1&lt;=($Y21+$Z21*2)),($T21*(1+$Z$1)^($Z21*2))/$Z21,IF(AND($H21=1,BA$1&gt;($Y21+$Z21*2),BA$1&lt;=($Y21+$Z21*3)),($T21*(1+$Z$1)^($Z21*3))/$Z21,IF(AND($H21=1,BA$1&gt;($Y21+$Z21*3),BA$1&lt;=($Y21+$Z21*4)),($T21*(1+$Z$1)^($Z21*4))/$Z21,IF(AND($G21=1,BA$1&lt;=$N21),0,IF(AND($G21=1,BA$1&gt;$N21,BA$1&lt;=($Y21+$Z21)),-1*PMT(VLOOKUP($P21,'9 - Finance Strategy Parameters'!$B$3:$C$6,2)/12,$Z21*12,$M21),IF(AND($G21=1,BA$1&gt;($Y21+$Z21),BA$1&lt;=($Y21+$Z21*2)),-1*PMT(VLOOKUP($P21,'9 - Finance Strategy Parameters'!$B$3:$C$6,2)/12,$Z21*12,$M21*(1+$Z$1)^($Z21*2)),IF(AND($G21=1,BA$1&gt;($Y21+$Z21*2),BA$1&lt;=($Y21+$Z21*3)),-1*PMT(VLOOKUP($P21,'9 - Finance Strategy Parameters'!$B$3:$C$6,2)/12,$Z21*12,$M21*(1+$Z$1)^($Z21*3)),"FAILURE"))))))))))</f>
        <v>0</v>
      </c>
      <c r="BB21" s="159">
        <f>IF($F21=1,0,IF(AND($H21=1,BB$1&lt;=$Y21),$V21,IF(AND($H21=1,BB$1&gt;$Y21,BB$1&lt;=$Y21+$Z21),($T21*(1+$Z$1)^$Z21)/$Z21,IF(AND($H21=1,BB$1&gt;($Y21+$Z21),BB$1&lt;=($Y21+$Z21*2)),($T21*(1+$Z$1)^($Z21*2))/$Z21,IF(AND($H21=1,BB$1&gt;($Y21+$Z21*2),BB$1&lt;=($Y21+$Z21*3)),($T21*(1+$Z$1)^($Z21*3))/$Z21,IF(AND($H21=1,BB$1&gt;($Y21+$Z21*3),BB$1&lt;=($Y21+$Z21*4)),($T21*(1+$Z$1)^($Z21*4))/$Z21,IF(AND($G21=1,BB$1&lt;=$N21),0,IF(AND($G21=1,BB$1&gt;$N21,BB$1&lt;=($Y21+$Z21)),-1*PMT(VLOOKUP($P21,'9 - Finance Strategy Parameters'!$B$3:$C$6,2)/12,$Z21*12,$M21),IF(AND($G21=1,BB$1&gt;($Y21+$Z21),BB$1&lt;=($Y21+$Z21*2)),-1*PMT(VLOOKUP($P21,'9 - Finance Strategy Parameters'!$B$3:$C$6,2)/12,$Z21*12,$M21*(1+$Z$1)^($Z21*2)),IF(AND($G21=1,BB$1&gt;($Y21+$Z21*2),BB$1&lt;=($Y21+$Z21*3)),-1*PMT(VLOOKUP($P21,'9 - Finance Strategy Parameters'!$B$3:$C$6,2)/12,$Z21*12,$M21*(1+$Z$1)^($Z21*3)),"FAILURE"))))))))))</f>
        <v>0</v>
      </c>
      <c r="BC21" s="159">
        <f>IF($F21=1,0,IF(AND($H21=1,BC$1&lt;=$Y21),$V21,IF(AND($H21=1,BC$1&gt;$Y21,BC$1&lt;=$Y21+$Z21),($T21*(1+$Z$1)^$Z21)/$Z21,IF(AND($H21=1,BC$1&gt;($Y21+$Z21),BC$1&lt;=($Y21+$Z21*2)),($T21*(1+$Z$1)^($Z21*2))/$Z21,IF(AND($H21=1,BC$1&gt;($Y21+$Z21*2),BC$1&lt;=($Y21+$Z21*3)),($T21*(1+$Z$1)^($Z21*3))/$Z21,IF(AND($H21=1,BC$1&gt;($Y21+$Z21*3),BC$1&lt;=($Y21+$Z21*4)),($T21*(1+$Z$1)^($Z21*4))/$Z21,IF(AND($G21=1,BC$1&lt;=$N21),0,IF(AND($G21=1,BC$1&gt;$N21,BC$1&lt;=($Y21+$Z21)),-1*PMT(VLOOKUP($P21,'9 - Finance Strategy Parameters'!$B$3:$C$6,2)/12,$Z21*12,$M21),IF(AND($G21=1,BC$1&gt;($Y21+$Z21),BC$1&lt;=($Y21+$Z21*2)),-1*PMT(VLOOKUP($P21,'9 - Finance Strategy Parameters'!$B$3:$C$6,2)/12,$Z21*12,$M21*(1+$Z$1)^($Z21*2)),IF(AND($G21=1,BC$1&gt;($Y21+$Z21*2),BC$1&lt;=($Y21+$Z21*3)),-1*PMT(VLOOKUP($P21,'9 - Finance Strategy Parameters'!$B$3:$C$6,2)/12,$Z21*12,$M21*(1+$Z$1)^($Z21*3)),"FAILURE"))))))))))</f>
        <v>0</v>
      </c>
      <c r="BD21" s="159">
        <f>IF($F21=1,0,IF(AND($H21=1,BD$1&lt;=$Y21),$V21,IF(AND($H21=1,BD$1&gt;$Y21,BD$1&lt;=$Y21+$Z21),($T21*(1+$Z$1)^$Z21)/$Z21,IF(AND($H21=1,BD$1&gt;($Y21+$Z21),BD$1&lt;=($Y21+$Z21*2)),($T21*(1+$Z$1)^($Z21*2))/$Z21,IF(AND($H21=1,BD$1&gt;($Y21+$Z21*2),BD$1&lt;=($Y21+$Z21*3)),($T21*(1+$Z$1)^($Z21*3))/$Z21,IF(AND($H21=1,BD$1&gt;($Y21+$Z21*3),BD$1&lt;=($Y21+$Z21*4)),($T21*(1+$Z$1)^($Z21*4))/$Z21,IF(AND($G21=1,BD$1&lt;=$N21),0,IF(AND($G21=1,BD$1&gt;$N21,BD$1&lt;=($Y21+$Z21)),-1*PMT(VLOOKUP($P21,'9 - Finance Strategy Parameters'!$B$3:$C$6,2)/12,$Z21*12,$M21),IF(AND($G21=1,BD$1&gt;($Y21+$Z21),BD$1&lt;=($Y21+$Z21*2)),-1*PMT(VLOOKUP($P21,'9 - Finance Strategy Parameters'!$B$3:$C$6,2)/12,$Z21*12,$M21*(1+$Z$1)^($Z21*2)),IF(AND($G21=1,BD$1&gt;($Y21+$Z21*2),BD$1&lt;=($Y21+$Z21*3)),-1*PMT(VLOOKUP($P21,'9 - Finance Strategy Parameters'!$B$3:$C$6,2)/12,$Z21*12,$M21*(1+$Z$1)^($Z21*3)),"FAILURE"))))))))))</f>
        <v>0</v>
      </c>
      <c r="BE21" s="159">
        <f>IF($F21=1,0,IF(AND($H21=1,BE$1&lt;=$Y21),$V21,IF(AND($H21=1,BE$1&gt;$Y21,BE$1&lt;=$Y21+$Z21),($T21*(1+$Z$1)^$Z21)/$Z21,IF(AND($H21=1,BE$1&gt;($Y21+$Z21),BE$1&lt;=($Y21+$Z21*2)),($T21*(1+$Z$1)^($Z21*2))/$Z21,IF(AND($H21=1,BE$1&gt;($Y21+$Z21*2),BE$1&lt;=($Y21+$Z21*3)),($T21*(1+$Z$1)^($Z21*3))/$Z21,IF(AND($H21=1,BE$1&gt;($Y21+$Z21*3),BE$1&lt;=($Y21+$Z21*4)),($T21*(1+$Z$1)^($Z21*4))/$Z21,IF(AND($G21=1,BE$1&lt;=$N21),0,IF(AND($G21=1,BE$1&gt;$N21,BE$1&lt;=($Y21+$Z21)),-1*PMT(VLOOKUP($P21,'9 - Finance Strategy Parameters'!$B$3:$C$6,2)/12,$Z21*12,$M21),IF(AND($G21=1,BE$1&gt;($Y21+$Z21),BE$1&lt;=($Y21+$Z21*2)),-1*PMT(VLOOKUP($P21,'9 - Finance Strategy Parameters'!$B$3:$C$6,2)/12,$Z21*12,$M21*(1+$Z$1)^($Z21*2)),IF(AND($G21=1,BE$1&gt;($Y21+$Z21*2),BE$1&lt;=($Y21+$Z21*3)),-1*PMT(VLOOKUP($P21,'9 - Finance Strategy Parameters'!$B$3:$C$6,2)/12,$Z21*12,$M21*(1+$Z$1)^($Z21*3)),"FAILURE"))))))))))</f>
        <v>0</v>
      </c>
      <c r="BF21" s="159">
        <f>IF($F21=1,0,IF(AND($H21=1,BF$1&lt;=$Y21),$V21,IF(AND($H21=1,BF$1&gt;$Y21,BF$1&lt;=$Y21+$Z21),($T21*(1+$Z$1)^$Z21)/$Z21,IF(AND($H21=1,BF$1&gt;($Y21+$Z21),BF$1&lt;=($Y21+$Z21*2)),($T21*(1+$Z$1)^($Z21*2))/$Z21,IF(AND($H21=1,BF$1&gt;($Y21+$Z21*2),BF$1&lt;=($Y21+$Z21*3)),($T21*(1+$Z$1)^($Z21*3))/$Z21,IF(AND($H21=1,BF$1&gt;($Y21+$Z21*3),BF$1&lt;=($Y21+$Z21*4)),($T21*(1+$Z$1)^($Z21*4))/$Z21,IF(AND($G21=1,BF$1&lt;=$N21),0,IF(AND($G21=1,BF$1&gt;$N21,BF$1&lt;=($Y21+$Z21)),-1*PMT(VLOOKUP($P21,'9 - Finance Strategy Parameters'!$B$3:$C$6,2)/12,$Z21*12,$M21),IF(AND($G21=1,BF$1&gt;($Y21+$Z21),BF$1&lt;=($Y21+$Z21*2)),-1*PMT(VLOOKUP($P21,'9 - Finance Strategy Parameters'!$B$3:$C$6,2)/12,$Z21*12,$M21*(1+$Z$1)^($Z21*2)),IF(AND($G21=1,BF$1&gt;($Y21+$Z21*2),BF$1&lt;=($Y21+$Z21*3)),-1*PMT(VLOOKUP($P21,'9 - Finance Strategy Parameters'!$B$3:$C$6,2)/12,$Z21*12,$M21*(1+$Z$1)^($Z21*3)),"FAILURE"))))))))))</f>
        <v>0</v>
      </c>
      <c r="BG21" s="159">
        <f>IF($F21=1,0,IF(AND($H21=1,BG$1&lt;=$Y21),$V21,IF(AND($H21=1,BG$1&gt;$Y21,BG$1&lt;=$Y21+$Z21),($T21*(1+$Z$1)^$Z21)/$Z21,IF(AND($H21=1,BG$1&gt;($Y21+$Z21),BG$1&lt;=($Y21+$Z21*2)),($T21*(1+$Z$1)^($Z21*2))/$Z21,IF(AND($H21=1,BG$1&gt;($Y21+$Z21*2),BG$1&lt;=($Y21+$Z21*3)),($T21*(1+$Z$1)^($Z21*3))/$Z21,IF(AND($H21=1,BG$1&gt;($Y21+$Z21*3),BG$1&lt;=($Y21+$Z21*4)),($T21*(1+$Z$1)^($Z21*4))/$Z21,IF(AND($G21=1,BG$1&lt;=$N21),0,IF(AND($G21=1,BG$1&gt;$N21,BG$1&lt;=($Y21+$Z21)),-1*PMT(VLOOKUP($P21,'9 - Finance Strategy Parameters'!$B$3:$C$6,2)/12,$Z21*12,$M21),IF(AND($G21=1,BG$1&gt;($Y21+$Z21),BG$1&lt;=($Y21+$Z21*2)),-1*PMT(VLOOKUP($P21,'9 - Finance Strategy Parameters'!$B$3:$C$6,2)/12,$Z21*12,$M21*(1+$Z$1)^($Z21*2)),IF(AND($G21=1,BG$1&gt;($Y21+$Z21*2),BG$1&lt;=($Y21+$Z21*3)),-1*PMT(VLOOKUP($P21,'9 - Finance Strategy Parameters'!$B$3:$C$6,2)/12,$Z21*12,$M21*(1+$Z$1)^($Z21*3)),"FAILURE"))))))))))</f>
        <v>0</v>
      </c>
      <c r="BH21" s="159">
        <f>IF($F21=1,0,IF(AND($H21=1,BH$1&lt;=$Y21),$V21,IF(AND($H21=1,BH$1&gt;$Y21,BH$1&lt;=$Y21+$Z21),($T21*(1+$Z$1)^$Z21)/$Z21,IF(AND($H21=1,BH$1&gt;($Y21+$Z21),BH$1&lt;=($Y21+$Z21*2)),($T21*(1+$Z$1)^($Z21*2))/$Z21,IF(AND($H21=1,BH$1&gt;($Y21+$Z21*2),BH$1&lt;=($Y21+$Z21*3)),($T21*(1+$Z$1)^($Z21*3))/$Z21,IF(AND($H21=1,BH$1&gt;($Y21+$Z21*3),BH$1&lt;=($Y21+$Z21*4)),($T21*(1+$Z$1)^($Z21*4))/$Z21,IF(AND($G21=1,BH$1&lt;=$N21),0,IF(AND($G21=1,BH$1&gt;$N21,BH$1&lt;=($Y21+$Z21)),-1*PMT(VLOOKUP($P21,'9 - Finance Strategy Parameters'!$B$3:$C$6,2)/12,$Z21*12,$M21),IF(AND($G21=1,BH$1&gt;($Y21+$Z21),BH$1&lt;=($Y21+$Z21*2)),-1*PMT(VLOOKUP($P21,'9 - Finance Strategy Parameters'!$B$3:$C$6,2)/12,$Z21*12,$M21*(1+$Z$1)^($Z21*2)),IF(AND($G21=1,BH$1&gt;($Y21+$Z21*2),BH$1&lt;=($Y21+$Z21*3)),-1*PMT(VLOOKUP($P21,'9 - Finance Strategy Parameters'!$B$3:$C$6,2)/12,$Z21*12,$M21*(1+$Z$1)^($Z21*3)),"FAILURE"))))))))))</f>
        <v>0</v>
      </c>
      <c r="BI21" s="159">
        <f>IF($F21=1,0,IF(AND($H21=1,BI$1&lt;=$Y21),$V21,IF(AND($H21=1,BI$1&gt;$Y21,BI$1&lt;=$Y21+$Z21),($T21*(1+$Z$1)^$Z21)/$Z21,IF(AND($H21=1,BI$1&gt;($Y21+$Z21),BI$1&lt;=($Y21+$Z21*2)),($T21*(1+$Z$1)^($Z21*2))/$Z21,IF(AND($H21=1,BI$1&gt;($Y21+$Z21*2),BI$1&lt;=($Y21+$Z21*3)),($T21*(1+$Z$1)^($Z21*3))/$Z21,IF(AND($H21=1,BI$1&gt;($Y21+$Z21*3),BI$1&lt;=($Y21+$Z21*4)),($T21*(1+$Z$1)^($Z21*4))/$Z21,IF(AND($G21=1,BI$1&lt;=$N21),0,IF(AND($G21=1,BI$1&gt;$N21,BI$1&lt;=($Y21+$Z21)),-1*PMT(VLOOKUP($P21,'9 - Finance Strategy Parameters'!$B$3:$C$6,2)/12,$Z21*12,$M21),IF(AND($G21=1,BI$1&gt;($Y21+$Z21),BI$1&lt;=($Y21+$Z21*2)),-1*PMT(VLOOKUP($P21,'9 - Finance Strategy Parameters'!$B$3:$C$6,2)/12,$Z21*12,$M21*(1+$Z$1)^($Z21*2)),IF(AND($G21=1,BI$1&gt;($Y21+$Z21*2),BI$1&lt;=($Y21+$Z21*3)),-1*PMT(VLOOKUP($P21,'9 - Finance Strategy Parameters'!$B$3:$C$6,2)/12,$Z21*12,$M21*(1+$Z$1)^($Z21*3)),"FAILURE"))))))))))</f>
        <v>0</v>
      </c>
      <c r="BJ21" s="159">
        <f>IF($F21=1,0,IF(AND($H21=1,BJ$1&lt;=$Y21),$V21,IF(AND($H21=1,BJ$1&gt;$Y21,BJ$1&lt;=$Y21+$Z21),($T21*(1+$Z$1)^$Z21)/$Z21,IF(AND($H21=1,BJ$1&gt;($Y21+$Z21),BJ$1&lt;=($Y21+$Z21*2)),($T21*(1+$Z$1)^($Z21*2))/$Z21,IF(AND($H21=1,BJ$1&gt;($Y21+$Z21*2),BJ$1&lt;=($Y21+$Z21*3)),($T21*(1+$Z$1)^($Z21*3))/$Z21,IF(AND($H21=1,BJ$1&gt;($Y21+$Z21*3),BJ$1&lt;=($Y21+$Z21*4)),($T21*(1+$Z$1)^($Z21*4))/$Z21,IF(AND($G21=1,BJ$1&lt;=$N21),0,IF(AND($G21=1,BJ$1&gt;$N21,BJ$1&lt;=($Y21+$Z21)),-1*PMT(VLOOKUP($P21,'9 - Finance Strategy Parameters'!$B$3:$C$6,2)/12,$Z21*12,$M21),IF(AND($G21=1,BJ$1&gt;($Y21+$Z21),BJ$1&lt;=($Y21+$Z21*2)),-1*PMT(VLOOKUP($P21,'9 - Finance Strategy Parameters'!$B$3:$C$6,2)/12,$Z21*12,$M21*(1+$Z$1)^($Z21*2)),IF(AND($G21=1,BJ$1&gt;($Y21+$Z21*2),BJ$1&lt;=($Y21+$Z21*3)),-1*PMT(VLOOKUP($P21,'9 - Finance Strategy Parameters'!$B$3:$C$6,2)/12,$Z21*12,$M21*(1+$Z$1)^($Z21*3)),"FAILURE"))))))))))</f>
        <v>0</v>
      </c>
      <c r="BK21" s="159">
        <f>IF($F21=1,0,IF(AND($H21=1,BK$1&lt;=$Y21),$V21,IF(AND($H21=1,BK$1&gt;$Y21,BK$1&lt;=$Y21+$Z21),($T21*(1+$Z$1)^$Z21)/$Z21,IF(AND($H21=1,BK$1&gt;($Y21+$Z21),BK$1&lt;=($Y21+$Z21*2)),($T21*(1+$Z$1)^($Z21*2))/$Z21,IF(AND($H21=1,BK$1&gt;($Y21+$Z21*2),BK$1&lt;=($Y21+$Z21*3)),($T21*(1+$Z$1)^($Z21*3))/$Z21,IF(AND($H21=1,BK$1&gt;($Y21+$Z21*3),BK$1&lt;=($Y21+$Z21*4)),($T21*(1+$Z$1)^($Z21*4))/$Z21,IF(AND($G21=1,BK$1&lt;=$N21),0,IF(AND($G21=1,BK$1&gt;$N21,BK$1&lt;=($Y21+$Z21)),-1*PMT(VLOOKUP($P21,'9 - Finance Strategy Parameters'!$B$3:$C$6,2)/12,$Z21*12,$M21),IF(AND($G21=1,BK$1&gt;($Y21+$Z21),BK$1&lt;=($Y21+$Z21*2)),-1*PMT(VLOOKUP($P21,'9 - Finance Strategy Parameters'!$B$3:$C$6,2)/12,$Z21*12,$M21*(1+$Z$1)^($Z21*2)),IF(AND($G21=1,BK$1&gt;($Y21+$Z21*2),BK$1&lt;=($Y21+$Z21*3)),-1*PMT(VLOOKUP($P21,'9 - Finance Strategy Parameters'!$B$3:$C$6,2)/12,$Z21*12,$M21*(1+$Z$1)^($Z21*3)),"FAILURE"))))))))))</f>
        <v>0</v>
      </c>
      <c r="BL21" s="159">
        <f>IF($F21=1,0,IF(AND($H21=1,BL$1&lt;=$Y21),$V21,IF(AND($H21=1,BL$1&gt;$Y21,BL$1&lt;=$Y21+$Z21),($T21*(1+$Z$1)^$Z21)/$Z21,IF(AND($H21=1,BL$1&gt;($Y21+$Z21),BL$1&lt;=($Y21+$Z21*2)),($T21*(1+$Z$1)^($Z21*2))/$Z21,IF(AND($H21=1,BL$1&gt;($Y21+$Z21*2),BL$1&lt;=($Y21+$Z21*3)),($T21*(1+$Z$1)^($Z21*3))/$Z21,IF(AND($H21=1,BL$1&gt;($Y21+$Z21*3),BL$1&lt;=($Y21+$Z21*4)),($T21*(1+$Z$1)^($Z21*4))/$Z21,IF(AND($G21=1,BL$1&lt;=$N21),0,IF(AND($G21=1,BL$1&gt;$N21,BL$1&lt;=($Y21+$Z21)),-1*PMT(VLOOKUP($P21,'9 - Finance Strategy Parameters'!$B$3:$C$6,2)/12,$Z21*12,$M21),IF(AND($G21=1,BL$1&gt;($Y21+$Z21),BL$1&lt;=($Y21+$Z21*2)),-1*PMT(VLOOKUP($P21,'9 - Finance Strategy Parameters'!$B$3:$C$6,2)/12,$Z21*12,$M21*(1+$Z$1)^($Z21*2)),IF(AND($G21=1,BL$1&gt;($Y21+$Z21*2),BL$1&lt;=($Y21+$Z21*3)),-1*PMT(VLOOKUP($P21,'9 - Finance Strategy Parameters'!$B$3:$C$6,2)/12,$Z21*12,$M21*(1+$Z$1)^($Z21*3)),"FAILURE"))))))))))</f>
        <v>0</v>
      </c>
      <c r="BM21" s="159">
        <f>IF($F21=1,0,IF(AND($H21=1,BM$1&lt;=$Y21),$V21,IF(AND($H21=1,BM$1&gt;$Y21,BM$1&lt;=$Y21+$Z21),($T21*(1+$Z$1)^$Z21)/$Z21,IF(AND($H21=1,BM$1&gt;($Y21+$Z21),BM$1&lt;=($Y21+$Z21*2)),($T21*(1+$Z$1)^($Z21*2))/$Z21,IF(AND($H21=1,BM$1&gt;($Y21+$Z21*2),BM$1&lt;=($Y21+$Z21*3)),($T21*(1+$Z$1)^($Z21*3))/$Z21,IF(AND($H21=1,BM$1&gt;($Y21+$Z21*3),BM$1&lt;=($Y21+$Z21*4)),($T21*(1+$Z$1)^($Z21*4))/$Z21,IF(AND($G21=1,BM$1&lt;=$N21),0,IF(AND($G21=1,BM$1&gt;$N21,BM$1&lt;=($Y21+$Z21)),-1*PMT(VLOOKUP($P21,'9 - Finance Strategy Parameters'!$B$3:$C$6,2)/12,$Z21*12,$M21),IF(AND($G21=1,BM$1&gt;($Y21+$Z21),BM$1&lt;=($Y21+$Z21*2)),-1*PMT(VLOOKUP($P21,'9 - Finance Strategy Parameters'!$B$3:$C$6,2)/12,$Z21*12,$M21*(1+$Z$1)^($Z21*2)),IF(AND($G21=1,BM$1&gt;($Y21+$Z21*2),BM$1&lt;=($Y21+$Z21*3)),-1*PMT(VLOOKUP($P21,'9 - Finance Strategy Parameters'!$B$3:$C$6,2)/12,$Z21*12,$M21*(1+$Z$1)^($Z21*3)),"FAILURE"))))))))))</f>
        <v>0</v>
      </c>
      <c r="BN21" s="159">
        <f>IF($F21=1,0,IF(AND($H21=1,BN$1&lt;=$Y21),$V21,IF(AND($H21=1,BN$1&gt;$Y21,BN$1&lt;=$Y21+$Z21),($T21*(1+$Z$1)^$Z21)/$Z21,IF(AND($H21=1,BN$1&gt;($Y21+$Z21),BN$1&lt;=($Y21+$Z21*2)),($T21*(1+$Z$1)^($Z21*2))/$Z21,IF(AND($H21=1,BN$1&gt;($Y21+$Z21*2),BN$1&lt;=($Y21+$Z21*3)),($T21*(1+$Z$1)^($Z21*3))/$Z21,IF(AND($H21=1,BN$1&gt;($Y21+$Z21*3),BN$1&lt;=($Y21+$Z21*4)),($T21*(1+$Z$1)^($Z21*4))/$Z21,IF(AND($G21=1,BN$1&lt;=$N21),0,IF(AND($G21=1,BN$1&gt;$N21,BN$1&lt;=($Y21+$Z21)),-1*PMT(VLOOKUP($P21,'9 - Finance Strategy Parameters'!$B$3:$C$6,2)/12,$Z21*12,$M21),IF(AND($G21=1,BN$1&gt;($Y21+$Z21),BN$1&lt;=($Y21+$Z21*2)),-1*PMT(VLOOKUP($P21,'9 - Finance Strategy Parameters'!$B$3:$C$6,2)/12,$Z21*12,$M21*(1+$Z$1)^($Z21*2)),IF(AND($G21=1,BN$1&gt;($Y21+$Z21*2),BN$1&lt;=($Y21+$Z21*3)),-1*PMT(VLOOKUP($P21,'9 - Finance Strategy Parameters'!$B$3:$C$6,2)/12,$Z21*12,$M21*(1+$Z$1)^($Z21*3)),"FAILURE"))))))))))</f>
        <v>0</v>
      </c>
      <c r="BO21" s="159">
        <f>IF($F21=1,0,IF(AND($H21=1,BO$1&lt;=$Y21),$V21,IF(AND($H21=1,BO$1&gt;$Y21,BO$1&lt;=$Y21+$Z21),($T21*(1+$Z$1)^$Z21)/$Z21,IF(AND($H21=1,BO$1&gt;($Y21+$Z21),BO$1&lt;=($Y21+$Z21*2)),($T21*(1+$Z$1)^($Z21*2))/$Z21,IF(AND($H21=1,BO$1&gt;($Y21+$Z21*2),BO$1&lt;=($Y21+$Z21*3)),($T21*(1+$Z$1)^($Z21*3))/$Z21,IF(AND($H21=1,BO$1&gt;($Y21+$Z21*3),BO$1&lt;=($Y21+$Z21*4)),($T21*(1+$Z$1)^($Z21*4))/$Z21,IF(AND($G21=1,BO$1&lt;=$N21),0,IF(AND($G21=1,BO$1&gt;$N21,BO$1&lt;=($Y21+$Z21)),-1*PMT(VLOOKUP($P21,'9 - Finance Strategy Parameters'!$B$3:$C$6,2)/12,$Z21*12,$M21),IF(AND($G21=1,BO$1&gt;($Y21+$Z21),BO$1&lt;=($Y21+$Z21*2)),-1*PMT(VLOOKUP($P21,'9 - Finance Strategy Parameters'!$B$3:$C$6,2)/12,$Z21*12,$M21*(1+$Z$1)^($Z21*2)),IF(AND($G21=1,BO$1&gt;($Y21+$Z21*2),BO$1&lt;=($Y21+$Z21*3)),-1*PMT(VLOOKUP($P21,'9 - Finance Strategy Parameters'!$B$3:$C$6,2)/12,$Z21*12,$M21*(1+$Z$1)^($Z21*3)),"FAILURE"))))))))))</f>
        <v>0</v>
      </c>
      <c r="BP21" s="159">
        <f>IF($F21=1,0,IF(AND($H21=1,BP$1&lt;=$Y21),$V21,IF(AND($H21=1,BP$1&gt;$Y21,BP$1&lt;=$Y21+$Z21),($T21*(1+$Z$1)^$Z21)/$Z21,IF(AND($H21=1,BP$1&gt;($Y21+$Z21),BP$1&lt;=($Y21+$Z21*2)),($T21*(1+$Z$1)^($Z21*2))/$Z21,IF(AND($H21=1,BP$1&gt;($Y21+$Z21*2),BP$1&lt;=($Y21+$Z21*3)),($T21*(1+$Z$1)^($Z21*3))/$Z21,IF(AND($H21=1,BP$1&gt;($Y21+$Z21*3),BP$1&lt;=($Y21+$Z21*4)),($T21*(1+$Z$1)^($Z21*4))/$Z21,IF(AND($G21=1,BP$1&lt;=$N21),0,IF(AND($G21=1,BP$1&gt;$N21,BP$1&lt;=($Y21+$Z21)),-1*PMT(VLOOKUP($P21,'9 - Finance Strategy Parameters'!$B$3:$C$6,2)/12,$Z21*12,$M21),IF(AND($G21=1,BP$1&gt;($Y21+$Z21),BP$1&lt;=($Y21+$Z21*2)),-1*PMT(VLOOKUP($P21,'9 - Finance Strategy Parameters'!$B$3:$C$6,2)/12,$Z21*12,$M21*(1+$Z$1)^($Z21*2)),IF(AND($G21=1,BP$1&gt;($Y21+$Z21*2),BP$1&lt;=($Y21+$Z21*3)),-1*PMT(VLOOKUP($P21,'9 - Finance Strategy Parameters'!$B$3:$C$6,2)/12,$Z21*12,$M21*(1+$Z$1)^($Z21*3)),"FAILURE"))))))))))</f>
        <v>0</v>
      </c>
      <c r="BQ21" s="159">
        <f>IF($F21=1,0,IF(AND($H21=1,BQ$1&lt;=$Y21),$V21,IF(AND($H21=1,BQ$1&gt;$Y21,BQ$1&lt;=$Y21+$Z21),($T21*(1+$Z$1)^$Z21)/$Z21,IF(AND($H21=1,BQ$1&gt;($Y21+$Z21),BQ$1&lt;=($Y21+$Z21*2)),($T21*(1+$Z$1)^($Z21*2))/$Z21,IF(AND($H21=1,BQ$1&gt;($Y21+$Z21*2),BQ$1&lt;=($Y21+$Z21*3)),($T21*(1+$Z$1)^($Z21*3))/$Z21,IF(AND($H21=1,BQ$1&gt;($Y21+$Z21*3),BQ$1&lt;=($Y21+$Z21*4)),($T21*(1+$Z$1)^($Z21*4))/$Z21,IF(AND($G21=1,BQ$1&lt;=$N21),0,IF(AND($G21=1,BQ$1&gt;$N21,BQ$1&lt;=($Y21+$Z21)),-1*PMT(VLOOKUP($P21,'9 - Finance Strategy Parameters'!$B$3:$C$6,2)/12,$Z21*12,$M21),IF(AND($G21=1,BQ$1&gt;($Y21+$Z21),BQ$1&lt;=($Y21+$Z21*2)),-1*PMT(VLOOKUP($P21,'9 - Finance Strategy Parameters'!$B$3:$C$6,2)/12,$Z21*12,$M21*(1+$Z$1)^($Z21*2)),IF(AND($G21=1,BQ$1&gt;($Y21+$Z21*2),BQ$1&lt;=($Y21+$Z21*3)),-1*PMT(VLOOKUP($P21,'9 - Finance Strategy Parameters'!$B$3:$C$6,2)/12,$Z21*12,$M21*(1+$Z$1)^($Z21*3)),"FAILURE"))))))))))</f>
        <v>0</v>
      </c>
      <c r="BR21" s="159">
        <f>IF($F21=1,0,IF(AND($H21=1,BR$1&lt;=$Y21),$V21,IF(AND($H21=1,BR$1&gt;$Y21,BR$1&lt;=$Y21+$Z21),($T21*(1+$Z$1)^$Z21)/$Z21,IF(AND($H21=1,BR$1&gt;($Y21+$Z21),BR$1&lt;=($Y21+$Z21*2)),($T21*(1+$Z$1)^($Z21*2))/$Z21,IF(AND($H21=1,BR$1&gt;($Y21+$Z21*2),BR$1&lt;=($Y21+$Z21*3)),($T21*(1+$Z$1)^($Z21*3))/$Z21,IF(AND($H21=1,BR$1&gt;($Y21+$Z21*3),BR$1&lt;=($Y21+$Z21*4)),($T21*(1+$Z$1)^($Z21*4))/$Z21,IF(AND($G21=1,BR$1&lt;=$N21),0,IF(AND($G21=1,BR$1&gt;$N21,BR$1&lt;=($Y21+$Z21)),-1*PMT(VLOOKUP($P21,'9 - Finance Strategy Parameters'!$B$3:$C$6,2)/12,$Z21*12,$M21),IF(AND($G21=1,BR$1&gt;($Y21+$Z21),BR$1&lt;=($Y21+$Z21*2)),-1*PMT(VLOOKUP($P21,'9 - Finance Strategy Parameters'!$B$3:$C$6,2)/12,$Z21*12,$M21*(1+$Z$1)^($Z21*2)),IF(AND($G21=1,BR$1&gt;($Y21+$Z21*2),BR$1&lt;=($Y21+$Z21*3)),-1*PMT(VLOOKUP($P21,'9 - Finance Strategy Parameters'!$B$3:$C$6,2)/12,$Z21*12,$M21*(1+$Z$1)^($Z21*3)),"FAILURE"))))))))))</f>
        <v>0</v>
      </c>
      <c r="BS21" s="159">
        <f>IF($F21=1,0,IF(AND($H21=1,BS$1&lt;=$Y21),$V21,IF(AND($H21=1,BS$1&gt;$Y21,BS$1&lt;=$Y21+$Z21),($T21*(1+$Z$1)^$Z21)/$Z21,IF(AND($H21=1,BS$1&gt;($Y21+$Z21),BS$1&lt;=($Y21+$Z21*2)),($T21*(1+$Z$1)^($Z21*2))/$Z21,IF(AND($H21=1,BS$1&gt;($Y21+$Z21*2),BS$1&lt;=($Y21+$Z21*3)),($T21*(1+$Z$1)^($Z21*3))/$Z21,IF(AND($H21=1,BS$1&gt;($Y21+$Z21*3),BS$1&lt;=($Y21+$Z21*4)),($T21*(1+$Z$1)^($Z21*4))/$Z21,IF(AND($G21=1,BS$1&lt;=$N21),0,IF(AND($G21=1,BS$1&gt;$N21,BS$1&lt;=($Y21+$Z21)),-1*PMT(VLOOKUP($P21,'9 - Finance Strategy Parameters'!$B$3:$C$6,2)/12,$Z21*12,$M21),IF(AND($G21=1,BS$1&gt;($Y21+$Z21),BS$1&lt;=($Y21+$Z21*2)),-1*PMT(VLOOKUP($P21,'9 - Finance Strategy Parameters'!$B$3:$C$6,2)/12,$Z21*12,$M21*(1+$Z$1)^($Z21*2)),IF(AND($G21=1,BS$1&gt;($Y21+$Z21*2),BS$1&lt;=($Y21+$Z21*3)),-1*PMT(VLOOKUP($P21,'9 - Finance Strategy Parameters'!$B$3:$C$6,2)/12,$Z21*12,$M21*(1+$Z$1)^($Z21*3)),"FAILURE"))))))))))</f>
        <v>0</v>
      </c>
      <c r="BT21" s="159">
        <f>IF($F21=1,0,IF(AND($H21=1,BT$1&lt;=$Y21),$V21,IF(AND($H21=1,BT$1&gt;$Y21,BT$1&lt;=$Y21+$Z21),($T21*(1+$Z$1)^$Z21)/$Z21,IF(AND($H21=1,BT$1&gt;($Y21+$Z21),BT$1&lt;=($Y21+$Z21*2)),($T21*(1+$Z$1)^($Z21*2))/$Z21,IF(AND($H21=1,BT$1&gt;($Y21+$Z21*2),BT$1&lt;=($Y21+$Z21*3)),($T21*(1+$Z$1)^($Z21*3))/$Z21,IF(AND($H21=1,BT$1&gt;($Y21+$Z21*3),BT$1&lt;=($Y21+$Z21*4)),($T21*(1+$Z$1)^($Z21*4))/$Z21,IF(AND($G21=1,BT$1&lt;=$N21),0,IF(AND($G21=1,BT$1&gt;$N21,BT$1&lt;=($Y21+$Z21)),-1*PMT(VLOOKUP($P21,'9 - Finance Strategy Parameters'!$B$3:$C$6,2)/12,$Z21*12,$M21),IF(AND($G21=1,BT$1&gt;($Y21+$Z21),BT$1&lt;=($Y21+$Z21*2)),-1*PMT(VLOOKUP($P21,'9 - Finance Strategy Parameters'!$B$3:$C$6,2)/12,$Z21*12,$M21*(1+$Z$1)^($Z21*2)),IF(AND($G21=1,BT$1&gt;($Y21+$Z21*2),BT$1&lt;=($Y21+$Z21*3)),-1*PMT(VLOOKUP($P21,'9 - Finance Strategy Parameters'!$B$3:$C$6,2)/12,$Z21*12,$M21*(1+$Z$1)^($Z21*3)),"FAILURE"))))))))))</f>
        <v>0</v>
      </c>
    </row>
    <row r="22" spans="1:72" ht="30" x14ac:dyDescent="0.25">
      <c r="A22" s="10" t="s">
        <v>34</v>
      </c>
      <c r="B22" s="138">
        <f>INDEX('8-Choosing Asset Strategies'!$B$4:$B$101,MATCH('9 - Financing Strategy'!C22,'8-Choosing Asset Strategies'!$C$4:$C$101,0))</f>
        <v>1</v>
      </c>
      <c r="C22" s="28" t="s">
        <v>137</v>
      </c>
      <c r="D22" s="13" t="str">
        <f>IF(INDEX('8-Choosing Asset Strategies'!$CW$4:$CW$101,MATCH($C22,'8-Choosing Asset Strategies'!$C$4:$C$101,0))=0,"",INDEX('8-Choosing Asset Strategies'!$CW$4:$CW$101,MATCH(C22,'8-Choosing Asset Strategies'!$C$4:$C$101,0)))</f>
        <v>Should be upgraded to 6" line</v>
      </c>
      <c r="E22" s="27"/>
      <c r="F22" s="138"/>
      <c r="G22" s="138">
        <v>1</v>
      </c>
      <c r="H22" s="138"/>
      <c r="J22" s="143" t="str">
        <f>IF(F22=1,ROUND(INDEX('8-Choosing Asset Strategies'!$DL$4:$DL$101,MATCH($C22,'8-Choosing Asset Strategies'!$C$4:$C$101,0)),2),"")</f>
        <v/>
      </c>
      <c r="K22" s="12" t="str">
        <f>IF(F22=1,ROUND(INDEX('8-Choosing Asset Strategies'!$DC$4:$DC$101,MATCH($C22,'8-Choosing Asset Strategies'!$C$4:$C$101,0)),2),"")</f>
        <v/>
      </c>
      <c r="L22" s="12"/>
      <c r="M22" s="143">
        <f>IF(G22=1,ROUND(INDEX('8-Choosing Asset Strategies'!$DL$4:$DL$101,MATCH($C22,'8-Choosing Asset Strategies'!$C$4:$C$101,0)),2),"")</f>
        <v>232321.97</v>
      </c>
      <c r="N22" s="12">
        <f>IF(G22=1,ROUND(INDEX('8-Choosing Asset Strategies'!$DC$4:$DC$101,MATCH($C22,'8-Choosing Asset Strategies'!$C$4:$C$101,0)),2),"")</f>
        <v>15</v>
      </c>
      <c r="O22" s="12">
        <f>IF(G22="","",INDEX('9 - Finance Strategy Parameters'!$H$3:$H$9,MATCH(B22,'9 - Finance Strategy Parameters'!$F$3:$F$9,0)))</f>
        <v>20</v>
      </c>
      <c r="P22" s="12" t="s">
        <v>313</v>
      </c>
      <c r="Q22" s="144">
        <f>IFERROR((M22*INDEX('9 - Finance Strategy Parameters'!$C$3:$C$6,MATCH(P22,'9 - Finance Strategy Parameters'!$B$3:$B$6,0))/12*(1+INDEX('9 - Finance Strategy Parameters'!$C$3:$C$6,MATCH(P22,'9 - Finance Strategy Parameters'!$B$3:$B$6,0))/12)^(O22*12))/((1+INDEX('9 - Finance Strategy Parameters'!$C$3:$C$6,MATCH(P22,'9 - Finance Strategy Parameters'!$B$3:$B$6,0))/12)^(O22*12)-1),"")</f>
        <v>1231.0808401794118</v>
      </c>
      <c r="R22" s="144">
        <f t="shared" si="3"/>
        <v>14772.97008215294</v>
      </c>
      <c r="S22" s="12"/>
      <c r="T22" s="143" t="str">
        <f>IF(H22=1,ROUND(INDEX('8-Choosing Asset Strategies'!$DL$4:$DL$101,MATCH($C22,'8-Choosing Asset Strategies'!$C$4:$C$101,0)),2),"")</f>
        <v/>
      </c>
      <c r="U22" s="145" t="str">
        <f>IF(H22=1,ROUND(INDEX('8-Choosing Asset Strategies'!$DC$4:$DC$101,MATCH($C22,'8-Choosing Asset Strategies'!$C$4:$C$101,0)),2),"")</f>
        <v/>
      </c>
      <c r="V22" s="101" t="str">
        <f t="shared" si="1"/>
        <v/>
      </c>
      <c r="W22" s="155" t="str">
        <f t="shared" si="2"/>
        <v/>
      </c>
      <c r="Y22">
        <f>INDEX('8-Choosing Asset Strategies'!$DC$4:$DC$101,MATCH(C22,'8-Choosing Asset Strategies'!$C$4:$C$101,0))</f>
        <v>15</v>
      </c>
      <c r="Z22">
        <f>INDEX('8-Choosing Asset Strategies'!$DA$4:$DA$101,MATCH(C22,'8-Choosing Asset Strategies'!$C$4:$C$101,0))</f>
        <v>35</v>
      </c>
      <c r="AB22" s="159">
        <f>IF($F22=1,0,IF(AND($H22=1,AB$1&lt;=$Y22),$V22,IF(AND($H22=1,AB$1&gt;$Y22,AB$1&lt;=$Y22+$Z22),($T22*(1+$Z$1)^$Z22)/$Z22,IF(AND($H22=1,AB$1&gt;($Y22+$Z22),AB$1&lt;=($Y22+$Z22*2)),($T22*(1+$Z$1)^($Z22*2))/$Z22,IF(AND($H22=1,AB$1&gt;($Y22+$Z22*2),AB$1&lt;=($Y22+$Z22*3)),($T22*(1+$Z$1)^($Z22*3))/$Z22,IF(AND($H22=1,AB$1&gt;($Y22+$Z22*3),AB$1&lt;=($Y22+$Z22*4)),($T22*(1+$Z$1)^($Z22*4))/$Z22,IF(AND($G22=1,AB$1&lt;=$N22),0,IF(AND($G22=1,AB$1&gt;$N22,AB$1&lt;=($Y22+$Z22)),-1*PMT(VLOOKUP($P22,'9 - Finance Strategy Parameters'!$B$3:$C$6,2)/12,$Z22*12,$M22),IF(AND($G22=1,AB$1&gt;($Y22+$Z22),AB$1&lt;=($Y22+$Z22*2)),-1*PMT(VLOOKUP($P22,'9 - Finance Strategy Parameters'!$B$3:$C$6,2)/12,$Z22*12,$M22*(1+$Z$1)^($Z22*2)),IF(AND($G22=1,AB$1&gt;($Y22+$Z22*2),AB$1&lt;=($Y22+$Z22*3)),-1*PMT(VLOOKUP($P22,'9 - Finance Strategy Parameters'!$B$3:$C$6,2)/12,$Z22*12,$M22*(1+$Z$1)^($Z22*3)),"FAILURE"))))))))))</f>
        <v>0</v>
      </c>
      <c r="AC22" s="159">
        <f>IF($F22=1,0,IF(AND($H22=1,AC$1&lt;=$Y22),$V22,IF(AND($H22=1,AC$1&gt;$Y22,AC$1&lt;=$Y22+$Z22),($T22*(1+$Z$1)^$Z22)/$Z22,IF(AND($H22=1,AC$1&gt;($Y22+$Z22),AC$1&lt;=($Y22+$Z22*2)),($T22*(1+$Z$1)^($Z22*2))/$Z22,IF(AND($H22=1,AC$1&gt;($Y22+$Z22*2),AC$1&lt;=($Y22+$Z22*3)),($T22*(1+$Z$1)^($Z22*3))/$Z22,IF(AND($H22=1,AC$1&gt;($Y22+$Z22*3),AC$1&lt;=($Y22+$Z22*4)),($T22*(1+$Z$1)^($Z22*4))/$Z22,IF(AND($G22=1,AC$1&lt;=$N22),0,IF(AND($G22=1,AC$1&gt;$N22,AC$1&lt;=($Y22+$Z22)),-1*PMT(VLOOKUP($P22,'9 - Finance Strategy Parameters'!$B$3:$C$6,2)/12,$Z22*12,$M22),IF(AND($G22=1,AC$1&gt;($Y22+$Z22),AC$1&lt;=($Y22+$Z22*2)),-1*PMT(VLOOKUP($P22,'9 - Finance Strategy Parameters'!$B$3:$C$6,2)/12,$Z22*12,$M22*(1+$Z$1)^($Z22*2)),IF(AND($G22=1,AC$1&gt;($Y22+$Z22*2),AC$1&lt;=($Y22+$Z22*3)),-1*PMT(VLOOKUP($P22,'9 - Finance Strategy Parameters'!$B$3:$C$6,2)/12,$Z22*12,$M22*(1+$Z$1)^($Z22*3)),"FAILURE"))))))))))</f>
        <v>0</v>
      </c>
      <c r="AD22" s="159">
        <f>IF($F22=1,0,IF(AND($H22=1,AD$1&lt;=$Y22),$V22,IF(AND($H22=1,AD$1&gt;$Y22,AD$1&lt;=$Y22+$Z22),($T22*(1+$Z$1)^$Z22)/$Z22,IF(AND($H22=1,AD$1&gt;($Y22+$Z22),AD$1&lt;=($Y22+$Z22*2)),($T22*(1+$Z$1)^($Z22*2))/$Z22,IF(AND($H22=1,AD$1&gt;($Y22+$Z22*2),AD$1&lt;=($Y22+$Z22*3)),($T22*(1+$Z$1)^($Z22*3))/$Z22,IF(AND($H22=1,AD$1&gt;($Y22+$Z22*3),AD$1&lt;=($Y22+$Z22*4)),($T22*(1+$Z$1)^($Z22*4))/$Z22,IF(AND($G22=1,AD$1&lt;=$N22),0,IF(AND($G22=1,AD$1&gt;$N22,AD$1&lt;=($Y22+$Z22)),-1*PMT(VLOOKUP($P22,'9 - Finance Strategy Parameters'!$B$3:$C$6,2)/12,$Z22*12,$M22),IF(AND($G22=1,AD$1&gt;($Y22+$Z22),AD$1&lt;=($Y22+$Z22*2)),-1*PMT(VLOOKUP($P22,'9 - Finance Strategy Parameters'!$B$3:$C$6,2)/12,$Z22*12,$M22*(1+$Z$1)^($Z22*2)),IF(AND($G22=1,AD$1&gt;($Y22+$Z22*2),AD$1&lt;=($Y22+$Z22*3)),-1*PMT(VLOOKUP($P22,'9 - Finance Strategy Parameters'!$B$3:$C$6,2)/12,$Z22*12,$M22*(1+$Z$1)^($Z22*3)),"FAILURE"))))))))))</f>
        <v>0</v>
      </c>
      <c r="AE22" s="159">
        <f>IF($F22=1,0,IF(AND($H22=1,AE$1&lt;=$Y22),$V22,IF(AND($H22=1,AE$1&gt;$Y22,AE$1&lt;=$Y22+$Z22),($T22*(1+$Z$1)^$Z22)/$Z22,IF(AND($H22=1,AE$1&gt;($Y22+$Z22),AE$1&lt;=($Y22+$Z22*2)),($T22*(1+$Z$1)^($Z22*2))/$Z22,IF(AND($H22=1,AE$1&gt;($Y22+$Z22*2),AE$1&lt;=($Y22+$Z22*3)),($T22*(1+$Z$1)^($Z22*3))/$Z22,IF(AND($H22=1,AE$1&gt;($Y22+$Z22*3),AE$1&lt;=($Y22+$Z22*4)),($T22*(1+$Z$1)^($Z22*4))/$Z22,IF(AND($G22=1,AE$1&lt;=$N22),0,IF(AND($G22=1,AE$1&gt;$N22,AE$1&lt;=($Y22+$Z22)),-1*PMT(VLOOKUP($P22,'9 - Finance Strategy Parameters'!$B$3:$C$6,2)/12,$Z22*12,$M22),IF(AND($G22=1,AE$1&gt;($Y22+$Z22),AE$1&lt;=($Y22+$Z22*2)),-1*PMT(VLOOKUP($P22,'9 - Finance Strategy Parameters'!$B$3:$C$6,2)/12,$Z22*12,$M22*(1+$Z$1)^($Z22*2)),IF(AND($G22=1,AE$1&gt;($Y22+$Z22*2),AE$1&lt;=($Y22+$Z22*3)),-1*PMT(VLOOKUP($P22,'9 - Finance Strategy Parameters'!$B$3:$C$6,2)/12,$Z22*12,$M22*(1+$Z$1)^($Z22*3)),"FAILURE"))))))))))</f>
        <v>0</v>
      </c>
      <c r="AF22" s="159">
        <f>IF($F22=1,0,IF(AND($H22=1,AF$1&lt;=$Y22),$V22,IF(AND($H22=1,AF$1&gt;$Y22,AF$1&lt;=$Y22+$Z22),($T22*(1+$Z$1)^$Z22)/$Z22,IF(AND($H22=1,AF$1&gt;($Y22+$Z22),AF$1&lt;=($Y22+$Z22*2)),($T22*(1+$Z$1)^($Z22*2))/$Z22,IF(AND($H22=1,AF$1&gt;($Y22+$Z22*2),AF$1&lt;=($Y22+$Z22*3)),($T22*(1+$Z$1)^($Z22*3))/$Z22,IF(AND($H22=1,AF$1&gt;($Y22+$Z22*3),AF$1&lt;=($Y22+$Z22*4)),($T22*(1+$Z$1)^($Z22*4))/$Z22,IF(AND($G22=1,AF$1&lt;=$N22),0,IF(AND($G22=1,AF$1&gt;$N22,AF$1&lt;=($Y22+$Z22)),-1*PMT(VLOOKUP($P22,'9 - Finance Strategy Parameters'!$B$3:$C$6,2)/12,$Z22*12,$M22),IF(AND($G22=1,AF$1&gt;($Y22+$Z22),AF$1&lt;=($Y22+$Z22*2)),-1*PMT(VLOOKUP($P22,'9 - Finance Strategy Parameters'!$B$3:$C$6,2)/12,$Z22*12,$M22*(1+$Z$1)^($Z22*2)),IF(AND($G22=1,AF$1&gt;($Y22+$Z22*2),AF$1&lt;=($Y22+$Z22*3)),-1*PMT(VLOOKUP($P22,'9 - Finance Strategy Parameters'!$B$3:$C$6,2)/12,$Z22*12,$M22*(1+$Z$1)^($Z22*3)),"FAILURE"))))))))))</f>
        <v>0</v>
      </c>
      <c r="AG22" s="159">
        <f>IF($F22=1,0,IF(AND($H22=1,AG$1&lt;=$Y22),$V22,IF(AND($H22=1,AG$1&gt;$Y22,AG$1&lt;=$Y22+$Z22),($T22*(1+$Z$1)^$Z22)/$Z22,IF(AND($H22=1,AG$1&gt;($Y22+$Z22),AG$1&lt;=($Y22+$Z22*2)),($T22*(1+$Z$1)^($Z22*2))/$Z22,IF(AND($H22=1,AG$1&gt;($Y22+$Z22*2),AG$1&lt;=($Y22+$Z22*3)),($T22*(1+$Z$1)^($Z22*3))/$Z22,IF(AND($H22=1,AG$1&gt;($Y22+$Z22*3),AG$1&lt;=($Y22+$Z22*4)),($T22*(1+$Z$1)^($Z22*4))/$Z22,IF(AND($G22=1,AG$1&lt;=$N22),0,IF(AND($G22=1,AG$1&gt;$N22,AG$1&lt;=($Y22+$Z22)),-1*PMT(VLOOKUP($P22,'9 - Finance Strategy Parameters'!$B$3:$C$6,2)/12,$Z22*12,$M22),IF(AND($G22=1,AG$1&gt;($Y22+$Z22),AG$1&lt;=($Y22+$Z22*2)),-1*PMT(VLOOKUP($P22,'9 - Finance Strategy Parameters'!$B$3:$C$6,2)/12,$Z22*12,$M22*(1+$Z$1)^($Z22*2)),IF(AND($G22=1,AG$1&gt;($Y22+$Z22*2),AG$1&lt;=($Y22+$Z22*3)),-1*PMT(VLOOKUP($P22,'9 - Finance Strategy Parameters'!$B$3:$C$6,2)/12,$Z22*12,$M22*(1+$Z$1)^($Z22*3)),"FAILURE"))))))))))</f>
        <v>0</v>
      </c>
      <c r="AH22" s="159">
        <f>IF($F22=1,0,IF(AND($H22=1,AH$1&lt;=$Y22),$V22,IF(AND($H22=1,AH$1&gt;$Y22,AH$1&lt;=$Y22+$Z22),($T22*(1+$Z$1)^$Z22)/$Z22,IF(AND($H22=1,AH$1&gt;($Y22+$Z22),AH$1&lt;=($Y22+$Z22*2)),($T22*(1+$Z$1)^($Z22*2))/$Z22,IF(AND($H22=1,AH$1&gt;($Y22+$Z22*2),AH$1&lt;=($Y22+$Z22*3)),($T22*(1+$Z$1)^($Z22*3))/$Z22,IF(AND($H22=1,AH$1&gt;($Y22+$Z22*3),AH$1&lt;=($Y22+$Z22*4)),($T22*(1+$Z$1)^($Z22*4))/$Z22,IF(AND($G22=1,AH$1&lt;=$N22),0,IF(AND($G22=1,AH$1&gt;$N22,AH$1&lt;=($Y22+$Z22)),-1*PMT(VLOOKUP($P22,'9 - Finance Strategy Parameters'!$B$3:$C$6,2)/12,$Z22*12,$M22),IF(AND($G22=1,AH$1&gt;($Y22+$Z22),AH$1&lt;=($Y22+$Z22*2)),-1*PMT(VLOOKUP($P22,'9 - Finance Strategy Parameters'!$B$3:$C$6,2)/12,$Z22*12,$M22*(1+$Z$1)^($Z22*2)),IF(AND($G22=1,AH$1&gt;($Y22+$Z22*2),AH$1&lt;=($Y22+$Z22*3)),-1*PMT(VLOOKUP($P22,'9 - Finance Strategy Parameters'!$B$3:$C$6,2)/12,$Z22*12,$M22*(1+$Z$1)^($Z22*3)),"FAILURE"))))))))))</f>
        <v>0</v>
      </c>
      <c r="AI22" s="159">
        <f>IF($F22=1,0,IF(AND($H22=1,AI$1&lt;=$Y22),$V22,IF(AND($H22=1,AI$1&gt;$Y22,AI$1&lt;=$Y22+$Z22),($T22*(1+$Z$1)^$Z22)/$Z22,IF(AND($H22=1,AI$1&gt;($Y22+$Z22),AI$1&lt;=($Y22+$Z22*2)),($T22*(1+$Z$1)^($Z22*2))/$Z22,IF(AND($H22=1,AI$1&gt;($Y22+$Z22*2),AI$1&lt;=($Y22+$Z22*3)),($T22*(1+$Z$1)^($Z22*3))/$Z22,IF(AND($H22=1,AI$1&gt;($Y22+$Z22*3),AI$1&lt;=($Y22+$Z22*4)),($T22*(1+$Z$1)^($Z22*4))/$Z22,IF(AND($G22=1,AI$1&lt;=$N22),0,IF(AND($G22=1,AI$1&gt;$N22,AI$1&lt;=($Y22+$Z22)),-1*PMT(VLOOKUP($P22,'9 - Finance Strategy Parameters'!$B$3:$C$6,2)/12,$Z22*12,$M22),IF(AND($G22=1,AI$1&gt;($Y22+$Z22),AI$1&lt;=($Y22+$Z22*2)),-1*PMT(VLOOKUP($P22,'9 - Finance Strategy Parameters'!$B$3:$C$6,2)/12,$Z22*12,$M22*(1+$Z$1)^($Z22*2)),IF(AND($G22=1,AI$1&gt;($Y22+$Z22*2),AI$1&lt;=($Y22+$Z22*3)),-1*PMT(VLOOKUP($P22,'9 - Finance Strategy Parameters'!$B$3:$C$6,2)/12,$Z22*12,$M22*(1+$Z$1)^($Z22*3)),"FAILURE"))))))))))</f>
        <v>0</v>
      </c>
      <c r="AJ22" s="159">
        <f>IF($F22=1,0,IF(AND($H22=1,AJ$1&lt;=$Y22),$V22,IF(AND($H22=1,AJ$1&gt;$Y22,AJ$1&lt;=$Y22+$Z22),($T22*(1+$Z$1)^$Z22)/$Z22,IF(AND($H22=1,AJ$1&gt;($Y22+$Z22),AJ$1&lt;=($Y22+$Z22*2)),($T22*(1+$Z$1)^($Z22*2))/$Z22,IF(AND($H22=1,AJ$1&gt;($Y22+$Z22*2),AJ$1&lt;=($Y22+$Z22*3)),($T22*(1+$Z$1)^($Z22*3))/$Z22,IF(AND($H22=1,AJ$1&gt;($Y22+$Z22*3),AJ$1&lt;=($Y22+$Z22*4)),($T22*(1+$Z$1)^($Z22*4))/$Z22,IF(AND($G22=1,AJ$1&lt;=$N22),0,IF(AND($G22=1,AJ$1&gt;$N22,AJ$1&lt;=($Y22+$Z22)),-1*PMT(VLOOKUP($P22,'9 - Finance Strategy Parameters'!$B$3:$C$6,2)/12,$Z22*12,$M22),IF(AND($G22=1,AJ$1&gt;($Y22+$Z22),AJ$1&lt;=($Y22+$Z22*2)),-1*PMT(VLOOKUP($P22,'9 - Finance Strategy Parameters'!$B$3:$C$6,2)/12,$Z22*12,$M22*(1+$Z$1)^($Z22*2)),IF(AND($G22=1,AJ$1&gt;($Y22+$Z22*2),AJ$1&lt;=($Y22+$Z22*3)),-1*PMT(VLOOKUP($P22,'9 - Finance Strategy Parameters'!$B$3:$C$6,2)/12,$Z22*12,$M22*(1+$Z$1)^($Z22*3)),"FAILURE"))))))))))</f>
        <v>0</v>
      </c>
      <c r="AK22" s="159">
        <f>IF($F22=1,0,IF(AND($H22=1,AK$1&lt;=$Y22),$V22,IF(AND($H22=1,AK$1&gt;$Y22,AK$1&lt;=$Y22+$Z22),($T22*(1+$Z$1)^$Z22)/$Z22,IF(AND($H22=1,AK$1&gt;($Y22+$Z22),AK$1&lt;=($Y22+$Z22*2)),($T22*(1+$Z$1)^($Z22*2))/$Z22,IF(AND($H22=1,AK$1&gt;($Y22+$Z22*2),AK$1&lt;=($Y22+$Z22*3)),($T22*(1+$Z$1)^($Z22*3))/$Z22,IF(AND($H22=1,AK$1&gt;($Y22+$Z22*3),AK$1&lt;=($Y22+$Z22*4)),($T22*(1+$Z$1)^($Z22*4))/$Z22,IF(AND($G22=1,AK$1&lt;=$N22),0,IF(AND($G22=1,AK$1&gt;$N22,AK$1&lt;=($Y22+$Z22)),-1*PMT(VLOOKUP($P22,'9 - Finance Strategy Parameters'!$B$3:$C$6,2)/12,$Z22*12,$M22),IF(AND($G22=1,AK$1&gt;($Y22+$Z22),AK$1&lt;=($Y22+$Z22*2)),-1*PMT(VLOOKUP($P22,'9 - Finance Strategy Parameters'!$B$3:$C$6,2)/12,$Z22*12,$M22*(1+$Z$1)^($Z22*2)),IF(AND($G22=1,AK$1&gt;($Y22+$Z22*2),AK$1&lt;=($Y22+$Z22*3)),-1*PMT(VLOOKUP($P22,'9 - Finance Strategy Parameters'!$B$3:$C$6,2)/12,$Z22*12,$M22*(1+$Z$1)^($Z22*3)),"FAILURE"))))))))))</f>
        <v>0</v>
      </c>
      <c r="AL22" s="159">
        <f>IF($F22=1,0,IF(AND($H22=1,AL$1&lt;=$Y22),$V22,IF(AND($H22=1,AL$1&gt;$Y22,AL$1&lt;=$Y22+$Z22),($T22*(1+$Z$1)^$Z22)/$Z22,IF(AND($H22=1,AL$1&gt;($Y22+$Z22),AL$1&lt;=($Y22+$Z22*2)),($T22*(1+$Z$1)^($Z22*2))/$Z22,IF(AND($H22=1,AL$1&gt;($Y22+$Z22*2),AL$1&lt;=($Y22+$Z22*3)),($T22*(1+$Z$1)^($Z22*3))/$Z22,IF(AND($H22=1,AL$1&gt;($Y22+$Z22*3),AL$1&lt;=($Y22+$Z22*4)),($T22*(1+$Z$1)^($Z22*4))/$Z22,IF(AND($G22=1,AL$1&lt;=$N22),0,IF(AND($G22=1,AL$1&gt;$N22,AL$1&lt;=($Y22+$Z22)),-1*PMT(VLOOKUP($P22,'9 - Finance Strategy Parameters'!$B$3:$C$6,2)/12,$Z22*12,$M22),IF(AND($G22=1,AL$1&gt;($Y22+$Z22),AL$1&lt;=($Y22+$Z22*2)),-1*PMT(VLOOKUP($P22,'9 - Finance Strategy Parameters'!$B$3:$C$6,2)/12,$Z22*12,$M22*(1+$Z$1)^($Z22*2)),IF(AND($G22=1,AL$1&gt;($Y22+$Z22*2),AL$1&lt;=($Y22+$Z22*3)),-1*PMT(VLOOKUP($P22,'9 - Finance Strategy Parameters'!$B$3:$C$6,2)/12,$Z22*12,$M22*(1+$Z$1)^($Z22*3)),"FAILURE"))))))))))</f>
        <v>0</v>
      </c>
      <c r="AM22" s="159">
        <f>IF($F22=1,0,IF(AND($H22=1,AM$1&lt;=$Y22),$V22,IF(AND($H22=1,AM$1&gt;$Y22,AM$1&lt;=$Y22+$Z22),($T22*(1+$Z$1)^$Z22)/$Z22,IF(AND($H22=1,AM$1&gt;($Y22+$Z22),AM$1&lt;=($Y22+$Z22*2)),($T22*(1+$Z$1)^($Z22*2))/$Z22,IF(AND($H22=1,AM$1&gt;($Y22+$Z22*2),AM$1&lt;=($Y22+$Z22*3)),($T22*(1+$Z$1)^($Z22*3))/$Z22,IF(AND($H22=1,AM$1&gt;($Y22+$Z22*3),AM$1&lt;=($Y22+$Z22*4)),($T22*(1+$Z$1)^($Z22*4))/$Z22,IF(AND($G22=1,AM$1&lt;=$N22),0,IF(AND($G22=1,AM$1&gt;$N22,AM$1&lt;=($Y22+$Z22)),-1*PMT(VLOOKUP($P22,'9 - Finance Strategy Parameters'!$B$3:$C$6,2)/12,$Z22*12,$M22),IF(AND($G22=1,AM$1&gt;($Y22+$Z22),AM$1&lt;=($Y22+$Z22*2)),-1*PMT(VLOOKUP($P22,'9 - Finance Strategy Parameters'!$B$3:$C$6,2)/12,$Z22*12,$M22*(1+$Z$1)^($Z22*2)),IF(AND($G22=1,AM$1&gt;($Y22+$Z22*2),AM$1&lt;=($Y22+$Z22*3)),-1*PMT(VLOOKUP($P22,'9 - Finance Strategy Parameters'!$B$3:$C$6,2)/12,$Z22*12,$M22*(1+$Z$1)^($Z22*3)),"FAILURE"))))))))))</f>
        <v>0</v>
      </c>
      <c r="AN22" s="159">
        <f>IF($F22=1,0,IF(AND($H22=1,AN$1&lt;=$Y22),$V22,IF(AND($H22=1,AN$1&gt;$Y22,AN$1&lt;=$Y22+$Z22),($T22*(1+$Z$1)^$Z22)/$Z22,IF(AND($H22=1,AN$1&gt;($Y22+$Z22),AN$1&lt;=($Y22+$Z22*2)),($T22*(1+$Z$1)^($Z22*2))/$Z22,IF(AND($H22=1,AN$1&gt;($Y22+$Z22*2),AN$1&lt;=($Y22+$Z22*3)),($T22*(1+$Z$1)^($Z22*3))/$Z22,IF(AND($H22=1,AN$1&gt;($Y22+$Z22*3),AN$1&lt;=($Y22+$Z22*4)),($T22*(1+$Z$1)^($Z22*4))/$Z22,IF(AND($G22=1,AN$1&lt;=$N22),0,IF(AND($G22=1,AN$1&gt;$N22,AN$1&lt;=($Y22+$Z22)),-1*PMT(VLOOKUP($P22,'9 - Finance Strategy Parameters'!$B$3:$C$6,2)/12,$Z22*12,$M22),IF(AND($G22=1,AN$1&gt;($Y22+$Z22),AN$1&lt;=($Y22+$Z22*2)),-1*PMT(VLOOKUP($P22,'9 - Finance Strategy Parameters'!$B$3:$C$6,2)/12,$Z22*12,$M22*(1+$Z$1)^($Z22*2)),IF(AND($G22=1,AN$1&gt;($Y22+$Z22*2),AN$1&lt;=($Y22+$Z22*3)),-1*PMT(VLOOKUP($P22,'9 - Finance Strategy Parameters'!$B$3:$C$6,2)/12,$Z22*12,$M22*(1+$Z$1)^($Z22*3)),"FAILURE"))))))))))</f>
        <v>0</v>
      </c>
      <c r="AO22" s="159">
        <f>IF($F22=1,0,IF(AND($H22=1,AO$1&lt;=$Y22),$V22,IF(AND($H22=1,AO$1&gt;$Y22,AO$1&lt;=$Y22+$Z22),($T22*(1+$Z$1)^$Z22)/$Z22,IF(AND($H22=1,AO$1&gt;($Y22+$Z22),AO$1&lt;=($Y22+$Z22*2)),($T22*(1+$Z$1)^($Z22*2))/$Z22,IF(AND($H22=1,AO$1&gt;($Y22+$Z22*2),AO$1&lt;=($Y22+$Z22*3)),($T22*(1+$Z$1)^($Z22*3))/$Z22,IF(AND($H22=1,AO$1&gt;($Y22+$Z22*3),AO$1&lt;=($Y22+$Z22*4)),($T22*(1+$Z$1)^($Z22*4))/$Z22,IF(AND($G22=1,AO$1&lt;=$N22),0,IF(AND($G22=1,AO$1&gt;$N22,AO$1&lt;=($Y22+$Z22)),-1*PMT(VLOOKUP($P22,'9 - Finance Strategy Parameters'!$B$3:$C$6,2)/12,$Z22*12,$M22),IF(AND($G22=1,AO$1&gt;($Y22+$Z22),AO$1&lt;=($Y22+$Z22*2)),-1*PMT(VLOOKUP($P22,'9 - Finance Strategy Parameters'!$B$3:$C$6,2)/12,$Z22*12,$M22*(1+$Z$1)^($Z22*2)),IF(AND($G22=1,AO$1&gt;($Y22+$Z22*2),AO$1&lt;=($Y22+$Z22*3)),-1*PMT(VLOOKUP($P22,'9 - Finance Strategy Parameters'!$B$3:$C$6,2)/12,$Z22*12,$M22*(1+$Z$1)^($Z22*3)),"FAILURE"))))))))))</f>
        <v>0</v>
      </c>
      <c r="AP22" s="159">
        <f>IF($F22=1,0,IF(AND($H22=1,AP$1&lt;=$Y22),$V22,IF(AND($H22=1,AP$1&gt;$Y22,AP$1&lt;=$Y22+$Z22),($T22*(1+$Z$1)^$Z22)/$Z22,IF(AND($H22=1,AP$1&gt;($Y22+$Z22),AP$1&lt;=($Y22+$Z22*2)),($T22*(1+$Z$1)^($Z22*2))/$Z22,IF(AND($H22=1,AP$1&gt;($Y22+$Z22*2),AP$1&lt;=($Y22+$Z22*3)),($T22*(1+$Z$1)^($Z22*3))/$Z22,IF(AND($H22=1,AP$1&gt;($Y22+$Z22*3),AP$1&lt;=($Y22+$Z22*4)),($T22*(1+$Z$1)^($Z22*4))/$Z22,IF(AND($G22=1,AP$1&lt;=$N22),0,IF(AND($G22=1,AP$1&gt;$N22,AP$1&lt;=($Y22+$Z22)),-1*PMT(VLOOKUP($P22,'9 - Finance Strategy Parameters'!$B$3:$C$6,2)/12,$Z22*12,$M22),IF(AND($G22=1,AP$1&gt;($Y22+$Z22),AP$1&lt;=($Y22+$Z22*2)),-1*PMT(VLOOKUP($P22,'9 - Finance Strategy Parameters'!$B$3:$C$6,2)/12,$Z22*12,$M22*(1+$Z$1)^($Z22*2)),IF(AND($G22=1,AP$1&gt;($Y22+$Z22*2),AP$1&lt;=($Y22+$Z22*3)),-1*PMT(VLOOKUP($P22,'9 - Finance Strategy Parameters'!$B$3:$C$6,2)/12,$Z22*12,$M22*(1+$Z$1)^($Z22*3)),"FAILURE"))))))))))</f>
        <v>0</v>
      </c>
      <c r="AQ22" s="159">
        <f>IF($F22=1,0,IF(AND($H22=1,AQ$1&lt;=$Y22),$V22,IF(AND($H22=1,AQ$1&gt;$Y22,AQ$1&lt;=$Y22+$Z22),($T22*(1+$Z$1)^$Z22)/$Z22,IF(AND($H22=1,AQ$1&gt;($Y22+$Z22),AQ$1&lt;=($Y22+$Z22*2)),($T22*(1+$Z$1)^($Z22*2))/$Z22,IF(AND($H22=1,AQ$1&gt;($Y22+$Z22*2),AQ$1&lt;=($Y22+$Z22*3)),($T22*(1+$Z$1)^($Z22*3))/$Z22,IF(AND($H22=1,AQ$1&gt;($Y22+$Z22*3),AQ$1&lt;=($Y22+$Z22*4)),($T22*(1+$Z$1)^($Z22*4))/$Z22,IF(AND($G22=1,AQ$1&lt;=$N22),0,IF(AND($G22=1,AQ$1&gt;$N22,AQ$1&lt;=($Y22+$Z22)),-1*PMT(VLOOKUP($P22,'9 - Finance Strategy Parameters'!$B$3:$C$6,2)/12,$Z22*12,$M22),IF(AND($G22=1,AQ$1&gt;($Y22+$Z22),AQ$1&lt;=($Y22+$Z22*2)),-1*PMT(VLOOKUP($P22,'9 - Finance Strategy Parameters'!$B$3:$C$6,2)/12,$Z22*12,$M22*(1+$Z$1)^($Z22*2)),IF(AND($G22=1,AQ$1&gt;($Y22+$Z22*2),AQ$1&lt;=($Y22+$Z22*3)),-1*PMT(VLOOKUP($P22,'9 - Finance Strategy Parameters'!$B$3:$C$6,2)/12,$Z22*12,$M22*(1+$Z$1)^($Z22*3)),"FAILURE"))))))))))</f>
        <v>830.53992703736685</v>
      </c>
      <c r="AR22" s="159">
        <f>IF($F22=1,0,IF(AND($H22=1,AR$1&lt;=$Y22),$V22,IF(AND($H22=1,AR$1&gt;$Y22,AR$1&lt;=$Y22+$Z22),($T22*(1+$Z$1)^$Z22)/$Z22,IF(AND($H22=1,AR$1&gt;($Y22+$Z22),AR$1&lt;=($Y22+$Z22*2)),($T22*(1+$Z$1)^($Z22*2))/$Z22,IF(AND($H22=1,AR$1&gt;($Y22+$Z22*2),AR$1&lt;=($Y22+$Z22*3)),($T22*(1+$Z$1)^($Z22*3))/$Z22,IF(AND($H22=1,AR$1&gt;($Y22+$Z22*3),AR$1&lt;=($Y22+$Z22*4)),($T22*(1+$Z$1)^($Z22*4))/$Z22,IF(AND($G22=1,AR$1&lt;=$N22),0,IF(AND($G22=1,AR$1&gt;$N22,AR$1&lt;=($Y22+$Z22)),-1*PMT(VLOOKUP($P22,'9 - Finance Strategy Parameters'!$B$3:$C$6,2)/12,$Z22*12,$M22),IF(AND($G22=1,AR$1&gt;($Y22+$Z22),AR$1&lt;=($Y22+$Z22*2)),-1*PMT(VLOOKUP($P22,'9 - Finance Strategy Parameters'!$B$3:$C$6,2)/12,$Z22*12,$M22*(1+$Z$1)^($Z22*2)),IF(AND($G22=1,AR$1&gt;($Y22+$Z22*2),AR$1&lt;=($Y22+$Z22*3)),-1*PMT(VLOOKUP($P22,'9 - Finance Strategy Parameters'!$B$3:$C$6,2)/12,$Z22*12,$M22*(1+$Z$1)^($Z22*3)),"FAILURE"))))))))))</f>
        <v>830.53992703736685</v>
      </c>
      <c r="AS22" s="159">
        <f>IF($F22=1,0,IF(AND($H22=1,AS$1&lt;=$Y22),$V22,IF(AND($H22=1,AS$1&gt;$Y22,AS$1&lt;=$Y22+$Z22),($T22*(1+$Z$1)^$Z22)/$Z22,IF(AND($H22=1,AS$1&gt;($Y22+$Z22),AS$1&lt;=($Y22+$Z22*2)),($T22*(1+$Z$1)^($Z22*2))/$Z22,IF(AND($H22=1,AS$1&gt;($Y22+$Z22*2),AS$1&lt;=($Y22+$Z22*3)),($T22*(1+$Z$1)^($Z22*3))/$Z22,IF(AND($H22=1,AS$1&gt;($Y22+$Z22*3),AS$1&lt;=($Y22+$Z22*4)),($T22*(1+$Z$1)^($Z22*4))/$Z22,IF(AND($G22=1,AS$1&lt;=$N22),0,IF(AND($G22=1,AS$1&gt;$N22,AS$1&lt;=($Y22+$Z22)),-1*PMT(VLOOKUP($P22,'9 - Finance Strategy Parameters'!$B$3:$C$6,2)/12,$Z22*12,$M22),IF(AND($G22=1,AS$1&gt;($Y22+$Z22),AS$1&lt;=($Y22+$Z22*2)),-1*PMT(VLOOKUP($P22,'9 - Finance Strategy Parameters'!$B$3:$C$6,2)/12,$Z22*12,$M22*(1+$Z$1)^($Z22*2)),IF(AND($G22=1,AS$1&gt;($Y22+$Z22*2),AS$1&lt;=($Y22+$Z22*3)),-1*PMT(VLOOKUP($P22,'9 - Finance Strategy Parameters'!$B$3:$C$6,2)/12,$Z22*12,$M22*(1+$Z$1)^($Z22*3)),"FAILURE"))))))))))</f>
        <v>830.53992703736685</v>
      </c>
      <c r="AT22" s="159">
        <f>IF($F22=1,0,IF(AND($H22=1,AT$1&lt;=$Y22),$V22,IF(AND($H22=1,AT$1&gt;$Y22,AT$1&lt;=$Y22+$Z22),($T22*(1+$Z$1)^$Z22)/$Z22,IF(AND($H22=1,AT$1&gt;($Y22+$Z22),AT$1&lt;=($Y22+$Z22*2)),($T22*(1+$Z$1)^($Z22*2))/$Z22,IF(AND($H22=1,AT$1&gt;($Y22+$Z22*2),AT$1&lt;=($Y22+$Z22*3)),($T22*(1+$Z$1)^($Z22*3))/$Z22,IF(AND($H22=1,AT$1&gt;($Y22+$Z22*3),AT$1&lt;=($Y22+$Z22*4)),($T22*(1+$Z$1)^($Z22*4))/$Z22,IF(AND($G22=1,AT$1&lt;=$N22),0,IF(AND($G22=1,AT$1&gt;$N22,AT$1&lt;=($Y22+$Z22)),-1*PMT(VLOOKUP($P22,'9 - Finance Strategy Parameters'!$B$3:$C$6,2)/12,$Z22*12,$M22),IF(AND($G22=1,AT$1&gt;($Y22+$Z22),AT$1&lt;=($Y22+$Z22*2)),-1*PMT(VLOOKUP($P22,'9 - Finance Strategy Parameters'!$B$3:$C$6,2)/12,$Z22*12,$M22*(1+$Z$1)^($Z22*2)),IF(AND($G22=1,AT$1&gt;($Y22+$Z22*2),AT$1&lt;=($Y22+$Z22*3)),-1*PMT(VLOOKUP($P22,'9 - Finance Strategy Parameters'!$B$3:$C$6,2)/12,$Z22*12,$M22*(1+$Z$1)^($Z22*3)),"FAILURE"))))))))))</f>
        <v>830.53992703736685</v>
      </c>
      <c r="AU22" s="159">
        <f>IF($F22=1,0,IF(AND($H22=1,AU$1&lt;=$Y22),$V22,IF(AND($H22=1,AU$1&gt;$Y22,AU$1&lt;=$Y22+$Z22),($T22*(1+$Z$1)^$Z22)/$Z22,IF(AND($H22=1,AU$1&gt;($Y22+$Z22),AU$1&lt;=($Y22+$Z22*2)),($T22*(1+$Z$1)^($Z22*2))/$Z22,IF(AND($H22=1,AU$1&gt;($Y22+$Z22*2),AU$1&lt;=($Y22+$Z22*3)),($T22*(1+$Z$1)^($Z22*3))/$Z22,IF(AND($H22=1,AU$1&gt;($Y22+$Z22*3),AU$1&lt;=($Y22+$Z22*4)),($T22*(1+$Z$1)^($Z22*4))/$Z22,IF(AND($G22=1,AU$1&lt;=$N22),0,IF(AND($G22=1,AU$1&gt;$N22,AU$1&lt;=($Y22+$Z22)),-1*PMT(VLOOKUP($P22,'9 - Finance Strategy Parameters'!$B$3:$C$6,2)/12,$Z22*12,$M22),IF(AND($G22=1,AU$1&gt;($Y22+$Z22),AU$1&lt;=($Y22+$Z22*2)),-1*PMT(VLOOKUP($P22,'9 - Finance Strategy Parameters'!$B$3:$C$6,2)/12,$Z22*12,$M22*(1+$Z$1)^($Z22*2)),IF(AND($G22=1,AU$1&gt;($Y22+$Z22*2),AU$1&lt;=($Y22+$Z22*3)),-1*PMT(VLOOKUP($P22,'9 - Finance Strategy Parameters'!$B$3:$C$6,2)/12,$Z22*12,$M22*(1+$Z$1)^($Z22*3)),"FAILURE"))))))))))</f>
        <v>830.53992703736685</v>
      </c>
      <c r="AV22" s="159">
        <f>IF($F22=1,0,IF(AND($H22=1,AV$1&lt;=$Y22),$V22,IF(AND($H22=1,AV$1&gt;$Y22,AV$1&lt;=$Y22+$Z22),($T22*(1+$Z$1)^$Z22)/$Z22,IF(AND($H22=1,AV$1&gt;($Y22+$Z22),AV$1&lt;=($Y22+$Z22*2)),($T22*(1+$Z$1)^($Z22*2))/$Z22,IF(AND($H22=1,AV$1&gt;($Y22+$Z22*2),AV$1&lt;=($Y22+$Z22*3)),($T22*(1+$Z$1)^($Z22*3))/$Z22,IF(AND($H22=1,AV$1&gt;($Y22+$Z22*3),AV$1&lt;=($Y22+$Z22*4)),($T22*(1+$Z$1)^($Z22*4))/$Z22,IF(AND($G22=1,AV$1&lt;=$N22),0,IF(AND($G22=1,AV$1&gt;$N22,AV$1&lt;=($Y22+$Z22)),-1*PMT(VLOOKUP($P22,'9 - Finance Strategy Parameters'!$B$3:$C$6,2)/12,$Z22*12,$M22),IF(AND($G22=1,AV$1&gt;($Y22+$Z22),AV$1&lt;=($Y22+$Z22*2)),-1*PMT(VLOOKUP($P22,'9 - Finance Strategy Parameters'!$B$3:$C$6,2)/12,$Z22*12,$M22*(1+$Z$1)^($Z22*2)),IF(AND($G22=1,AV$1&gt;($Y22+$Z22*2),AV$1&lt;=($Y22+$Z22*3)),-1*PMT(VLOOKUP($P22,'9 - Finance Strategy Parameters'!$B$3:$C$6,2)/12,$Z22*12,$M22*(1+$Z$1)^($Z22*3)),"FAILURE"))))))))))</f>
        <v>830.53992703736685</v>
      </c>
      <c r="AW22" s="159">
        <f>IF($F22=1,0,IF(AND($H22=1,AW$1&lt;=$Y22),$V22,IF(AND($H22=1,AW$1&gt;$Y22,AW$1&lt;=$Y22+$Z22),($T22*(1+$Z$1)^$Z22)/$Z22,IF(AND($H22=1,AW$1&gt;($Y22+$Z22),AW$1&lt;=($Y22+$Z22*2)),($T22*(1+$Z$1)^($Z22*2))/$Z22,IF(AND($H22=1,AW$1&gt;($Y22+$Z22*2),AW$1&lt;=($Y22+$Z22*3)),($T22*(1+$Z$1)^($Z22*3))/$Z22,IF(AND($H22=1,AW$1&gt;($Y22+$Z22*3),AW$1&lt;=($Y22+$Z22*4)),($T22*(1+$Z$1)^($Z22*4))/$Z22,IF(AND($G22=1,AW$1&lt;=$N22),0,IF(AND($G22=1,AW$1&gt;$N22,AW$1&lt;=($Y22+$Z22)),-1*PMT(VLOOKUP($P22,'9 - Finance Strategy Parameters'!$B$3:$C$6,2)/12,$Z22*12,$M22),IF(AND($G22=1,AW$1&gt;($Y22+$Z22),AW$1&lt;=($Y22+$Z22*2)),-1*PMT(VLOOKUP($P22,'9 - Finance Strategy Parameters'!$B$3:$C$6,2)/12,$Z22*12,$M22*(1+$Z$1)^($Z22*2)),IF(AND($G22=1,AW$1&gt;($Y22+$Z22*2),AW$1&lt;=($Y22+$Z22*3)),-1*PMT(VLOOKUP($P22,'9 - Finance Strategy Parameters'!$B$3:$C$6,2)/12,$Z22*12,$M22*(1+$Z$1)^($Z22*3)),"FAILURE"))))))))))</f>
        <v>830.53992703736685</v>
      </c>
      <c r="AX22" s="159">
        <f>IF($F22=1,0,IF(AND($H22=1,AX$1&lt;=$Y22),$V22,IF(AND($H22=1,AX$1&gt;$Y22,AX$1&lt;=$Y22+$Z22),($T22*(1+$Z$1)^$Z22)/$Z22,IF(AND($H22=1,AX$1&gt;($Y22+$Z22),AX$1&lt;=($Y22+$Z22*2)),($T22*(1+$Z$1)^($Z22*2))/$Z22,IF(AND($H22=1,AX$1&gt;($Y22+$Z22*2),AX$1&lt;=($Y22+$Z22*3)),($T22*(1+$Z$1)^($Z22*3))/$Z22,IF(AND($H22=1,AX$1&gt;($Y22+$Z22*3),AX$1&lt;=($Y22+$Z22*4)),($T22*(1+$Z$1)^($Z22*4))/$Z22,IF(AND($G22=1,AX$1&lt;=$N22),0,IF(AND($G22=1,AX$1&gt;$N22,AX$1&lt;=($Y22+$Z22)),-1*PMT(VLOOKUP($P22,'9 - Finance Strategy Parameters'!$B$3:$C$6,2)/12,$Z22*12,$M22),IF(AND($G22=1,AX$1&gt;($Y22+$Z22),AX$1&lt;=($Y22+$Z22*2)),-1*PMT(VLOOKUP($P22,'9 - Finance Strategy Parameters'!$B$3:$C$6,2)/12,$Z22*12,$M22*(1+$Z$1)^($Z22*2)),IF(AND($G22=1,AX$1&gt;($Y22+$Z22*2),AX$1&lt;=($Y22+$Z22*3)),-1*PMT(VLOOKUP($P22,'9 - Finance Strategy Parameters'!$B$3:$C$6,2)/12,$Z22*12,$M22*(1+$Z$1)^($Z22*3)),"FAILURE"))))))))))</f>
        <v>830.53992703736685</v>
      </c>
      <c r="AY22" s="159">
        <f>IF($F22=1,0,IF(AND($H22=1,AY$1&lt;=$Y22),$V22,IF(AND($H22=1,AY$1&gt;$Y22,AY$1&lt;=$Y22+$Z22),($T22*(1+$Z$1)^$Z22)/$Z22,IF(AND($H22=1,AY$1&gt;($Y22+$Z22),AY$1&lt;=($Y22+$Z22*2)),($T22*(1+$Z$1)^($Z22*2))/$Z22,IF(AND($H22=1,AY$1&gt;($Y22+$Z22*2),AY$1&lt;=($Y22+$Z22*3)),($T22*(1+$Z$1)^($Z22*3))/$Z22,IF(AND($H22=1,AY$1&gt;($Y22+$Z22*3),AY$1&lt;=($Y22+$Z22*4)),($T22*(1+$Z$1)^($Z22*4))/$Z22,IF(AND($G22=1,AY$1&lt;=$N22),0,IF(AND($G22=1,AY$1&gt;$N22,AY$1&lt;=($Y22+$Z22)),-1*PMT(VLOOKUP($P22,'9 - Finance Strategy Parameters'!$B$3:$C$6,2)/12,$Z22*12,$M22),IF(AND($G22=1,AY$1&gt;($Y22+$Z22),AY$1&lt;=($Y22+$Z22*2)),-1*PMT(VLOOKUP($P22,'9 - Finance Strategy Parameters'!$B$3:$C$6,2)/12,$Z22*12,$M22*(1+$Z$1)^($Z22*2)),IF(AND($G22=1,AY$1&gt;($Y22+$Z22*2),AY$1&lt;=($Y22+$Z22*3)),-1*PMT(VLOOKUP($P22,'9 - Finance Strategy Parameters'!$B$3:$C$6,2)/12,$Z22*12,$M22*(1+$Z$1)^($Z22*3)),"FAILURE"))))))))))</f>
        <v>830.53992703736685</v>
      </c>
      <c r="AZ22" s="159">
        <f>IF($F22=1,0,IF(AND($H22=1,AZ$1&lt;=$Y22),$V22,IF(AND($H22=1,AZ$1&gt;$Y22,AZ$1&lt;=$Y22+$Z22),($T22*(1+$Z$1)^$Z22)/$Z22,IF(AND($H22=1,AZ$1&gt;($Y22+$Z22),AZ$1&lt;=($Y22+$Z22*2)),($T22*(1+$Z$1)^($Z22*2))/$Z22,IF(AND($H22=1,AZ$1&gt;($Y22+$Z22*2),AZ$1&lt;=($Y22+$Z22*3)),($T22*(1+$Z$1)^($Z22*3))/$Z22,IF(AND($H22=1,AZ$1&gt;($Y22+$Z22*3),AZ$1&lt;=($Y22+$Z22*4)),($T22*(1+$Z$1)^($Z22*4))/$Z22,IF(AND($G22=1,AZ$1&lt;=$N22),0,IF(AND($G22=1,AZ$1&gt;$N22,AZ$1&lt;=($Y22+$Z22)),-1*PMT(VLOOKUP($P22,'9 - Finance Strategy Parameters'!$B$3:$C$6,2)/12,$Z22*12,$M22),IF(AND($G22=1,AZ$1&gt;($Y22+$Z22),AZ$1&lt;=($Y22+$Z22*2)),-1*PMT(VLOOKUP($P22,'9 - Finance Strategy Parameters'!$B$3:$C$6,2)/12,$Z22*12,$M22*(1+$Z$1)^($Z22*2)),IF(AND($G22=1,AZ$1&gt;($Y22+$Z22*2),AZ$1&lt;=($Y22+$Z22*3)),-1*PMT(VLOOKUP($P22,'9 - Finance Strategy Parameters'!$B$3:$C$6,2)/12,$Z22*12,$M22*(1+$Z$1)^($Z22*3)),"FAILURE"))))))))))</f>
        <v>830.53992703736685</v>
      </c>
      <c r="BA22" s="159">
        <f>IF($F22=1,0,IF(AND($H22=1,BA$1&lt;=$Y22),$V22,IF(AND($H22=1,BA$1&gt;$Y22,BA$1&lt;=$Y22+$Z22),($T22*(1+$Z$1)^$Z22)/$Z22,IF(AND($H22=1,BA$1&gt;($Y22+$Z22),BA$1&lt;=($Y22+$Z22*2)),($T22*(1+$Z$1)^($Z22*2))/$Z22,IF(AND($H22=1,BA$1&gt;($Y22+$Z22*2),BA$1&lt;=($Y22+$Z22*3)),($T22*(1+$Z$1)^($Z22*3))/$Z22,IF(AND($H22=1,BA$1&gt;($Y22+$Z22*3),BA$1&lt;=($Y22+$Z22*4)),($T22*(1+$Z$1)^($Z22*4))/$Z22,IF(AND($G22=1,BA$1&lt;=$N22),0,IF(AND($G22=1,BA$1&gt;$N22,BA$1&lt;=($Y22+$Z22)),-1*PMT(VLOOKUP($P22,'9 - Finance Strategy Parameters'!$B$3:$C$6,2)/12,$Z22*12,$M22),IF(AND($G22=1,BA$1&gt;($Y22+$Z22),BA$1&lt;=($Y22+$Z22*2)),-1*PMT(VLOOKUP($P22,'9 - Finance Strategy Parameters'!$B$3:$C$6,2)/12,$Z22*12,$M22*(1+$Z$1)^($Z22*2)),IF(AND($G22=1,BA$1&gt;($Y22+$Z22*2),BA$1&lt;=($Y22+$Z22*3)),-1*PMT(VLOOKUP($P22,'9 - Finance Strategy Parameters'!$B$3:$C$6,2)/12,$Z22*12,$M22*(1+$Z$1)^($Z22*3)),"FAILURE"))))))))))</f>
        <v>830.53992703736685</v>
      </c>
      <c r="BB22" s="159">
        <f>IF($F22=1,0,IF(AND($H22=1,BB$1&lt;=$Y22),$V22,IF(AND($H22=1,BB$1&gt;$Y22,BB$1&lt;=$Y22+$Z22),($T22*(1+$Z$1)^$Z22)/$Z22,IF(AND($H22=1,BB$1&gt;($Y22+$Z22),BB$1&lt;=($Y22+$Z22*2)),($T22*(1+$Z$1)^($Z22*2))/$Z22,IF(AND($H22=1,BB$1&gt;($Y22+$Z22*2),BB$1&lt;=($Y22+$Z22*3)),($T22*(1+$Z$1)^($Z22*3))/$Z22,IF(AND($H22=1,BB$1&gt;($Y22+$Z22*3),BB$1&lt;=($Y22+$Z22*4)),($T22*(1+$Z$1)^($Z22*4))/$Z22,IF(AND($G22=1,BB$1&lt;=$N22),0,IF(AND($G22=1,BB$1&gt;$N22,BB$1&lt;=($Y22+$Z22)),-1*PMT(VLOOKUP($P22,'9 - Finance Strategy Parameters'!$B$3:$C$6,2)/12,$Z22*12,$M22),IF(AND($G22=1,BB$1&gt;($Y22+$Z22),BB$1&lt;=($Y22+$Z22*2)),-1*PMT(VLOOKUP($P22,'9 - Finance Strategy Parameters'!$B$3:$C$6,2)/12,$Z22*12,$M22*(1+$Z$1)^($Z22*2)),IF(AND($G22=1,BB$1&gt;($Y22+$Z22*2),BB$1&lt;=($Y22+$Z22*3)),-1*PMT(VLOOKUP($P22,'9 - Finance Strategy Parameters'!$B$3:$C$6,2)/12,$Z22*12,$M22*(1+$Z$1)^($Z22*3)),"FAILURE"))))))))))</f>
        <v>830.53992703736685</v>
      </c>
      <c r="BC22" s="159">
        <f>IF($F22=1,0,IF(AND($H22=1,BC$1&lt;=$Y22),$V22,IF(AND($H22=1,BC$1&gt;$Y22,BC$1&lt;=$Y22+$Z22),($T22*(1+$Z$1)^$Z22)/$Z22,IF(AND($H22=1,BC$1&gt;($Y22+$Z22),BC$1&lt;=($Y22+$Z22*2)),($T22*(1+$Z$1)^($Z22*2))/$Z22,IF(AND($H22=1,BC$1&gt;($Y22+$Z22*2),BC$1&lt;=($Y22+$Z22*3)),($T22*(1+$Z$1)^($Z22*3))/$Z22,IF(AND($H22=1,BC$1&gt;($Y22+$Z22*3),BC$1&lt;=($Y22+$Z22*4)),($T22*(1+$Z$1)^($Z22*4))/$Z22,IF(AND($G22=1,BC$1&lt;=$N22),0,IF(AND($G22=1,BC$1&gt;$N22,BC$1&lt;=($Y22+$Z22)),-1*PMT(VLOOKUP($P22,'9 - Finance Strategy Parameters'!$B$3:$C$6,2)/12,$Z22*12,$M22),IF(AND($G22=1,BC$1&gt;($Y22+$Z22),BC$1&lt;=($Y22+$Z22*2)),-1*PMT(VLOOKUP($P22,'9 - Finance Strategy Parameters'!$B$3:$C$6,2)/12,$Z22*12,$M22*(1+$Z$1)^($Z22*2)),IF(AND($G22=1,BC$1&gt;($Y22+$Z22*2),BC$1&lt;=($Y22+$Z22*3)),-1*PMT(VLOOKUP($P22,'9 - Finance Strategy Parameters'!$B$3:$C$6,2)/12,$Z22*12,$M22*(1+$Z$1)^($Z22*3)),"FAILURE"))))))))))</f>
        <v>830.53992703736685</v>
      </c>
      <c r="BD22" s="159">
        <f>IF($F22=1,0,IF(AND($H22=1,BD$1&lt;=$Y22),$V22,IF(AND($H22=1,BD$1&gt;$Y22,BD$1&lt;=$Y22+$Z22),($T22*(1+$Z$1)^$Z22)/$Z22,IF(AND($H22=1,BD$1&gt;($Y22+$Z22),BD$1&lt;=($Y22+$Z22*2)),($T22*(1+$Z$1)^($Z22*2))/$Z22,IF(AND($H22=1,BD$1&gt;($Y22+$Z22*2),BD$1&lt;=($Y22+$Z22*3)),($T22*(1+$Z$1)^($Z22*3))/$Z22,IF(AND($H22=1,BD$1&gt;($Y22+$Z22*3),BD$1&lt;=($Y22+$Z22*4)),($T22*(1+$Z$1)^($Z22*4))/$Z22,IF(AND($G22=1,BD$1&lt;=$N22),0,IF(AND($G22=1,BD$1&gt;$N22,BD$1&lt;=($Y22+$Z22)),-1*PMT(VLOOKUP($P22,'9 - Finance Strategy Parameters'!$B$3:$C$6,2)/12,$Z22*12,$M22),IF(AND($G22=1,BD$1&gt;($Y22+$Z22),BD$1&lt;=($Y22+$Z22*2)),-1*PMT(VLOOKUP($P22,'9 - Finance Strategy Parameters'!$B$3:$C$6,2)/12,$Z22*12,$M22*(1+$Z$1)^($Z22*2)),IF(AND($G22=1,BD$1&gt;($Y22+$Z22*2),BD$1&lt;=($Y22+$Z22*3)),-1*PMT(VLOOKUP($P22,'9 - Finance Strategy Parameters'!$B$3:$C$6,2)/12,$Z22*12,$M22*(1+$Z$1)^($Z22*3)),"FAILURE"))))))))))</f>
        <v>830.53992703736685</v>
      </c>
      <c r="BE22" s="159">
        <f>IF($F22=1,0,IF(AND($H22=1,BE$1&lt;=$Y22),$V22,IF(AND($H22=1,BE$1&gt;$Y22,BE$1&lt;=$Y22+$Z22),($T22*(1+$Z$1)^$Z22)/$Z22,IF(AND($H22=1,BE$1&gt;($Y22+$Z22),BE$1&lt;=($Y22+$Z22*2)),($T22*(1+$Z$1)^($Z22*2))/$Z22,IF(AND($H22=1,BE$1&gt;($Y22+$Z22*2),BE$1&lt;=($Y22+$Z22*3)),($T22*(1+$Z$1)^($Z22*3))/$Z22,IF(AND($H22=1,BE$1&gt;($Y22+$Z22*3),BE$1&lt;=($Y22+$Z22*4)),($T22*(1+$Z$1)^($Z22*4))/$Z22,IF(AND($G22=1,BE$1&lt;=$N22),0,IF(AND($G22=1,BE$1&gt;$N22,BE$1&lt;=($Y22+$Z22)),-1*PMT(VLOOKUP($P22,'9 - Finance Strategy Parameters'!$B$3:$C$6,2)/12,$Z22*12,$M22),IF(AND($G22=1,BE$1&gt;($Y22+$Z22),BE$1&lt;=($Y22+$Z22*2)),-1*PMT(VLOOKUP($P22,'9 - Finance Strategy Parameters'!$B$3:$C$6,2)/12,$Z22*12,$M22*(1+$Z$1)^($Z22*2)),IF(AND($G22=1,BE$1&gt;($Y22+$Z22*2),BE$1&lt;=($Y22+$Z22*3)),-1*PMT(VLOOKUP($P22,'9 - Finance Strategy Parameters'!$B$3:$C$6,2)/12,$Z22*12,$M22*(1+$Z$1)^($Z22*3)),"FAILURE"))))))))))</f>
        <v>830.53992703736685</v>
      </c>
      <c r="BF22" s="159">
        <f>IF($F22=1,0,IF(AND($H22=1,BF$1&lt;=$Y22),$V22,IF(AND($H22=1,BF$1&gt;$Y22,BF$1&lt;=$Y22+$Z22),($T22*(1+$Z$1)^$Z22)/$Z22,IF(AND($H22=1,BF$1&gt;($Y22+$Z22),BF$1&lt;=($Y22+$Z22*2)),($T22*(1+$Z$1)^($Z22*2))/$Z22,IF(AND($H22=1,BF$1&gt;($Y22+$Z22*2),BF$1&lt;=($Y22+$Z22*3)),($T22*(1+$Z$1)^($Z22*3))/$Z22,IF(AND($H22=1,BF$1&gt;($Y22+$Z22*3),BF$1&lt;=($Y22+$Z22*4)),($T22*(1+$Z$1)^($Z22*4))/$Z22,IF(AND($G22=1,BF$1&lt;=$N22),0,IF(AND($G22=1,BF$1&gt;$N22,BF$1&lt;=($Y22+$Z22)),-1*PMT(VLOOKUP($P22,'9 - Finance Strategy Parameters'!$B$3:$C$6,2)/12,$Z22*12,$M22),IF(AND($G22=1,BF$1&gt;($Y22+$Z22),BF$1&lt;=($Y22+$Z22*2)),-1*PMT(VLOOKUP($P22,'9 - Finance Strategy Parameters'!$B$3:$C$6,2)/12,$Z22*12,$M22*(1+$Z$1)^($Z22*2)),IF(AND($G22=1,BF$1&gt;($Y22+$Z22*2),BF$1&lt;=($Y22+$Z22*3)),-1*PMT(VLOOKUP($P22,'9 - Finance Strategy Parameters'!$B$3:$C$6,2)/12,$Z22*12,$M22*(1+$Z$1)^($Z22*3)),"FAILURE"))))))))))</f>
        <v>830.53992703736685</v>
      </c>
      <c r="BG22" s="159">
        <f>IF($F22=1,0,IF(AND($H22=1,BG$1&lt;=$Y22),$V22,IF(AND($H22=1,BG$1&gt;$Y22,BG$1&lt;=$Y22+$Z22),($T22*(1+$Z$1)^$Z22)/$Z22,IF(AND($H22=1,BG$1&gt;($Y22+$Z22),BG$1&lt;=($Y22+$Z22*2)),($T22*(1+$Z$1)^($Z22*2))/$Z22,IF(AND($H22=1,BG$1&gt;($Y22+$Z22*2),BG$1&lt;=($Y22+$Z22*3)),($T22*(1+$Z$1)^($Z22*3))/$Z22,IF(AND($H22=1,BG$1&gt;($Y22+$Z22*3),BG$1&lt;=($Y22+$Z22*4)),($T22*(1+$Z$1)^($Z22*4))/$Z22,IF(AND($G22=1,BG$1&lt;=$N22),0,IF(AND($G22=1,BG$1&gt;$N22,BG$1&lt;=($Y22+$Z22)),-1*PMT(VLOOKUP($P22,'9 - Finance Strategy Parameters'!$B$3:$C$6,2)/12,$Z22*12,$M22),IF(AND($G22=1,BG$1&gt;($Y22+$Z22),BG$1&lt;=($Y22+$Z22*2)),-1*PMT(VLOOKUP($P22,'9 - Finance Strategy Parameters'!$B$3:$C$6,2)/12,$Z22*12,$M22*(1+$Z$1)^($Z22*2)),IF(AND($G22=1,BG$1&gt;($Y22+$Z22*2),BG$1&lt;=($Y22+$Z22*3)),-1*PMT(VLOOKUP($P22,'9 - Finance Strategy Parameters'!$B$3:$C$6,2)/12,$Z22*12,$M22*(1+$Z$1)^($Z22*3)),"FAILURE"))))))))))</f>
        <v>830.53992703736685</v>
      </c>
      <c r="BH22" s="159">
        <f>IF($F22=1,0,IF(AND($H22=1,BH$1&lt;=$Y22),$V22,IF(AND($H22=1,BH$1&gt;$Y22,BH$1&lt;=$Y22+$Z22),($T22*(1+$Z$1)^$Z22)/$Z22,IF(AND($H22=1,BH$1&gt;($Y22+$Z22),BH$1&lt;=($Y22+$Z22*2)),($T22*(1+$Z$1)^($Z22*2))/$Z22,IF(AND($H22=1,BH$1&gt;($Y22+$Z22*2),BH$1&lt;=($Y22+$Z22*3)),($T22*(1+$Z$1)^($Z22*3))/$Z22,IF(AND($H22=1,BH$1&gt;($Y22+$Z22*3),BH$1&lt;=($Y22+$Z22*4)),($T22*(1+$Z$1)^($Z22*4))/$Z22,IF(AND($G22=1,BH$1&lt;=$N22),0,IF(AND($G22=1,BH$1&gt;$N22,BH$1&lt;=($Y22+$Z22)),-1*PMT(VLOOKUP($P22,'9 - Finance Strategy Parameters'!$B$3:$C$6,2)/12,$Z22*12,$M22),IF(AND($G22=1,BH$1&gt;($Y22+$Z22),BH$1&lt;=($Y22+$Z22*2)),-1*PMT(VLOOKUP($P22,'9 - Finance Strategy Parameters'!$B$3:$C$6,2)/12,$Z22*12,$M22*(1+$Z$1)^($Z22*2)),IF(AND($G22=1,BH$1&gt;($Y22+$Z22*2),BH$1&lt;=($Y22+$Z22*3)),-1*PMT(VLOOKUP($P22,'9 - Finance Strategy Parameters'!$B$3:$C$6,2)/12,$Z22*12,$M22*(1+$Z$1)^($Z22*3)),"FAILURE"))))))))))</f>
        <v>830.53992703736685</v>
      </c>
      <c r="BI22" s="159">
        <f>IF($F22=1,0,IF(AND($H22=1,BI$1&lt;=$Y22),$V22,IF(AND($H22=1,BI$1&gt;$Y22,BI$1&lt;=$Y22+$Z22),($T22*(1+$Z$1)^$Z22)/$Z22,IF(AND($H22=1,BI$1&gt;($Y22+$Z22),BI$1&lt;=($Y22+$Z22*2)),($T22*(1+$Z$1)^($Z22*2))/$Z22,IF(AND($H22=1,BI$1&gt;($Y22+$Z22*2),BI$1&lt;=($Y22+$Z22*3)),($T22*(1+$Z$1)^($Z22*3))/$Z22,IF(AND($H22=1,BI$1&gt;($Y22+$Z22*3),BI$1&lt;=($Y22+$Z22*4)),($T22*(1+$Z$1)^($Z22*4))/$Z22,IF(AND($G22=1,BI$1&lt;=$N22),0,IF(AND($G22=1,BI$1&gt;$N22,BI$1&lt;=($Y22+$Z22)),-1*PMT(VLOOKUP($P22,'9 - Finance Strategy Parameters'!$B$3:$C$6,2)/12,$Z22*12,$M22),IF(AND($G22=1,BI$1&gt;($Y22+$Z22),BI$1&lt;=($Y22+$Z22*2)),-1*PMT(VLOOKUP($P22,'9 - Finance Strategy Parameters'!$B$3:$C$6,2)/12,$Z22*12,$M22*(1+$Z$1)^($Z22*2)),IF(AND($G22=1,BI$1&gt;($Y22+$Z22*2),BI$1&lt;=($Y22+$Z22*3)),-1*PMT(VLOOKUP($P22,'9 - Finance Strategy Parameters'!$B$3:$C$6,2)/12,$Z22*12,$M22*(1+$Z$1)^($Z22*3)),"FAILURE"))))))))))</f>
        <v>830.53992703736685</v>
      </c>
      <c r="BJ22" s="159">
        <f>IF($F22=1,0,IF(AND($H22=1,BJ$1&lt;=$Y22),$V22,IF(AND($H22=1,BJ$1&gt;$Y22,BJ$1&lt;=$Y22+$Z22),($T22*(1+$Z$1)^$Z22)/$Z22,IF(AND($H22=1,BJ$1&gt;($Y22+$Z22),BJ$1&lt;=($Y22+$Z22*2)),($T22*(1+$Z$1)^($Z22*2))/$Z22,IF(AND($H22=1,BJ$1&gt;($Y22+$Z22*2),BJ$1&lt;=($Y22+$Z22*3)),($T22*(1+$Z$1)^($Z22*3))/$Z22,IF(AND($H22=1,BJ$1&gt;($Y22+$Z22*3),BJ$1&lt;=($Y22+$Z22*4)),($T22*(1+$Z$1)^($Z22*4))/$Z22,IF(AND($G22=1,BJ$1&lt;=$N22),0,IF(AND($G22=1,BJ$1&gt;$N22,BJ$1&lt;=($Y22+$Z22)),-1*PMT(VLOOKUP($P22,'9 - Finance Strategy Parameters'!$B$3:$C$6,2)/12,$Z22*12,$M22),IF(AND($G22=1,BJ$1&gt;($Y22+$Z22),BJ$1&lt;=($Y22+$Z22*2)),-1*PMT(VLOOKUP($P22,'9 - Finance Strategy Parameters'!$B$3:$C$6,2)/12,$Z22*12,$M22*(1+$Z$1)^($Z22*2)),IF(AND($G22=1,BJ$1&gt;($Y22+$Z22*2),BJ$1&lt;=($Y22+$Z22*3)),-1*PMT(VLOOKUP($P22,'9 - Finance Strategy Parameters'!$B$3:$C$6,2)/12,$Z22*12,$M22*(1+$Z$1)^($Z22*3)),"FAILURE"))))))))))</f>
        <v>830.53992703736685</v>
      </c>
      <c r="BK22" s="159">
        <f>IF($F22=1,0,IF(AND($H22=1,BK$1&lt;=$Y22),$V22,IF(AND($H22=1,BK$1&gt;$Y22,BK$1&lt;=$Y22+$Z22),($T22*(1+$Z$1)^$Z22)/$Z22,IF(AND($H22=1,BK$1&gt;($Y22+$Z22),BK$1&lt;=($Y22+$Z22*2)),($T22*(1+$Z$1)^($Z22*2))/$Z22,IF(AND($H22=1,BK$1&gt;($Y22+$Z22*2),BK$1&lt;=($Y22+$Z22*3)),($T22*(1+$Z$1)^($Z22*3))/$Z22,IF(AND($H22=1,BK$1&gt;($Y22+$Z22*3),BK$1&lt;=($Y22+$Z22*4)),($T22*(1+$Z$1)^($Z22*4))/$Z22,IF(AND($G22=1,BK$1&lt;=$N22),0,IF(AND($G22=1,BK$1&gt;$N22,BK$1&lt;=($Y22+$Z22)),-1*PMT(VLOOKUP($P22,'9 - Finance Strategy Parameters'!$B$3:$C$6,2)/12,$Z22*12,$M22),IF(AND($G22=1,BK$1&gt;($Y22+$Z22),BK$1&lt;=($Y22+$Z22*2)),-1*PMT(VLOOKUP($P22,'9 - Finance Strategy Parameters'!$B$3:$C$6,2)/12,$Z22*12,$M22*(1+$Z$1)^($Z22*2)),IF(AND($G22=1,BK$1&gt;($Y22+$Z22*2),BK$1&lt;=($Y22+$Z22*3)),-1*PMT(VLOOKUP($P22,'9 - Finance Strategy Parameters'!$B$3:$C$6,2)/12,$Z22*12,$M22*(1+$Z$1)^($Z22*3)),"FAILURE"))))))))))</f>
        <v>830.53992703736685</v>
      </c>
      <c r="BL22" s="159">
        <f>IF($F22=1,0,IF(AND($H22=1,BL$1&lt;=$Y22),$V22,IF(AND($H22=1,BL$1&gt;$Y22,BL$1&lt;=$Y22+$Z22),($T22*(1+$Z$1)^$Z22)/$Z22,IF(AND($H22=1,BL$1&gt;($Y22+$Z22),BL$1&lt;=($Y22+$Z22*2)),($T22*(1+$Z$1)^($Z22*2))/$Z22,IF(AND($H22=1,BL$1&gt;($Y22+$Z22*2),BL$1&lt;=($Y22+$Z22*3)),($T22*(1+$Z$1)^($Z22*3))/$Z22,IF(AND($H22=1,BL$1&gt;($Y22+$Z22*3),BL$1&lt;=($Y22+$Z22*4)),($T22*(1+$Z$1)^($Z22*4))/$Z22,IF(AND($G22=1,BL$1&lt;=$N22),0,IF(AND($G22=1,BL$1&gt;$N22,BL$1&lt;=($Y22+$Z22)),-1*PMT(VLOOKUP($P22,'9 - Finance Strategy Parameters'!$B$3:$C$6,2)/12,$Z22*12,$M22),IF(AND($G22=1,BL$1&gt;($Y22+$Z22),BL$1&lt;=($Y22+$Z22*2)),-1*PMT(VLOOKUP($P22,'9 - Finance Strategy Parameters'!$B$3:$C$6,2)/12,$Z22*12,$M22*(1+$Z$1)^($Z22*2)),IF(AND($G22=1,BL$1&gt;($Y22+$Z22*2),BL$1&lt;=($Y22+$Z22*3)),-1*PMT(VLOOKUP($P22,'9 - Finance Strategy Parameters'!$B$3:$C$6,2)/12,$Z22*12,$M22*(1+$Z$1)^($Z22*3)),"FAILURE"))))))))))</f>
        <v>830.53992703736685</v>
      </c>
      <c r="BM22" s="159">
        <f>IF($F22=1,0,IF(AND($H22=1,BM$1&lt;=$Y22),$V22,IF(AND($H22=1,BM$1&gt;$Y22,BM$1&lt;=$Y22+$Z22),($T22*(1+$Z$1)^$Z22)/$Z22,IF(AND($H22=1,BM$1&gt;($Y22+$Z22),BM$1&lt;=($Y22+$Z22*2)),($T22*(1+$Z$1)^($Z22*2))/$Z22,IF(AND($H22=1,BM$1&gt;($Y22+$Z22*2),BM$1&lt;=($Y22+$Z22*3)),($T22*(1+$Z$1)^($Z22*3))/$Z22,IF(AND($H22=1,BM$1&gt;($Y22+$Z22*3),BM$1&lt;=($Y22+$Z22*4)),($T22*(1+$Z$1)^($Z22*4))/$Z22,IF(AND($G22=1,BM$1&lt;=$N22),0,IF(AND($G22=1,BM$1&gt;$N22,BM$1&lt;=($Y22+$Z22)),-1*PMT(VLOOKUP($P22,'9 - Finance Strategy Parameters'!$B$3:$C$6,2)/12,$Z22*12,$M22),IF(AND($G22=1,BM$1&gt;($Y22+$Z22),BM$1&lt;=($Y22+$Z22*2)),-1*PMT(VLOOKUP($P22,'9 - Finance Strategy Parameters'!$B$3:$C$6,2)/12,$Z22*12,$M22*(1+$Z$1)^($Z22*2)),IF(AND($G22=1,BM$1&gt;($Y22+$Z22*2),BM$1&lt;=($Y22+$Z22*3)),-1*PMT(VLOOKUP($P22,'9 - Finance Strategy Parameters'!$B$3:$C$6,2)/12,$Z22*12,$M22*(1+$Z$1)^($Z22*3)),"FAILURE"))))))))))</f>
        <v>830.53992703736685</v>
      </c>
      <c r="BN22" s="159">
        <f>IF($F22=1,0,IF(AND($H22=1,BN$1&lt;=$Y22),$V22,IF(AND($H22=1,BN$1&gt;$Y22,BN$1&lt;=$Y22+$Z22),($T22*(1+$Z$1)^$Z22)/$Z22,IF(AND($H22=1,BN$1&gt;($Y22+$Z22),BN$1&lt;=($Y22+$Z22*2)),($T22*(1+$Z$1)^($Z22*2))/$Z22,IF(AND($H22=1,BN$1&gt;($Y22+$Z22*2),BN$1&lt;=($Y22+$Z22*3)),($T22*(1+$Z$1)^($Z22*3))/$Z22,IF(AND($H22=1,BN$1&gt;($Y22+$Z22*3),BN$1&lt;=($Y22+$Z22*4)),($T22*(1+$Z$1)^($Z22*4))/$Z22,IF(AND($G22=1,BN$1&lt;=$N22),0,IF(AND($G22=1,BN$1&gt;$N22,BN$1&lt;=($Y22+$Z22)),-1*PMT(VLOOKUP($P22,'9 - Finance Strategy Parameters'!$B$3:$C$6,2)/12,$Z22*12,$M22),IF(AND($G22=1,BN$1&gt;($Y22+$Z22),BN$1&lt;=($Y22+$Z22*2)),-1*PMT(VLOOKUP($P22,'9 - Finance Strategy Parameters'!$B$3:$C$6,2)/12,$Z22*12,$M22*(1+$Z$1)^($Z22*2)),IF(AND($G22=1,BN$1&gt;($Y22+$Z22*2),BN$1&lt;=($Y22+$Z22*3)),-1*PMT(VLOOKUP($P22,'9 - Finance Strategy Parameters'!$B$3:$C$6,2)/12,$Z22*12,$M22*(1+$Z$1)^($Z22*3)),"FAILURE"))))))))))</f>
        <v>830.53992703736685</v>
      </c>
      <c r="BO22" s="159">
        <f>IF($F22=1,0,IF(AND($H22=1,BO$1&lt;=$Y22),$V22,IF(AND($H22=1,BO$1&gt;$Y22,BO$1&lt;=$Y22+$Z22),($T22*(1+$Z$1)^$Z22)/$Z22,IF(AND($H22=1,BO$1&gt;($Y22+$Z22),BO$1&lt;=($Y22+$Z22*2)),($T22*(1+$Z$1)^($Z22*2))/$Z22,IF(AND($H22=1,BO$1&gt;($Y22+$Z22*2),BO$1&lt;=($Y22+$Z22*3)),($T22*(1+$Z$1)^($Z22*3))/$Z22,IF(AND($H22=1,BO$1&gt;($Y22+$Z22*3),BO$1&lt;=($Y22+$Z22*4)),($T22*(1+$Z$1)^($Z22*4))/$Z22,IF(AND($G22=1,BO$1&lt;=$N22),0,IF(AND($G22=1,BO$1&gt;$N22,BO$1&lt;=($Y22+$Z22)),-1*PMT(VLOOKUP($P22,'9 - Finance Strategy Parameters'!$B$3:$C$6,2)/12,$Z22*12,$M22),IF(AND($G22=1,BO$1&gt;($Y22+$Z22),BO$1&lt;=($Y22+$Z22*2)),-1*PMT(VLOOKUP($P22,'9 - Finance Strategy Parameters'!$B$3:$C$6,2)/12,$Z22*12,$M22*(1+$Z$1)^($Z22*2)),IF(AND($G22=1,BO$1&gt;($Y22+$Z22*2),BO$1&lt;=($Y22+$Z22*3)),-1*PMT(VLOOKUP($P22,'9 - Finance Strategy Parameters'!$B$3:$C$6,2)/12,$Z22*12,$M22*(1+$Z$1)^($Z22*3)),"FAILURE"))))))))))</f>
        <v>830.53992703736685</v>
      </c>
      <c r="BP22" s="159">
        <f>IF($F22=1,0,IF(AND($H22=1,BP$1&lt;=$Y22),$V22,IF(AND($H22=1,BP$1&gt;$Y22,BP$1&lt;=$Y22+$Z22),($T22*(1+$Z$1)^$Z22)/$Z22,IF(AND($H22=1,BP$1&gt;($Y22+$Z22),BP$1&lt;=($Y22+$Z22*2)),($T22*(1+$Z$1)^($Z22*2))/$Z22,IF(AND($H22=1,BP$1&gt;($Y22+$Z22*2),BP$1&lt;=($Y22+$Z22*3)),($T22*(1+$Z$1)^($Z22*3))/$Z22,IF(AND($H22=1,BP$1&gt;($Y22+$Z22*3),BP$1&lt;=($Y22+$Z22*4)),($T22*(1+$Z$1)^($Z22*4))/$Z22,IF(AND($G22=1,BP$1&lt;=$N22),0,IF(AND($G22=1,BP$1&gt;$N22,BP$1&lt;=($Y22+$Z22)),-1*PMT(VLOOKUP($P22,'9 - Finance Strategy Parameters'!$B$3:$C$6,2)/12,$Z22*12,$M22),IF(AND($G22=1,BP$1&gt;($Y22+$Z22),BP$1&lt;=($Y22+$Z22*2)),-1*PMT(VLOOKUP($P22,'9 - Finance Strategy Parameters'!$B$3:$C$6,2)/12,$Z22*12,$M22*(1+$Z$1)^($Z22*2)),IF(AND($G22=1,BP$1&gt;($Y22+$Z22*2),BP$1&lt;=($Y22+$Z22*3)),-1*PMT(VLOOKUP($P22,'9 - Finance Strategy Parameters'!$B$3:$C$6,2)/12,$Z22*12,$M22*(1+$Z$1)^($Z22*3)),"FAILURE"))))))))))</f>
        <v>830.53992703736685</v>
      </c>
      <c r="BQ22" s="159">
        <f>IF($F22=1,0,IF(AND($H22=1,BQ$1&lt;=$Y22),$V22,IF(AND($H22=1,BQ$1&gt;$Y22,BQ$1&lt;=$Y22+$Z22),($T22*(1+$Z$1)^$Z22)/$Z22,IF(AND($H22=1,BQ$1&gt;($Y22+$Z22),BQ$1&lt;=($Y22+$Z22*2)),($T22*(1+$Z$1)^($Z22*2))/$Z22,IF(AND($H22=1,BQ$1&gt;($Y22+$Z22*2),BQ$1&lt;=($Y22+$Z22*3)),($T22*(1+$Z$1)^($Z22*3))/$Z22,IF(AND($H22=1,BQ$1&gt;($Y22+$Z22*3),BQ$1&lt;=($Y22+$Z22*4)),($T22*(1+$Z$1)^($Z22*4))/$Z22,IF(AND($G22=1,BQ$1&lt;=$N22),0,IF(AND($G22=1,BQ$1&gt;$N22,BQ$1&lt;=($Y22+$Z22)),-1*PMT(VLOOKUP($P22,'9 - Finance Strategy Parameters'!$B$3:$C$6,2)/12,$Z22*12,$M22),IF(AND($G22=1,BQ$1&gt;($Y22+$Z22),BQ$1&lt;=($Y22+$Z22*2)),-1*PMT(VLOOKUP($P22,'9 - Finance Strategy Parameters'!$B$3:$C$6,2)/12,$Z22*12,$M22*(1+$Z$1)^($Z22*2)),IF(AND($G22=1,BQ$1&gt;($Y22+$Z22*2),BQ$1&lt;=($Y22+$Z22*3)),-1*PMT(VLOOKUP($P22,'9 - Finance Strategy Parameters'!$B$3:$C$6,2)/12,$Z22*12,$M22*(1+$Z$1)^($Z22*3)),"FAILURE"))))))))))</f>
        <v>830.53992703736685</v>
      </c>
      <c r="BR22" s="159">
        <f>IF($F22=1,0,IF(AND($H22=1,BR$1&lt;=$Y22),$V22,IF(AND($H22=1,BR$1&gt;$Y22,BR$1&lt;=$Y22+$Z22),($T22*(1+$Z$1)^$Z22)/$Z22,IF(AND($H22=1,BR$1&gt;($Y22+$Z22),BR$1&lt;=($Y22+$Z22*2)),($T22*(1+$Z$1)^($Z22*2))/$Z22,IF(AND($H22=1,BR$1&gt;($Y22+$Z22*2),BR$1&lt;=($Y22+$Z22*3)),($T22*(1+$Z$1)^($Z22*3))/$Z22,IF(AND($H22=1,BR$1&gt;($Y22+$Z22*3),BR$1&lt;=($Y22+$Z22*4)),($T22*(1+$Z$1)^($Z22*4))/$Z22,IF(AND($G22=1,BR$1&lt;=$N22),0,IF(AND($G22=1,BR$1&gt;$N22,BR$1&lt;=($Y22+$Z22)),-1*PMT(VLOOKUP($P22,'9 - Finance Strategy Parameters'!$B$3:$C$6,2)/12,$Z22*12,$M22),IF(AND($G22=1,BR$1&gt;($Y22+$Z22),BR$1&lt;=($Y22+$Z22*2)),-1*PMT(VLOOKUP($P22,'9 - Finance Strategy Parameters'!$B$3:$C$6,2)/12,$Z22*12,$M22*(1+$Z$1)^($Z22*2)),IF(AND($G22=1,BR$1&gt;($Y22+$Z22*2),BR$1&lt;=($Y22+$Z22*3)),-1*PMT(VLOOKUP($P22,'9 - Finance Strategy Parameters'!$B$3:$C$6,2)/12,$Z22*12,$M22*(1+$Z$1)^($Z22*3)),"FAILURE"))))))))))</f>
        <v>830.53992703736685</v>
      </c>
      <c r="BS22" s="159">
        <f>IF($F22=1,0,IF(AND($H22=1,BS$1&lt;=$Y22),$V22,IF(AND($H22=1,BS$1&gt;$Y22,BS$1&lt;=$Y22+$Z22),($T22*(1+$Z$1)^$Z22)/$Z22,IF(AND($H22=1,BS$1&gt;($Y22+$Z22),BS$1&lt;=($Y22+$Z22*2)),($T22*(1+$Z$1)^($Z22*2))/$Z22,IF(AND($H22=1,BS$1&gt;($Y22+$Z22*2),BS$1&lt;=($Y22+$Z22*3)),($T22*(1+$Z$1)^($Z22*3))/$Z22,IF(AND($H22=1,BS$1&gt;($Y22+$Z22*3),BS$1&lt;=($Y22+$Z22*4)),($T22*(1+$Z$1)^($Z22*4))/$Z22,IF(AND($G22=1,BS$1&lt;=$N22),0,IF(AND($G22=1,BS$1&gt;$N22,BS$1&lt;=($Y22+$Z22)),-1*PMT(VLOOKUP($P22,'9 - Finance Strategy Parameters'!$B$3:$C$6,2)/12,$Z22*12,$M22),IF(AND($G22=1,BS$1&gt;($Y22+$Z22),BS$1&lt;=($Y22+$Z22*2)),-1*PMT(VLOOKUP($P22,'9 - Finance Strategy Parameters'!$B$3:$C$6,2)/12,$Z22*12,$M22*(1+$Z$1)^($Z22*2)),IF(AND($G22=1,BS$1&gt;($Y22+$Z22*2),BS$1&lt;=($Y22+$Z22*3)),-1*PMT(VLOOKUP($P22,'9 - Finance Strategy Parameters'!$B$3:$C$6,2)/12,$Z22*12,$M22*(1+$Z$1)^($Z22*3)),"FAILURE"))))))))))</f>
        <v>830.53992703736685</v>
      </c>
      <c r="BT22" s="159">
        <f>IF($F22=1,0,IF(AND($H22=1,BT$1&lt;=$Y22),$V22,IF(AND($H22=1,BT$1&gt;$Y22,BT$1&lt;=$Y22+$Z22),($T22*(1+$Z$1)^$Z22)/$Z22,IF(AND($H22=1,BT$1&gt;($Y22+$Z22),BT$1&lt;=($Y22+$Z22*2)),($T22*(1+$Z$1)^($Z22*2))/$Z22,IF(AND($H22=1,BT$1&gt;($Y22+$Z22*2),BT$1&lt;=($Y22+$Z22*3)),($T22*(1+$Z$1)^($Z22*3))/$Z22,IF(AND($H22=1,BT$1&gt;($Y22+$Z22*3),BT$1&lt;=($Y22+$Z22*4)),($T22*(1+$Z$1)^($Z22*4))/$Z22,IF(AND($G22=1,BT$1&lt;=$N22),0,IF(AND($G22=1,BT$1&gt;$N22,BT$1&lt;=($Y22+$Z22)),-1*PMT(VLOOKUP($P22,'9 - Finance Strategy Parameters'!$B$3:$C$6,2)/12,$Z22*12,$M22),IF(AND($G22=1,BT$1&gt;($Y22+$Z22),BT$1&lt;=($Y22+$Z22*2)),-1*PMT(VLOOKUP($P22,'9 - Finance Strategy Parameters'!$B$3:$C$6,2)/12,$Z22*12,$M22*(1+$Z$1)^($Z22*2)),IF(AND($G22=1,BT$1&gt;($Y22+$Z22*2),BT$1&lt;=($Y22+$Z22*3)),-1*PMT(VLOOKUP($P22,'9 - Finance Strategy Parameters'!$B$3:$C$6,2)/12,$Z22*12,$M22*(1+$Z$1)^($Z22*3)),"FAILURE"))))))))))</f>
        <v>830.53992703736685</v>
      </c>
    </row>
    <row r="23" spans="1:72" ht="30" x14ac:dyDescent="0.25">
      <c r="A23" s="10" t="s">
        <v>34</v>
      </c>
      <c r="B23" s="138">
        <f>INDEX('8-Choosing Asset Strategies'!$B$4:$B$101,MATCH('9 - Financing Strategy'!C23,'8-Choosing Asset Strategies'!$C$4:$C$101,0))</f>
        <v>1</v>
      </c>
      <c r="C23" s="28" t="s">
        <v>140</v>
      </c>
      <c r="D23" s="13" t="str">
        <f>IF(INDEX('8-Choosing Asset Strategies'!$CW$4:$CW$101,MATCH($C23,'8-Choosing Asset Strategies'!$C$4:$C$101,0))=0,"",INDEX('8-Choosing Asset Strategies'!$CW$4:$CW$101,MATCH(C23,'8-Choosing Asset Strategies'!$C$4:$C$101,0)))</f>
        <v>Should be upgraded to 6" line</v>
      </c>
      <c r="E23" s="27"/>
      <c r="F23" s="138"/>
      <c r="G23" s="138">
        <v>1</v>
      </c>
      <c r="H23" s="138"/>
      <c r="J23" s="143" t="str">
        <f>IF(F23=1,ROUND(INDEX('8-Choosing Asset Strategies'!$DL$4:$DL$101,MATCH($C23,'8-Choosing Asset Strategies'!$C$4:$C$101,0)),2),"")</f>
        <v/>
      </c>
      <c r="K23" s="12" t="str">
        <f>IF(F23=1,ROUND(INDEX('8-Choosing Asset Strategies'!$DC$4:$DC$101,MATCH($C23,'8-Choosing Asset Strategies'!$C$4:$C$101,0)),2),"")</f>
        <v/>
      </c>
      <c r="L23" s="12"/>
      <c r="M23" s="143">
        <f>IF(G23=1,ROUND(INDEX('8-Choosing Asset Strategies'!$DL$4:$DL$101,MATCH($C23,'8-Choosing Asset Strategies'!$C$4:$C$101,0)),2),"")</f>
        <v>225341.72</v>
      </c>
      <c r="N23" s="12">
        <f>IF(G23=1,ROUND(INDEX('8-Choosing Asset Strategies'!$DC$4:$DC$101,MATCH($C23,'8-Choosing Asset Strategies'!$C$4:$C$101,0)),2),"")</f>
        <v>15</v>
      </c>
      <c r="O23" s="12">
        <f>IF(G23="","",INDEX('9 - Finance Strategy Parameters'!$H$3:$H$9,MATCH(B23,'9 - Finance Strategy Parameters'!$F$3:$F$9,0)))</f>
        <v>20</v>
      </c>
      <c r="P23" s="12" t="s">
        <v>313</v>
      </c>
      <c r="Q23" s="144">
        <f>IFERROR((M23*INDEX('9 - Finance Strategy Parameters'!$C$3:$C$6,MATCH(P23,'9 - Finance Strategy Parameters'!$B$3:$B$6,0))/12*(1+INDEX('9 - Finance Strategy Parameters'!$C$3:$C$6,MATCH(P23,'9 - Finance Strategy Parameters'!$B$3:$B$6,0))/12)^(O23*12))/((1+INDEX('9 - Finance Strategy Parameters'!$C$3:$C$6,MATCH(P23,'9 - Finance Strategy Parameters'!$B$3:$B$6,0))/12)^(O23*12)-1),"")</f>
        <v>1194.0922934885316</v>
      </c>
      <c r="R23" s="144">
        <f t="shared" si="3"/>
        <v>14329.107521862379</v>
      </c>
      <c r="S23" s="12"/>
      <c r="T23" s="143" t="str">
        <f>IF(H23=1,ROUND(INDEX('8-Choosing Asset Strategies'!$DL$4:$DL$101,MATCH($C23,'8-Choosing Asset Strategies'!$C$4:$C$101,0)),2),"")</f>
        <v/>
      </c>
      <c r="U23" s="145" t="str">
        <f>IF(H23=1,ROUND(INDEX('8-Choosing Asset Strategies'!$DC$4:$DC$101,MATCH($C23,'8-Choosing Asset Strategies'!$C$4:$C$101,0)),2),"")</f>
        <v/>
      </c>
      <c r="V23" s="101" t="str">
        <f t="shared" si="1"/>
        <v/>
      </c>
      <c r="W23" s="155" t="str">
        <f t="shared" si="2"/>
        <v/>
      </c>
      <c r="Y23">
        <f>INDEX('8-Choosing Asset Strategies'!$DC$4:$DC$101,MATCH(C23,'8-Choosing Asset Strategies'!$C$4:$C$101,0))</f>
        <v>15</v>
      </c>
      <c r="Z23">
        <f>INDEX('8-Choosing Asset Strategies'!$DA$4:$DA$101,MATCH(C23,'8-Choosing Asset Strategies'!$C$4:$C$101,0))</f>
        <v>35</v>
      </c>
      <c r="AB23" s="159">
        <f>IF($F23=1,0,IF(AND($H23=1,AB$1&lt;=$Y23),$V23,IF(AND($H23=1,AB$1&gt;$Y23,AB$1&lt;=$Y23+$Z23),($T23*(1+$Z$1)^$Z23)/$Z23,IF(AND($H23=1,AB$1&gt;($Y23+$Z23),AB$1&lt;=($Y23+$Z23*2)),($T23*(1+$Z$1)^($Z23*2))/$Z23,IF(AND($H23=1,AB$1&gt;($Y23+$Z23*2),AB$1&lt;=($Y23+$Z23*3)),($T23*(1+$Z$1)^($Z23*3))/$Z23,IF(AND($H23=1,AB$1&gt;($Y23+$Z23*3),AB$1&lt;=($Y23+$Z23*4)),($T23*(1+$Z$1)^($Z23*4))/$Z23,IF(AND($G23=1,AB$1&lt;=$N23),0,IF(AND($G23=1,AB$1&gt;$N23,AB$1&lt;=($Y23+$Z23)),-1*PMT(VLOOKUP($P23,'9 - Finance Strategy Parameters'!$B$3:$C$6,2)/12,$Z23*12,$M23),IF(AND($G23=1,AB$1&gt;($Y23+$Z23),AB$1&lt;=($Y23+$Z23*2)),-1*PMT(VLOOKUP($P23,'9 - Finance Strategy Parameters'!$B$3:$C$6,2)/12,$Z23*12,$M23*(1+$Z$1)^($Z23*2)),IF(AND($G23=1,AB$1&gt;($Y23+$Z23*2),AB$1&lt;=($Y23+$Z23*3)),-1*PMT(VLOOKUP($P23,'9 - Finance Strategy Parameters'!$B$3:$C$6,2)/12,$Z23*12,$M23*(1+$Z$1)^($Z23*3)),"FAILURE"))))))))))</f>
        <v>0</v>
      </c>
      <c r="AC23" s="159">
        <f>IF($F23=1,0,IF(AND($H23=1,AC$1&lt;=$Y23),$V23,IF(AND($H23=1,AC$1&gt;$Y23,AC$1&lt;=$Y23+$Z23),($T23*(1+$Z$1)^$Z23)/$Z23,IF(AND($H23=1,AC$1&gt;($Y23+$Z23),AC$1&lt;=($Y23+$Z23*2)),($T23*(1+$Z$1)^($Z23*2))/$Z23,IF(AND($H23=1,AC$1&gt;($Y23+$Z23*2),AC$1&lt;=($Y23+$Z23*3)),($T23*(1+$Z$1)^($Z23*3))/$Z23,IF(AND($H23=1,AC$1&gt;($Y23+$Z23*3),AC$1&lt;=($Y23+$Z23*4)),($T23*(1+$Z$1)^($Z23*4))/$Z23,IF(AND($G23=1,AC$1&lt;=$N23),0,IF(AND($G23=1,AC$1&gt;$N23,AC$1&lt;=($Y23+$Z23)),-1*PMT(VLOOKUP($P23,'9 - Finance Strategy Parameters'!$B$3:$C$6,2)/12,$Z23*12,$M23),IF(AND($G23=1,AC$1&gt;($Y23+$Z23),AC$1&lt;=($Y23+$Z23*2)),-1*PMT(VLOOKUP($P23,'9 - Finance Strategy Parameters'!$B$3:$C$6,2)/12,$Z23*12,$M23*(1+$Z$1)^($Z23*2)),IF(AND($G23=1,AC$1&gt;($Y23+$Z23*2),AC$1&lt;=($Y23+$Z23*3)),-1*PMT(VLOOKUP($P23,'9 - Finance Strategy Parameters'!$B$3:$C$6,2)/12,$Z23*12,$M23*(1+$Z$1)^($Z23*3)),"FAILURE"))))))))))</f>
        <v>0</v>
      </c>
      <c r="AD23" s="159">
        <f>IF($F23=1,0,IF(AND($H23=1,AD$1&lt;=$Y23),$V23,IF(AND($H23=1,AD$1&gt;$Y23,AD$1&lt;=$Y23+$Z23),($T23*(1+$Z$1)^$Z23)/$Z23,IF(AND($H23=1,AD$1&gt;($Y23+$Z23),AD$1&lt;=($Y23+$Z23*2)),($T23*(1+$Z$1)^($Z23*2))/$Z23,IF(AND($H23=1,AD$1&gt;($Y23+$Z23*2),AD$1&lt;=($Y23+$Z23*3)),($T23*(1+$Z$1)^($Z23*3))/$Z23,IF(AND($H23=1,AD$1&gt;($Y23+$Z23*3),AD$1&lt;=($Y23+$Z23*4)),($T23*(1+$Z$1)^($Z23*4))/$Z23,IF(AND($G23=1,AD$1&lt;=$N23),0,IF(AND($G23=1,AD$1&gt;$N23,AD$1&lt;=($Y23+$Z23)),-1*PMT(VLOOKUP($P23,'9 - Finance Strategy Parameters'!$B$3:$C$6,2)/12,$Z23*12,$M23),IF(AND($G23=1,AD$1&gt;($Y23+$Z23),AD$1&lt;=($Y23+$Z23*2)),-1*PMT(VLOOKUP($P23,'9 - Finance Strategy Parameters'!$B$3:$C$6,2)/12,$Z23*12,$M23*(1+$Z$1)^($Z23*2)),IF(AND($G23=1,AD$1&gt;($Y23+$Z23*2),AD$1&lt;=($Y23+$Z23*3)),-1*PMT(VLOOKUP($P23,'9 - Finance Strategy Parameters'!$B$3:$C$6,2)/12,$Z23*12,$M23*(1+$Z$1)^($Z23*3)),"FAILURE"))))))))))</f>
        <v>0</v>
      </c>
      <c r="AE23" s="159">
        <f>IF($F23=1,0,IF(AND($H23=1,AE$1&lt;=$Y23),$V23,IF(AND($H23=1,AE$1&gt;$Y23,AE$1&lt;=$Y23+$Z23),($T23*(1+$Z$1)^$Z23)/$Z23,IF(AND($H23=1,AE$1&gt;($Y23+$Z23),AE$1&lt;=($Y23+$Z23*2)),($T23*(1+$Z$1)^($Z23*2))/$Z23,IF(AND($H23=1,AE$1&gt;($Y23+$Z23*2),AE$1&lt;=($Y23+$Z23*3)),($T23*(1+$Z$1)^($Z23*3))/$Z23,IF(AND($H23=1,AE$1&gt;($Y23+$Z23*3),AE$1&lt;=($Y23+$Z23*4)),($T23*(1+$Z$1)^($Z23*4))/$Z23,IF(AND($G23=1,AE$1&lt;=$N23),0,IF(AND($G23=1,AE$1&gt;$N23,AE$1&lt;=($Y23+$Z23)),-1*PMT(VLOOKUP($P23,'9 - Finance Strategy Parameters'!$B$3:$C$6,2)/12,$Z23*12,$M23),IF(AND($G23=1,AE$1&gt;($Y23+$Z23),AE$1&lt;=($Y23+$Z23*2)),-1*PMT(VLOOKUP($P23,'9 - Finance Strategy Parameters'!$B$3:$C$6,2)/12,$Z23*12,$M23*(1+$Z$1)^($Z23*2)),IF(AND($G23=1,AE$1&gt;($Y23+$Z23*2),AE$1&lt;=($Y23+$Z23*3)),-1*PMT(VLOOKUP($P23,'9 - Finance Strategy Parameters'!$B$3:$C$6,2)/12,$Z23*12,$M23*(1+$Z$1)^($Z23*3)),"FAILURE"))))))))))</f>
        <v>0</v>
      </c>
      <c r="AF23" s="159">
        <f>IF($F23=1,0,IF(AND($H23=1,AF$1&lt;=$Y23),$V23,IF(AND($H23=1,AF$1&gt;$Y23,AF$1&lt;=$Y23+$Z23),($T23*(1+$Z$1)^$Z23)/$Z23,IF(AND($H23=1,AF$1&gt;($Y23+$Z23),AF$1&lt;=($Y23+$Z23*2)),($T23*(1+$Z$1)^($Z23*2))/$Z23,IF(AND($H23=1,AF$1&gt;($Y23+$Z23*2),AF$1&lt;=($Y23+$Z23*3)),($T23*(1+$Z$1)^($Z23*3))/$Z23,IF(AND($H23=1,AF$1&gt;($Y23+$Z23*3),AF$1&lt;=($Y23+$Z23*4)),($T23*(1+$Z$1)^($Z23*4))/$Z23,IF(AND($G23=1,AF$1&lt;=$N23),0,IF(AND($G23=1,AF$1&gt;$N23,AF$1&lt;=($Y23+$Z23)),-1*PMT(VLOOKUP($P23,'9 - Finance Strategy Parameters'!$B$3:$C$6,2)/12,$Z23*12,$M23),IF(AND($G23=1,AF$1&gt;($Y23+$Z23),AF$1&lt;=($Y23+$Z23*2)),-1*PMT(VLOOKUP($P23,'9 - Finance Strategy Parameters'!$B$3:$C$6,2)/12,$Z23*12,$M23*(1+$Z$1)^($Z23*2)),IF(AND($G23=1,AF$1&gt;($Y23+$Z23*2),AF$1&lt;=($Y23+$Z23*3)),-1*PMT(VLOOKUP($P23,'9 - Finance Strategy Parameters'!$B$3:$C$6,2)/12,$Z23*12,$M23*(1+$Z$1)^($Z23*3)),"FAILURE"))))))))))</f>
        <v>0</v>
      </c>
      <c r="AG23" s="159">
        <f>IF($F23=1,0,IF(AND($H23=1,AG$1&lt;=$Y23),$V23,IF(AND($H23=1,AG$1&gt;$Y23,AG$1&lt;=$Y23+$Z23),($T23*(1+$Z$1)^$Z23)/$Z23,IF(AND($H23=1,AG$1&gt;($Y23+$Z23),AG$1&lt;=($Y23+$Z23*2)),($T23*(1+$Z$1)^($Z23*2))/$Z23,IF(AND($H23=1,AG$1&gt;($Y23+$Z23*2),AG$1&lt;=($Y23+$Z23*3)),($T23*(1+$Z$1)^($Z23*3))/$Z23,IF(AND($H23=1,AG$1&gt;($Y23+$Z23*3),AG$1&lt;=($Y23+$Z23*4)),($T23*(1+$Z$1)^($Z23*4))/$Z23,IF(AND($G23=1,AG$1&lt;=$N23),0,IF(AND($G23=1,AG$1&gt;$N23,AG$1&lt;=($Y23+$Z23)),-1*PMT(VLOOKUP($P23,'9 - Finance Strategy Parameters'!$B$3:$C$6,2)/12,$Z23*12,$M23),IF(AND($G23=1,AG$1&gt;($Y23+$Z23),AG$1&lt;=($Y23+$Z23*2)),-1*PMT(VLOOKUP($P23,'9 - Finance Strategy Parameters'!$B$3:$C$6,2)/12,$Z23*12,$M23*(1+$Z$1)^($Z23*2)),IF(AND($G23=1,AG$1&gt;($Y23+$Z23*2),AG$1&lt;=($Y23+$Z23*3)),-1*PMT(VLOOKUP($P23,'9 - Finance Strategy Parameters'!$B$3:$C$6,2)/12,$Z23*12,$M23*(1+$Z$1)^($Z23*3)),"FAILURE"))))))))))</f>
        <v>0</v>
      </c>
      <c r="AH23" s="159">
        <f>IF($F23=1,0,IF(AND($H23=1,AH$1&lt;=$Y23),$V23,IF(AND($H23=1,AH$1&gt;$Y23,AH$1&lt;=$Y23+$Z23),($T23*(1+$Z$1)^$Z23)/$Z23,IF(AND($H23=1,AH$1&gt;($Y23+$Z23),AH$1&lt;=($Y23+$Z23*2)),($T23*(1+$Z$1)^($Z23*2))/$Z23,IF(AND($H23=1,AH$1&gt;($Y23+$Z23*2),AH$1&lt;=($Y23+$Z23*3)),($T23*(1+$Z$1)^($Z23*3))/$Z23,IF(AND($H23=1,AH$1&gt;($Y23+$Z23*3),AH$1&lt;=($Y23+$Z23*4)),($T23*(1+$Z$1)^($Z23*4))/$Z23,IF(AND($G23=1,AH$1&lt;=$N23),0,IF(AND($G23=1,AH$1&gt;$N23,AH$1&lt;=($Y23+$Z23)),-1*PMT(VLOOKUP($P23,'9 - Finance Strategy Parameters'!$B$3:$C$6,2)/12,$Z23*12,$M23),IF(AND($G23=1,AH$1&gt;($Y23+$Z23),AH$1&lt;=($Y23+$Z23*2)),-1*PMT(VLOOKUP($P23,'9 - Finance Strategy Parameters'!$B$3:$C$6,2)/12,$Z23*12,$M23*(1+$Z$1)^($Z23*2)),IF(AND($G23=1,AH$1&gt;($Y23+$Z23*2),AH$1&lt;=($Y23+$Z23*3)),-1*PMT(VLOOKUP($P23,'9 - Finance Strategy Parameters'!$B$3:$C$6,2)/12,$Z23*12,$M23*(1+$Z$1)^($Z23*3)),"FAILURE"))))))))))</f>
        <v>0</v>
      </c>
      <c r="AI23" s="159">
        <f>IF($F23=1,0,IF(AND($H23=1,AI$1&lt;=$Y23),$V23,IF(AND($H23=1,AI$1&gt;$Y23,AI$1&lt;=$Y23+$Z23),($T23*(1+$Z$1)^$Z23)/$Z23,IF(AND($H23=1,AI$1&gt;($Y23+$Z23),AI$1&lt;=($Y23+$Z23*2)),($T23*(1+$Z$1)^($Z23*2))/$Z23,IF(AND($H23=1,AI$1&gt;($Y23+$Z23*2),AI$1&lt;=($Y23+$Z23*3)),($T23*(1+$Z$1)^($Z23*3))/$Z23,IF(AND($H23=1,AI$1&gt;($Y23+$Z23*3),AI$1&lt;=($Y23+$Z23*4)),($T23*(1+$Z$1)^($Z23*4))/$Z23,IF(AND($G23=1,AI$1&lt;=$N23),0,IF(AND($G23=1,AI$1&gt;$N23,AI$1&lt;=($Y23+$Z23)),-1*PMT(VLOOKUP($P23,'9 - Finance Strategy Parameters'!$B$3:$C$6,2)/12,$Z23*12,$M23),IF(AND($G23=1,AI$1&gt;($Y23+$Z23),AI$1&lt;=($Y23+$Z23*2)),-1*PMT(VLOOKUP($P23,'9 - Finance Strategy Parameters'!$B$3:$C$6,2)/12,$Z23*12,$M23*(1+$Z$1)^($Z23*2)),IF(AND($G23=1,AI$1&gt;($Y23+$Z23*2),AI$1&lt;=($Y23+$Z23*3)),-1*PMT(VLOOKUP($P23,'9 - Finance Strategy Parameters'!$B$3:$C$6,2)/12,$Z23*12,$M23*(1+$Z$1)^($Z23*3)),"FAILURE"))))))))))</f>
        <v>0</v>
      </c>
      <c r="AJ23" s="159">
        <f>IF($F23=1,0,IF(AND($H23=1,AJ$1&lt;=$Y23),$V23,IF(AND($H23=1,AJ$1&gt;$Y23,AJ$1&lt;=$Y23+$Z23),($T23*(1+$Z$1)^$Z23)/$Z23,IF(AND($H23=1,AJ$1&gt;($Y23+$Z23),AJ$1&lt;=($Y23+$Z23*2)),($T23*(1+$Z$1)^($Z23*2))/$Z23,IF(AND($H23=1,AJ$1&gt;($Y23+$Z23*2),AJ$1&lt;=($Y23+$Z23*3)),($T23*(1+$Z$1)^($Z23*3))/$Z23,IF(AND($H23=1,AJ$1&gt;($Y23+$Z23*3),AJ$1&lt;=($Y23+$Z23*4)),($T23*(1+$Z$1)^($Z23*4))/$Z23,IF(AND($G23=1,AJ$1&lt;=$N23),0,IF(AND($G23=1,AJ$1&gt;$N23,AJ$1&lt;=($Y23+$Z23)),-1*PMT(VLOOKUP($P23,'9 - Finance Strategy Parameters'!$B$3:$C$6,2)/12,$Z23*12,$M23),IF(AND($G23=1,AJ$1&gt;($Y23+$Z23),AJ$1&lt;=($Y23+$Z23*2)),-1*PMT(VLOOKUP($P23,'9 - Finance Strategy Parameters'!$B$3:$C$6,2)/12,$Z23*12,$M23*(1+$Z$1)^($Z23*2)),IF(AND($G23=1,AJ$1&gt;($Y23+$Z23*2),AJ$1&lt;=($Y23+$Z23*3)),-1*PMT(VLOOKUP($P23,'9 - Finance Strategy Parameters'!$B$3:$C$6,2)/12,$Z23*12,$M23*(1+$Z$1)^($Z23*3)),"FAILURE"))))))))))</f>
        <v>0</v>
      </c>
      <c r="AK23" s="159">
        <f>IF($F23=1,0,IF(AND($H23=1,AK$1&lt;=$Y23),$V23,IF(AND($H23=1,AK$1&gt;$Y23,AK$1&lt;=$Y23+$Z23),($T23*(1+$Z$1)^$Z23)/$Z23,IF(AND($H23=1,AK$1&gt;($Y23+$Z23),AK$1&lt;=($Y23+$Z23*2)),($T23*(1+$Z$1)^($Z23*2))/$Z23,IF(AND($H23=1,AK$1&gt;($Y23+$Z23*2),AK$1&lt;=($Y23+$Z23*3)),($T23*(1+$Z$1)^($Z23*3))/$Z23,IF(AND($H23=1,AK$1&gt;($Y23+$Z23*3),AK$1&lt;=($Y23+$Z23*4)),($T23*(1+$Z$1)^($Z23*4))/$Z23,IF(AND($G23=1,AK$1&lt;=$N23),0,IF(AND($G23=1,AK$1&gt;$N23,AK$1&lt;=($Y23+$Z23)),-1*PMT(VLOOKUP($P23,'9 - Finance Strategy Parameters'!$B$3:$C$6,2)/12,$Z23*12,$M23),IF(AND($G23=1,AK$1&gt;($Y23+$Z23),AK$1&lt;=($Y23+$Z23*2)),-1*PMT(VLOOKUP($P23,'9 - Finance Strategy Parameters'!$B$3:$C$6,2)/12,$Z23*12,$M23*(1+$Z$1)^($Z23*2)),IF(AND($G23=1,AK$1&gt;($Y23+$Z23*2),AK$1&lt;=($Y23+$Z23*3)),-1*PMT(VLOOKUP($P23,'9 - Finance Strategy Parameters'!$B$3:$C$6,2)/12,$Z23*12,$M23*(1+$Z$1)^($Z23*3)),"FAILURE"))))))))))</f>
        <v>0</v>
      </c>
      <c r="AL23" s="159">
        <f>IF($F23=1,0,IF(AND($H23=1,AL$1&lt;=$Y23),$V23,IF(AND($H23=1,AL$1&gt;$Y23,AL$1&lt;=$Y23+$Z23),($T23*(1+$Z$1)^$Z23)/$Z23,IF(AND($H23=1,AL$1&gt;($Y23+$Z23),AL$1&lt;=($Y23+$Z23*2)),($T23*(1+$Z$1)^($Z23*2))/$Z23,IF(AND($H23=1,AL$1&gt;($Y23+$Z23*2),AL$1&lt;=($Y23+$Z23*3)),($T23*(1+$Z$1)^($Z23*3))/$Z23,IF(AND($H23=1,AL$1&gt;($Y23+$Z23*3),AL$1&lt;=($Y23+$Z23*4)),($T23*(1+$Z$1)^($Z23*4))/$Z23,IF(AND($G23=1,AL$1&lt;=$N23),0,IF(AND($G23=1,AL$1&gt;$N23,AL$1&lt;=($Y23+$Z23)),-1*PMT(VLOOKUP($P23,'9 - Finance Strategy Parameters'!$B$3:$C$6,2)/12,$Z23*12,$M23),IF(AND($G23=1,AL$1&gt;($Y23+$Z23),AL$1&lt;=($Y23+$Z23*2)),-1*PMT(VLOOKUP($P23,'9 - Finance Strategy Parameters'!$B$3:$C$6,2)/12,$Z23*12,$M23*(1+$Z$1)^($Z23*2)),IF(AND($G23=1,AL$1&gt;($Y23+$Z23*2),AL$1&lt;=($Y23+$Z23*3)),-1*PMT(VLOOKUP($P23,'9 - Finance Strategy Parameters'!$B$3:$C$6,2)/12,$Z23*12,$M23*(1+$Z$1)^($Z23*3)),"FAILURE"))))))))))</f>
        <v>0</v>
      </c>
      <c r="AM23" s="159">
        <f>IF($F23=1,0,IF(AND($H23=1,AM$1&lt;=$Y23),$V23,IF(AND($H23=1,AM$1&gt;$Y23,AM$1&lt;=$Y23+$Z23),($T23*(1+$Z$1)^$Z23)/$Z23,IF(AND($H23=1,AM$1&gt;($Y23+$Z23),AM$1&lt;=($Y23+$Z23*2)),($T23*(1+$Z$1)^($Z23*2))/$Z23,IF(AND($H23=1,AM$1&gt;($Y23+$Z23*2),AM$1&lt;=($Y23+$Z23*3)),($T23*(1+$Z$1)^($Z23*3))/$Z23,IF(AND($H23=1,AM$1&gt;($Y23+$Z23*3),AM$1&lt;=($Y23+$Z23*4)),($T23*(1+$Z$1)^($Z23*4))/$Z23,IF(AND($G23=1,AM$1&lt;=$N23),0,IF(AND($G23=1,AM$1&gt;$N23,AM$1&lt;=($Y23+$Z23)),-1*PMT(VLOOKUP($P23,'9 - Finance Strategy Parameters'!$B$3:$C$6,2)/12,$Z23*12,$M23),IF(AND($G23=1,AM$1&gt;($Y23+$Z23),AM$1&lt;=($Y23+$Z23*2)),-1*PMT(VLOOKUP($P23,'9 - Finance Strategy Parameters'!$B$3:$C$6,2)/12,$Z23*12,$M23*(1+$Z$1)^($Z23*2)),IF(AND($G23=1,AM$1&gt;($Y23+$Z23*2),AM$1&lt;=($Y23+$Z23*3)),-1*PMT(VLOOKUP($P23,'9 - Finance Strategy Parameters'!$B$3:$C$6,2)/12,$Z23*12,$M23*(1+$Z$1)^($Z23*3)),"FAILURE"))))))))))</f>
        <v>0</v>
      </c>
      <c r="AN23" s="159">
        <f>IF($F23=1,0,IF(AND($H23=1,AN$1&lt;=$Y23),$V23,IF(AND($H23=1,AN$1&gt;$Y23,AN$1&lt;=$Y23+$Z23),($T23*(1+$Z$1)^$Z23)/$Z23,IF(AND($H23=1,AN$1&gt;($Y23+$Z23),AN$1&lt;=($Y23+$Z23*2)),($T23*(1+$Z$1)^($Z23*2))/$Z23,IF(AND($H23=1,AN$1&gt;($Y23+$Z23*2),AN$1&lt;=($Y23+$Z23*3)),($T23*(1+$Z$1)^($Z23*3))/$Z23,IF(AND($H23=1,AN$1&gt;($Y23+$Z23*3),AN$1&lt;=($Y23+$Z23*4)),($T23*(1+$Z$1)^($Z23*4))/$Z23,IF(AND($G23=1,AN$1&lt;=$N23),0,IF(AND($G23=1,AN$1&gt;$N23,AN$1&lt;=($Y23+$Z23)),-1*PMT(VLOOKUP($P23,'9 - Finance Strategy Parameters'!$B$3:$C$6,2)/12,$Z23*12,$M23),IF(AND($G23=1,AN$1&gt;($Y23+$Z23),AN$1&lt;=($Y23+$Z23*2)),-1*PMT(VLOOKUP($P23,'9 - Finance Strategy Parameters'!$B$3:$C$6,2)/12,$Z23*12,$M23*(1+$Z$1)^($Z23*2)),IF(AND($G23=1,AN$1&gt;($Y23+$Z23*2),AN$1&lt;=($Y23+$Z23*3)),-1*PMT(VLOOKUP($P23,'9 - Finance Strategy Parameters'!$B$3:$C$6,2)/12,$Z23*12,$M23*(1+$Z$1)^($Z23*3)),"FAILURE"))))))))))</f>
        <v>0</v>
      </c>
      <c r="AO23" s="159">
        <f>IF($F23=1,0,IF(AND($H23=1,AO$1&lt;=$Y23),$V23,IF(AND($H23=1,AO$1&gt;$Y23,AO$1&lt;=$Y23+$Z23),($T23*(1+$Z$1)^$Z23)/$Z23,IF(AND($H23=1,AO$1&gt;($Y23+$Z23),AO$1&lt;=($Y23+$Z23*2)),($T23*(1+$Z$1)^($Z23*2))/$Z23,IF(AND($H23=1,AO$1&gt;($Y23+$Z23*2),AO$1&lt;=($Y23+$Z23*3)),($T23*(1+$Z$1)^($Z23*3))/$Z23,IF(AND($H23=1,AO$1&gt;($Y23+$Z23*3),AO$1&lt;=($Y23+$Z23*4)),($T23*(1+$Z$1)^($Z23*4))/$Z23,IF(AND($G23=1,AO$1&lt;=$N23),0,IF(AND($G23=1,AO$1&gt;$N23,AO$1&lt;=($Y23+$Z23)),-1*PMT(VLOOKUP($P23,'9 - Finance Strategy Parameters'!$B$3:$C$6,2)/12,$Z23*12,$M23),IF(AND($G23=1,AO$1&gt;($Y23+$Z23),AO$1&lt;=($Y23+$Z23*2)),-1*PMT(VLOOKUP($P23,'9 - Finance Strategy Parameters'!$B$3:$C$6,2)/12,$Z23*12,$M23*(1+$Z$1)^($Z23*2)),IF(AND($G23=1,AO$1&gt;($Y23+$Z23*2),AO$1&lt;=($Y23+$Z23*3)),-1*PMT(VLOOKUP($P23,'9 - Finance Strategy Parameters'!$B$3:$C$6,2)/12,$Z23*12,$M23*(1+$Z$1)^($Z23*3)),"FAILURE"))))))))))</f>
        <v>0</v>
      </c>
      <c r="AP23" s="159">
        <f>IF($F23=1,0,IF(AND($H23=1,AP$1&lt;=$Y23),$V23,IF(AND($H23=1,AP$1&gt;$Y23,AP$1&lt;=$Y23+$Z23),($T23*(1+$Z$1)^$Z23)/$Z23,IF(AND($H23=1,AP$1&gt;($Y23+$Z23),AP$1&lt;=($Y23+$Z23*2)),($T23*(1+$Z$1)^($Z23*2))/$Z23,IF(AND($H23=1,AP$1&gt;($Y23+$Z23*2),AP$1&lt;=($Y23+$Z23*3)),($T23*(1+$Z$1)^($Z23*3))/$Z23,IF(AND($H23=1,AP$1&gt;($Y23+$Z23*3),AP$1&lt;=($Y23+$Z23*4)),($T23*(1+$Z$1)^($Z23*4))/$Z23,IF(AND($G23=1,AP$1&lt;=$N23),0,IF(AND($G23=1,AP$1&gt;$N23,AP$1&lt;=($Y23+$Z23)),-1*PMT(VLOOKUP($P23,'9 - Finance Strategy Parameters'!$B$3:$C$6,2)/12,$Z23*12,$M23),IF(AND($G23=1,AP$1&gt;($Y23+$Z23),AP$1&lt;=($Y23+$Z23*2)),-1*PMT(VLOOKUP($P23,'9 - Finance Strategy Parameters'!$B$3:$C$6,2)/12,$Z23*12,$M23*(1+$Z$1)^($Z23*2)),IF(AND($G23=1,AP$1&gt;($Y23+$Z23*2),AP$1&lt;=($Y23+$Z23*3)),-1*PMT(VLOOKUP($P23,'9 - Finance Strategy Parameters'!$B$3:$C$6,2)/12,$Z23*12,$M23*(1+$Z$1)^($Z23*3)),"FAILURE"))))))))))</f>
        <v>0</v>
      </c>
      <c r="AQ23" s="159">
        <f>IF($F23=1,0,IF(AND($H23=1,AQ$1&lt;=$Y23),$V23,IF(AND($H23=1,AQ$1&gt;$Y23,AQ$1&lt;=$Y23+$Z23),($T23*(1+$Z$1)^$Z23)/$Z23,IF(AND($H23=1,AQ$1&gt;($Y23+$Z23),AQ$1&lt;=($Y23+$Z23*2)),($T23*(1+$Z$1)^($Z23*2))/$Z23,IF(AND($H23=1,AQ$1&gt;($Y23+$Z23*2),AQ$1&lt;=($Y23+$Z23*3)),($T23*(1+$Z$1)^($Z23*3))/$Z23,IF(AND($H23=1,AQ$1&gt;($Y23+$Z23*3),AQ$1&lt;=($Y23+$Z23*4)),($T23*(1+$Z$1)^($Z23*4))/$Z23,IF(AND($G23=1,AQ$1&lt;=$N23),0,IF(AND($G23=1,AQ$1&gt;$N23,AQ$1&lt;=($Y23+$Z23)),-1*PMT(VLOOKUP($P23,'9 - Finance Strategy Parameters'!$B$3:$C$6,2)/12,$Z23*12,$M23),IF(AND($G23=1,AQ$1&gt;($Y23+$Z23),AQ$1&lt;=($Y23+$Z23*2)),-1*PMT(VLOOKUP($P23,'9 - Finance Strategy Parameters'!$B$3:$C$6,2)/12,$Z23*12,$M23*(1+$Z$1)^($Z23*2)),IF(AND($G23=1,AQ$1&gt;($Y23+$Z23*2),AQ$1&lt;=($Y23+$Z23*3)),-1*PMT(VLOOKUP($P23,'9 - Finance Strategy Parameters'!$B$3:$C$6,2)/12,$Z23*12,$M23*(1+$Z$1)^($Z23*3)),"FAILURE"))))))))))</f>
        <v>805.58586726547958</v>
      </c>
      <c r="AR23" s="159">
        <f>IF($F23=1,0,IF(AND($H23=1,AR$1&lt;=$Y23),$V23,IF(AND($H23=1,AR$1&gt;$Y23,AR$1&lt;=$Y23+$Z23),($T23*(1+$Z$1)^$Z23)/$Z23,IF(AND($H23=1,AR$1&gt;($Y23+$Z23),AR$1&lt;=($Y23+$Z23*2)),($T23*(1+$Z$1)^($Z23*2))/$Z23,IF(AND($H23=1,AR$1&gt;($Y23+$Z23*2),AR$1&lt;=($Y23+$Z23*3)),($T23*(1+$Z$1)^($Z23*3))/$Z23,IF(AND($H23=1,AR$1&gt;($Y23+$Z23*3),AR$1&lt;=($Y23+$Z23*4)),($T23*(1+$Z$1)^($Z23*4))/$Z23,IF(AND($G23=1,AR$1&lt;=$N23),0,IF(AND($G23=1,AR$1&gt;$N23,AR$1&lt;=($Y23+$Z23)),-1*PMT(VLOOKUP($P23,'9 - Finance Strategy Parameters'!$B$3:$C$6,2)/12,$Z23*12,$M23),IF(AND($G23=1,AR$1&gt;($Y23+$Z23),AR$1&lt;=($Y23+$Z23*2)),-1*PMT(VLOOKUP($P23,'9 - Finance Strategy Parameters'!$B$3:$C$6,2)/12,$Z23*12,$M23*(1+$Z$1)^($Z23*2)),IF(AND($G23=1,AR$1&gt;($Y23+$Z23*2),AR$1&lt;=($Y23+$Z23*3)),-1*PMT(VLOOKUP($P23,'9 - Finance Strategy Parameters'!$B$3:$C$6,2)/12,$Z23*12,$M23*(1+$Z$1)^($Z23*3)),"FAILURE"))))))))))</f>
        <v>805.58586726547958</v>
      </c>
      <c r="AS23" s="159">
        <f>IF($F23=1,0,IF(AND($H23=1,AS$1&lt;=$Y23),$V23,IF(AND($H23=1,AS$1&gt;$Y23,AS$1&lt;=$Y23+$Z23),($T23*(1+$Z$1)^$Z23)/$Z23,IF(AND($H23=1,AS$1&gt;($Y23+$Z23),AS$1&lt;=($Y23+$Z23*2)),($T23*(1+$Z$1)^($Z23*2))/$Z23,IF(AND($H23=1,AS$1&gt;($Y23+$Z23*2),AS$1&lt;=($Y23+$Z23*3)),($T23*(1+$Z$1)^($Z23*3))/$Z23,IF(AND($H23=1,AS$1&gt;($Y23+$Z23*3),AS$1&lt;=($Y23+$Z23*4)),($T23*(1+$Z$1)^($Z23*4))/$Z23,IF(AND($G23=1,AS$1&lt;=$N23),0,IF(AND($G23=1,AS$1&gt;$N23,AS$1&lt;=($Y23+$Z23)),-1*PMT(VLOOKUP($P23,'9 - Finance Strategy Parameters'!$B$3:$C$6,2)/12,$Z23*12,$M23),IF(AND($G23=1,AS$1&gt;($Y23+$Z23),AS$1&lt;=($Y23+$Z23*2)),-1*PMT(VLOOKUP($P23,'9 - Finance Strategy Parameters'!$B$3:$C$6,2)/12,$Z23*12,$M23*(1+$Z$1)^($Z23*2)),IF(AND($G23=1,AS$1&gt;($Y23+$Z23*2),AS$1&lt;=($Y23+$Z23*3)),-1*PMT(VLOOKUP($P23,'9 - Finance Strategy Parameters'!$B$3:$C$6,2)/12,$Z23*12,$M23*(1+$Z$1)^($Z23*3)),"FAILURE"))))))))))</f>
        <v>805.58586726547958</v>
      </c>
      <c r="AT23" s="159">
        <f>IF($F23=1,0,IF(AND($H23=1,AT$1&lt;=$Y23),$V23,IF(AND($H23=1,AT$1&gt;$Y23,AT$1&lt;=$Y23+$Z23),($T23*(1+$Z$1)^$Z23)/$Z23,IF(AND($H23=1,AT$1&gt;($Y23+$Z23),AT$1&lt;=($Y23+$Z23*2)),($T23*(1+$Z$1)^($Z23*2))/$Z23,IF(AND($H23=1,AT$1&gt;($Y23+$Z23*2),AT$1&lt;=($Y23+$Z23*3)),($T23*(1+$Z$1)^($Z23*3))/$Z23,IF(AND($H23=1,AT$1&gt;($Y23+$Z23*3),AT$1&lt;=($Y23+$Z23*4)),($T23*(1+$Z$1)^($Z23*4))/$Z23,IF(AND($G23=1,AT$1&lt;=$N23),0,IF(AND($G23=1,AT$1&gt;$N23,AT$1&lt;=($Y23+$Z23)),-1*PMT(VLOOKUP($P23,'9 - Finance Strategy Parameters'!$B$3:$C$6,2)/12,$Z23*12,$M23),IF(AND($G23=1,AT$1&gt;($Y23+$Z23),AT$1&lt;=($Y23+$Z23*2)),-1*PMT(VLOOKUP($P23,'9 - Finance Strategy Parameters'!$B$3:$C$6,2)/12,$Z23*12,$M23*(1+$Z$1)^($Z23*2)),IF(AND($G23=1,AT$1&gt;($Y23+$Z23*2),AT$1&lt;=($Y23+$Z23*3)),-1*PMT(VLOOKUP($P23,'9 - Finance Strategy Parameters'!$B$3:$C$6,2)/12,$Z23*12,$M23*(1+$Z$1)^($Z23*3)),"FAILURE"))))))))))</f>
        <v>805.58586726547958</v>
      </c>
      <c r="AU23" s="159">
        <f>IF($F23=1,0,IF(AND($H23=1,AU$1&lt;=$Y23),$V23,IF(AND($H23=1,AU$1&gt;$Y23,AU$1&lt;=$Y23+$Z23),($T23*(1+$Z$1)^$Z23)/$Z23,IF(AND($H23=1,AU$1&gt;($Y23+$Z23),AU$1&lt;=($Y23+$Z23*2)),($T23*(1+$Z$1)^($Z23*2))/$Z23,IF(AND($H23=1,AU$1&gt;($Y23+$Z23*2),AU$1&lt;=($Y23+$Z23*3)),($T23*(1+$Z$1)^($Z23*3))/$Z23,IF(AND($H23=1,AU$1&gt;($Y23+$Z23*3),AU$1&lt;=($Y23+$Z23*4)),($T23*(1+$Z$1)^($Z23*4))/$Z23,IF(AND($G23=1,AU$1&lt;=$N23),0,IF(AND($G23=1,AU$1&gt;$N23,AU$1&lt;=($Y23+$Z23)),-1*PMT(VLOOKUP($P23,'9 - Finance Strategy Parameters'!$B$3:$C$6,2)/12,$Z23*12,$M23),IF(AND($G23=1,AU$1&gt;($Y23+$Z23),AU$1&lt;=($Y23+$Z23*2)),-1*PMT(VLOOKUP($P23,'9 - Finance Strategy Parameters'!$B$3:$C$6,2)/12,$Z23*12,$M23*(1+$Z$1)^($Z23*2)),IF(AND($G23=1,AU$1&gt;($Y23+$Z23*2),AU$1&lt;=($Y23+$Z23*3)),-1*PMT(VLOOKUP($P23,'9 - Finance Strategy Parameters'!$B$3:$C$6,2)/12,$Z23*12,$M23*(1+$Z$1)^($Z23*3)),"FAILURE"))))))))))</f>
        <v>805.58586726547958</v>
      </c>
      <c r="AV23" s="159">
        <f>IF($F23=1,0,IF(AND($H23=1,AV$1&lt;=$Y23),$V23,IF(AND($H23=1,AV$1&gt;$Y23,AV$1&lt;=$Y23+$Z23),($T23*(1+$Z$1)^$Z23)/$Z23,IF(AND($H23=1,AV$1&gt;($Y23+$Z23),AV$1&lt;=($Y23+$Z23*2)),($T23*(1+$Z$1)^($Z23*2))/$Z23,IF(AND($H23=1,AV$1&gt;($Y23+$Z23*2),AV$1&lt;=($Y23+$Z23*3)),($T23*(1+$Z$1)^($Z23*3))/$Z23,IF(AND($H23=1,AV$1&gt;($Y23+$Z23*3),AV$1&lt;=($Y23+$Z23*4)),($T23*(1+$Z$1)^($Z23*4))/$Z23,IF(AND($G23=1,AV$1&lt;=$N23),0,IF(AND($G23=1,AV$1&gt;$N23,AV$1&lt;=($Y23+$Z23)),-1*PMT(VLOOKUP($P23,'9 - Finance Strategy Parameters'!$B$3:$C$6,2)/12,$Z23*12,$M23),IF(AND($G23=1,AV$1&gt;($Y23+$Z23),AV$1&lt;=($Y23+$Z23*2)),-1*PMT(VLOOKUP($P23,'9 - Finance Strategy Parameters'!$B$3:$C$6,2)/12,$Z23*12,$M23*(1+$Z$1)^($Z23*2)),IF(AND($G23=1,AV$1&gt;($Y23+$Z23*2),AV$1&lt;=($Y23+$Z23*3)),-1*PMT(VLOOKUP($P23,'9 - Finance Strategy Parameters'!$B$3:$C$6,2)/12,$Z23*12,$M23*(1+$Z$1)^($Z23*3)),"FAILURE"))))))))))</f>
        <v>805.58586726547958</v>
      </c>
      <c r="AW23" s="159">
        <f>IF($F23=1,0,IF(AND($H23=1,AW$1&lt;=$Y23),$V23,IF(AND($H23=1,AW$1&gt;$Y23,AW$1&lt;=$Y23+$Z23),($T23*(1+$Z$1)^$Z23)/$Z23,IF(AND($H23=1,AW$1&gt;($Y23+$Z23),AW$1&lt;=($Y23+$Z23*2)),($T23*(1+$Z$1)^($Z23*2))/$Z23,IF(AND($H23=1,AW$1&gt;($Y23+$Z23*2),AW$1&lt;=($Y23+$Z23*3)),($T23*(1+$Z$1)^($Z23*3))/$Z23,IF(AND($H23=1,AW$1&gt;($Y23+$Z23*3),AW$1&lt;=($Y23+$Z23*4)),($T23*(1+$Z$1)^($Z23*4))/$Z23,IF(AND($G23=1,AW$1&lt;=$N23),0,IF(AND($G23=1,AW$1&gt;$N23,AW$1&lt;=($Y23+$Z23)),-1*PMT(VLOOKUP($P23,'9 - Finance Strategy Parameters'!$B$3:$C$6,2)/12,$Z23*12,$M23),IF(AND($G23=1,AW$1&gt;($Y23+$Z23),AW$1&lt;=($Y23+$Z23*2)),-1*PMT(VLOOKUP($P23,'9 - Finance Strategy Parameters'!$B$3:$C$6,2)/12,$Z23*12,$M23*(1+$Z$1)^($Z23*2)),IF(AND($G23=1,AW$1&gt;($Y23+$Z23*2),AW$1&lt;=($Y23+$Z23*3)),-1*PMT(VLOOKUP($P23,'9 - Finance Strategy Parameters'!$B$3:$C$6,2)/12,$Z23*12,$M23*(1+$Z$1)^($Z23*3)),"FAILURE"))))))))))</f>
        <v>805.58586726547958</v>
      </c>
      <c r="AX23" s="159">
        <f>IF($F23=1,0,IF(AND($H23=1,AX$1&lt;=$Y23),$V23,IF(AND($H23=1,AX$1&gt;$Y23,AX$1&lt;=$Y23+$Z23),($T23*(1+$Z$1)^$Z23)/$Z23,IF(AND($H23=1,AX$1&gt;($Y23+$Z23),AX$1&lt;=($Y23+$Z23*2)),($T23*(1+$Z$1)^($Z23*2))/$Z23,IF(AND($H23=1,AX$1&gt;($Y23+$Z23*2),AX$1&lt;=($Y23+$Z23*3)),($T23*(1+$Z$1)^($Z23*3))/$Z23,IF(AND($H23=1,AX$1&gt;($Y23+$Z23*3),AX$1&lt;=($Y23+$Z23*4)),($T23*(1+$Z$1)^($Z23*4))/$Z23,IF(AND($G23=1,AX$1&lt;=$N23),0,IF(AND($G23=1,AX$1&gt;$N23,AX$1&lt;=($Y23+$Z23)),-1*PMT(VLOOKUP($P23,'9 - Finance Strategy Parameters'!$B$3:$C$6,2)/12,$Z23*12,$M23),IF(AND($G23=1,AX$1&gt;($Y23+$Z23),AX$1&lt;=($Y23+$Z23*2)),-1*PMT(VLOOKUP($P23,'9 - Finance Strategy Parameters'!$B$3:$C$6,2)/12,$Z23*12,$M23*(1+$Z$1)^($Z23*2)),IF(AND($G23=1,AX$1&gt;($Y23+$Z23*2),AX$1&lt;=($Y23+$Z23*3)),-1*PMT(VLOOKUP($P23,'9 - Finance Strategy Parameters'!$B$3:$C$6,2)/12,$Z23*12,$M23*(1+$Z$1)^($Z23*3)),"FAILURE"))))))))))</f>
        <v>805.58586726547958</v>
      </c>
      <c r="AY23" s="159">
        <f>IF($F23=1,0,IF(AND($H23=1,AY$1&lt;=$Y23),$V23,IF(AND($H23=1,AY$1&gt;$Y23,AY$1&lt;=$Y23+$Z23),($T23*(1+$Z$1)^$Z23)/$Z23,IF(AND($H23=1,AY$1&gt;($Y23+$Z23),AY$1&lt;=($Y23+$Z23*2)),($T23*(1+$Z$1)^($Z23*2))/$Z23,IF(AND($H23=1,AY$1&gt;($Y23+$Z23*2),AY$1&lt;=($Y23+$Z23*3)),($T23*(1+$Z$1)^($Z23*3))/$Z23,IF(AND($H23=1,AY$1&gt;($Y23+$Z23*3),AY$1&lt;=($Y23+$Z23*4)),($T23*(1+$Z$1)^($Z23*4))/$Z23,IF(AND($G23=1,AY$1&lt;=$N23),0,IF(AND($G23=1,AY$1&gt;$N23,AY$1&lt;=($Y23+$Z23)),-1*PMT(VLOOKUP($P23,'9 - Finance Strategy Parameters'!$B$3:$C$6,2)/12,$Z23*12,$M23),IF(AND($G23=1,AY$1&gt;($Y23+$Z23),AY$1&lt;=($Y23+$Z23*2)),-1*PMT(VLOOKUP($P23,'9 - Finance Strategy Parameters'!$B$3:$C$6,2)/12,$Z23*12,$M23*(1+$Z$1)^($Z23*2)),IF(AND($G23=1,AY$1&gt;($Y23+$Z23*2),AY$1&lt;=($Y23+$Z23*3)),-1*PMT(VLOOKUP($P23,'9 - Finance Strategy Parameters'!$B$3:$C$6,2)/12,$Z23*12,$M23*(1+$Z$1)^($Z23*3)),"FAILURE"))))))))))</f>
        <v>805.58586726547958</v>
      </c>
      <c r="AZ23" s="159">
        <f>IF($F23=1,0,IF(AND($H23=1,AZ$1&lt;=$Y23),$V23,IF(AND($H23=1,AZ$1&gt;$Y23,AZ$1&lt;=$Y23+$Z23),($T23*(1+$Z$1)^$Z23)/$Z23,IF(AND($H23=1,AZ$1&gt;($Y23+$Z23),AZ$1&lt;=($Y23+$Z23*2)),($T23*(1+$Z$1)^($Z23*2))/$Z23,IF(AND($H23=1,AZ$1&gt;($Y23+$Z23*2),AZ$1&lt;=($Y23+$Z23*3)),($T23*(1+$Z$1)^($Z23*3))/$Z23,IF(AND($H23=1,AZ$1&gt;($Y23+$Z23*3),AZ$1&lt;=($Y23+$Z23*4)),($T23*(1+$Z$1)^($Z23*4))/$Z23,IF(AND($G23=1,AZ$1&lt;=$N23),0,IF(AND($G23=1,AZ$1&gt;$N23,AZ$1&lt;=($Y23+$Z23)),-1*PMT(VLOOKUP($P23,'9 - Finance Strategy Parameters'!$B$3:$C$6,2)/12,$Z23*12,$M23),IF(AND($G23=1,AZ$1&gt;($Y23+$Z23),AZ$1&lt;=($Y23+$Z23*2)),-1*PMT(VLOOKUP($P23,'9 - Finance Strategy Parameters'!$B$3:$C$6,2)/12,$Z23*12,$M23*(1+$Z$1)^($Z23*2)),IF(AND($G23=1,AZ$1&gt;($Y23+$Z23*2),AZ$1&lt;=($Y23+$Z23*3)),-1*PMT(VLOOKUP($P23,'9 - Finance Strategy Parameters'!$B$3:$C$6,2)/12,$Z23*12,$M23*(1+$Z$1)^($Z23*3)),"FAILURE"))))))))))</f>
        <v>805.58586726547958</v>
      </c>
      <c r="BA23" s="159">
        <f>IF($F23=1,0,IF(AND($H23=1,BA$1&lt;=$Y23),$V23,IF(AND($H23=1,BA$1&gt;$Y23,BA$1&lt;=$Y23+$Z23),($T23*(1+$Z$1)^$Z23)/$Z23,IF(AND($H23=1,BA$1&gt;($Y23+$Z23),BA$1&lt;=($Y23+$Z23*2)),($T23*(1+$Z$1)^($Z23*2))/$Z23,IF(AND($H23=1,BA$1&gt;($Y23+$Z23*2),BA$1&lt;=($Y23+$Z23*3)),($T23*(1+$Z$1)^($Z23*3))/$Z23,IF(AND($H23=1,BA$1&gt;($Y23+$Z23*3),BA$1&lt;=($Y23+$Z23*4)),($T23*(1+$Z$1)^($Z23*4))/$Z23,IF(AND($G23=1,BA$1&lt;=$N23),0,IF(AND($G23=1,BA$1&gt;$N23,BA$1&lt;=($Y23+$Z23)),-1*PMT(VLOOKUP($P23,'9 - Finance Strategy Parameters'!$B$3:$C$6,2)/12,$Z23*12,$M23),IF(AND($G23=1,BA$1&gt;($Y23+$Z23),BA$1&lt;=($Y23+$Z23*2)),-1*PMT(VLOOKUP($P23,'9 - Finance Strategy Parameters'!$B$3:$C$6,2)/12,$Z23*12,$M23*(1+$Z$1)^($Z23*2)),IF(AND($G23=1,BA$1&gt;($Y23+$Z23*2),BA$1&lt;=($Y23+$Z23*3)),-1*PMT(VLOOKUP($P23,'9 - Finance Strategy Parameters'!$B$3:$C$6,2)/12,$Z23*12,$M23*(1+$Z$1)^($Z23*3)),"FAILURE"))))))))))</f>
        <v>805.58586726547958</v>
      </c>
      <c r="BB23" s="159">
        <f>IF($F23=1,0,IF(AND($H23=1,BB$1&lt;=$Y23),$V23,IF(AND($H23=1,BB$1&gt;$Y23,BB$1&lt;=$Y23+$Z23),($T23*(1+$Z$1)^$Z23)/$Z23,IF(AND($H23=1,BB$1&gt;($Y23+$Z23),BB$1&lt;=($Y23+$Z23*2)),($T23*(1+$Z$1)^($Z23*2))/$Z23,IF(AND($H23=1,BB$1&gt;($Y23+$Z23*2),BB$1&lt;=($Y23+$Z23*3)),($T23*(1+$Z$1)^($Z23*3))/$Z23,IF(AND($H23=1,BB$1&gt;($Y23+$Z23*3),BB$1&lt;=($Y23+$Z23*4)),($T23*(1+$Z$1)^($Z23*4))/$Z23,IF(AND($G23=1,BB$1&lt;=$N23),0,IF(AND($G23=1,BB$1&gt;$N23,BB$1&lt;=($Y23+$Z23)),-1*PMT(VLOOKUP($P23,'9 - Finance Strategy Parameters'!$B$3:$C$6,2)/12,$Z23*12,$M23),IF(AND($G23=1,BB$1&gt;($Y23+$Z23),BB$1&lt;=($Y23+$Z23*2)),-1*PMT(VLOOKUP($P23,'9 - Finance Strategy Parameters'!$B$3:$C$6,2)/12,$Z23*12,$M23*(1+$Z$1)^($Z23*2)),IF(AND($G23=1,BB$1&gt;($Y23+$Z23*2),BB$1&lt;=($Y23+$Z23*3)),-1*PMT(VLOOKUP($P23,'9 - Finance Strategy Parameters'!$B$3:$C$6,2)/12,$Z23*12,$M23*(1+$Z$1)^($Z23*3)),"FAILURE"))))))))))</f>
        <v>805.58586726547958</v>
      </c>
      <c r="BC23" s="159">
        <f>IF($F23=1,0,IF(AND($H23=1,BC$1&lt;=$Y23),$V23,IF(AND($H23=1,BC$1&gt;$Y23,BC$1&lt;=$Y23+$Z23),($T23*(1+$Z$1)^$Z23)/$Z23,IF(AND($H23=1,BC$1&gt;($Y23+$Z23),BC$1&lt;=($Y23+$Z23*2)),($T23*(1+$Z$1)^($Z23*2))/$Z23,IF(AND($H23=1,BC$1&gt;($Y23+$Z23*2),BC$1&lt;=($Y23+$Z23*3)),($T23*(1+$Z$1)^($Z23*3))/$Z23,IF(AND($H23=1,BC$1&gt;($Y23+$Z23*3),BC$1&lt;=($Y23+$Z23*4)),($T23*(1+$Z$1)^($Z23*4))/$Z23,IF(AND($G23=1,BC$1&lt;=$N23),0,IF(AND($G23=1,BC$1&gt;$N23,BC$1&lt;=($Y23+$Z23)),-1*PMT(VLOOKUP($P23,'9 - Finance Strategy Parameters'!$B$3:$C$6,2)/12,$Z23*12,$M23),IF(AND($G23=1,BC$1&gt;($Y23+$Z23),BC$1&lt;=($Y23+$Z23*2)),-1*PMT(VLOOKUP($P23,'9 - Finance Strategy Parameters'!$B$3:$C$6,2)/12,$Z23*12,$M23*(1+$Z$1)^($Z23*2)),IF(AND($G23=1,BC$1&gt;($Y23+$Z23*2),BC$1&lt;=($Y23+$Z23*3)),-1*PMT(VLOOKUP($P23,'9 - Finance Strategy Parameters'!$B$3:$C$6,2)/12,$Z23*12,$M23*(1+$Z$1)^($Z23*3)),"FAILURE"))))))))))</f>
        <v>805.58586726547958</v>
      </c>
      <c r="BD23" s="159">
        <f>IF($F23=1,0,IF(AND($H23=1,BD$1&lt;=$Y23),$V23,IF(AND($H23=1,BD$1&gt;$Y23,BD$1&lt;=$Y23+$Z23),($T23*(1+$Z$1)^$Z23)/$Z23,IF(AND($H23=1,BD$1&gt;($Y23+$Z23),BD$1&lt;=($Y23+$Z23*2)),($T23*(1+$Z$1)^($Z23*2))/$Z23,IF(AND($H23=1,BD$1&gt;($Y23+$Z23*2),BD$1&lt;=($Y23+$Z23*3)),($T23*(1+$Z$1)^($Z23*3))/$Z23,IF(AND($H23=1,BD$1&gt;($Y23+$Z23*3),BD$1&lt;=($Y23+$Z23*4)),($T23*(1+$Z$1)^($Z23*4))/$Z23,IF(AND($G23=1,BD$1&lt;=$N23),0,IF(AND($G23=1,BD$1&gt;$N23,BD$1&lt;=($Y23+$Z23)),-1*PMT(VLOOKUP($P23,'9 - Finance Strategy Parameters'!$B$3:$C$6,2)/12,$Z23*12,$M23),IF(AND($G23=1,BD$1&gt;($Y23+$Z23),BD$1&lt;=($Y23+$Z23*2)),-1*PMT(VLOOKUP($P23,'9 - Finance Strategy Parameters'!$B$3:$C$6,2)/12,$Z23*12,$M23*(1+$Z$1)^($Z23*2)),IF(AND($G23=1,BD$1&gt;($Y23+$Z23*2),BD$1&lt;=($Y23+$Z23*3)),-1*PMT(VLOOKUP($P23,'9 - Finance Strategy Parameters'!$B$3:$C$6,2)/12,$Z23*12,$M23*(1+$Z$1)^($Z23*3)),"FAILURE"))))))))))</f>
        <v>805.58586726547958</v>
      </c>
      <c r="BE23" s="159">
        <f>IF($F23=1,0,IF(AND($H23=1,BE$1&lt;=$Y23),$V23,IF(AND($H23=1,BE$1&gt;$Y23,BE$1&lt;=$Y23+$Z23),($T23*(1+$Z$1)^$Z23)/$Z23,IF(AND($H23=1,BE$1&gt;($Y23+$Z23),BE$1&lt;=($Y23+$Z23*2)),($T23*(1+$Z$1)^($Z23*2))/$Z23,IF(AND($H23=1,BE$1&gt;($Y23+$Z23*2),BE$1&lt;=($Y23+$Z23*3)),($T23*(1+$Z$1)^($Z23*3))/$Z23,IF(AND($H23=1,BE$1&gt;($Y23+$Z23*3),BE$1&lt;=($Y23+$Z23*4)),($T23*(1+$Z$1)^($Z23*4))/$Z23,IF(AND($G23=1,BE$1&lt;=$N23),0,IF(AND($G23=1,BE$1&gt;$N23,BE$1&lt;=($Y23+$Z23)),-1*PMT(VLOOKUP($P23,'9 - Finance Strategy Parameters'!$B$3:$C$6,2)/12,$Z23*12,$M23),IF(AND($G23=1,BE$1&gt;($Y23+$Z23),BE$1&lt;=($Y23+$Z23*2)),-1*PMT(VLOOKUP($P23,'9 - Finance Strategy Parameters'!$B$3:$C$6,2)/12,$Z23*12,$M23*(1+$Z$1)^($Z23*2)),IF(AND($G23=1,BE$1&gt;($Y23+$Z23*2),BE$1&lt;=($Y23+$Z23*3)),-1*PMT(VLOOKUP($P23,'9 - Finance Strategy Parameters'!$B$3:$C$6,2)/12,$Z23*12,$M23*(1+$Z$1)^($Z23*3)),"FAILURE"))))))))))</f>
        <v>805.58586726547958</v>
      </c>
      <c r="BF23" s="159">
        <f>IF($F23=1,0,IF(AND($H23=1,BF$1&lt;=$Y23),$V23,IF(AND($H23=1,BF$1&gt;$Y23,BF$1&lt;=$Y23+$Z23),($T23*(1+$Z$1)^$Z23)/$Z23,IF(AND($H23=1,BF$1&gt;($Y23+$Z23),BF$1&lt;=($Y23+$Z23*2)),($T23*(1+$Z$1)^($Z23*2))/$Z23,IF(AND($H23=1,BF$1&gt;($Y23+$Z23*2),BF$1&lt;=($Y23+$Z23*3)),($T23*(1+$Z$1)^($Z23*3))/$Z23,IF(AND($H23=1,BF$1&gt;($Y23+$Z23*3),BF$1&lt;=($Y23+$Z23*4)),($T23*(1+$Z$1)^($Z23*4))/$Z23,IF(AND($G23=1,BF$1&lt;=$N23),0,IF(AND($G23=1,BF$1&gt;$N23,BF$1&lt;=($Y23+$Z23)),-1*PMT(VLOOKUP($P23,'9 - Finance Strategy Parameters'!$B$3:$C$6,2)/12,$Z23*12,$M23),IF(AND($G23=1,BF$1&gt;($Y23+$Z23),BF$1&lt;=($Y23+$Z23*2)),-1*PMT(VLOOKUP($P23,'9 - Finance Strategy Parameters'!$B$3:$C$6,2)/12,$Z23*12,$M23*(1+$Z$1)^($Z23*2)),IF(AND($G23=1,BF$1&gt;($Y23+$Z23*2),BF$1&lt;=($Y23+$Z23*3)),-1*PMT(VLOOKUP($P23,'9 - Finance Strategy Parameters'!$B$3:$C$6,2)/12,$Z23*12,$M23*(1+$Z$1)^($Z23*3)),"FAILURE"))))))))))</f>
        <v>805.58586726547958</v>
      </c>
      <c r="BG23" s="159">
        <f>IF($F23=1,0,IF(AND($H23=1,BG$1&lt;=$Y23),$V23,IF(AND($H23=1,BG$1&gt;$Y23,BG$1&lt;=$Y23+$Z23),($T23*(1+$Z$1)^$Z23)/$Z23,IF(AND($H23=1,BG$1&gt;($Y23+$Z23),BG$1&lt;=($Y23+$Z23*2)),($T23*(1+$Z$1)^($Z23*2))/$Z23,IF(AND($H23=1,BG$1&gt;($Y23+$Z23*2),BG$1&lt;=($Y23+$Z23*3)),($T23*(1+$Z$1)^($Z23*3))/$Z23,IF(AND($H23=1,BG$1&gt;($Y23+$Z23*3),BG$1&lt;=($Y23+$Z23*4)),($T23*(1+$Z$1)^($Z23*4))/$Z23,IF(AND($G23=1,BG$1&lt;=$N23),0,IF(AND($G23=1,BG$1&gt;$N23,BG$1&lt;=($Y23+$Z23)),-1*PMT(VLOOKUP($P23,'9 - Finance Strategy Parameters'!$B$3:$C$6,2)/12,$Z23*12,$M23),IF(AND($G23=1,BG$1&gt;($Y23+$Z23),BG$1&lt;=($Y23+$Z23*2)),-1*PMT(VLOOKUP($P23,'9 - Finance Strategy Parameters'!$B$3:$C$6,2)/12,$Z23*12,$M23*(1+$Z$1)^($Z23*2)),IF(AND($G23=1,BG$1&gt;($Y23+$Z23*2),BG$1&lt;=($Y23+$Z23*3)),-1*PMT(VLOOKUP($P23,'9 - Finance Strategy Parameters'!$B$3:$C$6,2)/12,$Z23*12,$M23*(1+$Z$1)^($Z23*3)),"FAILURE"))))))))))</f>
        <v>805.58586726547958</v>
      </c>
      <c r="BH23" s="159">
        <f>IF($F23=1,0,IF(AND($H23=1,BH$1&lt;=$Y23),$V23,IF(AND($H23=1,BH$1&gt;$Y23,BH$1&lt;=$Y23+$Z23),($T23*(1+$Z$1)^$Z23)/$Z23,IF(AND($H23=1,BH$1&gt;($Y23+$Z23),BH$1&lt;=($Y23+$Z23*2)),($T23*(1+$Z$1)^($Z23*2))/$Z23,IF(AND($H23=1,BH$1&gt;($Y23+$Z23*2),BH$1&lt;=($Y23+$Z23*3)),($T23*(1+$Z$1)^($Z23*3))/$Z23,IF(AND($H23=1,BH$1&gt;($Y23+$Z23*3),BH$1&lt;=($Y23+$Z23*4)),($T23*(1+$Z$1)^($Z23*4))/$Z23,IF(AND($G23=1,BH$1&lt;=$N23),0,IF(AND($G23=1,BH$1&gt;$N23,BH$1&lt;=($Y23+$Z23)),-1*PMT(VLOOKUP($P23,'9 - Finance Strategy Parameters'!$B$3:$C$6,2)/12,$Z23*12,$M23),IF(AND($G23=1,BH$1&gt;($Y23+$Z23),BH$1&lt;=($Y23+$Z23*2)),-1*PMT(VLOOKUP($P23,'9 - Finance Strategy Parameters'!$B$3:$C$6,2)/12,$Z23*12,$M23*(1+$Z$1)^($Z23*2)),IF(AND($G23=1,BH$1&gt;($Y23+$Z23*2),BH$1&lt;=($Y23+$Z23*3)),-1*PMT(VLOOKUP($P23,'9 - Finance Strategy Parameters'!$B$3:$C$6,2)/12,$Z23*12,$M23*(1+$Z$1)^($Z23*3)),"FAILURE"))))))))))</f>
        <v>805.58586726547958</v>
      </c>
      <c r="BI23" s="159">
        <f>IF($F23=1,0,IF(AND($H23=1,BI$1&lt;=$Y23),$V23,IF(AND($H23=1,BI$1&gt;$Y23,BI$1&lt;=$Y23+$Z23),($T23*(1+$Z$1)^$Z23)/$Z23,IF(AND($H23=1,BI$1&gt;($Y23+$Z23),BI$1&lt;=($Y23+$Z23*2)),($T23*(1+$Z$1)^($Z23*2))/$Z23,IF(AND($H23=1,BI$1&gt;($Y23+$Z23*2),BI$1&lt;=($Y23+$Z23*3)),($T23*(1+$Z$1)^($Z23*3))/$Z23,IF(AND($H23=1,BI$1&gt;($Y23+$Z23*3),BI$1&lt;=($Y23+$Z23*4)),($T23*(1+$Z$1)^($Z23*4))/$Z23,IF(AND($G23=1,BI$1&lt;=$N23),0,IF(AND($G23=1,BI$1&gt;$N23,BI$1&lt;=($Y23+$Z23)),-1*PMT(VLOOKUP($P23,'9 - Finance Strategy Parameters'!$B$3:$C$6,2)/12,$Z23*12,$M23),IF(AND($G23=1,BI$1&gt;($Y23+$Z23),BI$1&lt;=($Y23+$Z23*2)),-1*PMT(VLOOKUP($P23,'9 - Finance Strategy Parameters'!$B$3:$C$6,2)/12,$Z23*12,$M23*(1+$Z$1)^($Z23*2)),IF(AND($G23=1,BI$1&gt;($Y23+$Z23*2),BI$1&lt;=($Y23+$Z23*3)),-1*PMT(VLOOKUP($P23,'9 - Finance Strategy Parameters'!$B$3:$C$6,2)/12,$Z23*12,$M23*(1+$Z$1)^($Z23*3)),"FAILURE"))))))))))</f>
        <v>805.58586726547958</v>
      </c>
      <c r="BJ23" s="159">
        <f>IF($F23=1,0,IF(AND($H23=1,BJ$1&lt;=$Y23),$V23,IF(AND($H23=1,BJ$1&gt;$Y23,BJ$1&lt;=$Y23+$Z23),($T23*(1+$Z$1)^$Z23)/$Z23,IF(AND($H23=1,BJ$1&gt;($Y23+$Z23),BJ$1&lt;=($Y23+$Z23*2)),($T23*(1+$Z$1)^($Z23*2))/$Z23,IF(AND($H23=1,BJ$1&gt;($Y23+$Z23*2),BJ$1&lt;=($Y23+$Z23*3)),($T23*(1+$Z$1)^($Z23*3))/$Z23,IF(AND($H23=1,BJ$1&gt;($Y23+$Z23*3),BJ$1&lt;=($Y23+$Z23*4)),($T23*(1+$Z$1)^($Z23*4))/$Z23,IF(AND($G23=1,BJ$1&lt;=$N23),0,IF(AND($G23=1,BJ$1&gt;$N23,BJ$1&lt;=($Y23+$Z23)),-1*PMT(VLOOKUP($P23,'9 - Finance Strategy Parameters'!$B$3:$C$6,2)/12,$Z23*12,$M23),IF(AND($G23=1,BJ$1&gt;($Y23+$Z23),BJ$1&lt;=($Y23+$Z23*2)),-1*PMT(VLOOKUP($P23,'9 - Finance Strategy Parameters'!$B$3:$C$6,2)/12,$Z23*12,$M23*(1+$Z$1)^($Z23*2)),IF(AND($G23=1,BJ$1&gt;($Y23+$Z23*2),BJ$1&lt;=($Y23+$Z23*3)),-1*PMT(VLOOKUP($P23,'9 - Finance Strategy Parameters'!$B$3:$C$6,2)/12,$Z23*12,$M23*(1+$Z$1)^($Z23*3)),"FAILURE"))))))))))</f>
        <v>805.58586726547958</v>
      </c>
      <c r="BK23" s="159">
        <f>IF($F23=1,0,IF(AND($H23=1,BK$1&lt;=$Y23),$V23,IF(AND($H23=1,BK$1&gt;$Y23,BK$1&lt;=$Y23+$Z23),($T23*(1+$Z$1)^$Z23)/$Z23,IF(AND($H23=1,BK$1&gt;($Y23+$Z23),BK$1&lt;=($Y23+$Z23*2)),($T23*(1+$Z$1)^($Z23*2))/$Z23,IF(AND($H23=1,BK$1&gt;($Y23+$Z23*2),BK$1&lt;=($Y23+$Z23*3)),($T23*(1+$Z$1)^($Z23*3))/$Z23,IF(AND($H23=1,BK$1&gt;($Y23+$Z23*3),BK$1&lt;=($Y23+$Z23*4)),($T23*(1+$Z$1)^($Z23*4))/$Z23,IF(AND($G23=1,BK$1&lt;=$N23),0,IF(AND($G23=1,BK$1&gt;$N23,BK$1&lt;=($Y23+$Z23)),-1*PMT(VLOOKUP($P23,'9 - Finance Strategy Parameters'!$B$3:$C$6,2)/12,$Z23*12,$M23),IF(AND($G23=1,BK$1&gt;($Y23+$Z23),BK$1&lt;=($Y23+$Z23*2)),-1*PMT(VLOOKUP($P23,'9 - Finance Strategy Parameters'!$B$3:$C$6,2)/12,$Z23*12,$M23*(1+$Z$1)^($Z23*2)),IF(AND($G23=1,BK$1&gt;($Y23+$Z23*2),BK$1&lt;=($Y23+$Z23*3)),-1*PMT(VLOOKUP($P23,'9 - Finance Strategy Parameters'!$B$3:$C$6,2)/12,$Z23*12,$M23*(1+$Z$1)^($Z23*3)),"FAILURE"))))))))))</f>
        <v>805.58586726547958</v>
      </c>
      <c r="BL23" s="159">
        <f>IF($F23=1,0,IF(AND($H23=1,BL$1&lt;=$Y23),$V23,IF(AND($H23=1,BL$1&gt;$Y23,BL$1&lt;=$Y23+$Z23),($T23*(1+$Z$1)^$Z23)/$Z23,IF(AND($H23=1,BL$1&gt;($Y23+$Z23),BL$1&lt;=($Y23+$Z23*2)),($T23*(1+$Z$1)^($Z23*2))/$Z23,IF(AND($H23=1,BL$1&gt;($Y23+$Z23*2),BL$1&lt;=($Y23+$Z23*3)),($T23*(1+$Z$1)^($Z23*3))/$Z23,IF(AND($H23=1,BL$1&gt;($Y23+$Z23*3),BL$1&lt;=($Y23+$Z23*4)),($T23*(1+$Z$1)^($Z23*4))/$Z23,IF(AND($G23=1,BL$1&lt;=$N23),0,IF(AND($G23=1,BL$1&gt;$N23,BL$1&lt;=($Y23+$Z23)),-1*PMT(VLOOKUP($P23,'9 - Finance Strategy Parameters'!$B$3:$C$6,2)/12,$Z23*12,$M23),IF(AND($G23=1,BL$1&gt;($Y23+$Z23),BL$1&lt;=($Y23+$Z23*2)),-1*PMT(VLOOKUP($P23,'9 - Finance Strategy Parameters'!$B$3:$C$6,2)/12,$Z23*12,$M23*(1+$Z$1)^($Z23*2)),IF(AND($G23=1,BL$1&gt;($Y23+$Z23*2),BL$1&lt;=($Y23+$Z23*3)),-1*PMT(VLOOKUP($P23,'9 - Finance Strategy Parameters'!$B$3:$C$6,2)/12,$Z23*12,$M23*(1+$Z$1)^($Z23*3)),"FAILURE"))))))))))</f>
        <v>805.58586726547958</v>
      </c>
      <c r="BM23" s="159">
        <f>IF($F23=1,0,IF(AND($H23=1,BM$1&lt;=$Y23),$V23,IF(AND($H23=1,BM$1&gt;$Y23,BM$1&lt;=$Y23+$Z23),($T23*(1+$Z$1)^$Z23)/$Z23,IF(AND($H23=1,BM$1&gt;($Y23+$Z23),BM$1&lt;=($Y23+$Z23*2)),($T23*(1+$Z$1)^($Z23*2))/$Z23,IF(AND($H23=1,BM$1&gt;($Y23+$Z23*2),BM$1&lt;=($Y23+$Z23*3)),($T23*(1+$Z$1)^($Z23*3))/$Z23,IF(AND($H23=1,BM$1&gt;($Y23+$Z23*3),BM$1&lt;=($Y23+$Z23*4)),($T23*(1+$Z$1)^($Z23*4))/$Z23,IF(AND($G23=1,BM$1&lt;=$N23),0,IF(AND($G23=1,BM$1&gt;$N23,BM$1&lt;=($Y23+$Z23)),-1*PMT(VLOOKUP($P23,'9 - Finance Strategy Parameters'!$B$3:$C$6,2)/12,$Z23*12,$M23),IF(AND($G23=1,BM$1&gt;($Y23+$Z23),BM$1&lt;=($Y23+$Z23*2)),-1*PMT(VLOOKUP($P23,'9 - Finance Strategy Parameters'!$B$3:$C$6,2)/12,$Z23*12,$M23*(1+$Z$1)^($Z23*2)),IF(AND($G23=1,BM$1&gt;($Y23+$Z23*2),BM$1&lt;=($Y23+$Z23*3)),-1*PMT(VLOOKUP($P23,'9 - Finance Strategy Parameters'!$B$3:$C$6,2)/12,$Z23*12,$M23*(1+$Z$1)^($Z23*3)),"FAILURE"))))))))))</f>
        <v>805.58586726547958</v>
      </c>
      <c r="BN23" s="159">
        <f>IF($F23=1,0,IF(AND($H23=1,BN$1&lt;=$Y23),$V23,IF(AND($H23=1,BN$1&gt;$Y23,BN$1&lt;=$Y23+$Z23),($T23*(1+$Z$1)^$Z23)/$Z23,IF(AND($H23=1,BN$1&gt;($Y23+$Z23),BN$1&lt;=($Y23+$Z23*2)),($T23*(1+$Z$1)^($Z23*2))/$Z23,IF(AND($H23=1,BN$1&gt;($Y23+$Z23*2),BN$1&lt;=($Y23+$Z23*3)),($T23*(1+$Z$1)^($Z23*3))/$Z23,IF(AND($H23=1,BN$1&gt;($Y23+$Z23*3),BN$1&lt;=($Y23+$Z23*4)),($T23*(1+$Z$1)^($Z23*4))/$Z23,IF(AND($G23=1,BN$1&lt;=$N23),0,IF(AND($G23=1,BN$1&gt;$N23,BN$1&lt;=($Y23+$Z23)),-1*PMT(VLOOKUP($P23,'9 - Finance Strategy Parameters'!$B$3:$C$6,2)/12,$Z23*12,$M23),IF(AND($G23=1,BN$1&gt;($Y23+$Z23),BN$1&lt;=($Y23+$Z23*2)),-1*PMT(VLOOKUP($P23,'9 - Finance Strategy Parameters'!$B$3:$C$6,2)/12,$Z23*12,$M23*(1+$Z$1)^($Z23*2)),IF(AND($G23=1,BN$1&gt;($Y23+$Z23*2),BN$1&lt;=($Y23+$Z23*3)),-1*PMT(VLOOKUP($P23,'9 - Finance Strategy Parameters'!$B$3:$C$6,2)/12,$Z23*12,$M23*(1+$Z$1)^($Z23*3)),"FAILURE"))))))))))</f>
        <v>805.58586726547958</v>
      </c>
      <c r="BO23" s="159">
        <f>IF($F23=1,0,IF(AND($H23=1,BO$1&lt;=$Y23),$V23,IF(AND($H23=1,BO$1&gt;$Y23,BO$1&lt;=$Y23+$Z23),($T23*(1+$Z$1)^$Z23)/$Z23,IF(AND($H23=1,BO$1&gt;($Y23+$Z23),BO$1&lt;=($Y23+$Z23*2)),($T23*(1+$Z$1)^($Z23*2))/$Z23,IF(AND($H23=1,BO$1&gt;($Y23+$Z23*2),BO$1&lt;=($Y23+$Z23*3)),($T23*(1+$Z$1)^($Z23*3))/$Z23,IF(AND($H23=1,BO$1&gt;($Y23+$Z23*3),BO$1&lt;=($Y23+$Z23*4)),($T23*(1+$Z$1)^($Z23*4))/$Z23,IF(AND($G23=1,BO$1&lt;=$N23),0,IF(AND($G23=1,BO$1&gt;$N23,BO$1&lt;=($Y23+$Z23)),-1*PMT(VLOOKUP($P23,'9 - Finance Strategy Parameters'!$B$3:$C$6,2)/12,$Z23*12,$M23),IF(AND($G23=1,BO$1&gt;($Y23+$Z23),BO$1&lt;=($Y23+$Z23*2)),-1*PMT(VLOOKUP($P23,'9 - Finance Strategy Parameters'!$B$3:$C$6,2)/12,$Z23*12,$M23*(1+$Z$1)^($Z23*2)),IF(AND($G23=1,BO$1&gt;($Y23+$Z23*2),BO$1&lt;=($Y23+$Z23*3)),-1*PMT(VLOOKUP($P23,'9 - Finance Strategy Parameters'!$B$3:$C$6,2)/12,$Z23*12,$M23*(1+$Z$1)^($Z23*3)),"FAILURE"))))))))))</f>
        <v>805.58586726547958</v>
      </c>
      <c r="BP23" s="159">
        <f>IF($F23=1,0,IF(AND($H23=1,BP$1&lt;=$Y23),$V23,IF(AND($H23=1,BP$1&gt;$Y23,BP$1&lt;=$Y23+$Z23),($T23*(1+$Z$1)^$Z23)/$Z23,IF(AND($H23=1,BP$1&gt;($Y23+$Z23),BP$1&lt;=($Y23+$Z23*2)),($T23*(1+$Z$1)^($Z23*2))/$Z23,IF(AND($H23=1,BP$1&gt;($Y23+$Z23*2),BP$1&lt;=($Y23+$Z23*3)),($T23*(1+$Z$1)^($Z23*3))/$Z23,IF(AND($H23=1,BP$1&gt;($Y23+$Z23*3),BP$1&lt;=($Y23+$Z23*4)),($T23*(1+$Z$1)^($Z23*4))/$Z23,IF(AND($G23=1,BP$1&lt;=$N23),0,IF(AND($G23=1,BP$1&gt;$N23,BP$1&lt;=($Y23+$Z23)),-1*PMT(VLOOKUP($P23,'9 - Finance Strategy Parameters'!$B$3:$C$6,2)/12,$Z23*12,$M23),IF(AND($G23=1,BP$1&gt;($Y23+$Z23),BP$1&lt;=($Y23+$Z23*2)),-1*PMT(VLOOKUP($P23,'9 - Finance Strategy Parameters'!$B$3:$C$6,2)/12,$Z23*12,$M23*(1+$Z$1)^($Z23*2)),IF(AND($G23=1,BP$1&gt;($Y23+$Z23*2),BP$1&lt;=($Y23+$Z23*3)),-1*PMT(VLOOKUP($P23,'9 - Finance Strategy Parameters'!$B$3:$C$6,2)/12,$Z23*12,$M23*(1+$Z$1)^($Z23*3)),"FAILURE"))))))))))</f>
        <v>805.58586726547958</v>
      </c>
      <c r="BQ23" s="159">
        <f>IF($F23=1,0,IF(AND($H23=1,BQ$1&lt;=$Y23),$V23,IF(AND($H23=1,BQ$1&gt;$Y23,BQ$1&lt;=$Y23+$Z23),($T23*(1+$Z$1)^$Z23)/$Z23,IF(AND($H23=1,BQ$1&gt;($Y23+$Z23),BQ$1&lt;=($Y23+$Z23*2)),($T23*(1+$Z$1)^($Z23*2))/$Z23,IF(AND($H23=1,BQ$1&gt;($Y23+$Z23*2),BQ$1&lt;=($Y23+$Z23*3)),($T23*(1+$Z$1)^($Z23*3))/$Z23,IF(AND($H23=1,BQ$1&gt;($Y23+$Z23*3),BQ$1&lt;=($Y23+$Z23*4)),($T23*(1+$Z$1)^($Z23*4))/$Z23,IF(AND($G23=1,BQ$1&lt;=$N23),0,IF(AND($G23=1,BQ$1&gt;$N23,BQ$1&lt;=($Y23+$Z23)),-1*PMT(VLOOKUP($P23,'9 - Finance Strategy Parameters'!$B$3:$C$6,2)/12,$Z23*12,$M23),IF(AND($G23=1,BQ$1&gt;($Y23+$Z23),BQ$1&lt;=($Y23+$Z23*2)),-1*PMT(VLOOKUP($P23,'9 - Finance Strategy Parameters'!$B$3:$C$6,2)/12,$Z23*12,$M23*(1+$Z$1)^($Z23*2)),IF(AND($G23=1,BQ$1&gt;($Y23+$Z23*2),BQ$1&lt;=($Y23+$Z23*3)),-1*PMT(VLOOKUP($P23,'9 - Finance Strategy Parameters'!$B$3:$C$6,2)/12,$Z23*12,$M23*(1+$Z$1)^($Z23*3)),"FAILURE"))))))))))</f>
        <v>805.58586726547958</v>
      </c>
      <c r="BR23" s="159">
        <f>IF($F23=1,0,IF(AND($H23=1,BR$1&lt;=$Y23),$V23,IF(AND($H23=1,BR$1&gt;$Y23,BR$1&lt;=$Y23+$Z23),($T23*(1+$Z$1)^$Z23)/$Z23,IF(AND($H23=1,BR$1&gt;($Y23+$Z23),BR$1&lt;=($Y23+$Z23*2)),($T23*(1+$Z$1)^($Z23*2))/$Z23,IF(AND($H23=1,BR$1&gt;($Y23+$Z23*2),BR$1&lt;=($Y23+$Z23*3)),($T23*(1+$Z$1)^($Z23*3))/$Z23,IF(AND($H23=1,BR$1&gt;($Y23+$Z23*3),BR$1&lt;=($Y23+$Z23*4)),($T23*(1+$Z$1)^($Z23*4))/$Z23,IF(AND($G23=1,BR$1&lt;=$N23),0,IF(AND($G23=1,BR$1&gt;$N23,BR$1&lt;=($Y23+$Z23)),-1*PMT(VLOOKUP($P23,'9 - Finance Strategy Parameters'!$B$3:$C$6,2)/12,$Z23*12,$M23),IF(AND($G23=1,BR$1&gt;($Y23+$Z23),BR$1&lt;=($Y23+$Z23*2)),-1*PMT(VLOOKUP($P23,'9 - Finance Strategy Parameters'!$B$3:$C$6,2)/12,$Z23*12,$M23*(1+$Z$1)^($Z23*2)),IF(AND($G23=1,BR$1&gt;($Y23+$Z23*2),BR$1&lt;=($Y23+$Z23*3)),-1*PMT(VLOOKUP($P23,'9 - Finance Strategy Parameters'!$B$3:$C$6,2)/12,$Z23*12,$M23*(1+$Z$1)^($Z23*3)),"FAILURE"))))))))))</f>
        <v>805.58586726547958</v>
      </c>
      <c r="BS23" s="159">
        <f>IF($F23=1,0,IF(AND($H23=1,BS$1&lt;=$Y23),$V23,IF(AND($H23=1,BS$1&gt;$Y23,BS$1&lt;=$Y23+$Z23),($T23*(1+$Z$1)^$Z23)/$Z23,IF(AND($H23=1,BS$1&gt;($Y23+$Z23),BS$1&lt;=($Y23+$Z23*2)),($T23*(1+$Z$1)^($Z23*2))/$Z23,IF(AND($H23=1,BS$1&gt;($Y23+$Z23*2),BS$1&lt;=($Y23+$Z23*3)),($T23*(1+$Z$1)^($Z23*3))/$Z23,IF(AND($H23=1,BS$1&gt;($Y23+$Z23*3),BS$1&lt;=($Y23+$Z23*4)),($T23*(1+$Z$1)^($Z23*4))/$Z23,IF(AND($G23=1,BS$1&lt;=$N23),0,IF(AND($G23=1,BS$1&gt;$N23,BS$1&lt;=($Y23+$Z23)),-1*PMT(VLOOKUP($P23,'9 - Finance Strategy Parameters'!$B$3:$C$6,2)/12,$Z23*12,$M23),IF(AND($G23=1,BS$1&gt;($Y23+$Z23),BS$1&lt;=($Y23+$Z23*2)),-1*PMT(VLOOKUP($P23,'9 - Finance Strategy Parameters'!$B$3:$C$6,2)/12,$Z23*12,$M23*(1+$Z$1)^($Z23*2)),IF(AND($G23=1,BS$1&gt;($Y23+$Z23*2),BS$1&lt;=($Y23+$Z23*3)),-1*PMT(VLOOKUP($P23,'9 - Finance Strategy Parameters'!$B$3:$C$6,2)/12,$Z23*12,$M23*(1+$Z$1)^($Z23*3)),"FAILURE"))))))))))</f>
        <v>805.58586726547958</v>
      </c>
      <c r="BT23" s="159">
        <f>IF($F23=1,0,IF(AND($H23=1,BT$1&lt;=$Y23),$V23,IF(AND($H23=1,BT$1&gt;$Y23,BT$1&lt;=$Y23+$Z23),($T23*(1+$Z$1)^$Z23)/$Z23,IF(AND($H23=1,BT$1&gt;($Y23+$Z23),BT$1&lt;=($Y23+$Z23*2)),($T23*(1+$Z$1)^($Z23*2))/$Z23,IF(AND($H23=1,BT$1&gt;($Y23+$Z23*2),BT$1&lt;=($Y23+$Z23*3)),($T23*(1+$Z$1)^($Z23*3))/$Z23,IF(AND($H23=1,BT$1&gt;($Y23+$Z23*3),BT$1&lt;=($Y23+$Z23*4)),($T23*(1+$Z$1)^($Z23*4))/$Z23,IF(AND($G23=1,BT$1&lt;=$N23),0,IF(AND($G23=1,BT$1&gt;$N23,BT$1&lt;=($Y23+$Z23)),-1*PMT(VLOOKUP($P23,'9 - Finance Strategy Parameters'!$B$3:$C$6,2)/12,$Z23*12,$M23),IF(AND($G23=1,BT$1&gt;($Y23+$Z23),BT$1&lt;=($Y23+$Z23*2)),-1*PMT(VLOOKUP($P23,'9 - Finance Strategy Parameters'!$B$3:$C$6,2)/12,$Z23*12,$M23*(1+$Z$1)^($Z23*2)),IF(AND($G23=1,BT$1&gt;($Y23+$Z23*2),BT$1&lt;=($Y23+$Z23*3)),-1*PMT(VLOOKUP($P23,'9 - Finance Strategy Parameters'!$B$3:$C$6,2)/12,$Z23*12,$M23*(1+$Z$1)^($Z23*3)),"FAILURE"))))))))))</f>
        <v>805.58586726547958</v>
      </c>
    </row>
    <row r="24" spans="1:72" ht="30" x14ac:dyDescent="0.25">
      <c r="A24" s="10" t="s">
        <v>34</v>
      </c>
      <c r="B24" s="138">
        <f>INDEX('8-Choosing Asset Strategies'!$B$4:$B$101,MATCH('9 - Financing Strategy'!C24,'8-Choosing Asset Strategies'!$C$4:$C$101,0))</f>
        <v>1</v>
      </c>
      <c r="C24" s="28" t="s">
        <v>141</v>
      </c>
      <c r="D24" s="13" t="str">
        <f>IF(INDEX('8-Choosing Asset Strategies'!$CW$4:$CW$101,MATCH($C24,'8-Choosing Asset Strategies'!$C$4:$C$101,0))=0,"",INDEX('8-Choosing Asset Strategies'!$CW$4:$CW$101,MATCH(C24,'8-Choosing Asset Strategies'!$C$4:$C$101,0)))</f>
        <v>Should be upgraded to 6" line</v>
      </c>
      <c r="E24" s="27"/>
      <c r="F24" s="138"/>
      <c r="G24" s="138">
        <v>1</v>
      </c>
      <c r="H24" s="138"/>
      <c r="J24" s="143" t="str">
        <f>IF(F24=1,ROUND(INDEX('8-Choosing Asset Strategies'!$DL$4:$DL$101,MATCH($C24,'8-Choosing Asset Strategies'!$C$4:$C$101,0)),2),"")</f>
        <v/>
      </c>
      <c r="K24" s="12" t="str">
        <f>IF(F24=1,ROUND(INDEX('8-Choosing Asset Strategies'!$DC$4:$DC$101,MATCH($C24,'8-Choosing Asset Strategies'!$C$4:$C$101,0)),2),"")</f>
        <v/>
      </c>
      <c r="L24" s="12"/>
      <c r="M24" s="143">
        <f>IF(G24=1,ROUND(INDEX('8-Choosing Asset Strategies'!$DL$4:$DL$101,MATCH($C24,'8-Choosing Asset Strategies'!$C$4:$C$101,0)),2),"")</f>
        <v>98279.55</v>
      </c>
      <c r="N24" s="12">
        <f>IF(G24=1,ROUND(INDEX('8-Choosing Asset Strategies'!$DC$4:$DC$101,MATCH($C24,'8-Choosing Asset Strategies'!$C$4:$C$101,0)),2),"")</f>
        <v>15</v>
      </c>
      <c r="O24" s="12">
        <f>IF(G24="","",INDEX('9 - Finance Strategy Parameters'!$H$3:$H$9,MATCH(B24,'9 - Finance Strategy Parameters'!$F$3:$F$9,0)))</f>
        <v>20</v>
      </c>
      <c r="P24" s="12" t="s">
        <v>313</v>
      </c>
      <c r="Q24" s="144">
        <f>IFERROR((M24*INDEX('9 - Finance Strategy Parameters'!$C$3:$C$6,MATCH(P24,'9 - Finance Strategy Parameters'!$B$3:$B$6,0))/12*(1+INDEX('9 - Finance Strategy Parameters'!$C$3:$C$6,MATCH(P24,'9 - Finance Strategy Parameters'!$B$3:$B$6,0))/12)^(O24*12))/((1+INDEX('9 - Finance Strategy Parameters'!$C$3:$C$6,MATCH(P24,'9 - Finance Strategy Parameters'!$B$3:$B$6,0))/12)^(O24*12)-1),"")</f>
        <v>520.78617870903281</v>
      </c>
      <c r="R24" s="144">
        <f t="shared" si="3"/>
        <v>6249.4341445083937</v>
      </c>
      <c r="S24" s="12"/>
      <c r="T24" s="143" t="str">
        <f>IF(H24=1,ROUND(INDEX('8-Choosing Asset Strategies'!$DL$4:$DL$101,MATCH($C24,'8-Choosing Asset Strategies'!$C$4:$C$101,0)),2),"")</f>
        <v/>
      </c>
      <c r="U24" s="145" t="str">
        <f>IF(H24=1,ROUND(INDEX('8-Choosing Asset Strategies'!$DC$4:$DC$101,MATCH($C24,'8-Choosing Asset Strategies'!$C$4:$C$101,0)),2),"")</f>
        <v/>
      </c>
      <c r="V24" s="101" t="str">
        <f t="shared" si="1"/>
        <v/>
      </c>
      <c r="W24" s="155" t="str">
        <f t="shared" si="2"/>
        <v/>
      </c>
      <c r="Y24">
        <f>INDEX('8-Choosing Asset Strategies'!$DC$4:$DC$101,MATCH(C24,'8-Choosing Asset Strategies'!$C$4:$C$101,0))</f>
        <v>15</v>
      </c>
      <c r="Z24">
        <f>INDEX('8-Choosing Asset Strategies'!$DA$4:$DA$101,MATCH(C24,'8-Choosing Asset Strategies'!$C$4:$C$101,0))</f>
        <v>35</v>
      </c>
      <c r="AB24" s="159">
        <f>IF($F24=1,0,IF(AND($H24=1,AB$1&lt;=$Y24),$V24,IF(AND($H24=1,AB$1&gt;$Y24,AB$1&lt;=$Y24+$Z24),($T24*(1+$Z$1)^$Z24)/$Z24,IF(AND($H24=1,AB$1&gt;($Y24+$Z24),AB$1&lt;=($Y24+$Z24*2)),($T24*(1+$Z$1)^($Z24*2))/$Z24,IF(AND($H24=1,AB$1&gt;($Y24+$Z24*2),AB$1&lt;=($Y24+$Z24*3)),($T24*(1+$Z$1)^($Z24*3))/$Z24,IF(AND($H24=1,AB$1&gt;($Y24+$Z24*3),AB$1&lt;=($Y24+$Z24*4)),($T24*(1+$Z$1)^($Z24*4))/$Z24,IF(AND($G24=1,AB$1&lt;=$N24),0,IF(AND($G24=1,AB$1&gt;$N24,AB$1&lt;=($Y24+$Z24)),-1*PMT(VLOOKUP($P24,'9 - Finance Strategy Parameters'!$B$3:$C$6,2)/12,$Z24*12,$M24),IF(AND($G24=1,AB$1&gt;($Y24+$Z24),AB$1&lt;=($Y24+$Z24*2)),-1*PMT(VLOOKUP($P24,'9 - Finance Strategy Parameters'!$B$3:$C$6,2)/12,$Z24*12,$M24*(1+$Z$1)^($Z24*2)),IF(AND($G24=1,AB$1&gt;($Y24+$Z24*2),AB$1&lt;=($Y24+$Z24*3)),-1*PMT(VLOOKUP($P24,'9 - Finance Strategy Parameters'!$B$3:$C$6,2)/12,$Z24*12,$M24*(1+$Z$1)^($Z24*3)),"FAILURE"))))))))))</f>
        <v>0</v>
      </c>
      <c r="AC24" s="159">
        <f>IF($F24=1,0,IF(AND($H24=1,AC$1&lt;=$Y24),$V24,IF(AND($H24=1,AC$1&gt;$Y24,AC$1&lt;=$Y24+$Z24),($T24*(1+$Z$1)^$Z24)/$Z24,IF(AND($H24=1,AC$1&gt;($Y24+$Z24),AC$1&lt;=($Y24+$Z24*2)),($T24*(1+$Z$1)^($Z24*2))/$Z24,IF(AND($H24=1,AC$1&gt;($Y24+$Z24*2),AC$1&lt;=($Y24+$Z24*3)),($T24*(1+$Z$1)^($Z24*3))/$Z24,IF(AND($H24=1,AC$1&gt;($Y24+$Z24*3),AC$1&lt;=($Y24+$Z24*4)),($T24*(1+$Z$1)^($Z24*4))/$Z24,IF(AND($G24=1,AC$1&lt;=$N24),0,IF(AND($G24=1,AC$1&gt;$N24,AC$1&lt;=($Y24+$Z24)),-1*PMT(VLOOKUP($P24,'9 - Finance Strategy Parameters'!$B$3:$C$6,2)/12,$Z24*12,$M24),IF(AND($G24=1,AC$1&gt;($Y24+$Z24),AC$1&lt;=($Y24+$Z24*2)),-1*PMT(VLOOKUP($P24,'9 - Finance Strategy Parameters'!$B$3:$C$6,2)/12,$Z24*12,$M24*(1+$Z$1)^($Z24*2)),IF(AND($G24=1,AC$1&gt;($Y24+$Z24*2),AC$1&lt;=($Y24+$Z24*3)),-1*PMT(VLOOKUP($P24,'9 - Finance Strategy Parameters'!$B$3:$C$6,2)/12,$Z24*12,$M24*(1+$Z$1)^($Z24*3)),"FAILURE"))))))))))</f>
        <v>0</v>
      </c>
      <c r="AD24" s="159">
        <f>IF($F24=1,0,IF(AND($H24=1,AD$1&lt;=$Y24),$V24,IF(AND($H24=1,AD$1&gt;$Y24,AD$1&lt;=$Y24+$Z24),($T24*(1+$Z$1)^$Z24)/$Z24,IF(AND($H24=1,AD$1&gt;($Y24+$Z24),AD$1&lt;=($Y24+$Z24*2)),($T24*(1+$Z$1)^($Z24*2))/$Z24,IF(AND($H24=1,AD$1&gt;($Y24+$Z24*2),AD$1&lt;=($Y24+$Z24*3)),($T24*(1+$Z$1)^($Z24*3))/$Z24,IF(AND($H24=1,AD$1&gt;($Y24+$Z24*3),AD$1&lt;=($Y24+$Z24*4)),($T24*(1+$Z$1)^($Z24*4))/$Z24,IF(AND($G24=1,AD$1&lt;=$N24),0,IF(AND($G24=1,AD$1&gt;$N24,AD$1&lt;=($Y24+$Z24)),-1*PMT(VLOOKUP($P24,'9 - Finance Strategy Parameters'!$B$3:$C$6,2)/12,$Z24*12,$M24),IF(AND($G24=1,AD$1&gt;($Y24+$Z24),AD$1&lt;=($Y24+$Z24*2)),-1*PMT(VLOOKUP($P24,'9 - Finance Strategy Parameters'!$B$3:$C$6,2)/12,$Z24*12,$M24*(1+$Z$1)^($Z24*2)),IF(AND($G24=1,AD$1&gt;($Y24+$Z24*2),AD$1&lt;=($Y24+$Z24*3)),-1*PMT(VLOOKUP($P24,'9 - Finance Strategy Parameters'!$B$3:$C$6,2)/12,$Z24*12,$M24*(1+$Z$1)^($Z24*3)),"FAILURE"))))))))))</f>
        <v>0</v>
      </c>
      <c r="AE24" s="159">
        <f>IF($F24=1,0,IF(AND($H24=1,AE$1&lt;=$Y24),$V24,IF(AND($H24=1,AE$1&gt;$Y24,AE$1&lt;=$Y24+$Z24),($T24*(1+$Z$1)^$Z24)/$Z24,IF(AND($H24=1,AE$1&gt;($Y24+$Z24),AE$1&lt;=($Y24+$Z24*2)),($T24*(1+$Z$1)^($Z24*2))/$Z24,IF(AND($H24=1,AE$1&gt;($Y24+$Z24*2),AE$1&lt;=($Y24+$Z24*3)),($T24*(1+$Z$1)^($Z24*3))/$Z24,IF(AND($H24=1,AE$1&gt;($Y24+$Z24*3),AE$1&lt;=($Y24+$Z24*4)),($T24*(1+$Z$1)^($Z24*4))/$Z24,IF(AND($G24=1,AE$1&lt;=$N24),0,IF(AND($G24=1,AE$1&gt;$N24,AE$1&lt;=($Y24+$Z24)),-1*PMT(VLOOKUP($P24,'9 - Finance Strategy Parameters'!$B$3:$C$6,2)/12,$Z24*12,$M24),IF(AND($G24=1,AE$1&gt;($Y24+$Z24),AE$1&lt;=($Y24+$Z24*2)),-1*PMT(VLOOKUP($P24,'9 - Finance Strategy Parameters'!$B$3:$C$6,2)/12,$Z24*12,$M24*(1+$Z$1)^($Z24*2)),IF(AND($G24=1,AE$1&gt;($Y24+$Z24*2),AE$1&lt;=($Y24+$Z24*3)),-1*PMT(VLOOKUP($P24,'9 - Finance Strategy Parameters'!$B$3:$C$6,2)/12,$Z24*12,$M24*(1+$Z$1)^($Z24*3)),"FAILURE"))))))))))</f>
        <v>0</v>
      </c>
      <c r="AF24" s="159">
        <f>IF($F24=1,0,IF(AND($H24=1,AF$1&lt;=$Y24),$V24,IF(AND($H24=1,AF$1&gt;$Y24,AF$1&lt;=$Y24+$Z24),($T24*(1+$Z$1)^$Z24)/$Z24,IF(AND($H24=1,AF$1&gt;($Y24+$Z24),AF$1&lt;=($Y24+$Z24*2)),($T24*(1+$Z$1)^($Z24*2))/$Z24,IF(AND($H24=1,AF$1&gt;($Y24+$Z24*2),AF$1&lt;=($Y24+$Z24*3)),($T24*(1+$Z$1)^($Z24*3))/$Z24,IF(AND($H24=1,AF$1&gt;($Y24+$Z24*3),AF$1&lt;=($Y24+$Z24*4)),($T24*(1+$Z$1)^($Z24*4))/$Z24,IF(AND($G24=1,AF$1&lt;=$N24),0,IF(AND($G24=1,AF$1&gt;$N24,AF$1&lt;=($Y24+$Z24)),-1*PMT(VLOOKUP($P24,'9 - Finance Strategy Parameters'!$B$3:$C$6,2)/12,$Z24*12,$M24),IF(AND($G24=1,AF$1&gt;($Y24+$Z24),AF$1&lt;=($Y24+$Z24*2)),-1*PMT(VLOOKUP($P24,'9 - Finance Strategy Parameters'!$B$3:$C$6,2)/12,$Z24*12,$M24*(1+$Z$1)^($Z24*2)),IF(AND($G24=1,AF$1&gt;($Y24+$Z24*2),AF$1&lt;=($Y24+$Z24*3)),-1*PMT(VLOOKUP($P24,'9 - Finance Strategy Parameters'!$B$3:$C$6,2)/12,$Z24*12,$M24*(1+$Z$1)^($Z24*3)),"FAILURE"))))))))))</f>
        <v>0</v>
      </c>
      <c r="AG24" s="159">
        <f>IF($F24=1,0,IF(AND($H24=1,AG$1&lt;=$Y24),$V24,IF(AND($H24=1,AG$1&gt;$Y24,AG$1&lt;=$Y24+$Z24),($T24*(1+$Z$1)^$Z24)/$Z24,IF(AND($H24=1,AG$1&gt;($Y24+$Z24),AG$1&lt;=($Y24+$Z24*2)),($T24*(1+$Z$1)^($Z24*2))/$Z24,IF(AND($H24=1,AG$1&gt;($Y24+$Z24*2),AG$1&lt;=($Y24+$Z24*3)),($T24*(1+$Z$1)^($Z24*3))/$Z24,IF(AND($H24=1,AG$1&gt;($Y24+$Z24*3),AG$1&lt;=($Y24+$Z24*4)),($T24*(1+$Z$1)^($Z24*4))/$Z24,IF(AND($G24=1,AG$1&lt;=$N24),0,IF(AND($G24=1,AG$1&gt;$N24,AG$1&lt;=($Y24+$Z24)),-1*PMT(VLOOKUP($P24,'9 - Finance Strategy Parameters'!$B$3:$C$6,2)/12,$Z24*12,$M24),IF(AND($G24=1,AG$1&gt;($Y24+$Z24),AG$1&lt;=($Y24+$Z24*2)),-1*PMT(VLOOKUP($P24,'9 - Finance Strategy Parameters'!$B$3:$C$6,2)/12,$Z24*12,$M24*(1+$Z$1)^($Z24*2)),IF(AND($G24=1,AG$1&gt;($Y24+$Z24*2),AG$1&lt;=($Y24+$Z24*3)),-1*PMT(VLOOKUP($P24,'9 - Finance Strategy Parameters'!$B$3:$C$6,2)/12,$Z24*12,$M24*(1+$Z$1)^($Z24*3)),"FAILURE"))))))))))</f>
        <v>0</v>
      </c>
      <c r="AH24" s="159">
        <f>IF($F24=1,0,IF(AND($H24=1,AH$1&lt;=$Y24),$V24,IF(AND($H24=1,AH$1&gt;$Y24,AH$1&lt;=$Y24+$Z24),($T24*(1+$Z$1)^$Z24)/$Z24,IF(AND($H24=1,AH$1&gt;($Y24+$Z24),AH$1&lt;=($Y24+$Z24*2)),($T24*(1+$Z$1)^($Z24*2))/$Z24,IF(AND($H24=1,AH$1&gt;($Y24+$Z24*2),AH$1&lt;=($Y24+$Z24*3)),($T24*(1+$Z$1)^($Z24*3))/$Z24,IF(AND($H24=1,AH$1&gt;($Y24+$Z24*3),AH$1&lt;=($Y24+$Z24*4)),($T24*(1+$Z$1)^($Z24*4))/$Z24,IF(AND($G24=1,AH$1&lt;=$N24),0,IF(AND($G24=1,AH$1&gt;$N24,AH$1&lt;=($Y24+$Z24)),-1*PMT(VLOOKUP($P24,'9 - Finance Strategy Parameters'!$B$3:$C$6,2)/12,$Z24*12,$M24),IF(AND($G24=1,AH$1&gt;($Y24+$Z24),AH$1&lt;=($Y24+$Z24*2)),-1*PMT(VLOOKUP($P24,'9 - Finance Strategy Parameters'!$B$3:$C$6,2)/12,$Z24*12,$M24*(1+$Z$1)^($Z24*2)),IF(AND($G24=1,AH$1&gt;($Y24+$Z24*2),AH$1&lt;=($Y24+$Z24*3)),-1*PMT(VLOOKUP($P24,'9 - Finance Strategy Parameters'!$B$3:$C$6,2)/12,$Z24*12,$M24*(1+$Z$1)^($Z24*3)),"FAILURE"))))))))))</f>
        <v>0</v>
      </c>
      <c r="AI24" s="159">
        <f>IF($F24=1,0,IF(AND($H24=1,AI$1&lt;=$Y24),$V24,IF(AND($H24=1,AI$1&gt;$Y24,AI$1&lt;=$Y24+$Z24),($T24*(1+$Z$1)^$Z24)/$Z24,IF(AND($H24=1,AI$1&gt;($Y24+$Z24),AI$1&lt;=($Y24+$Z24*2)),($T24*(1+$Z$1)^($Z24*2))/$Z24,IF(AND($H24=1,AI$1&gt;($Y24+$Z24*2),AI$1&lt;=($Y24+$Z24*3)),($T24*(1+$Z$1)^($Z24*3))/$Z24,IF(AND($H24=1,AI$1&gt;($Y24+$Z24*3),AI$1&lt;=($Y24+$Z24*4)),($T24*(1+$Z$1)^($Z24*4))/$Z24,IF(AND($G24=1,AI$1&lt;=$N24),0,IF(AND($G24=1,AI$1&gt;$N24,AI$1&lt;=($Y24+$Z24)),-1*PMT(VLOOKUP($P24,'9 - Finance Strategy Parameters'!$B$3:$C$6,2)/12,$Z24*12,$M24),IF(AND($G24=1,AI$1&gt;($Y24+$Z24),AI$1&lt;=($Y24+$Z24*2)),-1*PMT(VLOOKUP($P24,'9 - Finance Strategy Parameters'!$B$3:$C$6,2)/12,$Z24*12,$M24*(1+$Z$1)^($Z24*2)),IF(AND($G24=1,AI$1&gt;($Y24+$Z24*2),AI$1&lt;=($Y24+$Z24*3)),-1*PMT(VLOOKUP($P24,'9 - Finance Strategy Parameters'!$B$3:$C$6,2)/12,$Z24*12,$M24*(1+$Z$1)^($Z24*3)),"FAILURE"))))))))))</f>
        <v>0</v>
      </c>
      <c r="AJ24" s="159">
        <f>IF($F24=1,0,IF(AND($H24=1,AJ$1&lt;=$Y24),$V24,IF(AND($H24=1,AJ$1&gt;$Y24,AJ$1&lt;=$Y24+$Z24),($T24*(1+$Z$1)^$Z24)/$Z24,IF(AND($H24=1,AJ$1&gt;($Y24+$Z24),AJ$1&lt;=($Y24+$Z24*2)),($T24*(1+$Z$1)^($Z24*2))/$Z24,IF(AND($H24=1,AJ$1&gt;($Y24+$Z24*2),AJ$1&lt;=($Y24+$Z24*3)),($T24*(1+$Z$1)^($Z24*3))/$Z24,IF(AND($H24=1,AJ$1&gt;($Y24+$Z24*3),AJ$1&lt;=($Y24+$Z24*4)),($T24*(1+$Z$1)^($Z24*4))/$Z24,IF(AND($G24=1,AJ$1&lt;=$N24),0,IF(AND($G24=1,AJ$1&gt;$N24,AJ$1&lt;=($Y24+$Z24)),-1*PMT(VLOOKUP($P24,'9 - Finance Strategy Parameters'!$B$3:$C$6,2)/12,$Z24*12,$M24),IF(AND($G24=1,AJ$1&gt;($Y24+$Z24),AJ$1&lt;=($Y24+$Z24*2)),-1*PMT(VLOOKUP($P24,'9 - Finance Strategy Parameters'!$B$3:$C$6,2)/12,$Z24*12,$M24*(1+$Z$1)^($Z24*2)),IF(AND($G24=1,AJ$1&gt;($Y24+$Z24*2),AJ$1&lt;=($Y24+$Z24*3)),-1*PMT(VLOOKUP($P24,'9 - Finance Strategy Parameters'!$B$3:$C$6,2)/12,$Z24*12,$M24*(1+$Z$1)^($Z24*3)),"FAILURE"))))))))))</f>
        <v>0</v>
      </c>
      <c r="AK24" s="159">
        <f>IF($F24=1,0,IF(AND($H24=1,AK$1&lt;=$Y24),$V24,IF(AND($H24=1,AK$1&gt;$Y24,AK$1&lt;=$Y24+$Z24),($T24*(1+$Z$1)^$Z24)/$Z24,IF(AND($H24=1,AK$1&gt;($Y24+$Z24),AK$1&lt;=($Y24+$Z24*2)),($T24*(1+$Z$1)^($Z24*2))/$Z24,IF(AND($H24=1,AK$1&gt;($Y24+$Z24*2),AK$1&lt;=($Y24+$Z24*3)),($T24*(1+$Z$1)^($Z24*3))/$Z24,IF(AND($H24=1,AK$1&gt;($Y24+$Z24*3),AK$1&lt;=($Y24+$Z24*4)),($T24*(1+$Z$1)^($Z24*4))/$Z24,IF(AND($G24=1,AK$1&lt;=$N24),0,IF(AND($G24=1,AK$1&gt;$N24,AK$1&lt;=($Y24+$Z24)),-1*PMT(VLOOKUP($P24,'9 - Finance Strategy Parameters'!$B$3:$C$6,2)/12,$Z24*12,$M24),IF(AND($G24=1,AK$1&gt;($Y24+$Z24),AK$1&lt;=($Y24+$Z24*2)),-1*PMT(VLOOKUP($P24,'9 - Finance Strategy Parameters'!$B$3:$C$6,2)/12,$Z24*12,$M24*(1+$Z$1)^($Z24*2)),IF(AND($G24=1,AK$1&gt;($Y24+$Z24*2),AK$1&lt;=($Y24+$Z24*3)),-1*PMT(VLOOKUP($P24,'9 - Finance Strategy Parameters'!$B$3:$C$6,2)/12,$Z24*12,$M24*(1+$Z$1)^($Z24*3)),"FAILURE"))))))))))</f>
        <v>0</v>
      </c>
      <c r="AL24" s="159">
        <f>IF($F24=1,0,IF(AND($H24=1,AL$1&lt;=$Y24),$V24,IF(AND($H24=1,AL$1&gt;$Y24,AL$1&lt;=$Y24+$Z24),($T24*(1+$Z$1)^$Z24)/$Z24,IF(AND($H24=1,AL$1&gt;($Y24+$Z24),AL$1&lt;=($Y24+$Z24*2)),($T24*(1+$Z$1)^($Z24*2))/$Z24,IF(AND($H24=1,AL$1&gt;($Y24+$Z24*2),AL$1&lt;=($Y24+$Z24*3)),($T24*(1+$Z$1)^($Z24*3))/$Z24,IF(AND($H24=1,AL$1&gt;($Y24+$Z24*3),AL$1&lt;=($Y24+$Z24*4)),($T24*(1+$Z$1)^($Z24*4))/$Z24,IF(AND($G24=1,AL$1&lt;=$N24),0,IF(AND($G24=1,AL$1&gt;$N24,AL$1&lt;=($Y24+$Z24)),-1*PMT(VLOOKUP($P24,'9 - Finance Strategy Parameters'!$B$3:$C$6,2)/12,$Z24*12,$M24),IF(AND($G24=1,AL$1&gt;($Y24+$Z24),AL$1&lt;=($Y24+$Z24*2)),-1*PMT(VLOOKUP($P24,'9 - Finance Strategy Parameters'!$B$3:$C$6,2)/12,$Z24*12,$M24*(1+$Z$1)^($Z24*2)),IF(AND($G24=1,AL$1&gt;($Y24+$Z24*2),AL$1&lt;=($Y24+$Z24*3)),-1*PMT(VLOOKUP($P24,'9 - Finance Strategy Parameters'!$B$3:$C$6,2)/12,$Z24*12,$M24*(1+$Z$1)^($Z24*3)),"FAILURE"))))))))))</f>
        <v>0</v>
      </c>
      <c r="AM24" s="159">
        <f>IF($F24=1,0,IF(AND($H24=1,AM$1&lt;=$Y24),$V24,IF(AND($H24=1,AM$1&gt;$Y24,AM$1&lt;=$Y24+$Z24),($T24*(1+$Z$1)^$Z24)/$Z24,IF(AND($H24=1,AM$1&gt;($Y24+$Z24),AM$1&lt;=($Y24+$Z24*2)),($T24*(1+$Z$1)^($Z24*2))/$Z24,IF(AND($H24=1,AM$1&gt;($Y24+$Z24*2),AM$1&lt;=($Y24+$Z24*3)),($T24*(1+$Z$1)^($Z24*3))/$Z24,IF(AND($H24=1,AM$1&gt;($Y24+$Z24*3),AM$1&lt;=($Y24+$Z24*4)),($T24*(1+$Z$1)^($Z24*4))/$Z24,IF(AND($G24=1,AM$1&lt;=$N24),0,IF(AND($G24=1,AM$1&gt;$N24,AM$1&lt;=($Y24+$Z24)),-1*PMT(VLOOKUP($P24,'9 - Finance Strategy Parameters'!$B$3:$C$6,2)/12,$Z24*12,$M24),IF(AND($G24=1,AM$1&gt;($Y24+$Z24),AM$1&lt;=($Y24+$Z24*2)),-1*PMT(VLOOKUP($P24,'9 - Finance Strategy Parameters'!$B$3:$C$6,2)/12,$Z24*12,$M24*(1+$Z$1)^($Z24*2)),IF(AND($G24=1,AM$1&gt;($Y24+$Z24*2),AM$1&lt;=($Y24+$Z24*3)),-1*PMT(VLOOKUP($P24,'9 - Finance Strategy Parameters'!$B$3:$C$6,2)/12,$Z24*12,$M24*(1+$Z$1)^($Z24*3)),"FAILURE"))))))))))</f>
        <v>0</v>
      </c>
      <c r="AN24" s="159">
        <f>IF($F24=1,0,IF(AND($H24=1,AN$1&lt;=$Y24),$V24,IF(AND($H24=1,AN$1&gt;$Y24,AN$1&lt;=$Y24+$Z24),($T24*(1+$Z$1)^$Z24)/$Z24,IF(AND($H24=1,AN$1&gt;($Y24+$Z24),AN$1&lt;=($Y24+$Z24*2)),($T24*(1+$Z$1)^($Z24*2))/$Z24,IF(AND($H24=1,AN$1&gt;($Y24+$Z24*2),AN$1&lt;=($Y24+$Z24*3)),($T24*(1+$Z$1)^($Z24*3))/$Z24,IF(AND($H24=1,AN$1&gt;($Y24+$Z24*3),AN$1&lt;=($Y24+$Z24*4)),($T24*(1+$Z$1)^($Z24*4))/$Z24,IF(AND($G24=1,AN$1&lt;=$N24),0,IF(AND($G24=1,AN$1&gt;$N24,AN$1&lt;=($Y24+$Z24)),-1*PMT(VLOOKUP($P24,'9 - Finance Strategy Parameters'!$B$3:$C$6,2)/12,$Z24*12,$M24),IF(AND($G24=1,AN$1&gt;($Y24+$Z24),AN$1&lt;=($Y24+$Z24*2)),-1*PMT(VLOOKUP($P24,'9 - Finance Strategy Parameters'!$B$3:$C$6,2)/12,$Z24*12,$M24*(1+$Z$1)^($Z24*2)),IF(AND($G24=1,AN$1&gt;($Y24+$Z24*2),AN$1&lt;=($Y24+$Z24*3)),-1*PMT(VLOOKUP($P24,'9 - Finance Strategy Parameters'!$B$3:$C$6,2)/12,$Z24*12,$M24*(1+$Z$1)^($Z24*3)),"FAILURE"))))))))))</f>
        <v>0</v>
      </c>
      <c r="AO24" s="159">
        <f>IF($F24=1,0,IF(AND($H24=1,AO$1&lt;=$Y24),$V24,IF(AND($H24=1,AO$1&gt;$Y24,AO$1&lt;=$Y24+$Z24),($T24*(1+$Z$1)^$Z24)/$Z24,IF(AND($H24=1,AO$1&gt;($Y24+$Z24),AO$1&lt;=($Y24+$Z24*2)),($T24*(1+$Z$1)^($Z24*2))/$Z24,IF(AND($H24=1,AO$1&gt;($Y24+$Z24*2),AO$1&lt;=($Y24+$Z24*3)),($T24*(1+$Z$1)^($Z24*3))/$Z24,IF(AND($H24=1,AO$1&gt;($Y24+$Z24*3),AO$1&lt;=($Y24+$Z24*4)),($T24*(1+$Z$1)^($Z24*4))/$Z24,IF(AND($G24=1,AO$1&lt;=$N24),0,IF(AND($G24=1,AO$1&gt;$N24,AO$1&lt;=($Y24+$Z24)),-1*PMT(VLOOKUP($P24,'9 - Finance Strategy Parameters'!$B$3:$C$6,2)/12,$Z24*12,$M24),IF(AND($G24=1,AO$1&gt;($Y24+$Z24),AO$1&lt;=($Y24+$Z24*2)),-1*PMT(VLOOKUP($P24,'9 - Finance Strategy Parameters'!$B$3:$C$6,2)/12,$Z24*12,$M24*(1+$Z$1)^($Z24*2)),IF(AND($G24=1,AO$1&gt;($Y24+$Z24*2),AO$1&lt;=($Y24+$Z24*3)),-1*PMT(VLOOKUP($P24,'9 - Finance Strategy Parameters'!$B$3:$C$6,2)/12,$Z24*12,$M24*(1+$Z$1)^($Z24*3)),"FAILURE"))))))))))</f>
        <v>0</v>
      </c>
      <c r="AP24" s="159">
        <f>IF($F24=1,0,IF(AND($H24=1,AP$1&lt;=$Y24),$V24,IF(AND($H24=1,AP$1&gt;$Y24,AP$1&lt;=$Y24+$Z24),($T24*(1+$Z$1)^$Z24)/$Z24,IF(AND($H24=1,AP$1&gt;($Y24+$Z24),AP$1&lt;=($Y24+$Z24*2)),($T24*(1+$Z$1)^($Z24*2))/$Z24,IF(AND($H24=1,AP$1&gt;($Y24+$Z24*2),AP$1&lt;=($Y24+$Z24*3)),($T24*(1+$Z$1)^($Z24*3))/$Z24,IF(AND($H24=1,AP$1&gt;($Y24+$Z24*3),AP$1&lt;=($Y24+$Z24*4)),($T24*(1+$Z$1)^($Z24*4))/$Z24,IF(AND($G24=1,AP$1&lt;=$N24),0,IF(AND($G24=1,AP$1&gt;$N24,AP$1&lt;=($Y24+$Z24)),-1*PMT(VLOOKUP($P24,'9 - Finance Strategy Parameters'!$B$3:$C$6,2)/12,$Z24*12,$M24),IF(AND($G24=1,AP$1&gt;($Y24+$Z24),AP$1&lt;=($Y24+$Z24*2)),-1*PMT(VLOOKUP($P24,'9 - Finance Strategy Parameters'!$B$3:$C$6,2)/12,$Z24*12,$M24*(1+$Z$1)^($Z24*2)),IF(AND($G24=1,AP$1&gt;($Y24+$Z24*2),AP$1&lt;=($Y24+$Z24*3)),-1*PMT(VLOOKUP($P24,'9 - Finance Strategy Parameters'!$B$3:$C$6,2)/12,$Z24*12,$M24*(1+$Z$1)^($Z24*3)),"FAILURE"))))))))))</f>
        <v>0</v>
      </c>
      <c r="AQ24" s="159">
        <f>IF($F24=1,0,IF(AND($H24=1,AQ$1&lt;=$Y24),$V24,IF(AND($H24=1,AQ$1&gt;$Y24,AQ$1&lt;=$Y24+$Z24),($T24*(1+$Z$1)^$Z24)/$Z24,IF(AND($H24=1,AQ$1&gt;($Y24+$Z24),AQ$1&lt;=($Y24+$Z24*2)),($T24*(1+$Z$1)^($Z24*2))/$Z24,IF(AND($H24=1,AQ$1&gt;($Y24+$Z24*2),AQ$1&lt;=($Y24+$Z24*3)),($T24*(1+$Z$1)^($Z24*3))/$Z24,IF(AND($H24=1,AQ$1&gt;($Y24+$Z24*3),AQ$1&lt;=($Y24+$Z24*4)),($T24*(1+$Z$1)^($Z24*4))/$Z24,IF(AND($G24=1,AQ$1&lt;=$N24),0,IF(AND($G24=1,AQ$1&gt;$N24,AQ$1&lt;=($Y24+$Z24)),-1*PMT(VLOOKUP($P24,'9 - Finance Strategy Parameters'!$B$3:$C$6,2)/12,$Z24*12,$M24),IF(AND($G24=1,AQ$1&gt;($Y24+$Z24),AQ$1&lt;=($Y24+$Z24*2)),-1*PMT(VLOOKUP($P24,'9 - Finance Strategy Parameters'!$B$3:$C$6,2)/12,$Z24*12,$M24*(1+$Z$1)^($Z24*2)),IF(AND($G24=1,AQ$1&gt;($Y24+$Z24*2),AQ$1&lt;=($Y24+$Z24*3)),-1*PMT(VLOOKUP($P24,'9 - Finance Strategy Parameters'!$B$3:$C$6,2)/12,$Z24*12,$M24*(1+$Z$1)^($Z24*3)),"FAILURE"))))))))))</f>
        <v>351.34468895156687</v>
      </c>
      <c r="AR24" s="159">
        <f>IF($F24=1,0,IF(AND($H24=1,AR$1&lt;=$Y24),$V24,IF(AND($H24=1,AR$1&gt;$Y24,AR$1&lt;=$Y24+$Z24),($T24*(1+$Z$1)^$Z24)/$Z24,IF(AND($H24=1,AR$1&gt;($Y24+$Z24),AR$1&lt;=($Y24+$Z24*2)),($T24*(1+$Z$1)^($Z24*2))/$Z24,IF(AND($H24=1,AR$1&gt;($Y24+$Z24*2),AR$1&lt;=($Y24+$Z24*3)),($T24*(1+$Z$1)^($Z24*3))/$Z24,IF(AND($H24=1,AR$1&gt;($Y24+$Z24*3),AR$1&lt;=($Y24+$Z24*4)),($T24*(1+$Z$1)^($Z24*4))/$Z24,IF(AND($G24=1,AR$1&lt;=$N24),0,IF(AND($G24=1,AR$1&gt;$N24,AR$1&lt;=($Y24+$Z24)),-1*PMT(VLOOKUP($P24,'9 - Finance Strategy Parameters'!$B$3:$C$6,2)/12,$Z24*12,$M24),IF(AND($G24=1,AR$1&gt;($Y24+$Z24),AR$1&lt;=($Y24+$Z24*2)),-1*PMT(VLOOKUP($P24,'9 - Finance Strategy Parameters'!$B$3:$C$6,2)/12,$Z24*12,$M24*(1+$Z$1)^($Z24*2)),IF(AND($G24=1,AR$1&gt;($Y24+$Z24*2),AR$1&lt;=($Y24+$Z24*3)),-1*PMT(VLOOKUP($P24,'9 - Finance Strategy Parameters'!$B$3:$C$6,2)/12,$Z24*12,$M24*(1+$Z$1)^($Z24*3)),"FAILURE"))))))))))</f>
        <v>351.34468895156687</v>
      </c>
      <c r="AS24" s="159">
        <f>IF($F24=1,0,IF(AND($H24=1,AS$1&lt;=$Y24),$V24,IF(AND($H24=1,AS$1&gt;$Y24,AS$1&lt;=$Y24+$Z24),($T24*(1+$Z$1)^$Z24)/$Z24,IF(AND($H24=1,AS$1&gt;($Y24+$Z24),AS$1&lt;=($Y24+$Z24*2)),($T24*(1+$Z$1)^($Z24*2))/$Z24,IF(AND($H24=1,AS$1&gt;($Y24+$Z24*2),AS$1&lt;=($Y24+$Z24*3)),($T24*(1+$Z$1)^($Z24*3))/$Z24,IF(AND($H24=1,AS$1&gt;($Y24+$Z24*3),AS$1&lt;=($Y24+$Z24*4)),($T24*(1+$Z$1)^($Z24*4))/$Z24,IF(AND($G24=1,AS$1&lt;=$N24),0,IF(AND($G24=1,AS$1&gt;$N24,AS$1&lt;=($Y24+$Z24)),-1*PMT(VLOOKUP($P24,'9 - Finance Strategy Parameters'!$B$3:$C$6,2)/12,$Z24*12,$M24),IF(AND($G24=1,AS$1&gt;($Y24+$Z24),AS$1&lt;=($Y24+$Z24*2)),-1*PMT(VLOOKUP($P24,'9 - Finance Strategy Parameters'!$B$3:$C$6,2)/12,$Z24*12,$M24*(1+$Z$1)^($Z24*2)),IF(AND($G24=1,AS$1&gt;($Y24+$Z24*2),AS$1&lt;=($Y24+$Z24*3)),-1*PMT(VLOOKUP($P24,'9 - Finance Strategy Parameters'!$B$3:$C$6,2)/12,$Z24*12,$M24*(1+$Z$1)^($Z24*3)),"FAILURE"))))))))))</f>
        <v>351.34468895156687</v>
      </c>
      <c r="AT24" s="159">
        <f>IF($F24=1,0,IF(AND($H24=1,AT$1&lt;=$Y24),$V24,IF(AND($H24=1,AT$1&gt;$Y24,AT$1&lt;=$Y24+$Z24),($T24*(1+$Z$1)^$Z24)/$Z24,IF(AND($H24=1,AT$1&gt;($Y24+$Z24),AT$1&lt;=($Y24+$Z24*2)),($T24*(1+$Z$1)^($Z24*2))/$Z24,IF(AND($H24=1,AT$1&gt;($Y24+$Z24*2),AT$1&lt;=($Y24+$Z24*3)),($T24*(1+$Z$1)^($Z24*3))/$Z24,IF(AND($H24=1,AT$1&gt;($Y24+$Z24*3),AT$1&lt;=($Y24+$Z24*4)),($T24*(1+$Z$1)^($Z24*4))/$Z24,IF(AND($G24=1,AT$1&lt;=$N24),0,IF(AND($G24=1,AT$1&gt;$N24,AT$1&lt;=($Y24+$Z24)),-1*PMT(VLOOKUP($P24,'9 - Finance Strategy Parameters'!$B$3:$C$6,2)/12,$Z24*12,$M24),IF(AND($G24=1,AT$1&gt;($Y24+$Z24),AT$1&lt;=($Y24+$Z24*2)),-1*PMT(VLOOKUP($P24,'9 - Finance Strategy Parameters'!$B$3:$C$6,2)/12,$Z24*12,$M24*(1+$Z$1)^($Z24*2)),IF(AND($G24=1,AT$1&gt;($Y24+$Z24*2),AT$1&lt;=($Y24+$Z24*3)),-1*PMT(VLOOKUP($P24,'9 - Finance Strategy Parameters'!$B$3:$C$6,2)/12,$Z24*12,$M24*(1+$Z$1)^($Z24*3)),"FAILURE"))))))))))</f>
        <v>351.34468895156687</v>
      </c>
      <c r="AU24" s="159">
        <f>IF($F24=1,0,IF(AND($H24=1,AU$1&lt;=$Y24),$V24,IF(AND($H24=1,AU$1&gt;$Y24,AU$1&lt;=$Y24+$Z24),($T24*(1+$Z$1)^$Z24)/$Z24,IF(AND($H24=1,AU$1&gt;($Y24+$Z24),AU$1&lt;=($Y24+$Z24*2)),($T24*(1+$Z$1)^($Z24*2))/$Z24,IF(AND($H24=1,AU$1&gt;($Y24+$Z24*2),AU$1&lt;=($Y24+$Z24*3)),($T24*(1+$Z$1)^($Z24*3))/$Z24,IF(AND($H24=1,AU$1&gt;($Y24+$Z24*3),AU$1&lt;=($Y24+$Z24*4)),($T24*(1+$Z$1)^($Z24*4))/$Z24,IF(AND($G24=1,AU$1&lt;=$N24),0,IF(AND($G24=1,AU$1&gt;$N24,AU$1&lt;=($Y24+$Z24)),-1*PMT(VLOOKUP($P24,'9 - Finance Strategy Parameters'!$B$3:$C$6,2)/12,$Z24*12,$M24),IF(AND($G24=1,AU$1&gt;($Y24+$Z24),AU$1&lt;=($Y24+$Z24*2)),-1*PMT(VLOOKUP($P24,'9 - Finance Strategy Parameters'!$B$3:$C$6,2)/12,$Z24*12,$M24*(1+$Z$1)^($Z24*2)),IF(AND($G24=1,AU$1&gt;($Y24+$Z24*2),AU$1&lt;=($Y24+$Z24*3)),-1*PMT(VLOOKUP($P24,'9 - Finance Strategy Parameters'!$B$3:$C$6,2)/12,$Z24*12,$M24*(1+$Z$1)^($Z24*3)),"FAILURE"))))))))))</f>
        <v>351.34468895156687</v>
      </c>
      <c r="AV24" s="159">
        <f>IF($F24=1,0,IF(AND($H24=1,AV$1&lt;=$Y24),$V24,IF(AND($H24=1,AV$1&gt;$Y24,AV$1&lt;=$Y24+$Z24),($T24*(1+$Z$1)^$Z24)/$Z24,IF(AND($H24=1,AV$1&gt;($Y24+$Z24),AV$1&lt;=($Y24+$Z24*2)),($T24*(1+$Z$1)^($Z24*2))/$Z24,IF(AND($H24=1,AV$1&gt;($Y24+$Z24*2),AV$1&lt;=($Y24+$Z24*3)),($T24*(1+$Z$1)^($Z24*3))/$Z24,IF(AND($H24=1,AV$1&gt;($Y24+$Z24*3),AV$1&lt;=($Y24+$Z24*4)),($T24*(1+$Z$1)^($Z24*4))/$Z24,IF(AND($G24=1,AV$1&lt;=$N24),0,IF(AND($G24=1,AV$1&gt;$N24,AV$1&lt;=($Y24+$Z24)),-1*PMT(VLOOKUP($P24,'9 - Finance Strategy Parameters'!$B$3:$C$6,2)/12,$Z24*12,$M24),IF(AND($G24=1,AV$1&gt;($Y24+$Z24),AV$1&lt;=($Y24+$Z24*2)),-1*PMT(VLOOKUP($P24,'9 - Finance Strategy Parameters'!$B$3:$C$6,2)/12,$Z24*12,$M24*(1+$Z$1)^($Z24*2)),IF(AND($G24=1,AV$1&gt;($Y24+$Z24*2),AV$1&lt;=($Y24+$Z24*3)),-1*PMT(VLOOKUP($P24,'9 - Finance Strategy Parameters'!$B$3:$C$6,2)/12,$Z24*12,$M24*(1+$Z$1)^($Z24*3)),"FAILURE"))))))))))</f>
        <v>351.34468895156687</v>
      </c>
      <c r="AW24" s="159">
        <f>IF($F24=1,0,IF(AND($H24=1,AW$1&lt;=$Y24),$V24,IF(AND($H24=1,AW$1&gt;$Y24,AW$1&lt;=$Y24+$Z24),($T24*(1+$Z$1)^$Z24)/$Z24,IF(AND($H24=1,AW$1&gt;($Y24+$Z24),AW$1&lt;=($Y24+$Z24*2)),($T24*(1+$Z$1)^($Z24*2))/$Z24,IF(AND($H24=1,AW$1&gt;($Y24+$Z24*2),AW$1&lt;=($Y24+$Z24*3)),($T24*(1+$Z$1)^($Z24*3))/$Z24,IF(AND($H24=1,AW$1&gt;($Y24+$Z24*3),AW$1&lt;=($Y24+$Z24*4)),($T24*(1+$Z$1)^($Z24*4))/$Z24,IF(AND($G24=1,AW$1&lt;=$N24),0,IF(AND($G24=1,AW$1&gt;$N24,AW$1&lt;=($Y24+$Z24)),-1*PMT(VLOOKUP($P24,'9 - Finance Strategy Parameters'!$B$3:$C$6,2)/12,$Z24*12,$M24),IF(AND($G24=1,AW$1&gt;($Y24+$Z24),AW$1&lt;=($Y24+$Z24*2)),-1*PMT(VLOOKUP($P24,'9 - Finance Strategy Parameters'!$B$3:$C$6,2)/12,$Z24*12,$M24*(1+$Z$1)^($Z24*2)),IF(AND($G24=1,AW$1&gt;($Y24+$Z24*2),AW$1&lt;=($Y24+$Z24*3)),-1*PMT(VLOOKUP($P24,'9 - Finance Strategy Parameters'!$B$3:$C$6,2)/12,$Z24*12,$M24*(1+$Z$1)^($Z24*3)),"FAILURE"))))))))))</f>
        <v>351.34468895156687</v>
      </c>
      <c r="AX24" s="159">
        <f>IF($F24=1,0,IF(AND($H24=1,AX$1&lt;=$Y24),$V24,IF(AND($H24=1,AX$1&gt;$Y24,AX$1&lt;=$Y24+$Z24),($T24*(1+$Z$1)^$Z24)/$Z24,IF(AND($H24=1,AX$1&gt;($Y24+$Z24),AX$1&lt;=($Y24+$Z24*2)),($T24*(1+$Z$1)^($Z24*2))/$Z24,IF(AND($H24=1,AX$1&gt;($Y24+$Z24*2),AX$1&lt;=($Y24+$Z24*3)),($T24*(1+$Z$1)^($Z24*3))/$Z24,IF(AND($H24=1,AX$1&gt;($Y24+$Z24*3),AX$1&lt;=($Y24+$Z24*4)),($T24*(1+$Z$1)^($Z24*4))/$Z24,IF(AND($G24=1,AX$1&lt;=$N24),0,IF(AND($G24=1,AX$1&gt;$N24,AX$1&lt;=($Y24+$Z24)),-1*PMT(VLOOKUP($P24,'9 - Finance Strategy Parameters'!$B$3:$C$6,2)/12,$Z24*12,$M24),IF(AND($G24=1,AX$1&gt;($Y24+$Z24),AX$1&lt;=($Y24+$Z24*2)),-1*PMT(VLOOKUP($P24,'9 - Finance Strategy Parameters'!$B$3:$C$6,2)/12,$Z24*12,$M24*(1+$Z$1)^($Z24*2)),IF(AND($G24=1,AX$1&gt;($Y24+$Z24*2),AX$1&lt;=($Y24+$Z24*3)),-1*PMT(VLOOKUP($P24,'9 - Finance Strategy Parameters'!$B$3:$C$6,2)/12,$Z24*12,$M24*(1+$Z$1)^($Z24*3)),"FAILURE"))))))))))</f>
        <v>351.34468895156687</v>
      </c>
      <c r="AY24" s="159">
        <f>IF($F24=1,0,IF(AND($H24=1,AY$1&lt;=$Y24),$V24,IF(AND($H24=1,AY$1&gt;$Y24,AY$1&lt;=$Y24+$Z24),($T24*(1+$Z$1)^$Z24)/$Z24,IF(AND($H24=1,AY$1&gt;($Y24+$Z24),AY$1&lt;=($Y24+$Z24*2)),($T24*(1+$Z$1)^($Z24*2))/$Z24,IF(AND($H24=1,AY$1&gt;($Y24+$Z24*2),AY$1&lt;=($Y24+$Z24*3)),($T24*(1+$Z$1)^($Z24*3))/$Z24,IF(AND($H24=1,AY$1&gt;($Y24+$Z24*3),AY$1&lt;=($Y24+$Z24*4)),($T24*(1+$Z$1)^($Z24*4))/$Z24,IF(AND($G24=1,AY$1&lt;=$N24),0,IF(AND($G24=1,AY$1&gt;$N24,AY$1&lt;=($Y24+$Z24)),-1*PMT(VLOOKUP($P24,'9 - Finance Strategy Parameters'!$B$3:$C$6,2)/12,$Z24*12,$M24),IF(AND($G24=1,AY$1&gt;($Y24+$Z24),AY$1&lt;=($Y24+$Z24*2)),-1*PMT(VLOOKUP($P24,'9 - Finance Strategy Parameters'!$B$3:$C$6,2)/12,$Z24*12,$M24*(1+$Z$1)^($Z24*2)),IF(AND($G24=1,AY$1&gt;($Y24+$Z24*2),AY$1&lt;=($Y24+$Z24*3)),-1*PMT(VLOOKUP($P24,'9 - Finance Strategy Parameters'!$B$3:$C$6,2)/12,$Z24*12,$M24*(1+$Z$1)^($Z24*3)),"FAILURE"))))))))))</f>
        <v>351.34468895156687</v>
      </c>
      <c r="AZ24" s="159">
        <f>IF($F24=1,0,IF(AND($H24=1,AZ$1&lt;=$Y24),$V24,IF(AND($H24=1,AZ$1&gt;$Y24,AZ$1&lt;=$Y24+$Z24),($T24*(1+$Z$1)^$Z24)/$Z24,IF(AND($H24=1,AZ$1&gt;($Y24+$Z24),AZ$1&lt;=($Y24+$Z24*2)),($T24*(1+$Z$1)^($Z24*2))/$Z24,IF(AND($H24=1,AZ$1&gt;($Y24+$Z24*2),AZ$1&lt;=($Y24+$Z24*3)),($T24*(1+$Z$1)^($Z24*3))/$Z24,IF(AND($H24=1,AZ$1&gt;($Y24+$Z24*3),AZ$1&lt;=($Y24+$Z24*4)),($T24*(1+$Z$1)^($Z24*4))/$Z24,IF(AND($G24=1,AZ$1&lt;=$N24),0,IF(AND($G24=1,AZ$1&gt;$N24,AZ$1&lt;=($Y24+$Z24)),-1*PMT(VLOOKUP($P24,'9 - Finance Strategy Parameters'!$B$3:$C$6,2)/12,$Z24*12,$M24),IF(AND($G24=1,AZ$1&gt;($Y24+$Z24),AZ$1&lt;=($Y24+$Z24*2)),-1*PMT(VLOOKUP($P24,'9 - Finance Strategy Parameters'!$B$3:$C$6,2)/12,$Z24*12,$M24*(1+$Z$1)^($Z24*2)),IF(AND($G24=1,AZ$1&gt;($Y24+$Z24*2),AZ$1&lt;=($Y24+$Z24*3)),-1*PMT(VLOOKUP($P24,'9 - Finance Strategy Parameters'!$B$3:$C$6,2)/12,$Z24*12,$M24*(1+$Z$1)^($Z24*3)),"FAILURE"))))))))))</f>
        <v>351.34468895156687</v>
      </c>
      <c r="BA24" s="159">
        <f>IF($F24=1,0,IF(AND($H24=1,BA$1&lt;=$Y24),$V24,IF(AND($H24=1,BA$1&gt;$Y24,BA$1&lt;=$Y24+$Z24),($T24*(1+$Z$1)^$Z24)/$Z24,IF(AND($H24=1,BA$1&gt;($Y24+$Z24),BA$1&lt;=($Y24+$Z24*2)),($T24*(1+$Z$1)^($Z24*2))/$Z24,IF(AND($H24=1,BA$1&gt;($Y24+$Z24*2),BA$1&lt;=($Y24+$Z24*3)),($T24*(1+$Z$1)^($Z24*3))/$Z24,IF(AND($H24=1,BA$1&gt;($Y24+$Z24*3),BA$1&lt;=($Y24+$Z24*4)),($T24*(1+$Z$1)^($Z24*4))/$Z24,IF(AND($G24=1,BA$1&lt;=$N24),0,IF(AND($G24=1,BA$1&gt;$N24,BA$1&lt;=($Y24+$Z24)),-1*PMT(VLOOKUP($P24,'9 - Finance Strategy Parameters'!$B$3:$C$6,2)/12,$Z24*12,$M24),IF(AND($G24=1,BA$1&gt;($Y24+$Z24),BA$1&lt;=($Y24+$Z24*2)),-1*PMT(VLOOKUP($P24,'9 - Finance Strategy Parameters'!$B$3:$C$6,2)/12,$Z24*12,$M24*(1+$Z$1)^($Z24*2)),IF(AND($G24=1,BA$1&gt;($Y24+$Z24*2),BA$1&lt;=($Y24+$Z24*3)),-1*PMT(VLOOKUP($P24,'9 - Finance Strategy Parameters'!$B$3:$C$6,2)/12,$Z24*12,$M24*(1+$Z$1)^($Z24*3)),"FAILURE"))))))))))</f>
        <v>351.34468895156687</v>
      </c>
      <c r="BB24" s="159">
        <f>IF($F24=1,0,IF(AND($H24=1,BB$1&lt;=$Y24),$V24,IF(AND($H24=1,BB$1&gt;$Y24,BB$1&lt;=$Y24+$Z24),($T24*(1+$Z$1)^$Z24)/$Z24,IF(AND($H24=1,BB$1&gt;($Y24+$Z24),BB$1&lt;=($Y24+$Z24*2)),($T24*(1+$Z$1)^($Z24*2))/$Z24,IF(AND($H24=1,BB$1&gt;($Y24+$Z24*2),BB$1&lt;=($Y24+$Z24*3)),($T24*(1+$Z$1)^($Z24*3))/$Z24,IF(AND($H24=1,BB$1&gt;($Y24+$Z24*3),BB$1&lt;=($Y24+$Z24*4)),($T24*(1+$Z$1)^($Z24*4))/$Z24,IF(AND($G24=1,BB$1&lt;=$N24),0,IF(AND($G24=1,BB$1&gt;$N24,BB$1&lt;=($Y24+$Z24)),-1*PMT(VLOOKUP($P24,'9 - Finance Strategy Parameters'!$B$3:$C$6,2)/12,$Z24*12,$M24),IF(AND($G24=1,BB$1&gt;($Y24+$Z24),BB$1&lt;=($Y24+$Z24*2)),-1*PMT(VLOOKUP($P24,'9 - Finance Strategy Parameters'!$B$3:$C$6,2)/12,$Z24*12,$M24*(1+$Z$1)^($Z24*2)),IF(AND($G24=1,BB$1&gt;($Y24+$Z24*2),BB$1&lt;=($Y24+$Z24*3)),-1*PMT(VLOOKUP($P24,'9 - Finance Strategy Parameters'!$B$3:$C$6,2)/12,$Z24*12,$M24*(1+$Z$1)^($Z24*3)),"FAILURE"))))))))))</f>
        <v>351.34468895156687</v>
      </c>
      <c r="BC24" s="159">
        <f>IF($F24=1,0,IF(AND($H24=1,BC$1&lt;=$Y24),$V24,IF(AND($H24=1,BC$1&gt;$Y24,BC$1&lt;=$Y24+$Z24),($T24*(1+$Z$1)^$Z24)/$Z24,IF(AND($H24=1,BC$1&gt;($Y24+$Z24),BC$1&lt;=($Y24+$Z24*2)),($T24*(1+$Z$1)^($Z24*2))/$Z24,IF(AND($H24=1,BC$1&gt;($Y24+$Z24*2),BC$1&lt;=($Y24+$Z24*3)),($T24*(1+$Z$1)^($Z24*3))/$Z24,IF(AND($H24=1,BC$1&gt;($Y24+$Z24*3),BC$1&lt;=($Y24+$Z24*4)),($T24*(1+$Z$1)^($Z24*4))/$Z24,IF(AND($G24=1,BC$1&lt;=$N24),0,IF(AND($G24=1,BC$1&gt;$N24,BC$1&lt;=($Y24+$Z24)),-1*PMT(VLOOKUP($P24,'9 - Finance Strategy Parameters'!$B$3:$C$6,2)/12,$Z24*12,$M24),IF(AND($G24=1,BC$1&gt;($Y24+$Z24),BC$1&lt;=($Y24+$Z24*2)),-1*PMT(VLOOKUP($P24,'9 - Finance Strategy Parameters'!$B$3:$C$6,2)/12,$Z24*12,$M24*(1+$Z$1)^($Z24*2)),IF(AND($G24=1,BC$1&gt;($Y24+$Z24*2),BC$1&lt;=($Y24+$Z24*3)),-1*PMT(VLOOKUP($P24,'9 - Finance Strategy Parameters'!$B$3:$C$6,2)/12,$Z24*12,$M24*(1+$Z$1)^($Z24*3)),"FAILURE"))))))))))</f>
        <v>351.34468895156687</v>
      </c>
      <c r="BD24" s="159">
        <f>IF($F24=1,0,IF(AND($H24=1,BD$1&lt;=$Y24),$V24,IF(AND($H24=1,BD$1&gt;$Y24,BD$1&lt;=$Y24+$Z24),($T24*(1+$Z$1)^$Z24)/$Z24,IF(AND($H24=1,BD$1&gt;($Y24+$Z24),BD$1&lt;=($Y24+$Z24*2)),($T24*(1+$Z$1)^($Z24*2))/$Z24,IF(AND($H24=1,BD$1&gt;($Y24+$Z24*2),BD$1&lt;=($Y24+$Z24*3)),($T24*(1+$Z$1)^($Z24*3))/$Z24,IF(AND($H24=1,BD$1&gt;($Y24+$Z24*3),BD$1&lt;=($Y24+$Z24*4)),($T24*(1+$Z$1)^($Z24*4))/$Z24,IF(AND($G24=1,BD$1&lt;=$N24),0,IF(AND($G24=1,BD$1&gt;$N24,BD$1&lt;=($Y24+$Z24)),-1*PMT(VLOOKUP($P24,'9 - Finance Strategy Parameters'!$B$3:$C$6,2)/12,$Z24*12,$M24),IF(AND($G24=1,BD$1&gt;($Y24+$Z24),BD$1&lt;=($Y24+$Z24*2)),-1*PMT(VLOOKUP($P24,'9 - Finance Strategy Parameters'!$B$3:$C$6,2)/12,$Z24*12,$M24*(1+$Z$1)^($Z24*2)),IF(AND($G24=1,BD$1&gt;($Y24+$Z24*2),BD$1&lt;=($Y24+$Z24*3)),-1*PMT(VLOOKUP($P24,'9 - Finance Strategy Parameters'!$B$3:$C$6,2)/12,$Z24*12,$M24*(1+$Z$1)^($Z24*3)),"FAILURE"))))))))))</f>
        <v>351.34468895156687</v>
      </c>
      <c r="BE24" s="159">
        <f>IF($F24=1,0,IF(AND($H24=1,BE$1&lt;=$Y24),$V24,IF(AND($H24=1,BE$1&gt;$Y24,BE$1&lt;=$Y24+$Z24),($T24*(1+$Z$1)^$Z24)/$Z24,IF(AND($H24=1,BE$1&gt;($Y24+$Z24),BE$1&lt;=($Y24+$Z24*2)),($T24*(1+$Z$1)^($Z24*2))/$Z24,IF(AND($H24=1,BE$1&gt;($Y24+$Z24*2),BE$1&lt;=($Y24+$Z24*3)),($T24*(1+$Z$1)^($Z24*3))/$Z24,IF(AND($H24=1,BE$1&gt;($Y24+$Z24*3),BE$1&lt;=($Y24+$Z24*4)),($T24*(1+$Z$1)^($Z24*4))/$Z24,IF(AND($G24=1,BE$1&lt;=$N24),0,IF(AND($G24=1,BE$1&gt;$N24,BE$1&lt;=($Y24+$Z24)),-1*PMT(VLOOKUP($P24,'9 - Finance Strategy Parameters'!$B$3:$C$6,2)/12,$Z24*12,$M24),IF(AND($G24=1,BE$1&gt;($Y24+$Z24),BE$1&lt;=($Y24+$Z24*2)),-1*PMT(VLOOKUP($P24,'9 - Finance Strategy Parameters'!$B$3:$C$6,2)/12,$Z24*12,$M24*(1+$Z$1)^($Z24*2)),IF(AND($G24=1,BE$1&gt;($Y24+$Z24*2),BE$1&lt;=($Y24+$Z24*3)),-1*PMT(VLOOKUP($P24,'9 - Finance Strategy Parameters'!$B$3:$C$6,2)/12,$Z24*12,$M24*(1+$Z$1)^($Z24*3)),"FAILURE"))))))))))</f>
        <v>351.34468895156687</v>
      </c>
      <c r="BF24" s="159">
        <f>IF($F24=1,0,IF(AND($H24=1,BF$1&lt;=$Y24),$V24,IF(AND($H24=1,BF$1&gt;$Y24,BF$1&lt;=$Y24+$Z24),($T24*(1+$Z$1)^$Z24)/$Z24,IF(AND($H24=1,BF$1&gt;($Y24+$Z24),BF$1&lt;=($Y24+$Z24*2)),($T24*(1+$Z$1)^($Z24*2))/$Z24,IF(AND($H24=1,BF$1&gt;($Y24+$Z24*2),BF$1&lt;=($Y24+$Z24*3)),($T24*(1+$Z$1)^($Z24*3))/$Z24,IF(AND($H24=1,BF$1&gt;($Y24+$Z24*3),BF$1&lt;=($Y24+$Z24*4)),($T24*(1+$Z$1)^($Z24*4))/$Z24,IF(AND($G24=1,BF$1&lt;=$N24),0,IF(AND($G24=1,BF$1&gt;$N24,BF$1&lt;=($Y24+$Z24)),-1*PMT(VLOOKUP($P24,'9 - Finance Strategy Parameters'!$B$3:$C$6,2)/12,$Z24*12,$M24),IF(AND($G24=1,BF$1&gt;($Y24+$Z24),BF$1&lt;=($Y24+$Z24*2)),-1*PMT(VLOOKUP($P24,'9 - Finance Strategy Parameters'!$B$3:$C$6,2)/12,$Z24*12,$M24*(1+$Z$1)^($Z24*2)),IF(AND($G24=1,BF$1&gt;($Y24+$Z24*2),BF$1&lt;=($Y24+$Z24*3)),-1*PMT(VLOOKUP($P24,'9 - Finance Strategy Parameters'!$B$3:$C$6,2)/12,$Z24*12,$M24*(1+$Z$1)^($Z24*3)),"FAILURE"))))))))))</f>
        <v>351.34468895156687</v>
      </c>
      <c r="BG24" s="159">
        <f>IF($F24=1,0,IF(AND($H24=1,BG$1&lt;=$Y24),$V24,IF(AND($H24=1,BG$1&gt;$Y24,BG$1&lt;=$Y24+$Z24),($T24*(1+$Z$1)^$Z24)/$Z24,IF(AND($H24=1,BG$1&gt;($Y24+$Z24),BG$1&lt;=($Y24+$Z24*2)),($T24*(1+$Z$1)^($Z24*2))/$Z24,IF(AND($H24=1,BG$1&gt;($Y24+$Z24*2),BG$1&lt;=($Y24+$Z24*3)),($T24*(1+$Z$1)^($Z24*3))/$Z24,IF(AND($H24=1,BG$1&gt;($Y24+$Z24*3),BG$1&lt;=($Y24+$Z24*4)),($T24*(1+$Z$1)^($Z24*4))/$Z24,IF(AND($G24=1,BG$1&lt;=$N24),0,IF(AND($G24=1,BG$1&gt;$N24,BG$1&lt;=($Y24+$Z24)),-1*PMT(VLOOKUP($P24,'9 - Finance Strategy Parameters'!$B$3:$C$6,2)/12,$Z24*12,$M24),IF(AND($G24=1,BG$1&gt;($Y24+$Z24),BG$1&lt;=($Y24+$Z24*2)),-1*PMT(VLOOKUP($P24,'9 - Finance Strategy Parameters'!$B$3:$C$6,2)/12,$Z24*12,$M24*(1+$Z$1)^($Z24*2)),IF(AND($G24=1,BG$1&gt;($Y24+$Z24*2),BG$1&lt;=($Y24+$Z24*3)),-1*PMT(VLOOKUP($P24,'9 - Finance Strategy Parameters'!$B$3:$C$6,2)/12,$Z24*12,$M24*(1+$Z$1)^($Z24*3)),"FAILURE"))))))))))</f>
        <v>351.34468895156687</v>
      </c>
      <c r="BH24" s="159">
        <f>IF($F24=1,0,IF(AND($H24=1,BH$1&lt;=$Y24),$V24,IF(AND($H24=1,BH$1&gt;$Y24,BH$1&lt;=$Y24+$Z24),($T24*(1+$Z$1)^$Z24)/$Z24,IF(AND($H24=1,BH$1&gt;($Y24+$Z24),BH$1&lt;=($Y24+$Z24*2)),($T24*(1+$Z$1)^($Z24*2))/$Z24,IF(AND($H24=1,BH$1&gt;($Y24+$Z24*2),BH$1&lt;=($Y24+$Z24*3)),($T24*(1+$Z$1)^($Z24*3))/$Z24,IF(AND($H24=1,BH$1&gt;($Y24+$Z24*3),BH$1&lt;=($Y24+$Z24*4)),($T24*(1+$Z$1)^($Z24*4))/$Z24,IF(AND($G24=1,BH$1&lt;=$N24),0,IF(AND($G24=1,BH$1&gt;$N24,BH$1&lt;=($Y24+$Z24)),-1*PMT(VLOOKUP($P24,'9 - Finance Strategy Parameters'!$B$3:$C$6,2)/12,$Z24*12,$M24),IF(AND($G24=1,BH$1&gt;($Y24+$Z24),BH$1&lt;=($Y24+$Z24*2)),-1*PMT(VLOOKUP($P24,'9 - Finance Strategy Parameters'!$B$3:$C$6,2)/12,$Z24*12,$M24*(1+$Z$1)^($Z24*2)),IF(AND($G24=1,BH$1&gt;($Y24+$Z24*2),BH$1&lt;=($Y24+$Z24*3)),-1*PMT(VLOOKUP($P24,'9 - Finance Strategy Parameters'!$B$3:$C$6,2)/12,$Z24*12,$M24*(1+$Z$1)^($Z24*3)),"FAILURE"))))))))))</f>
        <v>351.34468895156687</v>
      </c>
      <c r="BI24" s="159">
        <f>IF($F24=1,0,IF(AND($H24=1,BI$1&lt;=$Y24),$V24,IF(AND($H24=1,BI$1&gt;$Y24,BI$1&lt;=$Y24+$Z24),($T24*(1+$Z$1)^$Z24)/$Z24,IF(AND($H24=1,BI$1&gt;($Y24+$Z24),BI$1&lt;=($Y24+$Z24*2)),($T24*(1+$Z$1)^($Z24*2))/$Z24,IF(AND($H24=1,BI$1&gt;($Y24+$Z24*2),BI$1&lt;=($Y24+$Z24*3)),($T24*(1+$Z$1)^($Z24*3))/$Z24,IF(AND($H24=1,BI$1&gt;($Y24+$Z24*3),BI$1&lt;=($Y24+$Z24*4)),($T24*(1+$Z$1)^($Z24*4))/$Z24,IF(AND($G24=1,BI$1&lt;=$N24),0,IF(AND($G24=1,BI$1&gt;$N24,BI$1&lt;=($Y24+$Z24)),-1*PMT(VLOOKUP($P24,'9 - Finance Strategy Parameters'!$B$3:$C$6,2)/12,$Z24*12,$M24),IF(AND($G24=1,BI$1&gt;($Y24+$Z24),BI$1&lt;=($Y24+$Z24*2)),-1*PMT(VLOOKUP($P24,'9 - Finance Strategy Parameters'!$B$3:$C$6,2)/12,$Z24*12,$M24*(1+$Z$1)^($Z24*2)),IF(AND($G24=1,BI$1&gt;($Y24+$Z24*2),BI$1&lt;=($Y24+$Z24*3)),-1*PMT(VLOOKUP($P24,'9 - Finance Strategy Parameters'!$B$3:$C$6,2)/12,$Z24*12,$M24*(1+$Z$1)^($Z24*3)),"FAILURE"))))))))))</f>
        <v>351.34468895156687</v>
      </c>
      <c r="BJ24" s="159">
        <f>IF($F24=1,0,IF(AND($H24=1,BJ$1&lt;=$Y24),$V24,IF(AND($H24=1,BJ$1&gt;$Y24,BJ$1&lt;=$Y24+$Z24),($T24*(1+$Z$1)^$Z24)/$Z24,IF(AND($H24=1,BJ$1&gt;($Y24+$Z24),BJ$1&lt;=($Y24+$Z24*2)),($T24*(1+$Z$1)^($Z24*2))/$Z24,IF(AND($H24=1,BJ$1&gt;($Y24+$Z24*2),BJ$1&lt;=($Y24+$Z24*3)),($T24*(1+$Z$1)^($Z24*3))/$Z24,IF(AND($H24=1,BJ$1&gt;($Y24+$Z24*3),BJ$1&lt;=($Y24+$Z24*4)),($T24*(1+$Z$1)^($Z24*4))/$Z24,IF(AND($G24=1,BJ$1&lt;=$N24),0,IF(AND($G24=1,BJ$1&gt;$N24,BJ$1&lt;=($Y24+$Z24)),-1*PMT(VLOOKUP($P24,'9 - Finance Strategy Parameters'!$B$3:$C$6,2)/12,$Z24*12,$M24),IF(AND($G24=1,BJ$1&gt;($Y24+$Z24),BJ$1&lt;=($Y24+$Z24*2)),-1*PMT(VLOOKUP($P24,'9 - Finance Strategy Parameters'!$B$3:$C$6,2)/12,$Z24*12,$M24*(1+$Z$1)^($Z24*2)),IF(AND($G24=1,BJ$1&gt;($Y24+$Z24*2),BJ$1&lt;=($Y24+$Z24*3)),-1*PMT(VLOOKUP($P24,'9 - Finance Strategy Parameters'!$B$3:$C$6,2)/12,$Z24*12,$M24*(1+$Z$1)^($Z24*3)),"FAILURE"))))))))))</f>
        <v>351.34468895156687</v>
      </c>
      <c r="BK24" s="159">
        <f>IF($F24=1,0,IF(AND($H24=1,BK$1&lt;=$Y24),$V24,IF(AND($H24=1,BK$1&gt;$Y24,BK$1&lt;=$Y24+$Z24),($T24*(1+$Z$1)^$Z24)/$Z24,IF(AND($H24=1,BK$1&gt;($Y24+$Z24),BK$1&lt;=($Y24+$Z24*2)),($T24*(1+$Z$1)^($Z24*2))/$Z24,IF(AND($H24=1,BK$1&gt;($Y24+$Z24*2),BK$1&lt;=($Y24+$Z24*3)),($T24*(1+$Z$1)^($Z24*3))/$Z24,IF(AND($H24=1,BK$1&gt;($Y24+$Z24*3),BK$1&lt;=($Y24+$Z24*4)),($T24*(1+$Z$1)^($Z24*4))/$Z24,IF(AND($G24=1,BK$1&lt;=$N24),0,IF(AND($G24=1,BK$1&gt;$N24,BK$1&lt;=($Y24+$Z24)),-1*PMT(VLOOKUP($P24,'9 - Finance Strategy Parameters'!$B$3:$C$6,2)/12,$Z24*12,$M24),IF(AND($G24=1,BK$1&gt;($Y24+$Z24),BK$1&lt;=($Y24+$Z24*2)),-1*PMT(VLOOKUP($P24,'9 - Finance Strategy Parameters'!$B$3:$C$6,2)/12,$Z24*12,$M24*(1+$Z$1)^($Z24*2)),IF(AND($G24=1,BK$1&gt;($Y24+$Z24*2),BK$1&lt;=($Y24+$Z24*3)),-1*PMT(VLOOKUP($P24,'9 - Finance Strategy Parameters'!$B$3:$C$6,2)/12,$Z24*12,$M24*(1+$Z$1)^($Z24*3)),"FAILURE"))))))))))</f>
        <v>351.34468895156687</v>
      </c>
      <c r="BL24" s="159">
        <f>IF($F24=1,0,IF(AND($H24=1,BL$1&lt;=$Y24),$V24,IF(AND($H24=1,BL$1&gt;$Y24,BL$1&lt;=$Y24+$Z24),($T24*(1+$Z$1)^$Z24)/$Z24,IF(AND($H24=1,BL$1&gt;($Y24+$Z24),BL$1&lt;=($Y24+$Z24*2)),($T24*(1+$Z$1)^($Z24*2))/$Z24,IF(AND($H24=1,BL$1&gt;($Y24+$Z24*2),BL$1&lt;=($Y24+$Z24*3)),($T24*(1+$Z$1)^($Z24*3))/$Z24,IF(AND($H24=1,BL$1&gt;($Y24+$Z24*3),BL$1&lt;=($Y24+$Z24*4)),($T24*(1+$Z$1)^($Z24*4))/$Z24,IF(AND($G24=1,BL$1&lt;=$N24),0,IF(AND($G24=1,BL$1&gt;$N24,BL$1&lt;=($Y24+$Z24)),-1*PMT(VLOOKUP($P24,'9 - Finance Strategy Parameters'!$B$3:$C$6,2)/12,$Z24*12,$M24),IF(AND($G24=1,BL$1&gt;($Y24+$Z24),BL$1&lt;=($Y24+$Z24*2)),-1*PMT(VLOOKUP($P24,'9 - Finance Strategy Parameters'!$B$3:$C$6,2)/12,$Z24*12,$M24*(1+$Z$1)^($Z24*2)),IF(AND($G24=1,BL$1&gt;($Y24+$Z24*2),BL$1&lt;=($Y24+$Z24*3)),-1*PMT(VLOOKUP($P24,'9 - Finance Strategy Parameters'!$B$3:$C$6,2)/12,$Z24*12,$M24*(1+$Z$1)^($Z24*3)),"FAILURE"))))))))))</f>
        <v>351.34468895156687</v>
      </c>
      <c r="BM24" s="159">
        <f>IF($F24=1,0,IF(AND($H24=1,BM$1&lt;=$Y24),$V24,IF(AND($H24=1,BM$1&gt;$Y24,BM$1&lt;=$Y24+$Z24),($T24*(1+$Z$1)^$Z24)/$Z24,IF(AND($H24=1,BM$1&gt;($Y24+$Z24),BM$1&lt;=($Y24+$Z24*2)),($T24*(1+$Z$1)^($Z24*2))/$Z24,IF(AND($H24=1,BM$1&gt;($Y24+$Z24*2),BM$1&lt;=($Y24+$Z24*3)),($T24*(1+$Z$1)^($Z24*3))/$Z24,IF(AND($H24=1,BM$1&gt;($Y24+$Z24*3),BM$1&lt;=($Y24+$Z24*4)),($T24*(1+$Z$1)^($Z24*4))/$Z24,IF(AND($G24=1,BM$1&lt;=$N24),0,IF(AND($G24=1,BM$1&gt;$N24,BM$1&lt;=($Y24+$Z24)),-1*PMT(VLOOKUP($P24,'9 - Finance Strategy Parameters'!$B$3:$C$6,2)/12,$Z24*12,$M24),IF(AND($G24=1,BM$1&gt;($Y24+$Z24),BM$1&lt;=($Y24+$Z24*2)),-1*PMT(VLOOKUP($P24,'9 - Finance Strategy Parameters'!$B$3:$C$6,2)/12,$Z24*12,$M24*(1+$Z$1)^($Z24*2)),IF(AND($G24=1,BM$1&gt;($Y24+$Z24*2),BM$1&lt;=($Y24+$Z24*3)),-1*PMT(VLOOKUP($P24,'9 - Finance Strategy Parameters'!$B$3:$C$6,2)/12,$Z24*12,$M24*(1+$Z$1)^($Z24*3)),"FAILURE"))))))))))</f>
        <v>351.34468895156687</v>
      </c>
      <c r="BN24" s="159">
        <f>IF($F24=1,0,IF(AND($H24=1,BN$1&lt;=$Y24),$V24,IF(AND($H24=1,BN$1&gt;$Y24,BN$1&lt;=$Y24+$Z24),($T24*(1+$Z$1)^$Z24)/$Z24,IF(AND($H24=1,BN$1&gt;($Y24+$Z24),BN$1&lt;=($Y24+$Z24*2)),($T24*(1+$Z$1)^($Z24*2))/$Z24,IF(AND($H24=1,BN$1&gt;($Y24+$Z24*2),BN$1&lt;=($Y24+$Z24*3)),($T24*(1+$Z$1)^($Z24*3))/$Z24,IF(AND($H24=1,BN$1&gt;($Y24+$Z24*3),BN$1&lt;=($Y24+$Z24*4)),($T24*(1+$Z$1)^($Z24*4))/$Z24,IF(AND($G24=1,BN$1&lt;=$N24),0,IF(AND($G24=1,BN$1&gt;$N24,BN$1&lt;=($Y24+$Z24)),-1*PMT(VLOOKUP($P24,'9 - Finance Strategy Parameters'!$B$3:$C$6,2)/12,$Z24*12,$M24),IF(AND($G24=1,BN$1&gt;($Y24+$Z24),BN$1&lt;=($Y24+$Z24*2)),-1*PMT(VLOOKUP($P24,'9 - Finance Strategy Parameters'!$B$3:$C$6,2)/12,$Z24*12,$M24*(1+$Z$1)^($Z24*2)),IF(AND($G24=1,BN$1&gt;($Y24+$Z24*2),BN$1&lt;=($Y24+$Z24*3)),-1*PMT(VLOOKUP($P24,'9 - Finance Strategy Parameters'!$B$3:$C$6,2)/12,$Z24*12,$M24*(1+$Z$1)^($Z24*3)),"FAILURE"))))))))))</f>
        <v>351.34468895156687</v>
      </c>
      <c r="BO24" s="159">
        <f>IF($F24=1,0,IF(AND($H24=1,BO$1&lt;=$Y24),$V24,IF(AND($H24=1,BO$1&gt;$Y24,BO$1&lt;=$Y24+$Z24),($T24*(1+$Z$1)^$Z24)/$Z24,IF(AND($H24=1,BO$1&gt;($Y24+$Z24),BO$1&lt;=($Y24+$Z24*2)),($T24*(1+$Z$1)^($Z24*2))/$Z24,IF(AND($H24=1,BO$1&gt;($Y24+$Z24*2),BO$1&lt;=($Y24+$Z24*3)),($T24*(1+$Z$1)^($Z24*3))/$Z24,IF(AND($H24=1,BO$1&gt;($Y24+$Z24*3),BO$1&lt;=($Y24+$Z24*4)),($T24*(1+$Z$1)^($Z24*4))/$Z24,IF(AND($G24=1,BO$1&lt;=$N24),0,IF(AND($G24=1,BO$1&gt;$N24,BO$1&lt;=($Y24+$Z24)),-1*PMT(VLOOKUP($P24,'9 - Finance Strategy Parameters'!$B$3:$C$6,2)/12,$Z24*12,$M24),IF(AND($G24=1,BO$1&gt;($Y24+$Z24),BO$1&lt;=($Y24+$Z24*2)),-1*PMT(VLOOKUP($P24,'9 - Finance Strategy Parameters'!$B$3:$C$6,2)/12,$Z24*12,$M24*(1+$Z$1)^($Z24*2)),IF(AND($G24=1,BO$1&gt;($Y24+$Z24*2),BO$1&lt;=($Y24+$Z24*3)),-1*PMT(VLOOKUP($P24,'9 - Finance Strategy Parameters'!$B$3:$C$6,2)/12,$Z24*12,$M24*(1+$Z$1)^($Z24*3)),"FAILURE"))))))))))</f>
        <v>351.34468895156687</v>
      </c>
      <c r="BP24" s="159">
        <f>IF($F24=1,0,IF(AND($H24=1,BP$1&lt;=$Y24),$V24,IF(AND($H24=1,BP$1&gt;$Y24,BP$1&lt;=$Y24+$Z24),($T24*(1+$Z$1)^$Z24)/$Z24,IF(AND($H24=1,BP$1&gt;($Y24+$Z24),BP$1&lt;=($Y24+$Z24*2)),($T24*(1+$Z$1)^($Z24*2))/$Z24,IF(AND($H24=1,BP$1&gt;($Y24+$Z24*2),BP$1&lt;=($Y24+$Z24*3)),($T24*(1+$Z$1)^($Z24*3))/$Z24,IF(AND($H24=1,BP$1&gt;($Y24+$Z24*3),BP$1&lt;=($Y24+$Z24*4)),($T24*(1+$Z$1)^($Z24*4))/$Z24,IF(AND($G24=1,BP$1&lt;=$N24),0,IF(AND($G24=1,BP$1&gt;$N24,BP$1&lt;=($Y24+$Z24)),-1*PMT(VLOOKUP($P24,'9 - Finance Strategy Parameters'!$B$3:$C$6,2)/12,$Z24*12,$M24),IF(AND($G24=1,BP$1&gt;($Y24+$Z24),BP$1&lt;=($Y24+$Z24*2)),-1*PMT(VLOOKUP($P24,'9 - Finance Strategy Parameters'!$B$3:$C$6,2)/12,$Z24*12,$M24*(1+$Z$1)^($Z24*2)),IF(AND($G24=1,BP$1&gt;($Y24+$Z24*2),BP$1&lt;=($Y24+$Z24*3)),-1*PMT(VLOOKUP($P24,'9 - Finance Strategy Parameters'!$B$3:$C$6,2)/12,$Z24*12,$M24*(1+$Z$1)^($Z24*3)),"FAILURE"))))))))))</f>
        <v>351.34468895156687</v>
      </c>
      <c r="BQ24" s="159">
        <f>IF($F24=1,0,IF(AND($H24=1,BQ$1&lt;=$Y24),$V24,IF(AND($H24=1,BQ$1&gt;$Y24,BQ$1&lt;=$Y24+$Z24),($T24*(1+$Z$1)^$Z24)/$Z24,IF(AND($H24=1,BQ$1&gt;($Y24+$Z24),BQ$1&lt;=($Y24+$Z24*2)),($T24*(1+$Z$1)^($Z24*2))/$Z24,IF(AND($H24=1,BQ$1&gt;($Y24+$Z24*2),BQ$1&lt;=($Y24+$Z24*3)),($T24*(1+$Z$1)^($Z24*3))/$Z24,IF(AND($H24=1,BQ$1&gt;($Y24+$Z24*3),BQ$1&lt;=($Y24+$Z24*4)),($T24*(1+$Z$1)^($Z24*4))/$Z24,IF(AND($G24=1,BQ$1&lt;=$N24),0,IF(AND($G24=1,BQ$1&gt;$N24,BQ$1&lt;=($Y24+$Z24)),-1*PMT(VLOOKUP($P24,'9 - Finance Strategy Parameters'!$B$3:$C$6,2)/12,$Z24*12,$M24),IF(AND($G24=1,BQ$1&gt;($Y24+$Z24),BQ$1&lt;=($Y24+$Z24*2)),-1*PMT(VLOOKUP($P24,'9 - Finance Strategy Parameters'!$B$3:$C$6,2)/12,$Z24*12,$M24*(1+$Z$1)^($Z24*2)),IF(AND($G24=1,BQ$1&gt;($Y24+$Z24*2),BQ$1&lt;=($Y24+$Z24*3)),-1*PMT(VLOOKUP($P24,'9 - Finance Strategy Parameters'!$B$3:$C$6,2)/12,$Z24*12,$M24*(1+$Z$1)^($Z24*3)),"FAILURE"))))))))))</f>
        <v>351.34468895156687</v>
      </c>
      <c r="BR24" s="159">
        <f>IF($F24=1,0,IF(AND($H24=1,BR$1&lt;=$Y24),$V24,IF(AND($H24=1,BR$1&gt;$Y24,BR$1&lt;=$Y24+$Z24),($T24*(1+$Z$1)^$Z24)/$Z24,IF(AND($H24=1,BR$1&gt;($Y24+$Z24),BR$1&lt;=($Y24+$Z24*2)),($T24*(1+$Z$1)^($Z24*2))/$Z24,IF(AND($H24=1,BR$1&gt;($Y24+$Z24*2),BR$1&lt;=($Y24+$Z24*3)),($T24*(1+$Z$1)^($Z24*3))/$Z24,IF(AND($H24=1,BR$1&gt;($Y24+$Z24*3),BR$1&lt;=($Y24+$Z24*4)),($T24*(1+$Z$1)^($Z24*4))/$Z24,IF(AND($G24=1,BR$1&lt;=$N24),0,IF(AND($G24=1,BR$1&gt;$N24,BR$1&lt;=($Y24+$Z24)),-1*PMT(VLOOKUP($P24,'9 - Finance Strategy Parameters'!$B$3:$C$6,2)/12,$Z24*12,$M24),IF(AND($G24=1,BR$1&gt;($Y24+$Z24),BR$1&lt;=($Y24+$Z24*2)),-1*PMT(VLOOKUP($P24,'9 - Finance Strategy Parameters'!$B$3:$C$6,2)/12,$Z24*12,$M24*(1+$Z$1)^($Z24*2)),IF(AND($G24=1,BR$1&gt;($Y24+$Z24*2),BR$1&lt;=($Y24+$Z24*3)),-1*PMT(VLOOKUP($P24,'9 - Finance Strategy Parameters'!$B$3:$C$6,2)/12,$Z24*12,$M24*(1+$Z$1)^($Z24*3)),"FAILURE"))))))))))</f>
        <v>351.34468895156687</v>
      </c>
      <c r="BS24" s="159">
        <f>IF($F24=1,0,IF(AND($H24=1,BS$1&lt;=$Y24),$V24,IF(AND($H24=1,BS$1&gt;$Y24,BS$1&lt;=$Y24+$Z24),($T24*(1+$Z$1)^$Z24)/$Z24,IF(AND($H24=1,BS$1&gt;($Y24+$Z24),BS$1&lt;=($Y24+$Z24*2)),($T24*(1+$Z$1)^($Z24*2))/$Z24,IF(AND($H24=1,BS$1&gt;($Y24+$Z24*2),BS$1&lt;=($Y24+$Z24*3)),($T24*(1+$Z$1)^($Z24*3))/$Z24,IF(AND($H24=1,BS$1&gt;($Y24+$Z24*3),BS$1&lt;=($Y24+$Z24*4)),($T24*(1+$Z$1)^($Z24*4))/$Z24,IF(AND($G24=1,BS$1&lt;=$N24),0,IF(AND($G24=1,BS$1&gt;$N24,BS$1&lt;=($Y24+$Z24)),-1*PMT(VLOOKUP($P24,'9 - Finance Strategy Parameters'!$B$3:$C$6,2)/12,$Z24*12,$M24),IF(AND($G24=1,BS$1&gt;($Y24+$Z24),BS$1&lt;=($Y24+$Z24*2)),-1*PMT(VLOOKUP($P24,'9 - Finance Strategy Parameters'!$B$3:$C$6,2)/12,$Z24*12,$M24*(1+$Z$1)^($Z24*2)),IF(AND($G24=1,BS$1&gt;($Y24+$Z24*2),BS$1&lt;=($Y24+$Z24*3)),-1*PMT(VLOOKUP($P24,'9 - Finance Strategy Parameters'!$B$3:$C$6,2)/12,$Z24*12,$M24*(1+$Z$1)^($Z24*3)),"FAILURE"))))))))))</f>
        <v>351.34468895156687</v>
      </c>
      <c r="BT24" s="159">
        <f>IF($F24=1,0,IF(AND($H24=1,BT$1&lt;=$Y24),$V24,IF(AND($H24=1,BT$1&gt;$Y24,BT$1&lt;=$Y24+$Z24),($T24*(1+$Z$1)^$Z24)/$Z24,IF(AND($H24=1,BT$1&gt;($Y24+$Z24),BT$1&lt;=($Y24+$Z24*2)),($T24*(1+$Z$1)^($Z24*2))/$Z24,IF(AND($H24=1,BT$1&gt;($Y24+$Z24*2),BT$1&lt;=($Y24+$Z24*3)),($T24*(1+$Z$1)^($Z24*3))/$Z24,IF(AND($H24=1,BT$1&gt;($Y24+$Z24*3),BT$1&lt;=($Y24+$Z24*4)),($T24*(1+$Z$1)^($Z24*4))/$Z24,IF(AND($G24=1,BT$1&lt;=$N24),0,IF(AND($G24=1,BT$1&gt;$N24,BT$1&lt;=($Y24+$Z24)),-1*PMT(VLOOKUP($P24,'9 - Finance Strategy Parameters'!$B$3:$C$6,2)/12,$Z24*12,$M24),IF(AND($G24=1,BT$1&gt;($Y24+$Z24),BT$1&lt;=($Y24+$Z24*2)),-1*PMT(VLOOKUP($P24,'9 - Finance Strategy Parameters'!$B$3:$C$6,2)/12,$Z24*12,$M24*(1+$Z$1)^($Z24*2)),IF(AND($G24=1,BT$1&gt;($Y24+$Z24*2),BT$1&lt;=($Y24+$Z24*3)),-1*PMT(VLOOKUP($P24,'9 - Finance Strategy Parameters'!$B$3:$C$6,2)/12,$Z24*12,$M24*(1+$Z$1)^($Z24*3)),"FAILURE"))))))))))</f>
        <v>351.34468895156687</v>
      </c>
    </row>
    <row r="25" spans="1:72" ht="30" x14ac:dyDescent="0.25">
      <c r="A25" s="10" t="s">
        <v>34</v>
      </c>
      <c r="B25" s="138">
        <f>INDEX('8-Choosing Asset Strategies'!$B$4:$B$101,MATCH('9 - Financing Strategy'!C25,'8-Choosing Asset Strategies'!$C$4:$C$101,0))</f>
        <v>1</v>
      </c>
      <c r="C25" s="28" t="s">
        <v>142</v>
      </c>
      <c r="D25" s="13" t="str">
        <f>IF(INDEX('8-Choosing Asset Strategies'!$CW$4:$CW$101,MATCH($C25,'8-Choosing Asset Strategies'!$C$4:$C$101,0))=0,"",INDEX('8-Choosing Asset Strategies'!$CW$4:$CW$101,MATCH(C25,'8-Choosing Asset Strategies'!$C$4:$C$101,0)))</f>
        <v>Should be upgraded to 6" line</v>
      </c>
      <c r="E25" s="27"/>
      <c r="F25" s="138"/>
      <c r="G25" s="138">
        <v>1</v>
      </c>
      <c r="H25" s="138"/>
      <c r="J25" s="143" t="str">
        <f>IF(F25=1,ROUND(INDEX('8-Choosing Asset Strategies'!$DL$4:$DL$101,MATCH($C25,'8-Choosing Asset Strategies'!$C$4:$C$101,0)),2),"")</f>
        <v/>
      </c>
      <c r="K25" s="12" t="str">
        <f>IF(F25=1,ROUND(INDEX('8-Choosing Asset Strategies'!$DC$4:$DC$101,MATCH($C25,'8-Choosing Asset Strategies'!$C$4:$C$101,0)),2),"")</f>
        <v/>
      </c>
      <c r="L25" s="12"/>
      <c r="M25" s="143">
        <f>IF(G25=1,ROUND(INDEX('8-Choosing Asset Strategies'!$DL$4:$DL$101,MATCH($C25,'8-Choosing Asset Strategies'!$C$4:$C$101,0)),2),"")</f>
        <v>73436.14</v>
      </c>
      <c r="N25" s="12">
        <f>IF(G25=1,ROUND(INDEX('8-Choosing Asset Strategies'!$DC$4:$DC$101,MATCH($C25,'8-Choosing Asset Strategies'!$C$4:$C$101,0)),2),"")</f>
        <v>15</v>
      </c>
      <c r="O25" s="12">
        <f>IF(G25="","",INDEX('9 - Finance Strategy Parameters'!$H$3:$H$9,MATCH(B25,'9 - Finance Strategy Parameters'!$F$3:$F$9,0)))</f>
        <v>20</v>
      </c>
      <c r="P25" s="12" t="s">
        <v>313</v>
      </c>
      <c r="Q25" s="144">
        <f>IFERROR((M25*INDEX('9 - Finance Strategy Parameters'!$C$3:$C$6,MATCH(P25,'9 - Finance Strategy Parameters'!$B$3:$B$6,0))/12*(1+INDEX('9 - Finance Strategy Parameters'!$C$3:$C$6,MATCH(P25,'9 - Finance Strategy Parameters'!$B$3:$B$6,0))/12)^(O25*12))/((1+INDEX('9 - Finance Strategy Parameters'!$C$3:$C$6,MATCH(P25,'9 - Finance Strategy Parameters'!$B$3:$B$6,0))/12)^(O25*12)-1),"")</f>
        <v>389.14023039118047</v>
      </c>
      <c r="R25" s="144">
        <f t="shared" si="3"/>
        <v>4669.6827646941656</v>
      </c>
      <c r="S25" s="12"/>
      <c r="T25" s="143" t="str">
        <f>IF(H25=1,ROUND(INDEX('8-Choosing Asset Strategies'!$DL$4:$DL$101,MATCH($C25,'8-Choosing Asset Strategies'!$C$4:$C$101,0)),2),"")</f>
        <v/>
      </c>
      <c r="U25" s="145" t="str">
        <f>IF(H25=1,ROUND(INDEX('8-Choosing Asset Strategies'!$DC$4:$DC$101,MATCH($C25,'8-Choosing Asset Strategies'!$C$4:$C$101,0)),2),"")</f>
        <v/>
      </c>
      <c r="V25" s="101" t="str">
        <f t="shared" si="1"/>
        <v/>
      </c>
      <c r="W25" s="155" t="str">
        <f t="shared" si="2"/>
        <v/>
      </c>
      <c r="Y25">
        <f>INDEX('8-Choosing Asset Strategies'!$DC$4:$DC$101,MATCH(C25,'8-Choosing Asset Strategies'!$C$4:$C$101,0))</f>
        <v>15</v>
      </c>
      <c r="Z25">
        <f>INDEX('8-Choosing Asset Strategies'!$DA$4:$DA$101,MATCH(C25,'8-Choosing Asset Strategies'!$C$4:$C$101,0))</f>
        <v>35</v>
      </c>
      <c r="AB25" s="159">
        <f>IF($F25=1,0,IF(AND($H25=1,AB$1&lt;=$Y25),$V25,IF(AND($H25=1,AB$1&gt;$Y25,AB$1&lt;=$Y25+$Z25),($T25*(1+$Z$1)^$Z25)/$Z25,IF(AND($H25=1,AB$1&gt;($Y25+$Z25),AB$1&lt;=($Y25+$Z25*2)),($T25*(1+$Z$1)^($Z25*2))/$Z25,IF(AND($H25=1,AB$1&gt;($Y25+$Z25*2),AB$1&lt;=($Y25+$Z25*3)),($T25*(1+$Z$1)^($Z25*3))/$Z25,IF(AND($H25=1,AB$1&gt;($Y25+$Z25*3),AB$1&lt;=($Y25+$Z25*4)),($T25*(1+$Z$1)^($Z25*4))/$Z25,IF(AND($G25=1,AB$1&lt;=$N25),0,IF(AND($G25=1,AB$1&gt;$N25,AB$1&lt;=($Y25+$Z25)),-1*PMT(VLOOKUP($P25,'9 - Finance Strategy Parameters'!$B$3:$C$6,2)/12,$Z25*12,$M25),IF(AND($G25=1,AB$1&gt;($Y25+$Z25),AB$1&lt;=($Y25+$Z25*2)),-1*PMT(VLOOKUP($P25,'9 - Finance Strategy Parameters'!$B$3:$C$6,2)/12,$Z25*12,$M25*(1+$Z$1)^($Z25*2)),IF(AND($G25=1,AB$1&gt;($Y25+$Z25*2),AB$1&lt;=($Y25+$Z25*3)),-1*PMT(VLOOKUP($P25,'9 - Finance Strategy Parameters'!$B$3:$C$6,2)/12,$Z25*12,$M25*(1+$Z$1)^($Z25*3)),"FAILURE"))))))))))</f>
        <v>0</v>
      </c>
      <c r="AC25" s="159">
        <f>IF($F25=1,0,IF(AND($H25=1,AC$1&lt;=$Y25),$V25,IF(AND($H25=1,AC$1&gt;$Y25,AC$1&lt;=$Y25+$Z25),($T25*(1+$Z$1)^$Z25)/$Z25,IF(AND($H25=1,AC$1&gt;($Y25+$Z25),AC$1&lt;=($Y25+$Z25*2)),($T25*(1+$Z$1)^($Z25*2))/$Z25,IF(AND($H25=1,AC$1&gt;($Y25+$Z25*2),AC$1&lt;=($Y25+$Z25*3)),($T25*(1+$Z$1)^($Z25*3))/$Z25,IF(AND($H25=1,AC$1&gt;($Y25+$Z25*3),AC$1&lt;=($Y25+$Z25*4)),($T25*(1+$Z$1)^($Z25*4))/$Z25,IF(AND($G25=1,AC$1&lt;=$N25),0,IF(AND($G25=1,AC$1&gt;$N25,AC$1&lt;=($Y25+$Z25)),-1*PMT(VLOOKUP($P25,'9 - Finance Strategy Parameters'!$B$3:$C$6,2)/12,$Z25*12,$M25),IF(AND($G25=1,AC$1&gt;($Y25+$Z25),AC$1&lt;=($Y25+$Z25*2)),-1*PMT(VLOOKUP($P25,'9 - Finance Strategy Parameters'!$B$3:$C$6,2)/12,$Z25*12,$M25*(1+$Z$1)^($Z25*2)),IF(AND($G25=1,AC$1&gt;($Y25+$Z25*2),AC$1&lt;=($Y25+$Z25*3)),-1*PMT(VLOOKUP($P25,'9 - Finance Strategy Parameters'!$B$3:$C$6,2)/12,$Z25*12,$M25*(1+$Z$1)^($Z25*3)),"FAILURE"))))))))))</f>
        <v>0</v>
      </c>
      <c r="AD25" s="159">
        <f>IF($F25=1,0,IF(AND($H25=1,AD$1&lt;=$Y25),$V25,IF(AND($H25=1,AD$1&gt;$Y25,AD$1&lt;=$Y25+$Z25),($T25*(1+$Z$1)^$Z25)/$Z25,IF(AND($H25=1,AD$1&gt;($Y25+$Z25),AD$1&lt;=($Y25+$Z25*2)),($T25*(1+$Z$1)^($Z25*2))/$Z25,IF(AND($H25=1,AD$1&gt;($Y25+$Z25*2),AD$1&lt;=($Y25+$Z25*3)),($T25*(1+$Z$1)^($Z25*3))/$Z25,IF(AND($H25=1,AD$1&gt;($Y25+$Z25*3),AD$1&lt;=($Y25+$Z25*4)),($T25*(1+$Z$1)^($Z25*4))/$Z25,IF(AND($G25=1,AD$1&lt;=$N25),0,IF(AND($G25=1,AD$1&gt;$N25,AD$1&lt;=($Y25+$Z25)),-1*PMT(VLOOKUP($P25,'9 - Finance Strategy Parameters'!$B$3:$C$6,2)/12,$Z25*12,$M25),IF(AND($G25=1,AD$1&gt;($Y25+$Z25),AD$1&lt;=($Y25+$Z25*2)),-1*PMT(VLOOKUP($P25,'9 - Finance Strategy Parameters'!$B$3:$C$6,2)/12,$Z25*12,$M25*(1+$Z$1)^($Z25*2)),IF(AND($G25=1,AD$1&gt;($Y25+$Z25*2),AD$1&lt;=($Y25+$Z25*3)),-1*PMT(VLOOKUP($P25,'9 - Finance Strategy Parameters'!$B$3:$C$6,2)/12,$Z25*12,$M25*(1+$Z$1)^($Z25*3)),"FAILURE"))))))))))</f>
        <v>0</v>
      </c>
      <c r="AE25" s="159">
        <f>IF($F25=1,0,IF(AND($H25=1,AE$1&lt;=$Y25),$V25,IF(AND($H25=1,AE$1&gt;$Y25,AE$1&lt;=$Y25+$Z25),($T25*(1+$Z$1)^$Z25)/$Z25,IF(AND($H25=1,AE$1&gt;($Y25+$Z25),AE$1&lt;=($Y25+$Z25*2)),($T25*(1+$Z$1)^($Z25*2))/$Z25,IF(AND($H25=1,AE$1&gt;($Y25+$Z25*2),AE$1&lt;=($Y25+$Z25*3)),($T25*(1+$Z$1)^($Z25*3))/$Z25,IF(AND($H25=1,AE$1&gt;($Y25+$Z25*3),AE$1&lt;=($Y25+$Z25*4)),($T25*(1+$Z$1)^($Z25*4))/$Z25,IF(AND($G25=1,AE$1&lt;=$N25),0,IF(AND($G25=1,AE$1&gt;$N25,AE$1&lt;=($Y25+$Z25)),-1*PMT(VLOOKUP($P25,'9 - Finance Strategy Parameters'!$B$3:$C$6,2)/12,$Z25*12,$M25),IF(AND($G25=1,AE$1&gt;($Y25+$Z25),AE$1&lt;=($Y25+$Z25*2)),-1*PMT(VLOOKUP($P25,'9 - Finance Strategy Parameters'!$B$3:$C$6,2)/12,$Z25*12,$M25*(1+$Z$1)^($Z25*2)),IF(AND($G25=1,AE$1&gt;($Y25+$Z25*2),AE$1&lt;=($Y25+$Z25*3)),-1*PMT(VLOOKUP($P25,'9 - Finance Strategy Parameters'!$B$3:$C$6,2)/12,$Z25*12,$M25*(1+$Z$1)^($Z25*3)),"FAILURE"))))))))))</f>
        <v>0</v>
      </c>
      <c r="AF25" s="159">
        <f>IF($F25=1,0,IF(AND($H25=1,AF$1&lt;=$Y25),$V25,IF(AND($H25=1,AF$1&gt;$Y25,AF$1&lt;=$Y25+$Z25),($T25*(1+$Z$1)^$Z25)/$Z25,IF(AND($H25=1,AF$1&gt;($Y25+$Z25),AF$1&lt;=($Y25+$Z25*2)),($T25*(1+$Z$1)^($Z25*2))/$Z25,IF(AND($H25=1,AF$1&gt;($Y25+$Z25*2),AF$1&lt;=($Y25+$Z25*3)),($T25*(1+$Z$1)^($Z25*3))/$Z25,IF(AND($H25=1,AF$1&gt;($Y25+$Z25*3),AF$1&lt;=($Y25+$Z25*4)),($T25*(1+$Z$1)^($Z25*4))/$Z25,IF(AND($G25=1,AF$1&lt;=$N25),0,IF(AND($G25=1,AF$1&gt;$N25,AF$1&lt;=($Y25+$Z25)),-1*PMT(VLOOKUP($P25,'9 - Finance Strategy Parameters'!$B$3:$C$6,2)/12,$Z25*12,$M25),IF(AND($G25=1,AF$1&gt;($Y25+$Z25),AF$1&lt;=($Y25+$Z25*2)),-1*PMT(VLOOKUP($P25,'9 - Finance Strategy Parameters'!$B$3:$C$6,2)/12,$Z25*12,$M25*(1+$Z$1)^($Z25*2)),IF(AND($G25=1,AF$1&gt;($Y25+$Z25*2),AF$1&lt;=($Y25+$Z25*3)),-1*PMT(VLOOKUP($P25,'9 - Finance Strategy Parameters'!$B$3:$C$6,2)/12,$Z25*12,$M25*(1+$Z$1)^($Z25*3)),"FAILURE"))))))))))</f>
        <v>0</v>
      </c>
      <c r="AG25" s="159">
        <f>IF($F25=1,0,IF(AND($H25=1,AG$1&lt;=$Y25),$V25,IF(AND($H25=1,AG$1&gt;$Y25,AG$1&lt;=$Y25+$Z25),($T25*(1+$Z$1)^$Z25)/$Z25,IF(AND($H25=1,AG$1&gt;($Y25+$Z25),AG$1&lt;=($Y25+$Z25*2)),($T25*(1+$Z$1)^($Z25*2))/$Z25,IF(AND($H25=1,AG$1&gt;($Y25+$Z25*2),AG$1&lt;=($Y25+$Z25*3)),($T25*(1+$Z$1)^($Z25*3))/$Z25,IF(AND($H25=1,AG$1&gt;($Y25+$Z25*3),AG$1&lt;=($Y25+$Z25*4)),($T25*(1+$Z$1)^($Z25*4))/$Z25,IF(AND($G25=1,AG$1&lt;=$N25),0,IF(AND($G25=1,AG$1&gt;$N25,AG$1&lt;=($Y25+$Z25)),-1*PMT(VLOOKUP($P25,'9 - Finance Strategy Parameters'!$B$3:$C$6,2)/12,$Z25*12,$M25),IF(AND($G25=1,AG$1&gt;($Y25+$Z25),AG$1&lt;=($Y25+$Z25*2)),-1*PMT(VLOOKUP($P25,'9 - Finance Strategy Parameters'!$B$3:$C$6,2)/12,$Z25*12,$M25*(1+$Z$1)^($Z25*2)),IF(AND($G25=1,AG$1&gt;($Y25+$Z25*2),AG$1&lt;=($Y25+$Z25*3)),-1*PMT(VLOOKUP($P25,'9 - Finance Strategy Parameters'!$B$3:$C$6,2)/12,$Z25*12,$M25*(1+$Z$1)^($Z25*3)),"FAILURE"))))))))))</f>
        <v>0</v>
      </c>
      <c r="AH25" s="159">
        <f>IF($F25=1,0,IF(AND($H25=1,AH$1&lt;=$Y25),$V25,IF(AND($H25=1,AH$1&gt;$Y25,AH$1&lt;=$Y25+$Z25),($T25*(1+$Z$1)^$Z25)/$Z25,IF(AND($H25=1,AH$1&gt;($Y25+$Z25),AH$1&lt;=($Y25+$Z25*2)),($T25*(1+$Z$1)^($Z25*2))/$Z25,IF(AND($H25=1,AH$1&gt;($Y25+$Z25*2),AH$1&lt;=($Y25+$Z25*3)),($T25*(1+$Z$1)^($Z25*3))/$Z25,IF(AND($H25=1,AH$1&gt;($Y25+$Z25*3),AH$1&lt;=($Y25+$Z25*4)),($T25*(1+$Z$1)^($Z25*4))/$Z25,IF(AND($G25=1,AH$1&lt;=$N25),0,IF(AND($G25=1,AH$1&gt;$N25,AH$1&lt;=($Y25+$Z25)),-1*PMT(VLOOKUP($P25,'9 - Finance Strategy Parameters'!$B$3:$C$6,2)/12,$Z25*12,$M25),IF(AND($G25=1,AH$1&gt;($Y25+$Z25),AH$1&lt;=($Y25+$Z25*2)),-1*PMT(VLOOKUP($P25,'9 - Finance Strategy Parameters'!$B$3:$C$6,2)/12,$Z25*12,$M25*(1+$Z$1)^($Z25*2)),IF(AND($G25=1,AH$1&gt;($Y25+$Z25*2),AH$1&lt;=($Y25+$Z25*3)),-1*PMT(VLOOKUP($P25,'9 - Finance Strategy Parameters'!$B$3:$C$6,2)/12,$Z25*12,$M25*(1+$Z$1)^($Z25*3)),"FAILURE"))))))))))</f>
        <v>0</v>
      </c>
      <c r="AI25" s="159">
        <f>IF($F25=1,0,IF(AND($H25=1,AI$1&lt;=$Y25),$V25,IF(AND($H25=1,AI$1&gt;$Y25,AI$1&lt;=$Y25+$Z25),($T25*(1+$Z$1)^$Z25)/$Z25,IF(AND($H25=1,AI$1&gt;($Y25+$Z25),AI$1&lt;=($Y25+$Z25*2)),($T25*(1+$Z$1)^($Z25*2))/$Z25,IF(AND($H25=1,AI$1&gt;($Y25+$Z25*2),AI$1&lt;=($Y25+$Z25*3)),($T25*(1+$Z$1)^($Z25*3))/$Z25,IF(AND($H25=1,AI$1&gt;($Y25+$Z25*3),AI$1&lt;=($Y25+$Z25*4)),($T25*(1+$Z$1)^($Z25*4))/$Z25,IF(AND($G25=1,AI$1&lt;=$N25),0,IF(AND($G25=1,AI$1&gt;$N25,AI$1&lt;=($Y25+$Z25)),-1*PMT(VLOOKUP($P25,'9 - Finance Strategy Parameters'!$B$3:$C$6,2)/12,$Z25*12,$M25),IF(AND($G25=1,AI$1&gt;($Y25+$Z25),AI$1&lt;=($Y25+$Z25*2)),-1*PMT(VLOOKUP($P25,'9 - Finance Strategy Parameters'!$B$3:$C$6,2)/12,$Z25*12,$M25*(1+$Z$1)^($Z25*2)),IF(AND($G25=1,AI$1&gt;($Y25+$Z25*2),AI$1&lt;=($Y25+$Z25*3)),-1*PMT(VLOOKUP($P25,'9 - Finance Strategy Parameters'!$B$3:$C$6,2)/12,$Z25*12,$M25*(1+$Z$1)^($Z25*3)),"FAILURE"))))))))))</f>
        <v>0</v>
      </c>
      <c r="AJ25" s="159">
        <f>IF($F25=1,0,IF(AND($H25=1,AJ$1&lt;=$Y25),$V25,IF(AND($H25=1,AJ$1&gt;$Y25,AJ$1&lt;=$Y25+$Z25),($T25*(1+$Z$1)^$Z25)/$Z25,IF(AND($H25=1,AJ$1&gt;($Y25+$Z25),AJ$1&lt;=($Y25+$Z25*2)),($T25*(1+$Z$1)^($Z25*2))/$Z25,IF(AND($H25=1,AJ$1&gt;($Y25+$Z25*2),AJ$1&lt;=($Y25+$Z25*3)),($T25*(1+$Z$1)^($Z25*3))/$Z25,IF(AND($H25=1,AJ$1&gt;($Y25+$Z25*3),AJ$1&lt;=($Y25+$Z25*4)),($T25*(1+$Z$1)^($Z25*4))/$Z25,IF(AND($G25=1,AJ$1&lt;=$N25),0,IF(AND($G25=1,AJ$1&gt;$N25,AJ$1&lt;=($Y25+$Z25)),-1*PMT(VLOOKUP($P25,'9 - Finance Strategy Parameters'!$B$3:$C$6,2)/12,$Z25*12,$M25),IF(AND($G25=1,AJ$1&gt;($Y25+$Z25),AJ$1&lt;=($Y25+$Z25*2)),-1*PMT(VLOOKUP($P25,'9 - Finance Strategy Parameters'!$B$3:$C$6,2)/12,$Z25*12,$M25*(1+$Z$1)^($Z25*2)),IF(AND($G25=1,AJ$1&gt;($Y25+$Z25*2),AJ$1&lt;=($Y25+$Z25*3)),-1*PMT(VLOOKUP($P25,'9 - Finance Strategy Parameters'!$B$3:$C$6,2)/12,$Z25*12,$M25*(1+$Z$1)^($Z25*3)),"FAILURE"))))))))))</f>
        <v>0</v>
      </c>
      <c r="AK25" s="159">
        <f>IF($F25=1,0,IF(AND($H25=1,AK$1&lt;=$Y25),$V25,IF(AND($H25=1,AK$1&gt;$Y25,AK$1&lt;=$Y25+$Z25),($T25*(1+$Z$1)^$Z25)/$Z25,IF(AND($H25=1,AK$1&gt;($Y25+$Z25),AK$1&lt;=($Y25+$Z25*2)),($T25*(1+$Z$1)^($Z25*2))/$Z25,IF(AND($H25=1,AK$1&gt;($Y25+$Z25*2),AK$1&lt;=($Y25+$Z25*3)),($T25*(1+$Z$1)^($Z25*3))/$Z25,IF(AND($H25=1,AK$1&gt;($Y25+$Z25*3),AK$1&lt;=($Y25+$Z25*4)),($T25*(1+$Z$1)^($Z25*4))/$Z25,IF(AND($G25=1,AK$1&lt;=$N25),0,IF(AND($G25=1,AK$1&gt;$N25,AK$1&lt;=($Y25+$Z25)),-1*PMT(VLOOKUP($P25,'9 - Finance Strategy Parameters'!$B$3:$C$6,2)/12,$Z25*12,$M25),IF(AND($G25=1,AK$1&gt;($Y25+$Z25),AK$1&lt;=($Y25+$Z25*2)),-1*PMT(VLOOKUP($P25,'9 - Finance Strategy Parameters'!$B$3:$C$6,2)/12,$Z25*12,$M25*(1+$Z$1)^($Z25*2)),IF(AND($G25=1,AK$1&gt;($Y25+$Z25*2),AK$1&lt;=($Y25+$Z25*3)),-1*PMT(VLOOKUP($P25,'9 - Finance Strategy Parameters'!$B$3:$C$6,2)/12,$Z25*12,$M25*(1+$Z$1)^($Z25*3)),"FAILURE"))))))))))</f>
        <v>0</v>
      </c>
      <c r="AL25" s="159">
        <f>IF($F25=1,0,IF(AND($H25=1,AL$1&lt;=$Y25),$V25,IF(AND($H25=1,AL$1&gt;$Y25,AL$1&lt;=$Y25+$Z25),($T25*(1+$Z$1)^$Z25)/$Z25,IF(AND($H25=1,AL$1&gt;($Y25+$Z25),AL$1&lt;=($Y25+$Z25*2)),($T25*(1+$Z$1)^($Z25*2))/$Z25,IF(AND($H25=1,AL$1&gt;($Y25+$Z25*2),AL$1&lt;=($Y25+$Z25*3)),($T25*(1+$Z$1)^($Z25*3))/$Z25,IF(AND($H25=1,AL$1&gt;($Y25+$Z25*3),AL$1&lt;=($Y25+$Z25*4)),($T25*(1+$Z$1)^($Z25*4))/$Z25,IF(AND($G25=1,AL$1&lt;=$N25),0,IF(AND($G25=1,AL$1&gt;$N25,AL$1&lt;=($Y25+$Z25)),-1*PMT(VLOOKUP($P25,'9 - Finance Strategy Parameters'!$B$3:$C$6,2)/12,$Z25*12,$M25),IF(AND($G25=1,AL$1&gt;($Y25+$Z25),AL$1&lt;=($Y25+$Z25*2)),-1*PMT(VLOOKUP($P25,'9 - Finance Strategy Parameters'!$B$3:$C$6,2)/12,$Z25*12,$M25*(1+$Z$1)^($Z25*2)),IF(AND($G25=1,AL$1&gt;($Y25+$Z25*2),AL$1&lt;=($Y25+$Z25*3)),-1*PMT(VLOOKUP($P25,'9 - Finance Strategy Parameters'!$B$3:$C$6,2)/12,$Z25*12,$M25*(1+$Z$1)^($Z25*3)),"FAILURE"))))))))))</f>
        <v>0</v>
      </c>
      <c r="AM25" s="159">
        <f>IF($F25=1,0,IF(AND($H25=1,AM$1&lt;=$Y25),$V25,IF(AND($H25=1,AM$1&gt;$Y25,AM$1&lt;=$Y25+$Z25),($T25*(1+$Z$1)^$Z25)/$Z25,IF(AND($H25=1,AM$1&gt;($Y25+$Z25),AM$1&lt;=($Y25+$Z25*2)),($T25*(1+$Z$1)^($Z25*2))/$Z25,IF(AND($H25=1,AM$1&gt;($Y25+$Z25*2),AM$1&lt;=($Y25+$Z25*3)),($T25*(1+$Z$1)^($Z25*3))/$Z25,IF(AND($H25=1,AM$1&gt;($Y25+$Z25*3),AM$1&lt;=($Y25+$Z25*4)),($T25*(1+$Z$1)^($Z25*4))/$Z25,IF(AND($G25=1,AM$1&lt;=$N25),0,IF(AND($G25=1,AM$1&gt;$N25,AM$1&lt;=($Y25+$Z25)),-1*PMT(VLOOKUP($P25,'9 - Finance Strategy Parameters'!$B$3:$C$6,2)/12,$Z25*12,$M25),IF(AND($G25=1,AM$1&gt;($Y25+$Z25),AM$1&lt;=($Y25+$Z25*2)),-1*PMT(VLOOKUP($P25,'9 - Finance Strategy Parameters'!$B$3:$C$6,2)/12,$Z25*12,$M25*(1+$Z$1)^($Z25*2)),IF(AND($G25=1,AM$1&gt;($Y25+$Z25*2),AM$1&lt;=($Y25+$Z25*3)),-1*PMT(VLOOKUP($P25,'9 - Finance Strategy Parameters'!$B$3:$C$6,2)/12,$Z25*12,$M25*(1+$Z$1)^($Z25*3)),"FAILURE"))))))))))</f>
        <v>0</v>
      </c>
      <c r="AN25" s="159">
        <f>IF($F25=1,0,IF(AND($H25=1,AN$1&lt;=$Y25),$V25,IF(AND($H25=1,AN$1&gt;$Y25,AN$1&lt;=$Y25+$Z25),($T25*(1+$Z$1)^$Z25)/$Z25,IF(AND($H25=1,AN$1&gt;($Y25+$Z25),AN$1&lt;=($Y25+$Z25*2)),($T25*(1+$Z$1)^($Z25*2))/$Z25,IF(AND($H25=1,AN$1&gt;($Y25+$Z25*2),AN$1&lt;=($Y25+$Z25*3)),($T25*(1+$Z$1)^($Z25*3))/$Z25,IF(AND($H25=1,AN$1&gt;($Y25+$Z25*3),AN$1&lt;=($Y25+$Z25*4)),($T25*(1+$Z$1)^($Z25*4))/$Z25,IF(AND($G25=1,AN$1&lt;=$N25),0,IF(AND($G25=1,AN$1&gt;$N25,AN$1&lt;=($Y25+$Z25)),-1*PMT(VLOOKUP($P25,'9 - Finance Strategy Parameters'!$B$3:$C$6,2)/12,$Z25*12,$M25),IF(AND($G25=1,AN$1&gt;($Y25+$Z25),AN$1&lt;=($Y25+$Z25*2)),-1*PMT(VLOOKUP($P25,'9 - Finance Strategy Parameters'!$B$3:$C$6,2)/12,$Z25*12,$M25*(1+$Z$1)^($Z25*2)),IF(AND($G25=1,AN$1&gt;($Y25+$Z25*2),AN$1&lt;=($Y25+$Z25*3)),-1*PMT(VLOOKUP($P25,'9 - Finance Strategy Parameters'!$B$3:$C$6,2)/12,$Z25*12,$M25*(1+$Z$1)^($Z25*3)),"FAILURE"))))))))))</f>
        <v>0</v>
      </c>
      <c r="AO25" s="159">
        <f>IF($F25=1,0,IF(AND($H25=1,AO$1&lt;=$Y25),$V25,IF(AND($H25=1,AO$1&gt;$Y25,AO$1&lt;=$Y25+$Z25),($T25*(1+$Z$1)^$Z25)/$Z25,IF(AND($H25=1,AO$1&gt;($Y25+$Z25),AO$1&lt;=($Y25+$Z25*2)),($T25*(1+$Z$1)^($Z25*2))/$Z25,IF(AND($H25=1,AO$1&gt;($Y25+$Z25*2),AO$1&lt;=($Y25+$Z25*3)),($T25*(1+$Z$1)^($Z25*3))/$Z25,IF(AND($H25=1,AO$1&gt;($Y25+$Z25*3),AO$1&lt;=($Y25+$Z25*4)),($T25*(1+$Z$1)^($Z25*4))/$Z25,IF(AND($G25=1,AO$1&lt;=$N25),0,IF(AND($G25=1,AO$1&gt;$N25,AO$1&lt;=($Y25+$Z25)),-1*PMT(VLOOKUP($P25,'9 - Finance Strategy Parameters'!$B$3:$C$6,2)/12,$Z25*12,$M25),IF(AND($G25=1,AO$1&gt;($Y25+$Z25),AO$1&lt;=($Y25+$Z25*2)),-1*PMT(VLOOKUP($P25,'9 - Finance Strategy Parameters'!$B$3:$C$6,2)/12,$Z25*12,$M25*(1+$Z$1)^($Z25*2)),IF(AND($G25=1,AO$1&gt;($Y25+$Z25*2),AO$1&lt;=($Y25+$Z25*3)),-1*PMT(VLOOKUP($P25,'9 - Finance Strategy Parameters'!$B$3:$C$6,2)/12,$Z25*12,$M25*(1+$Z$1)^($Z25*3)),"FAILURE"))))))))))</f>
        <v>0</v>
      </c>
      <c r="AP25" s="159">
        <f>IF($F25=1,0,IF(AND($H25=1,AP$1&lt;=$Y25),$V25,IF(AND($H25=1,AP$1&gt;$Y25,AP$1&lt;=$Y25+$Z25),($T25*(1+$Z$1)^$Z25)/$Z25,IF(AND($H25=1,AP$1&gt;($Y25+$Z25),AP$1&lt;=($Y25+$Z25*2)),($T25*(1+$Z$1)^($Z25*2))/$Z25,IF(AND($H25=1,AP$1&gt;($Y25+$Z25*2),AP$1&lt;=($Y25+$Z25*3)),($T25*(1+$Z$1)^($Z25*3))/$Z25,IF(AND($H25=1,AP$1&gt;($Y25+$Z25*3),AP$1&lt;=($Y25+$Z25*4)),($T25*(1+$Z$1)^($Z25*4))/$Z25,IF(AND($G25=1,AP$1&lt;=$N25),0,IF(AND($G25=1,AP$1&gt;$N25,AP$1&lt;=($Y25+$Z25)),-1*PMT(VLOOKUP($P25,'9 - Finance Strategy Parameters'!$B$3:$C$6,2)/12,$Z25*12,$M25),IF(AND($G25=1,AP$1&gt;($Y25+$Z25),AP$1&lt;=($Y25+$Z25*2)),-1*PMT(VLOOKUP($P25,'9 - Finance Strategy Parameters'!$B$3:$C$6,2)/12,$Z25*12,$M25*(1+$Z$1)^($Z25*2)),IF(AND($G25=1,AP$1&gt;($Y25+$Z25*2),AP$1&lt;=($Y25+$Z25*3)),-1*PMT(VLOOKUP($P25,'9 - Finance Strategy Parameters'!$B$3:$C$6,2)/12,$Z25*12,$M25*(1+$Z$1)^($Z25*3)),"FAILURE"))))))))))</f>
        <v>0</v>
      </c>
      <c r="AQ25" s="159">
        <f>IF($F25=1,0,IF(AND($H25=1,AQ$1&lt;=$Y25),$V25,IF(AND($H25=1,AQ$1&gt;$Y25,AQ$1&lt;=$Y25+$Z25),($T25*(1+$Z$1)^$Z25)/$Z25,IF(AND($H25=1,AQ$1&gt;($Y25+$Z25),AQ$1&lt;=($Y25+$Z25*2)),($T25*(1+$Z$1)^($Z25*2))/$Z25,IF(AND($H25=1,AQ$1&gt;($Y25+$Z25*2),AQ$1&lt;=($Y25+$Z25*3)),($T25*(1+$Z$1)^($Z25*3))/$Z25,IF(AND($H25=1,AQ$1&gt;($Y25+$Z25*3),AQ$1&lt;=($Y25+$Z25*4)),($T25*(1+$Z$1)^($Z25*4))/$Z25,IF(AND($G25=1,AQ$1&lt;=$N25),0,IF(AND($G25=1,AQ$1&gt;$N25,AQ$1&lt;=($Y25+$Z25)),-1*PMT(VLOOKUP($P25,'9 - Finance Strategy Parameters'!$B$3:$C$6,2)/12,$Z25*12,$M25),IF(AND($G25=1,AQ$1&gt;($Y25+$Z25),AQ$1&lt;=($Y25+$Z25*2)),-1*PMT(VLOOKUP($P25,'9 - Finance Strategy Parameters'!$B$3:$C$6,2)/12,$Z25*12,$M25*(1+$Z$1)^($Z25*2)),IF(AND($G25=1,AQ$1&gt;($Y25+$Z25*2),AQ$1&lt;=($Y25+$Z25*3)),-1*PMT(VLOOKUP($P25,'9 - Finance Strategy Parameters'!$B$3:$C$6,2)/12,$Z25*12,$M25*(1+$Z$1)^($Z25*3)),"FAILURE"))))))))))</f>
        <v>262.53068686317465</v>
      </c>
      <c r="AR25" s="159">
        <f>IF($F25=1,0,IF(AND($H25=1,AR$1&lt;=$Y25),$V25,IF(AND($H25=1,AR$1&gt;$Y25,AR$1&lt;=$Y25+$Z25),($T25*(1+$Z$1)^$Z25)/$Z25,IF(AND($H25=1,AR$1&gt;($Y25+$Z25),AR$1&lt;=($Y25+$Z25*2)),($T25*(1+$Z$1)^($Z25*2))/$Z25,IF(AND($H25=1,AR$1&gt;($Y25+$Z25*2),AR$1&lt;=($Y25+$Z25*3)),($T25*(1+$Z$1)^($Z25*3))/$Z25,IF(AND($H25=1,AR$1&gt;($Y25+$Z25*3),AR$1&lt;=($Y25+$Z25*4)),($T25*(1+$Z$1)^($Z25*4))/$Z25,IF(AND($G25=1,AR$1&lt;=$N25),0,IF(AND($G25=1,AR$1&gt;$N25,AR$1&lt;=($Y25+$Z25)),-1*PMT(VLOOKUP($P25,'9 - Finance Strategy Parameters'!$B$3:$C$6,2)/12,$Z25*12,$M25),IF(AND($G25=1,AR$1&gt;($Y25+$Z25),AR$1&lt;=($Y25+$Z25*2)),-1*PMT(VLOOKUP($P25,'9 - Finance Strategy Parameters'!$B$3:$C$6,2)/12,$Z25*12,$M25*(1+$Z$1)^($Z25*2)),IF(AND($G25=1,AR$1&gt;($Y25+$Z25*2),AR$1&lt;=($Y25+$Z25*3)),-1*PMT(VLOOKUP($P25,'9 - Finance Strategy Parameters'!$B$3:$C$6,2)/12,$Z25*12,$M25*(1+$Z$1)^($Z25*3)),"FAILURE"))))))))))</f>
        <v>262.53068686317465</v>
      </c>
      <c r="AS25" s="159">
        <f>IF($F25=1,0,IF(AND($H25=1,AS$1&lt;=$Y25),$V25,IF(AND($H25=1,AS$1&gt;$Y25,AS$1&lt;=$Y25+$Z25),($T25*(1+$Z$1)^$Z25)/$Z25,IF(AND($H25=1,AS$1&gt;($Y25+$Z25),AS$1&lt;=($Y25+$Z25*2)),($T25*(1+$Z$1)^($Z25*2))/$Z25,IF(AND($H25=1,AS$1&gt;($Y25+$Z25*2),AS$1&lt;=($Y25+$Z25*3)),($T25*(1+$Z$1)^($Z25*3))/$Z25,IF(AND($H25=1,AS$1&gt;($Y25+$Z25*3),AS$1&lt;=($Y25+$Z25*4)),($T25*(1+$Z$1)^($Z25*4))/$Z25,IF(AND($G25=1,AS$1&lt;=$N25),0,IF(AND($G25=1,AS$1&gt;$N25,AS$1&lt;=($Y25+$Z25)),-1*PMT(VLOOKUP($P25,'9 - Finance Strategy Parameters'!$B$3:$C$6,2)/12,$Z25*12,$M25),IF(AND($G25=1,AS$1&gt;($Y25+$Z25),AS$1&lt;=($Y25+$Z25*2)),-1*PMT(VLOOKUP($P25,'9 - Finance Strategy Parameters'!$B$3:$C$6,2)/12,$Z25*12,$M25*(1+$Z$1)^($Z25*2)),IF(AND($G25=1,AS$1&gt;($Y25+$Z25*2),AS$1&lt;=($Y25+$Z25*3)),-1*PMT(VLOOKUP($P25,'9 - Finance Strategy Parameters'!$B$3:$C$6,2)/12,$Z25*12,$M25*(1+$Z$1)^($Z25*3)),"FAILURE"))))))))))</f>
        <v>262.53068686317465</v>
      </c>
      <c r="AT25" s="159">
        <f>IF($F25=1,0,IF(AND($H25=1,AT$1&lt;=$Y25),$V25,IF(AND($H25=1,AT$1&gt;$Y25,AT$1&lt;=$Y25+$Z25),($T25*(1+$Z$1)^$Z25)/$Z25,IF(AND($H25=1,AT$1&gt;($Y25+$Z25),AT$1&lt;=($Y25+$Z25*2)),($T25*(1+$Z$1)^($Z25*2))/$Z25,IF(AND($H25=1,AT$1&gt;($Y25+$Z25*2),AT$1&lt;=($Y25+$Z25*3)),($T25*(1+$Z$1)^($Z25*3))/$Z25,IF(AND($H25=1,AT$1&gt;($Y25+$Z25*3),AT$1&lt;=($Y25+$Z25*4)),($T25*(1+$Z$1)^($Z25*4))/$Z25,IF(AND($G25=1,AT$1&lt;=$N25),0,IF(AND($G25=1,AT$1&gt;$N25,AT$1&lt;=($Y25+$Z25)),-1*PMT(VLOOKUP($P25,'9 - Finance Strategy Parameters'!$B$3:$C$6,2)/12,$Z25*12,$M25),IF(AND($G25=1,AT$1&gt;($Y25+$Z25),AT$1&lt;=($Y25+$Z25*2)),-1*PMT(VLOOKUP($P25,'9 - Finance Strategy Parameters'!$B$3:$C$6,2)/12,$Z25*12,$M25*(1+$Z$1)^($Z25*2)),IF(AND($G25=1,AT$1&gt;($Y25+$Z25*2),AT$1&lt;=($Y25+$Z25*3)),-1*PMT(VLOOKUP($P25,'9 - Finance Strategy Parameters'!$B$3:$C$6,2)/12,$Z25*12,$M25*(1+$Z$1)^($Z25*3)),"FAILURE"))))))))))</f>
        <v>262.53068686317465</v>
      </c>
      <c r="AU25" s="159">
        <f>IF($F25=1,0,IF(AND($H25=1,AU$1&lt;=$Y25),$V25,IF(AND($H25=1,AU$1&gt;$Y25,AU$1&lt;=$Y25+$Z25),($T25*(1+$Z$1)^$Z25)/$Z25,IF(AND($H25=1,AU$1&gt;($Y25+$Z25),AU$1&lt;=($Y25+$Z25*2)),($T25*(1+$Z$1)^($Z25*2))/$Z25,IF(AND($H25=1,AU$1&gt;($Y25+$Z25*2),AU$1&lt;=($Y25+$Z25*3)),($T25*(1+$Z$1)^($Z25*3))/$Z25,IF(AND($H25=1,AU$1&gt;($Y25+$Z25*3),AU$1&lt;=($Y25+$Z25*4)),($T25*(1+$Z$1)^($Z25*4))/$Z25,IF(AND($G25=1,AU$1&lt;=$N25),0,IF(AND($G25=1,AU$1&gt;$N25,AU$1&lt;=($Y25+$Z25)),-1*PMT(VLOOKUP($P25,'9 - Finance Strategy Parameters'!$B$3:$C$6,2)/12,$Z25*12,$M25),IF(AND($G25=1,AU$1&gt;($Y25+$Z25),AU$1&lt;=($Y25+$Z25*2)),-1*PMT(VLOOKUP($P25,'9 - Finance Strategy Parameters'!$B$3:$C$6,2)/12,$Z25*12,$M25*(1+$Z$1)^($Z25*2)),IF(AND($G25=1,AU$1&gt;($Y25+$Z25*2),AU$1&lt;=($Y25+$Z25*3)),-1*PMT(VLOOKUP($P25,'9 - Finance Strategy Parameters'!$B$3:$C$6,2)/12,$Z25*12,$M25*(1+$Z$1)^($Z25*3)),"FAILURE"))))))))))</f>
        <v>262.53068686317465</v>
      </c>
      <c r="AV25" s="159">
        <f>IF($F25=1,0,IF(AND($H25=1,AV$1&lt;=$Y25),$V25,IF(AND($H25=1,AV$1&gt;$Y25,AV$1&lt;=$Y25+$Z25),($T25*(1+$Z$1)^$Z25)/$Z25,IF(AND($H25=1,AV$1&gt;($Y25+$Z25),AV$1&lt;=($Y25+$Z25*2)),($T25*(1+$Z$1)^($Z25*2))/$Z25,IF(AND($H25=1,AV$1&gt;($Y25+$Z25*2),AV$1&lt;=($Y25+$Z25*3)),($T25*(1+$Z$1)^($Z25*3))/$Z25,IF(AND($H25=1,AV$1&gt;($Y25+$Z25*3),AV$1&lt;=($Y25+$Z25*4)),($T25*(1+$Z$1)^($Z25*4))/$Z25,IF(AND($G25=1,AV$1&lt;=$N25),0,IF(AND($G25=1,AV$1&gt;$N25,AV$1&lt;=($Y25+$Z25)),-1*PMT(VLOOKUP($P25,'9 - Finance Strategy Parameters'!$B$3:$C$6,2)/12,$Z25*12,$M25),IF(AND($G25=1,AV$1&gt;($Y25+$Z25),AV$1&lt;=($Y25+$Z25*2)),-1*PMT(VLOOKUP($P25,'9 - Finance Strategy Parameters'!$B$3:$C$6,2)/12,$Z25*12,$M25*(1+$Z$1)^($Z25*2)),IF(AND($G25=1,AV$1&gt;($Y25+$Z25*2),AV$1&lt;=($Y25+$Z25*3)),-1*PMT(VLOOKUP($P25,'9 - Finance Strategy Parameters'!$B$3:$C$6,2)/12,$Z25*12,$M25*(1+$Z$1)^($Z25*3)),"FAILURE"))))))))))</f>
        <v>262.53068686317465</v>
      </c>
      <c r="AW25" s="159">
        <f>IF($F25=1,0,IF(AND($H25=1,AW$1&lt;=$Y25),$V25,IF(AND($H25=1,AW$1&gt;$Y25,AW$1&lt;=$Y25+$Z25),($T25*(1+$Z$1)^$Z25)/$Z25,IF(AND($H25=1,AW$1&gt;($Y25+$Z25),AW$1&lt;=($Y25+$Z25*2)),($T25*(1+$Z$1)^($Z25*2))/$Z25,IF(AND($H25=1,AW$1&gt;($Y25+$Z25*2),AW$1&lt;=($Y25+$Z25*3)),($T25*(1+$Z$1)^($Z25*3))/$Z25,IF(AND($H25=1,AW$1&gt;($Y25+$Z25*3),AW$1&lt;=($Y25+$Z25*4)),($T25*(1+$Z$1)^($Z25*4))/$Z25,IF(AND($G25=1,AW$1&lt;=$N25),0,IF(AND($G25=1,AW$1&gt;$N25,AW$1&lt;=($Y25+$Z25)),-1*PMT(VLOOKUP($P25,'9 - Finance Strategy Parameters'!$B$3:$C$6,2)/12,$Z25*12,$M25),IF(AND($G25=1,AW$1&gt;($Y25+$Z25),AW$1&lt;=($Y25+$Z25*2)),-1*PMT(VLOOKUP($P25,'9 - Finance Strategy Parameters'!$B$3:$C$6,2)/12,$Z25*12,$M25*(1+$Z$1)^($Z25*2)),IF(AND($G25=1,AW$1&gt;($Y25+$Z25*2),AW$1&lt;=($Y25+$Z25*3)),-1*PMT(VLOOKUP($P25,'9 - Finance Strategy Parameters'!$B$3:$C$6,2)/12,$Z25*12,$M25*(1+$Z$1)^($Z25*3)),"FAILURE"))))))))))</f>
        <v>262.53068686317465</v>
      </c>
      <c r="AX25" s="159">
        <f>IF($F25=1,0,IF(AND($H25=1,AX$1&lt;=$Y25),$V25,IF(AND($H25=1,AX$1&gt;$Y25,AX$1&lt;=$Y25+$Z25),($T25*(1+$Z$1)^$Z25)/$Z25,IF(AND($H25=1,AX$1&gt;($Y25+$Z25),AX$1&lt;=($Y25+$Z25*2)),($T25*(1+$Z$1)^($Z25*2))/$Z25,IF(AND($H25=1,AX$1&gt;($Y25+$Z25*2),AX$1&lt;=($Y25+$Z25*3)),($T25*(1+$Z$1)^($Z25*3))/$Z25,IF(AND($H25=1,AX$1&gt;($Y25+$Z25*3),AX$1&lt;=($Y25+$Z25*4)),($T25*(1+$Z$1)^($Z25*4))/$Z25,IF(AND($G25=1,AX$1&lt;=$N25),0,IF(AND($G25=1,AX$1&gt;$N25,AX$1&lt;=($Y25+$Z25)),-1*PMT(VLOOKUP($P25,'9 - Finance Strategy Parameters'!$B$3:$C$6,2)/12,$Z25*12,$M25),IF(AND($G25=1,AX$1&gt;($Y25+$Z25),AX$1&lt;=($Y25+$Z25*2)),-1*PMT(VLOOKUP($P25,'9 - Finance Strategy Parameters'!$B$3:$C$6,2)/12,$Z25*12,$M25*(1+$Z$1)^($Z25*2)),IF(AND($G25=1,AX$1&gt;($Y25+$Z25*2),AX$1&lt;=($Y25+$Z25*3)),-1*PMT(VLOOKUP($P25,'9 - Finance Strategy Parameters'!$B$3:$C$6,2)/12,$Z25*12,$M25*(1+$Z$1)^($Z25*3)),"FAILURE"))))))))))</f>
        <v>262.53068686317465</v>
      </c>
      <c r="AY25" s="159">
        <f>IF($F25=1,0,IF(AND($H25=1,AY$1&lt;=$Y25),$V25,IF(AND($H25=1,AY$1&gt;$Y25,AY$1&lt;=$Y25+$Z25),($T25*(1+$Z$1)^$Z25)/$Z25,IF(AND($H25=1,AY$1&gt;($Y25+$Z25),AY$1&lt;=($Y25+$Z25*2)),($T25*(1+$Z$1)^($Z25*2))/$Z25,IF(AND($H25=1,AY$1&gt;($Y25+$Z25*2),AY$1&lt;=($Y25+$Z25*3)),($T25*(1+$Z$1)^($Z25*3))/$Z25,IF(AND($H25=1,AY$1&gt;($Y25+$Z25*3),AY$1&lt;=($Y25+$Z25*4)),($T25*(1+$Z$1)^($Z25*4))/$Z25,IF(AND($G25=1,AY$1&lt;=$N25),0,IF(AND($G25=1,AY$1&gt;$N25,AY$1&lt;=($Y25+$Z25)),-1*PMT(VLOOKUP($P25,'9 - Finance Strategy Parameters'!$B$3:$C$6,2)/12,$Z25*12,$M25),IF(AND($G25=1,AY$1&gt;($Y25+$Z25),AY$1&lt;=($Y25+$Z25*2)),-1*PMT(VLOOKUP($P25,'9 - Finance Strategy Parameters'!$B$3:$C$6,2)/12,$Z25*12,$M25*(1+$Z$1)^($Z25*2)),IF(AND($G25=1,AY$1&gt;($Y25+$Z25*2),AY$1&lt;=($Y25+$Z25*3)),-1*PMT(VLOOKUP($P25,'9 - Finance Strategy Parameters'!$B$3:$C$6,2)/12,$Z25*12,$M25*(1+$Z$1)^($Z25*3)),"FAILURE"))))))))))</f>
        <v>262.53068686317465</v>
      </c>
      <c r="AZ25" s="159">
        <f>IF($F25=1,0,IF(AND($H25=1,AZ$1&lt;=$Y25),$V25,IF(AND($H25=1,AZ$1&gt;$Y25,AZ$1&lt;=$Y25+$Z25),($T25*(1+$Z$1)^$Z25)/$Z25,IF(AND($H25=1,AZ$1&gt;($Y25+$Z25),AZ$1&lt;=($Y25+$Z25*2)),($T25*(1+$Z$1)^($Z25*2))/$Z25,IF(AND($H25=1,AZ$1&gt;($Y25+$Z25*2),AZ$1&lt;=($Y25+$Z25*3)),($T25*(1+$Z$1)^($Z25*3))/$Z25,IF(AND($H25=1,AZ$1&gt;($Y25+$Z25*3),AZ$1&lt;=($Y25+$Z25*4)),($T25*(1+$Z$1)^($Z25*4))/$Z25,IF(AND($G25=1,AZ$1&lt;=$N25),0,IF(AND($G25=1,AZ$1&gt;$N25,AZ$1&lt;=($Y25+$Z25)),-1*PMT(VLOOKUP($P25,'9 - Finance Strategy Parameters'!$B$3:$C$6,2)/12,$Z25*12,$M25),IF(AND($G25=1,AZ$1&gt;($Y25+$Z25),AZ$1&lt;=($Y25+$Z25*2)),-1*PMT(VLOOKUP($P25,'9 - Finance Strategy Parameters'!$B$3:$C$6,2)/12,$Z25*12,$M25*(1+$Z$1)^($Z25*2)),IF(AND($G25=1,AZ$1&gt;($Y25+$Z25*2),AZ$1&lt;=($Y25+$Z25*3)),-1*PMT(VLOOKUP($P25,'9 - Finance Strategy Parameters'!$B$3:$C$6,2)/12,$Z25*12,$M25*(1+$Z$1)^($Z25*3)),"FAILURE"))))))))))</f>
        <v>262.53068686317465</v>
      </c>
      <c r="BA25" s="159">
        <f>IF($F25=1,0,IF(AND($H25=1,BA$1&lt;=$Y25),$V25,IF(AND($H25=1,BA$1&gt;$Y25,BA$1&lt;=$Y25+$Z25),($T25*(1+$Z$1)^$Z25)/$Z25,IF(AND($H25=1,BA$1&gt;($Y25+$Z25),BA$1&lt;=($Y25+$Z25*2)),($T25*(1+$Z$1)^($Z25*2))/$Z25,IF(AND($H25=1,BA$1&gt;($Y25+$Z25*2),BA$1&lt;=($Y25+$Z25*3)),($T25*(1+$Z$1)^($Z25*3))/$Z25,IF(AND($H25=1,BA$1&gt;($Y25+$Z25*3),BA$1&lt;=($Y25+$Z25*4)),($T25*(1+$Z$1)^($Z25*4))/$Z25,IF(AND($G25=1,BA$1&lt;=$N25),0,IF(AND($G25=1,BA$1&gt;$N25,BA$1&lt;=($Y25+$Z25)),-1*PMT(VLOOKUP($P25,'9 - Finance Strategy Parameters'!$B$3:$C$6,2)/12,$Z25*12,$M25),IF(AND($G25=1,BA$1&gt;($Y25+$Z25),BA$1&lt;=($Y25+$Z25*2)),-1*PMT(VLOOKUP($P25,'9 - Finance Strategy Parameters'!$B$3:$C$6,2)/12,$Z25*12,$M25*(1+$Z$1)^($Z25*2)),IF(AND($G25=1,BA$1&gt;($Y25+$Z25*2),BA$1&lt;=($Y25+$Z25*3)),-1*PMT(VLOOKUP($P25,'9 - Finance Strategy Parameters'!$B$3:$C$6,2)/12,$Z25*12,$M25*(1+$Z$1)^($Z25*3)),"FAILURE"))))))))))</f>
        <v>262.53068686317465</v>
      </c>
      <c r="BB25" s="159">
        <f>IF($F25=1,0,IF(AND($H25=1,BB$1&lt;=$Y25),$V25,IF(AND($H25=1,BB$1&gt;$Y25,BB$1&lt;=$Y25+$Z25),($T25*(1+$Z$1)^$Z25)/$Z25,IF(AND($H25=1,BB$1&gt;($Y25+$Z25),BB$1&lt;=($Y25+$Z25*2)),($T25*(1+$Z$1)^($Z25*2))/$Z25,IF(AND($H25=1,BB$1&gt;($Y25+$Z25*2),BB$1&lt;=($Y25+$Z25*3)),($T25*(1+$Z$1)^($Z25*3))/$Z25,IF(AND($H25=1,BB$1&gt;($Y25+$Z25*3),BB$1&lt;=($Y25+$Z25*4)),($T25*(1+$Z$1)^($Z25*4))/$Z25,IF(AND($G25=1,BB$1&lt;=$N25),0,IF(AND($G25=1,BB$1&gt;$N25,BB$1&lt;=($Y25+$Z25)),-1*PMT(VLOOKUP($P25,'9 - Finance Strategy Parameters'!$B$3:$C$6,2)/12,$Z25*12,$M25),IF(AND($G25=1,BB$1&gt;($Y25+$Z25),BB$1&lt;=($Y25+$Z25*2)),-1*PMT(VLOOKUP($P25,'9 - Finance Strategy Parameters'!$B$3:$C$6,2)/12,$Z25*12,$M25*(1+$Z$1)^($Z25*2)),IF(AND($G25=1,BB$1&gt;($Y25+$Z25*2),BB$1&lt;=($Y25+$Z25*3)),-1*PMT(VLOOKUP($P25,'9 - Finance Strategy Parameters'!$B$3:$C$6,2)/12,$Z25*12,$M25*(1+$Z$1)^($Z25*3)),"FAILURE"))))))))))</f>
        <v>262.53068686317465</v>
      </c>
      <c r="BC25" s="159">
        <f>IF($F25=1,0,IF(AND($H25=1,BC$1&lt;=$Y25),$V25,IF(AND($H25=1,BC$1&gt;$Y25,BC$1&lt;=$Y25+$Z25),($T25*(1+$Z$1)^$Z25)/$Z25,IF(AND($H25=1,BC$1&gt;($Y25+$Z25),BC$1&lt;=($Y25+$Z25*2)),($T25*(1+$Z$1)^($Z25*2))/$Z25,IF(AND($H25=1,BC$1&gt;($Y25+$Z25*2),BC$1&lt;=($Y25+$Z25*3)),($T25*(1+$Z$1)^($Z25*3))/$Z25,IF(AND($H25=1,BC$1&gt;($Y25+$Z25*3),BC$1&lt;=($Y25+$Z25*4)),($T25*(1+$Z$1)^($Z25*4))/$Z25,IF(AND($G25=1,BC$1&lt;=$N25),0,IF(AND($G25=1,BC$1&gt;$N25,BC$1&lt;=($Y25+$Z25)),-1*PMT(VLOOKUP($P25,'9 - Finance Strategy Parameters'!$B$3:$C$6,2)/12,$Z25*12,$M25),IF(AND($G25=1,BC$1&gt;($Y25+$Z25),BC$1&lt;=($Y25+$Z25*2)),-1*PMT(VLOOKUP($P25,'9 - Finance Strategy Parameters'!$B$3:$C$6,2)/12,$Z25*12,$M25*(1+$Z$1)^($Z25*2)),IF(AND($G25=1,BC$1&gt;($Y25+$Z25*2),BC$1&lt;=($Y25+$Z25*3)),-1*PMT(VLOOKUP($P25,'9 - Finance Strategy Parameters'!$B$3:$C$6,2)/12,$Z25*12,$M25*(1+$Z$1)^($Z25*3)),"FAILURE"))))))))))</f>
        <v>262.53068686317465</v>
      </c>
      <c r="BD25" s="159">
        <f>IF($F25=1,0,IF(AND($H25=1,BD$1&lt;=$Y25),$V25,IF(AND($H25=1,BD$1&gt;$Y25,BD$1&lt;=$Y25+$Z25),($T25*(1+$Z$1)^$Z25)/$Z25,IF(AND($H25=1,BD$1&gt;($Y25+$Z25),BD$1&lt;=($Y25+$Z25*2)),($T25*(1+$Z$1)^($Z25*2))/$Z25,IF(AND($H25=1,BD$1&gt;($Y25+$Z25*2),BD$1&lt;=($Y25+$Z25*3)),($T25*(1+$Z$1)^($Z25*3))/$Z25,IF(AND($H25=1,BD$1&gt;($Y25+$Z25*3),BD$1&lt;=($Y25+$Z25*4)),($T25*(1+$Z$1)^($Z25*4))/$Z25,IF(AND($G25=1,BD$1&lt;=$N25),0,IF(AND($G25=1,BD$1&gt;$N25,BD$1&lt;=($Y25+$Z25)),-1*PMT(VLOOKUP($P25,'9 - Finance Strategy Parameters'!$B$3:$C$6,2)/12,$Z25*12,$M25),IF(AND($G25=1,BD$1&gt;($Y25+$Z25),BD$1&lt;=($Y25+$Z25*2)),-1*PMT(VLOOKUP($P25,'9 - Finance Strategy Parameters'!$B$3:$C$6,2)/12,$Z25*12,$M25*(1+$Z$1)^($Z25*2)),IF(AND($G25=1,BD$1&gt;($Y25+$Z25*2),BD$1&lt;=($Y25+$Z25*3)),-1*PMT(VLOOKUP($P25,'9 - Finance Strategy Parameters'!$B$3:$C$6,2)/12,$Z25*12,$M25*(1+$Z$1)^($Z25*3)),"FAILURE"))))))))))</f>
        <v>262.53068686317465</v>
      </c>
      <c r="BE25" s="159">
        <f>IF($F25=1,0,IF(AND($H25=1,BE$1&lt;=$Y25),$V25,IF(AND($H25=1,BE$1&gt;$Y25,BE$1&lt;=$Y25+$Z25),($T25*(1+$Z$1)^$Z25)/$Z25,IF(AND($H25=1,BE$1&gt;($Y25+$Z25),BE$1&lt;=($Y25+$Z25*2)),($T25*(1+$Z$1)^($Z25*2))/$Z25,IF(AND($H25=1,BE$1&gt;($Y25+$Z25*2),BE$1&lt;=($Y25+$Z25*3)),($T25*(1+$Z$1)^($Z25*3))/$Z25,IF(AND($H25=1,BE$1&gt;($Y25+$Z25*3),BE$1&lt;=($Y25+$Z25*4)),($T25*(1+$Z$1)^($Z25*4))/$Z25,IF(AND($G25=1,BE$1&lt;=$N25),0,IF(AND($G25=1,BE$1&gt;$N25,BE$1&lt;=($Y25+$Z25)),-1*PMT(VLOOKUP($P25,'9 - Finance Strategy Parameters'!$B$3:$C$6,2)/12,$Z25*12,$M25),IF(AND($G25=1,BE$1&gt;($Y25+$Z25),BE$1&lt;=($Y25+$Z25*2)),-1*PMT(VLOOKUP($P25,'9 - Finance Strategy Parameters'!$B$3:$C$6,2)/12,$Z25*12,$M25*(1+$Z$1)^($Z25*2)),IF(AND($G25=1,BE$1&gt;($Y25+$Z25*2),BE$1&lt;=($Y25+$Z25*3)),-1*PMT(VLOOKUP($P25,'9 - Finance Strategy Parameters'!$B$3:$C$6,2)/12,$Z25*12,$M25*(1+$Z$1)^($Z25*3)),"FAILURE"))))))))))</f>
        <v>262.53068686317465</v>
      </c>
      <c r="BF25" s="159">
        <f>IF($F25=1,0,IF(AND($H25=1,BF$1&lt;=$Y25),$V25,IF(AND($H25=1,BF$1&gt;$Y25,BF$1&lt;=$Y25+$Z25),($T25*(1+$Z$1)^$Z25)/$Z25,IF(AND($H25=1,BF$1&gt;($Y25+$Z25),BF$1&lt;=($Y25+$Z25*2)),($T25*(1+$Z$1)^($Z25*2))/$Z25,IF(AND($H25=1,BF$1&gt;($Y25+$Z25*2),BF$1&lt;=($Y25+$Z25*3)),($T25*(1+$Z$1)^($Z25*3))/$Z25,IF(AND($H25=1,BF$1&gt;($Y25+$Z25*3),BF$1&lt;=($Y25+$Z25*4)),($T25*(1+$Z$1)^($Z25*4))/$Z25,IF(AND($G25=1,BF$1&lt;=$N25),0,IF(AND($G25=1,BF$1&gt;$N25,BF$1&lt;=($Y25+$Z25)),-1*PMT(VLOOKUP($P25,'9 - Finance Strategy Parameters'!$B$3:$C$6,2)/12,$Z25*12,$M25),IF(AND($G25=1,BF$1&gt;($Y25+$Z25),BF$1&lt;=($Y25+$Z25*2)),-1*PMT(VLOOKUP($P25,'9 - Finance Strategy Parameters'!$B$3:$C$6,2)/12,$Z25*12,$M25*(1+$Z$1)^($Z25*2)),IF(AND($G25=1,BF$1&gt;($Y25+$Z25*2),BF$1&lt;=($Y25+$Z25*3)),-1*PMT(VLOOKUP($P25,'9 - Finance Strategy Parameters'!$B$3:$C$6,2)/12,$Z25*12,$M25*(1+$Z$1)^($Z25*3)),"FAILURE"))))))))))</f>
        <v>262.53068686317465</v>
      </c>
      <c r="BG25" s="159">
        <f>IF($F25=1,0,IF(AND($H25=1,BG$1&lt;=$Y25),$V25,IF(AND($H25=1,BG$1&gt;$Y25,BG$1&lt;=$Y25+$Z25),($T25*(1+$Z$1)^$Z25)/$Z25,IF(AND($H25=1,BG$1&gt;($Y25+$Z25),BG$1&lt;=($Y25+$Z25*2)),($T25*(1+$Z$1)^($Z25*2))/$Z25,IF(AND($H25=1,BG$1&gt;($Y25+$Z25*2),BG$1&lt;=($Y25+$Z25*3)),($T25*(1+$Z$1)^($Z25*3))/$Z25,IF(AND($H25=1,BG$1&gt;($Y25+$Z25*3),BG$1&lt;=($Y25+$Z25*4)),($T25*(1+$Z$1)^($Z25*4))/$Z25,IF(AND($G25=1,BG$1&lt;=$N25),0,IF(AND($G25=1,BG$1&gt;$N25,BG$1&lt;=($Y25+$Z25)),-1*PMT(VLOOKUP($P25,'9 - Finance Strategy Parameters'!$B$3:$C$6,2)/12,$Z25*12,$M25),IF(AND($G25=1,BG$1&gt;($Y25+$Z25),BG$1&lt;=($Y25+$Z25*2)),-1*PMT(VLOOKUP($P25,'9 - Finance Strategy Parameters'!$B$3:$C$6,2)/12,$Z25*12,$M25*(1+$Z$1)^($Z25*2)),IF(AND($G25=1,BG$1&gt;($Y25+$Z25*2),BG$1&lt;=($Y25+$Z25*3)),-1*PMT(VLOOKUP($P25,'9 - Finance Strategy Parameters'!$B$3:$C$6,2)/12,$Z25*12,$M25*(1+$Z$1)^($Z25*3)),"FAILURE"))))))))))</f>
        <v>262.53068686317465</v>
      </c>
      <c r="BH25" s="159">
        <f>IF($F25=1,0,IF(AND($H25=1,BH$1&lt;=$Y25),$V25,IF(AND($H25=1,BH$1&gt;$Y25,BH$1&lt;=$Y25+$Z25),($T25*(1+$Z$1)^$Z25)/$Z25,IF(AND($H25=1,BH$1&gt;($Y25+$Z25),BH$1&lt;=($Y25+$Z25*2)),($T25*(1+$Z$1)^($Z25*2))/$Z25,IF(AND($H25=1,BH$1&gt;($Y25+$Z25*2),BH$1&lt;=($Y25+$Z25*3)),($T25*(1+$Z$1)^($Z25*3))/$Z25,IF(AND($H25=1,BH$1&gt;($Y25+$Z25*3),BH$1&lt;=($Y25+$Z25*4)),($T25*(1+$Z$1)^($Z25*4))/$Z25,IF(AND($G25=1,BH$1&lt;=$N25),0,IF(AND($G25=1,BH$1&gt;$N25,BH$1&lt;=($Y25+$Z25)),-1*PMT(VLOOKUP($P25,'9 - Finance Strategy Parameters'!$B$3:$C$6,2)/12,$Z25*12,$M25),IF(AND($G25=1,BH$1&gt;($Y25+$Z25),BH$1&lt;=($Y25+$Z25*2)),-1*PMT(VLOOKUP($P25,'9 - Finance Strategy Parameters'!$B$3:$C$6,2)/12,$Z25*12,$M25*(1+$Z$1)^($Z25*2)),IF(AND($G25=1,BH$1&gt;($Y25+$Z25*2),BH$1&lt;=($Y25+$Z25*3)),-1*PMT(VLOOKUP($P25,'9 - Finance Strategy Parameters'!$B$3:$C$6,2)/12,$Z25*12,$M25*(1+$Z$1)^($Z25*3)),"FAILURE"))))))))))</f>
        <v>262.53068686317465</v>
      </c>
      <c r="BI25" s="159">
        <f>IF($F25=1,0,IF(AND($H25=1,BI$1&lt;=$Y25),$V25,IF(AND($H25=1,BI$1&gt;$Y25,BI$1&lt;=$Y25+$Z25),($T25*(1+$Z$1)^$Z25)/$Z25,IF(AND($H25=1,BI$1&gt;($Y25+$Z25),BI$1&lt;=($Y25+$Z25*2)),($T25*(1+$Z$1)^($Z25*2))/$Z25,IF(AND($H25=1,BI$1&gt;($Y25+$Z25*2),BI$1&lt;=($Y25+$Z25*3)),($T25*(1+$Z$1)^($Z25*3))/$Z25,IF(AND($H25=1,BI$1&gt;($Y25+$Z25*3),BI$1&lt;=($Y25+$Z25*4)),($T25*(1+$Z$1)^($Z25*4))/$Z25,IF(AND($G25=1,BI$1&lt;=$N25),0,IF(AND($G25=1,BI$1&gt;$N25,BI$1&lt;=($Y25+$Z25)),-1*PMT(VLOOKUP($P25,'9 - Finance Strategy Parameters'!$B$3:$C$6,2)/12,$Z25*12,$M25),IF(AND($G25=1,BI$1&gt;($Y25+$Z25),BI$1&lt;=($Y25+$Z25*2)),-1*PMT(VLOOKUP($P25,'9 - Finance Strategy Parameters'!$B$3:$C$6,2)/12,$Z25*12,$M25*(1+$Z$1)^($Z25*2)),IF(AND($G25=1,BI$1&gt;($Y25+$Z25*2),BI$1&lt;=($Y25+$Z25*3)),-1*PMT(VLOOKUP($P25,'9 - Finance Strategy Parameters'!$B$3:$C$6,2)/12,$Z25*12,$M25*(1+$Z$1)^($Z25*3)),"FAILURE"))))))))))</f>
        <v>262.53068686317465</v>
      </c>
      <c r="BJ25" s="159">
        <f>IF($F25=1,0,IF(AND($H25=1,BJ$1&lt;=$Y25),$V25,IF(AND($H25=1,BJ$1&gt;$Y25,BJ$1&lt;=$Y25+$Z25),($T25*(1+$Z$1)^$Z25)/$Z25,IF(AND($H25=1,BJ$1&gt;($Y25+$Z25),BJ$1&lt;=($Y25+$Z25*2)),($T25*(1+$Z$1)^($Z25*2))/$Z25,IF(AND($H25=1,BJ$1&gt;($Y25+$Z25*2),BJ$1&lt;=($Y25+$Z25*3)),($T25*(1+$Z$1)^($Z25*3))/$Z25,IF(AND($H25=1,BJ$1&gt;($Y25+$Z25*3),BJ$1&lt;=($Y25+$Z25*4)),($T25*(1+$Z$1)^($Z25*4))/$Z25,IF(AND($G25=1,BJ$1&lt;=$N25),0,IF(AND($G25=1,BJ$1&gt;$N25,BJ$1&lt;=($Y25+$Z25)),-1*PMT(VLOOKUP($P25,'9 - Finance Strategy Parameters'!$B$3:$C$6,2)/12,$Z25*12,$M25),IF(AND($G25=1,BJ$1&gt;($Y25+$Z25),BJ$1&lt;=($Y25+$Z25*2)),-1*PMT(VLOOKUP($P25,'9 - Finance Strategy Parameters'!$B$3:$C$6,2)/12,$Z25*12,$M25*(1+$Z$1)^($Z25*2)),IF(AND($G25=1,BJ$1&gt;($Y25+$Z25*2),BJ$1&lt;=($Y25+$Z25*3)),-1*PMT(VLOOKUP($P25,'9 - Finance Strategy Parameters'!$B$3:$C$6,2)/12,$Z25*12,$M25*(1+$Z$1)^($Z25*3)),"FAILURE"))))))))))</f>
        <v>262.53068686317465</v>
      </c>
      <c r="BK25" s="159">
        <f>IF($F25=1,0,IF(AND($H25=1,BK$1&lt;=$Y25),$V25,IF(AND($H25=1,BK$1&gt;$Y25,BK$1&lt;=$Y25+$Z25),($T25*(1+$Z$1)^$Z25)/$Z25,IF(AND($H25=1,BK$1&gt;($Y25+$Z25),BK$1&lt;=($Y25+$Z25*2)),($T25*(1+$Z$1)^($Z25*2))/$Z25,IF(AND($H25=1,BK$1&gt;($Y25+$Z25*2),BK$1&lt;=($Y25+$Z25*3)),($T25*(1+$Z$1)^($Z25*3))/$Z25,IF(AND($H25=1,BK$1&gt;($Y25+$Z25*3),BK$1&lt;=($Y25+$Z25*4)),($T25*(1+$Z$1)^($Z25*4))/$Z25,IF(AND($G25=1,BK$1&lt;=$N25),0,IF(AND($G25=1,BK$1&gt;$N25,BK$1&lt;=($Y25+$Z25)),-1*PMT(VLOOKUP($P25,'9 - Finance Strategy Parameters'!$B$3:$C$6,2)/12,$Z25*12,$M25),IF(AND($G25=1,BK$1&gt;($Y25+$Z25),BK$1&lt;=($Y25+$Z25*2)),-1*PMT(VLOOKUP($P25,'9 - Finance Strategy Parameters'!$B$3:$C$6,2)/12,$Z25*12,$M25*(1+$Z$1)^($Z25*2)),IF(AND($G25=1,BK$1&gt;($Y25+$Z25*2),BK$1&lt;=($Y25+$Z25*3)),-1*PMT(VLOOKUP($P25,'9 - Finance Strategy Parameters'!$B$3:$C$6,2)/12,$Z25*12,$M25*(1+$Z$1)^($Z25*3)),"FAILURE"))))))))))</f>
        <v>262.53068686317465</v>
      </c>
      <c r="BL25" s="159">
        <f>IF($F25=1,0,IF(AND($H25=1,BL$1&lt;=$Y25),$V25,IF(AND($H25=1,BL$1&gt;$Y25,BL$1&lt;=$Y25+$Z25),($T25*(1+$Z$1)^$Z25)/$Z25,IF(AND($H25=1,BL$1&gt;($Y25+$Z25),BL$1&lt;=($Y25+$Z25*2)),($T25*(1+$Z$1)^($Z25*2))/$Z25,IF(AND($H25=1,BL$1&gt;($Y25+$Z25*2),BL$1&lt;=($Y25+$Z25*3)),($T25*(1+$Z$1)^($Z25*3))/$Z25,IF(AND($H25=1,BL$1&gt;($Y25+$Z25*3),BL$1&lt;=($Y25+$Z25*4)),($T25*(1+$Z$1)^($Z25*4))/$Z25,IF(AND($G25=1,BL$1&lt;=$N25),0,IF(AND($G25=1,BL$1&gt;$N25,BL$1&lt;=($Y25+$Z25)),-1*PMT(VLOOKUP($P25,'9 - Finance Strategy Parameters'!$B$3:$C$6,2)/12,$Z25*12,$M25),IF(AND($G25=1,BL$1&gt;($Y25+$Z25),BL$1&lt;=($Y25+$Z25*2)),-1*PMT(VLOOKUP($P25,'9 - Finance Strategy Parameters'!$B$3:$C$6,2)/12,$Z25*12,$M25*(1+$Z$1)^($Z25*2)),IF(AND($G25=1,BL$1&gt;($Y25+$Z25*2),BL$1&lt;=($Y25+$Z25*3)),-1*PMT(VLOOKUP($P25,'9 - Finance Strategy Parameters'!$B$3:$C$6,2)/12,$Z25*12,$M25*(1+$Z$1)^($Z25*3)),"FAILURE"))))))))))</f>
        <v>262.53068686317465</v>
      </c>
      <c r="BM25" s="159">
        <f>IF($F25=1,0,IF(AND($H25=1,BM$1&lt;=$Y25),$V25,IF(AND($H25=1,BM$1&gt;$Y25,BM$1&lt;=$Y25+$Z25),($T25*(1+$Z$1)^$Z25)/$Z25,IF(AND($H25=1,BM$1&gt;($Y25+$Z25),BM$1&lt;=($Y25+$Z25*2)),($T25*(1+$Z$1)^($Z25*2))/$Z25,IF(AND($H25=1,BM$1&gt;($Y25+$Z25*2),BM$1&lt;=($Y25+$Z25*3)),($T25*(1+$Z$1)^($Z25*3))/$Z25,IF(AND($H25=1,BM$1&gt;($Y25+$Z25*3),BM$1&lt;=($Y25+$Z25*4)),($T25*(1+$Z$1)^($Z25*4))/$Z25,IF(AND($G25=1,BM$1&lt;=$N25),0,IF(AND($G25=1,BM$1&gt;$N25,BM$1&lt;=($Y25+$Z25)),-1*PMT(VLOOKUP($P25,'9 - Finance Strategy Parameters'!$B$3:$C$6,2)/12,$Z25*12,$M25),IF(AND($G25=1,BM$1&gt;($Y25+$Z25),BM$1&lt;=($Y25+$Z25*2)),-1*PMT(VLOOKUP($P25,'9 - Finance Strategy Parameters'!$B$3:$C$6,2)/12,$Z25*12,$M25*(1+$Z$1)^($Z25*2)),IF(AND($G25=1,BM$1&gt;($Y25+$Z25*2),BM$1&lt;=($Y25+$Z25*3)),-1*PMT(VLOOKUP($P25,'9 - Finance Strategy Parameters'!$B$3:$C$6,2)/12,$Z25*12,$M25*(1+$Z$1)^($Z25*3)),"FAILURE"))))))))))</f>
        <v>262.53068686317465</v>
      </c>
      <c r="BN25" s="159">
        <f>IF($F25=1,0,IF(AND($H25=1,BN$1&lt;=$Y25),$V25,IF(AND($H25=1,BN$1&gt;$Y25,BN$1&lt;=$Y25+$Z25),($T25*(1+$Z$1)^$Z25)/$Z25,IF(AND($H25=1,BN$1&gt;($Y25+$Z25),BN$1&lt;=($Y25+$Z25*2)),($T25*(1+$Z$1)^($Z25*2))/$Z25,IF(AND($H25=1,BN$1&gt;($Y25+$Z25*2),BN$1&lt;=($Y25+$Z25*3)),($T25*(1+$Z$1)^($Z25*3))/$Z25,IF(AND($H25=1,BN$1&gt;($Y25+$Z25*3),BN$1&lt;=($Y25+$Z25*4)),($T25*(1+$Z$1)^($Z25*4))/$Z25,IF(AND($G25=1,BN$1&lt;=$N25),0,IF(AND($G25=1,BN$1&gt;$N25,BN$1&lt;=($Y25+$Z25)),-1*PMT(VLOOKUP($P25,'9 - Finance Strategy Parameters'!$B$3:$C$6,2)/12,$Z25*12,$M25),IF(AND($G25=1,BN$1&gt;($Y25+$Z25),BN$1&lt;=($Y25+$Z25*2)),-1*PMT(VLOOKUP($P25,'9 - Finance Strategy Parameters'!$B$3:$C$6,2)/12,$Z25*12,$M25*(1+$Z$1)^($Z25*2)),IF(AND($G25=1,BN$1&gt;($Y25+$Z25*2),BN$1&lt;=($Y25+$Z25*3)),-1*PMT(VLOOKUP($P25,'9 - Finance Strategy Parameters'!$B$3:$C$6,2)/12,$Z25*12,$M25*(1+$Z$1)^($Z25*3)),"FAILURE"))))))))))</f>
        <v>262.53068686317465</v>
      </c>
      <c r="BO25" s="159">
        <f>IF($F25=1,0,IF(AND($H25=1,BO$1&lt;=$Y25),$V25,IF(AND($H25=1,BO$1&gt;$Y25,BO$1&lt;=$Y25+$Z25),($T25*(1+$Z$1)^$Z25)/$Z25,IF(AND($H25=1,BO$1&gt;($Y25+$Z25),BO$1&lt;=($Y25+$Z25*2)),($T25*(1+$Z$1)^($Z25*2))/$Z25,IF(AND($H25=1,BO$1&gt;($Y25+$Z25*2),BO$1&lt;=($Y25+$Z25*3)),($T25*(1+$Z$1)^($Z25*3))/$Z25,IF(AND($H25=1,BO$1&gt;($Y25+$Z25*3),BO$1&lt;=($Y25+$Z25*4)),($T25*(1+$Z$1)^($Z25*4))/$Z25,IF(AND($G25=1,BO$1&lt;=$N25),0,IF(AND($G25=1,BO$1&gt;$N25,BO$1&lt;=($Y25+$Z25)),-1*PMT(VLOOKUP($P25,'9 - Finance Strategy Parameters'!$B$3:$C$6,2)/12,$Z25*12,$M25),IF(AND($G25=1,BO$1&gt;($Y25+$Z25),BO$1&lt;=($Y25+$Z25*2)),-1*PMT(VLOOKUP($P25,'9 - Finance Strategy Parameters'!$B$3:$C$6,2)/12,$Z25*12,$M25*(1+$Z$1)^($Z25*2)),IF(AND($G25=1,BO$1&gt;($Y25+$Z25*2),BO$1&lt;=($Y25+$Z25*3)),-1*PMT(VLOOKUP($P25,'9 - Finance Strategy Parameters'!$B$3:$C$6,2)/12,$Z25*12,$M25*(1+$Z$1)^($Z25*3)),"FAILURE"))))))))))</f>
        <v>262.53068686317465</v>
      </c>
      <c r="BP25" s="159">
        <f>IF($F25=1,0,IF(AND($H25=1,BP$1&lt;=$Y25),$V25,IF(AND($H25=1,BP$1&gt;$Y25,BP$1&lt;=$Y25+$Z25),($T25*(1+$Z$1)^$Z25)/$Z25,IF(AND($H25=1,BP$1&gt;($Y25+$Z25),BP$1&lt;=($Y25+$Z25*2)),($T25*(1+$Z$1)^($Z25*2))/$Z25,IF(AND($H25=1,BP$1&gt;($Y25+$Z25*2),BP$1&lt;=($Y25+$Z25*3)),($T25*(1+$Z$1)^($Z25*3))/$Z25,IF(AND($H25=1,BP$1&gt;($Y25+$Z25*3),BP$1&lt;=($Y25+$Z25*4)),($T25*(1+$Z$1)^($Z25*4))/$Z25,IF(AND($G25=1,BP$1&lt;=$N25),0,IF(AND($G25=1,BP$1&gt;$N25,BP$1&lt;=($Y25+$Z25)),-1*PMT(VLOOKUP($P25,'9 - Finance Strategy Parameters'!$B$3:$C$6,2)/12,$Z25*12,$M25),IF(AND($G25=1,BP$1&gt;($Y25+$Z25),BP$1&lt;=($Y25+$Z25*2)),-1*PMT(VLOOKUP($P25,'9 - Finance Strategy Parameters'!$B$3:$C$6,2)/12,$Z25*12,$M25*(1+$Z$1)^($Z25*2)),IF(AND($G25=1,BP$1&gt;($Y25+$Z25*2),BP$1&lt;=($Y25+$Z25*3)),-1*PMT(VLOOKUP($P25,'9 - Finance Strategy Parameters'!$B$3:$C$6,2)/12,$Z25*12,$M25*(1+$Z$1)^($Z25*3)),"FAILURE"))))))))))</f>
        <v>262.53068686317465</v>
      </c>
      <c r="BQ25" s="159">
        <f>IF($F25=1,0,IF(AND($H25=1,BQ$1&lt;=$Y25),$V25,IF(AND($H25=1,BQ$1&gt;$Y25,BQ$1&lt;=$Y25+$Z25),($T25*(1+$Z$1)^$Z25)/$Z25,IF(AND($H25=1,BQ$1&gt;($Y25+$Z25),BQ$1&lt;=($Y25+$Z25*2)),($T25*(1+$Z$1)^($Z25*2))/$Z25,IF(AND($H25=1,BQ$1&gt;($Y25+$Z25*2),BQ$1&lt;=($Y25+$Z25*3)),($T25*(1+$Z$1)^($Z25*3))/$Z25,IF(AND($H25=1,BQ$1&gt;($Y25+$Z25*3),BQ$1&lt;=($Y25+$Z25*4)),($T25*(1+$Z$1)^($Z25*4))/$Z25,IF(AND($G25=1,BQ$1&lt;=$N25),0,IF(AND($G25=1,BQ$1&gt;$N25,BQ$1&lt;=($Y25+$Z25)),-1*PMT(VLOOKUP($P25,'9 - Finance Strategy Parameters'!$B$3:$C$6,2)/12,$Z25*12,$M25),IF(AND($G25=1,BQ$1&gt;($Y25+$Z25),BQ$1&lt;=($Y25+$Z25*2)),-1*PMT(VLOOKUP($P25,'9 - Finance Strategy Parameters'!$B$3:$C$6,2)/12,$Z25*12,$M25*(1+$Z$1)^($Z25*2)),IF(AND($G25=1,BQ$1&gt;($Y25+$Z25*2),BQ$1&lt;=($Y25+$Z25*3)),-1*PMT(VLOOKUP($P25,'9 - Finance Strategy Parameters'!$B$3:$C$6,2)/12,$Z25*12,$M25*(1+$Z$1)^($Z25*3)),"FAILURE"))))))))))</f>
        <v>262.53068686317465</v>
      </c>
      <c r="BR25" s="159">
        <f>IF($F25=1,0,IF(AND($H25=1,BR$1&lt;=$Y25),$V25,IF(AND($H25=1,BR$1&gt;$Y25,BR$1&lt;=$Y25+$Z25),($T25*(1+$Z$1)^$Z25)/$Z25,IF(AND($H25=1,BR$1&gt;($Y25+$Z25),BR$1&lt;=($Y25+$Z25*2)),($T25*(1+$Z$1)^($Z25*2))/$Z25,IF(AND($H25=1,BR$1&gt;($Y25+$Z25*2),BR$1&lt;=($Y25+$Z25*3)),($T25*(1+$Z$1)^($Z25*3))/$Z25,IF(AND($H25=1,BR$1&gt;($Y25+$Z25*3),BR$1&lt;=($Y25+$Z25*4)),($T25*(1+$Z$1)^($Z25*4))/$Z25,IF(AND($G25=1,BR$1&lt;=$N25),0,IF(AND($G25=1,BR$1&gt;$N25,BR$1&lt;=($Y25+$Z25)),-1*PMT(VLOOKUP($P25,'9 - Finance Strategy Parameters'!$B$3:$C$6,2)/12,$Z25*12,$M25),IF(AND($G25=1,BR$1&gt;($Y25+$Z25),BR$1&lt;=($Y25+$Z25*2)),-1*PMT(VLOOKUP($P25,'9 - Finance Strategy Parameters'!$B$3:$C$6,2)/12,$Z25*12,$M25*(1+$Z$1)^($Z25*2)),IF(AND($G25=1,BR$1&gt;($Y25+$Z25*2),BR$1&lt;=($Y25+$Z25*3)),-1*PMT(VLOOKUP($P25,'9 - Finance Strategy Parameters'!$B$3:$C$6,2)/12,$Z25*12,$M25*(1+$Z$1)^($Z25*3)),"FAILURE"))))))))))</f>
        <v>262.53068686317465</v>
      </c>
      <c r="BS25" s="159">
        <f>IF($F25=1,0,IF(AND($H25=1,BS$1&lt;=$Y25),$V25,IF(AND($H25=1,BS$1&gt;$Y25,BS$1&lt;=$Y25+$Z25),($T25*(1+$Z$1)^$Z25)/$Z25,IF(AND($H25=1,BS$1&gt;($Y25+$Z25),BS$1&lt;=($Y25+$Z25*2)),($T25*(1+$Z$1)^($Z25*2))/$Z25,IF(AND($H25=1,BS$1&gt;($Y25+$Z25*2),BS$1&lt;=($Y25+$Z25*3)),($T25*(1+$Z$1)^($Z25*3))/$Z25,IF(AND($H25=1,BS$1&gt;($Y25+$Z25*3),BS$1&lt;=($Y25+$Z25*4)),($T25*(1+$Z$1)^($Z25*4))/$Z25,IF(AND($G25=1,BS$1&lt;=$N25),0,IF(AND($G25=1,BS$1&gt;$N25,BS$1&lt;=($Y25+$Z25)),-1*PMT(VLOOKUP($P25,'9 - Finance Strategy Parameters'!$B$3:$C$6,2)/12,$Z25*12,$M25),IF(AND($G25=1,BS$1&gt;($Y25+$Z25),BS$1&lt;=($Y25+$Z25*2)),-1*PMT(VLOOKUP($P25,'9 - Finance Strategy Parameters'!$B$3:$C$6,2)/12,$Z25*12,$M25*(1+$Z$1)^($Z25*2)),IF(AND($G25=1,BS$1&gt;($Y25+$Z25*2),BS$1&lt;=($Y25+$Z25*3)),-1*PMT(VLOOKUP($P25,'9 - Finance Strategy Parameters'!$B$3:$C$6,2)/12,$Z25*12,$M25*(1+$Z$1)^($Z25*3)),"FAILURE"))))))))))</f>
        <v>262.53068686317465</v>
      </c>
      <c r="BT25" s="159">
        <f>IF($F25=1,0,IF(AND($H25=1,BT$1&lt;=$Y25),$V25,IF(AND($H25=1,BT$1&gt;$Y25,BT$1&lt;=$Y25+$Z25),($T25*(1+$Z$1)^$Z25)/$Z25,IF(AND($H25=1,BT$1&gt;($Y25+$Z25),BT$1&lt;=($Y25+$Z25*2)),($T25*(1+$Z$1)^($Z25*2))/$Z25,IF(AND($H25=1,BT$1&gt;($Y25+$Z25*2),BT$1&lt;=($Y25+$Z25*3)),($T25*(1+$Z$1)^($Z25*3))/$Z25,IF(AND($H25=1,BT$1&gt;($Y25+$Z25*3),BT$1&lt;=($Y25+$Z25*4)),($T25*(1+$Z$1)^($Z25*4))/$Z25,IF(AND($G25=1,BT$1&lt;=$N25),0,IF(AND($G25=1,BT$1&gt;$N25,BT$1&lt;=($Y25+$Z25)),-1*PMT(VLOOKUP($P25,'9 - Finance Strategy Parameters'!$B$3:$C$6,2)/12,$Z25*12,$M25),IF(AND($G25=1,BT$1&gt;($Y25+$Z25),BT$1&lt;=($Y25+$Z25*2)),-1*PMT(VLOOKUP($P25,'9 - Finance Strategy Parameters'!$B$3:$C$6,2)/12,$Z25*12,$M25*(1+$Z$1)^($Z25*2)),IF(AND($G25=1,BT$1&gt;($Y25+$Z25*2),BT$1&lt;=($Y25+$Z25*3)),-1*PMT(VLOOKUP($P25,'9 - Finance Strategy Parameters'!$B$3:$C$6,2)/12,$Z25*12,$M25*(1+$Z$1)^($Z25*3)),"FAILURE"))))))))))</f>
        <v>262.53068686317465</v>
      </c>
    </row>
    <row r="26" spans="1:72" ht="30" x14ac:dyDescent="0.25">
      <c r="A26" s="10" t="s">
        <v>34</v>
      </c>
      <c r="B26" s="138">
        <f>INDEX('8-Choosing Asset Strategies'!$B$4:$B$101,MATCH('9 - Financing Strategy'!C26,'8-Choosing Asset Strategies'!$C$4:$C$101,0))</f>
        <v>1</v>
      </c>
      <c r="C26" s="28" t="s">
        <v>143</v>
      </c>
      <c r="D26" s="13" t="str">
        <f>IF(INDEX('8-Choosing Asset Strategies'!$CW$4:$CW$101,MATCH($C26,'8-Choosing Asset Strategies'!$C$4:$C$101,0))=0,"",INDEX('8-Choosing Asset Strategies'!$CW$4:$CW$101,MATCH(C26,'8-Choosing Asset Strategies'!$C$4:$C$101,0)))</f>
        <v>Should be upgraded to 6" line</v>
      </c>
      <c r="E26" s="27"/>
      <c r="F26" s="138"/>
      <c r="G26" s="138">
        <v>1</v>
      </c>
      <c r="H26" s="138"/>
      <c r="J26" s="143" t="str">
        <f>IF(F26=1,ROUND(INDEX('8-Choosing Asset Strategies'!$DL$4:$DL$101,MATCH($C26,'8-Choosing Asset Strategies'!$C$4:$C$101,0)),2),"")</f>
        <v/>
      </c>
      <c r="K26" s="12" t="str">
        <f>IF(F26=1,ROUND(INDEX('8-Choosing Asset Strategies'!$DC$4:$DC$101,MATCH($C26,'8-Choosing Asset Strategies'!$C$4:$C$101,0)),2),"")</f>
        <v/>
      </c>
      <c r="L26" s="12"/>
      <c r="M26" s="143">
        <f>IF(G26=1,ROUND(INDEX('8-Choosing Asset Strategies'!$DL$4:$DL$101,MATCH($C26,'8-Choosing Asset Strategies'!$C$4:$C$101,0)),2),"")</f>
        <v>10961.48</v>
      </c>
      <c r="N26" s="12">
        <f>IF(G26=1,ROUND(INDEX('8-Choosing Asset Strategies'!$DC$4:$DC$101,MATCH($C26,'8-Choosing Asset Strategies'!$C$4:$C$101,0)),2),"")</f>
        <v>15</v>
      </c>
      <c r="O26" s="12">
        <f>IF(G26="","",INDEX('9 - Finance Strategy Parameters'!$H$3:$H$9,MATCH(B26,'9 - Finance Strategy Parameters'!$F$3:$F$9,0)))</f>
        <v>20</v>
      </c>
      <c r="P26" s="12" t="s">
        <v>313</v>
      </c>
      <c r="Q26" s="144">
        <f>IFERROR((M26*INDEX('9 - Finance Strategy Parameters'!$C$3:$C$6,MATCH(P26,'9 - Finance Strategy Parameters'!$B$3:$B$6,0))/12*(1+INDEX('9 - Finance Strategy Parameters'!$C$3:$C$6,MATCH(P26,'9 - Finance Strategy Parameters'!$B$3:$B$6,0))/12)^(O26*12))/((1+INDEX('9 - Finance Strategy Parameters'!$C$3:$C$6,MATCH(P26,'9 - Finance Strategy Parameters'!$B$3:$B$6,0))/12)^(O26*12)-1),"")</f>
        <v>58.085199639146566</v>
      </c>
      <c r="R26" s="144">
        <f t="shared" si="3"/>
        <v>697.02239566975879</v>
      </c>
      <c r="S26" s="12"/>
      <c r="T26" s="143" t="str">
        <f>IF(H26=1,ROUND(INDEX('8-Choosing Asset Strategies'!$DL$4:$DL$101,MATCH($C26,'8-Choosing Asset Strategies'!$C$4:$C$101,0)),2),"")</f>
        <v/>
      </c>
      <c r="U26" s="145" t="str">
        <f>IF(H26=1,ROUND(INDEX('8-Choosing Asset Strategies'!$DC$4:$DC$101,MATCH($C26,'8-Choosing Asset Strategies'!$C$4:$C$101,0)),2),"")</f>
        <v/>
      </c>
      <c r="V26" s="101" t="str">
        <f t="shared" si="1"/>
        <v/>
      </c>
      <c r="W26" s="155" t="str">
        <f t="shared" si="2"/>
        <v/>
      </c>
      <c r="Y26">
        <f>INDEX('8-Choosing Asset Strategies'!$DC$4:$DC$101,MATCH(C26,'8-Choosing Asset Strategies'!$C$4:$C$101,0))</f>
        <v>15</v>
      </c>
      <c r="Z26">
        <f>INDEX('8-Choosing Asset Strategies'!$DA$4:$DA$101,MATCH(C26,'8-Choosing Asset Strategies'!$C$4:$C$101,0))</f>
        <v>35</v>
      </c>
      <c r="AB26" s="159">
        <f>IF($F26=1,0,IF(AND($H26=1,AB$1&lt;=$Y26),$V26,IF(AND($H26=1,AB$1&gt;$Y26,AB$1&lt;=$Y26+$Z26),($T26*(1+$Z$1)^$Z26)/$Z26,IF(AND($H26=1,AB$1&gt;($Y26+$Z26),AB$1&lt;=($Y26+$Z26*2)),($T26*(1+$Z$1)^($Z26*2))/$Z26,IF(AND($H26=1,AB$1&gt;($Y26+$Z26*2),AB$1&lt;=($Y26+$Z26*3)),($T26*(1+$Z$1)^($Z26*3))/$Z26,IF(AND($H26=1,AB$1&gt;($Y26+$Z26*3),AB$1&lt;=($Y26+$Z26*4)),($T26*(1+$Z$1)^($Z26*4))/$Z26,IF(AND($G26=1,AB$1&lt;=$N26),0,IF(AND($G26=1,AB$1&gt;$N26,AB$1&lt;=($Y26+$Z26)),-1*PMT(VLOOKUP($P26,'9 - Finance Strategy Parameters'!$B$3:$C$6,2)/12,$Z26*12,$M26),IF(AND($G26=1,AB$1&gt;($Y26+$Z26),AB$1&lt;=($Y26+$Z26*2)),-1*PMT(VLOOKUP($P26,'9 - Finance Strategy Parameters'!$B$3:$C$6,2)/12,$Z26*12,$M26*(1+$Z$1)^($Z26*2)),IF(AND($G26=1,AB$1&gt;($Y26+$Z26*2),AB$1&lt;=($Y26+$Z26*3)),-1*PMT(VLOOKUP($P26,'9 - Finance Strategy Parameters'!$B$3:$C$6,2)/12,$Z26*12,$M26*(1+$Z$1)^($Z26*3)),"FAILURE"))))))))))</f>
        <v>0</v>
      </c>
      <c r="AC26" s="159">
        <f>IF($F26=1,0,IF(AND($H26=1,AC$1&lt;=$Y26),$V26,IF(AND($H26=1,AC$1&gt;$Y26,AC$1&lt;=$Y26+$Z26),($T26*(1+$Z$1)^$Z26)/$Z26,IF(AND($H26=1,AC$1&gt;($Y26+$Z26),AC$1&lt;=($Y26+$Z26*2)),($T26*(1+$Z$1)^($Z26*2))/$Z26,IF(AND($H26=1,AC$1&gt;($Y26+$Z26*2),AC$1&lt;=($Y26+$Z26*3)),($T26*(1+$Z$1)^($Z26*3))/$Z26,IF(AND($H26=1,AC$1&gt;($Y26+$Z26*3),AC$1&lt;=($Y26+$Z26*4)),($T26*(1+$Z$1)^($Z26*4))/$Z26,IF(AND($G26=1,AC$1&lt;=$N26),0,IF(AND($G26=1,AC$1&gt;$N26,AC$1&lt;=($Y26+$Z26)),-1*PMT(VLOOKUP($P26,'9 - Finance Strategy Parameters'!$B$3:$C$6,2)/12,$Z26*12,$M26),IF(AND($G26=1,AC$1&gt;($Y26+$Z26),AC$1&lt;=($Y26+$Z26*2)),-1*PMT(VLOOKUP($P26,'9 - Finance Strategy Parameters'!$B$3:$C$6,2)/12,$Z26*12,$M26*(1+$Z$1)^($Z26*2)),IF(AND($G26=1,AC$1&gt;($Y26+$Z26*2),AC$1&lt;=($Y26+$Z26*3)),-1*PMT(VLOOKUP($P26,'9 - Finance Strategy Parameters'!$B$3:$C$6,2)/12,$Z26*12,$M26*(1+$Z$1)^($Z26*3)),"FAILURE"))))))))))</f>
        <v>0</v>
      </c>
      <c r="AD26" s="159">
        <f>IF($F26=1,0,IF(AND($H26=1,AD$1&lt;=$Y26),$V26,IF(AND($H26=1,AD$1&gt;$Y26,AD$1&lt;=$Y26+$Z26),($T26*(1+$Z$1)^$Z26)/$Z26,IF(AND($H26=1,AD$1&gt;($Y26+$Z26),AD$1&lt;=($Y26+$Z26*2)),($T26*(1+$Z$1)^($Z26*2))/$Z26,IF(AND($H26=1,AD$1&gt;($Y26+$Z26*2),AD$1&lt;=($Y26+$Z26*3)),($T26*(1+$Z$1)^($Z26*3))/$Z26,IF(AND($H26=1,AD$1&gt;($Y26+$Z26*3),AD$1&lt;=($Y26+$Z26*4)),($T26*(1+$Z$1)^($Z26*4))/$Z26,IF(AND($G26=1,AD$1&lt;=$N26),0,IF(AND($G26=1,AD$1&gt;$N26,AD$1&lt;=($Y26+$Z26)),-1*PMT(VLOOKUP($P26,'9 - Finance Strategy Parameters'!$B$3:$C$6,2)/12,$Z26*12,$M26),IF(AND($G26=1,AD$1&gt;($Y26+$Z26),AD$1&lt;=($Y26+$Z26*2)),-1*PMT(VLOOKUP($P26,'9 - Finance Strategy Parameters'!$B$3:$C$6,2)/12,$Z26*12,$M26*(1+$Z$1)^($Z26*2)),IF(AND($G26=1,AD$1&gt;($Y26+$Z26*2),AD$1&lt;=($Y26+$Z26*3)),-1*PMT(VLOOKUP($P26,'9 - Finance Strategy Parameters'!$B$3:$C$6,2)/12,$Z26*12,$M26*(1+$Z$1)^($Z26*3)),"FAILURE"))))))))))</f>
        <v>0</v>
      </c>
      <c r="AE26" s="159">
        <f>IF($F26=1,0,IF(AND($H26=1,AE$1&lt;=$Y26),$V26,IF(AND($H26=1,AE$1&gt;$Y26,AE$1&lt;=$Y26+$Z26),($T26*(1+$Z$1)^$Z26)/$Z26,IF(AND($H26=1,AE$1&gt;($Y26+$Z26),AE$1&lt;=($Y26+$Z26*2)),($T26*(1+$Z$1)^($Z26*2))/$Z26,IF(AND($H26=1,AE$1&gt;($Y26+$Z26*2),AE$1&lt;=($Y26+$Z26*3)),($T26*(1+$Z$1)^($Z26*3))/$Z26,IF(AND($H26=1,AE$1&gt;($Y26+$Z26*3),AE$1&lt;=($Y26+$Z26*4)),($T26*(1+$Z$1)^($Z26*4))/$Z26,IF(AND($G26=1,AE$1&lt;=$N26),0,IF(AND($G26=1,AE$1&gt;$N26,AE$1&lt;=($Y26+$Z26)),-1*PMT(VLOOKUP($P26,'9 - Finance Strategy Parameters'!$B$3:$C$6,2)/12,$Z26*12,$M26),IF(AND($G26=1,AE$1&gt;($Y26+$Z26),AE$1&lt;=($Y26+$Z26*2)),-1*PMT(VLOOKUP($P26,'9 - Finance Strategy Parameters'!$B$3:$C$6,2)/12,$Z26*12,$M26*(1+$Z$1)^($Z26*2)),IF(AND($G26=1,AE$1&gt;($Y26+$Z26*2),AE$1&lt;=($Y26+$Z26*3)),-1*PMT(VLOOKUP($P26,'9 - Finance Strategy Parameters'!$B$3:$C$6,2)/12,$Z26*12,$M26*(1+$Z$1)^($Z26*3)),"FAILURE"))))))))))</f>
        <v>0</v>
      </c>
      <c r="AF26" s="159">
        <f>IF($F26=1,0,IF(AND($H26=1,AF$1&lt;=$Y26),$V26,IF(AND($H26=1,AF$1&gt;$Y26,AF$1&lt;=$Y26+$Z26),($T26*(1+$Z$1)^$Z26)/$Z26,IF(AND($H26=1,AF$1&gt;($Y26+$Z26),AF$1&lt;=($Y26+$Z26*2)),($T26*(1+$Z$1)^($Z26*2))/$Z26,IF(AND($H26=1,AF$1&gt;($Y26+$Z26*2),AF$1&lt;=($Y26+$Z26*3)),($T26*(1+$Z$1)^($Z26*3))/$Z26,IF(AND($H26=1,AF$1&gt;($Y26+$Z26*3),AF$1&lt;=($Y26+$Z26*4)),($T26*(1+$Z$1)^($Z26*4))/$Z26,IF(AND($G26=1,AF$1&lt;=$N26),0,IF(AND($G26=1,AF$1&gt;$N26,AF$1&lt;=($Y26+$Z26)),-1*PMT(VLOOKUP($P26,'9 - Finance Strategy Parameters'!$B$3:$C$6,2)/12,$Z26*12,$M26),IF(AND($G26=1,AF$1&gt;($Y26+$Z26),AF$1&lt;=($Y26+$Z26*2)),-1*PMT(VLOOKUP($P26,'9 - Finance Strategy Parameters'!$B$3:$C$6,2)/12,$Z26*12,$M26*(1+$Z$1)^($Z26*2)),IF(AND($G26=1,AF$1&gt;($Y26+$Z26*2),AF$1&lt;=($Y26+$Z26*3)),-1*PMT(VLOOKUP($P26,'9 - Finance Strategy Parameters'!$B$3:$C$6,2)/12,$Z26*12,$M26*(1+$Z$1)^($Z26*3)),"FAILURE"))))))))))</f>
        <v>0</v>
      </c>
      <c r="AG26" s="159">
        <f>IF($F26=1,0,IF(AND($H26=1,AG$1&lt;=$Y26),$V26,IF(AND($H26=1,AG$1&gt;$Y26,AG$1&lt;=$Y26+$Z26),($T26*(1+$Z$1)^$Z26)/$Z26,IF(AND($H26=1,AG$1&gt;($Y26+$Z26),AG$1&lt;=($Y26+$Z26*2)),($T26*(1+$Z$1)^($Z26*2))/$Z26,IF(AND($H26=1,AG$1&gt;($Y26+$Z26*2),AG$1&lt;=($Y26+$Z26*3)),($T26*(1+$Z$1)^($Z26*3))/$Z26,IF(AND($H26=1,AG$1&gt;($Y26+$Z26*3),AG$1&lt;=($Y26+$Z26*4)),($T26*(1+$Z$1)^($Z26*4))/$Z26,IF(AND($G26=1,AG$1&lt;=$N26),0,IF(AND($G26=1,AG$1&gt;$N26,AG$1&lt;=($Y26+$Z26)),-1*PMT(VLOOKUP($P26,'9 - Finance Strategy Parameters'!$B$3:$C$6,2)/12,$Z26*12,$M26),IF(AND($G26=1,AG$1&gt;($Y26+$Z26),AG$1&lt;=($Y26+$Z26*2)),-1*PMT(VLOOKUP($P26,'9 - Finance Strategy Parameters'!$B$3:$C$6,2)/12,$Z26*12,$M26*(1+$Z$1)^($Z26*2)),IF(AND($G26=1,AG$1&gt;($Y26+$Z26*2),AG$1&lt;=($Y26+$Z26*3)),-1*PMT(VLOOKUP($P26,'9 - Finance Strategy Parameters'!$B$3:$C$6,2)/12,$Z26*12,$M26*(1+$Z$1)^($Z26*3)),"FAILURE"))))))))))</f>
        <v>0</v>
      </c>
      <c r="AH26" s="159">
        <f>IF($F26=1,0,IF(AND($H26=1,AH$1&lt;=$Y26),$V26,IF(AND($H26=1,AH$1&gt;$Y26,AH$1&lt;=$Y26+$Z26),($T26*(1+$Z$1)^$Z26)/$Z26,IF(AND($H26=1,AH$1&gt;($Y26+$Z26),AH$1&lt;=($Y26+$Z26*2)),($T26*(1+$Z$1)^($Z26*2))/$Z26,IF(AND($H26=1,AH$1&gt;($Y26+$Z26*2),AH$1&lt;=($Y26+$Z26*3)),($T26*(1+$Z$1)^($Z26*3))/$Z26,IF(AND($H26=1,AH$1&gt;($Y26+$Z26*3),AH$1&lt;=($Y26+$Z26*4)),($T26*(1+$Z$1)^($Z26*4))/$Z26,IF(AND($G26=1,AH$1&lt;=$N26),0,IF(AND($G26=1,AH$1&gt;$N26,AH$1&lt;=($Y26+$Z26)),-1*PMT(VLOOKUP($P26,'9 - Finance Strategy Parameters'!$B$3:$C$6,2)/12,$Z26*12,$M26),IF(AND($G26=1,AH$1&gt;($Y26+$Z26),AH$1&lt;=($Y26+$Z26*2)),-1*PMT(VLOOKUP($P26,'9 - Finance Strategy Parameters'!$B$3:$C$6,2)/12,$Z26*12,$M26*(1+$Z$1)^($Z26*2)),IF(AND($G26=1,AH$1&gt;($Y26+$Z26*2),AH$1&lt;=($Y26+$Z26*3)),-1*PMT(VLOOKUP($P26,'9 - Finance Strategy Parameters'!$B$3:$C$6,2)/12,$Z26*12,$M26*(1+$Z$1)^($Z26*3)),"FAILURE"))))))))))</f>
        <v>0</v>
      </c>
      <c r="AI26" s="159">
        <f>IF($F26=1,0,IF(AND($H26=1,AI$1&lt;=$Y26),$V26,IF(AND($H26=1,AI$1&gt;$Y26,AI$1&lt;=$Y26+$Z26),($T26*(1+$Z$1)^$Z26)/$Z26,IF(AND($H26=1,AI$1&gt;($Y26+$Z26),AI$1&lt;=($Y26+$Z26*2)),($T26*(1+$Z$1)^($Z26*2))/$Z26,IF(AND($H26=1,AI$1&gt;($Y26+$Z26*2),AI$1&lt;=($Y26+$Z26*3)),($T26*(1+$Z$1)^($Z26*3))/$Z26,IF(AND($H26=1,AI$1&gt;($Y26+$Z26*3),AI$1&lt;=($Y26+$Z26*4)),($T26*(1+$Z$1)^($Z26*4))/$Z26,IF(AND($G26=1,AI$1&lt;=$N26),0,IF(AND($G26=1,AI$1&gt;$N26,AI$1&lt;=($Y26+$Z26)),-1*PMT(VLOOKUP($P26,'9 - Finance Strategy Parameters'!$B$3:$C$6,2)/12,$Z26*12,$M26),IF(AND($G26=1,AI$1&gt;($Y26+$Z26),AI$1&lt;=($Y26+$Z26*2)),-1*PMT(VLOOKUP($P26,'9 - Finance Strategy Parameters'!$B$3:$C$6,2)/12,$Z26*12,$M26*(1+$Z$1)^($Z26*2)),IF(AND($G26=1,AI$1&gt;($Y26+$Z26*2),AI$1&lt;=($Y26+$Z26*3)),-1*PMT(VLOOKUP($P26,'9 - Finance Strategy Parameters'!$B$3:$C$6,2)/12,$Z26*12,$M26*(1+$Z$1)^($Z26*3)),"FAILURE"))))))))))</f>
        <v>0</v>
      </c>
      <c r="AJ26" s="159">
        <f>IF($F26=1,0,IF(AND($H26=1,AJ$1&lt;=$Y26),$V26,IF(AND($H26=1,AJ$1&gt;$Y26,AJ$1&lt;=$Y26+$Z26),($T26*(1+$Z$1)^$Z26)/$Z26,IF(AND($H26=1,AJ$1&gt;($Y26+$Z26),AJ$1&lt;=($Y26+$Z26*2)),($T26*(1+$Z$1)^($Z26*2))/$Z26,IF(AND($H26=1,AJ$1&gt;($Y26+$Z26*2),AJ$1&lt;=($Y26+$Z26*3)),($T26*(1+$Z$1)^($Z26*3))/$Z26,IF(AND($H26=1,AJ$1&gt;($Y26+$Z26*3),AJ$1&lt;=($Y26+$Z26*4)),($T26*(1+$Z$1)^($Z26*4))/$Z26,IF(AND($G26=1,AJ$1&lt;=$N26),0,IF(AND($G26=1,AJ$1&gt;$N26,AJ$1&lt;=($Y26+$Z26)),-1*PMT(VLOOKUP($P26,'9 - Finance Strategy Parameters'!$B$3:$C$6,2)/12,$Z26*12,$M26),IF(AND($G26=1,AJ$1&gt;($Y26+$Z26),AJ$1&lt;=($Y26+$Z26*2)),-1*PMT(VLOOKUP($P26,'9 - Finance Strategy Parameters'!$B$3:$C$6,2)/12,$Z26*12,$M26*(1+$Z$1)^($Z26*2)),IF(AND($G26=1,AJ$1&gt;($Y26+$Z26*2),AJ$1&lt;=($Y26+$Z26*3)),-1*PMT(VLOOKUP($P26,'9 - Finance Strategy Parameters'!$B$3:$C$6,2)/12,$Z26*12,$M26*(1+$Z$1)^($Z26*3)),"FAILURE"))))))))))</f>
        <v>0</v>
      </c>
      <c r="AK26" s="159">
        <f>IF($F26=1,0,IF(AND($H26=1,AK$1&lt;=$Y26),$V26,IF(AND($H26=1,AK$1&gt;$Y26,AK$1&lt;=$Y26+$Z26),($T26*(1+$Z$1)^$Z26)/$Z26,IF(AND($H26=1,AK$1&gt;($Y26+$Z26),AK$1&lt;=($Y26+$Z26*2)),($T26*(1+$Z$1)^($Z26*2))/$Z26,IF(AND($H26=1,AK$1&gt;($Y26+$Z26*2),AK$1&lt;=($Y26+$Z26*3)),($T26*(1+$Z$1)^($Z26*3))/$Z26,IF(AND($H26=1,AK$1&gt;($Y26+$Z26*3),AK$1&lt;=($Y26+$Z26*4)),($T26*(1+$Z$1)^($Z26*4))/$Z26,IF(AND($G26=1,AK$1&lt;=$N26),0,IF(AND($G26=1,AK$1&gt;$N26,AK$1&lt;=($Y26+$Z26)),-1*PMT(VLOOKUP($P26,'9 - Finance Strategy Parameters'!$B$3:$C$6,2)/12,$Z26*12,$M26),IF(AND($G26=1,AK$1&gt;($Y26+$Z26),AK$1&lt;=($Y26+$Z26*2)),-1*PMT(VLOOKUP($P26,'9 - Finance Strategy Parameters'!$B$3:$C$6,2)/12,$Z26*12,$M26*(1+$Z$1)^($Z26*2)),IF(AND($G26=1,AK$1&gt;($Y26+$Z26*2),AK$1&lt;=($Y26+$Z26*3)),-1*PMT(VLOOKUP($P26,'9 - Finance Strategy Parameters'!$B$3:$C$6,2)/12,$Z26*12,$M26*(1+$Z$1)^($Z26*3)),"FAILURE"))))))))))</f>
        <v>0</v>
      </c>
      <c r="AL26" s="159">
        <f>IF($F26=1,0,IF(AND($H26=1,AL$1&lt;=$Y26),$V26,IF(AND($H26=1,AL$1&gt;$Y26,AL$1&lt;=$Y26+$Z26),($T26*(1+$Z$1)^$Z26)/$Z26,IF(AND($H26=1,AL$1&gt;($Y26+$Z26),AL$1&lt;=($Y26+$Z26*2)),($T26*(1+$Z$1)^($Z26*2))/$Z26,IF(AND($H26=1,AL$1&gt;($Y26+$Z26*2),AL$1&lt;=($Y26+$Z26*3)),($T26*(1+$Z$1)^($Z26*3))/$Z26,IF(AND($H26=1,AL$1&gt;($Y26+$Z26*3),AL$1&lt;=($Y26+$Z26*4)),($T26*(1+$Z$1)^($Z26*4))/$Z26,IF(AND($G26=1,AL$1&lt;=$N26),0,IF(AND($G26=1,AL$1&gt;$N26,AL$1&lt;=($Y26+$Z26)),-1*PMT(VLOOKUP($P26,'9 - Finance Strategy Parameters'!$B$3:$C$6,2)/12,$Z26*12,$M26),IF(AND($G26=1,AL$1&gt;($Y26+$Z26),AL$1&lt;=($Y26+$Z26*2)),-1*PMT(VLOOKUP($P26,'9 - Finance Strategy Parameters'!$B$3:$C$6,2)/12,$Z26*12,$M26*(1+$Z$1)^($Z26*2)),IF(AND($G26=1,AL$1&gt;($Y26+$Z26*2),AL$1&lt;=($Y26+$Z26*3)),-1*PMT(VLOOKUP($P26,'9 - Finance Strategy Parameters'!$B$3:$C$6,2)/12,$Z26*12,$M26*(1+$Z$1)^($Z26*3)),"FAILURE"))))))))))</f>
        <v>0</v>
      </c>
      <c r="AM26" s="159">
        <f>IF($F26=1,0,IF(AND($H26=1,AM$1&lt;=$Y26),$V26,IF(AND($H26=1,AM$1&gt;$Y26,AM$1&lt;=$Y26+$Z26),($T26*(1+$Z$1)^$Z26)/$Z26,IF(AND($H26=1,AM$1&gt;($Y26+$Z26),AM$1&lt;=($Y26+$Z26*2)),($T26*(1+$Z$1)^($Z26*2))/$Z26,IF(AND($H26=1,AM$1&gt;($Y26+$Z26*2),AM$1&lt;=($Y26+$Z26*3)),($T26*(1+$Z$1)^($Z26*3))/$Z26,IF(AND($H26=1,AM$1&gt;($Y26+$Z26*3),AM$1&lt;=($Y26+$Z26*4)),($T26*(1+$Z$1)^($Z26*4))/$Z26,IF(AND($G26=1,AM$1&lt;=$N26),0,IF(AND($G26=1,AM$1&gt;$N26,AM$1&lt;=($Y26+$Z26)),-1*PMT(VLOOKUP($P26,'9 - Finance Strategy Parameters'!$B$3:$C$6,2)/12,$Z26*12,$M26),IF(AND($G26=1,AM$1&gt;($Y26+$Z26),AM$1&lt;=($Y26+$Z26*2)),-1*PMT(VLOOKUP($P26,'9 - Finance Strategy Parameters'!$B$3:$C$6,2)/12,$Z26*12,$M26*(1+$Z$1)^($Z26*2)),IF(AND($G26=1,AM$1&gt;($Y26+$Z26*2),AM$1&lt;=($Y26+$Z26*3)),-1*PMT(VLOOKUP($P26,'9 - Finance Strategy Parameters'!$B$3:$C$6,2)/12,$Z26*12,$M26*(1+$Z$1)^($Z26*3)),"FAILURE"))))))))))</f>
        <v>0</v>
      </c>
      <c r="AN26" s="159">
        <f>IF($F26=1,0,IF(AND($H26=1,AN$1&lt;=$Y26),$V26,IF(AND($H26=1,AN$1&gt;$Y26,AN$1&lt;=$Y26+$Z26),($T26*(1+$Z$1)^$Z26)/$Z26,IF(AND($H26=1,AN$1&gt;($Y26+$Z26),AN$1&lt;=($Y26+$Z26*2)),($T26*(1+$Z$1)^($Z26*2))/$Z26,IF(AND($H26=1,AN$1&gt;($Y26+$Z26*2),AN$1&lt;=($Y26+$Z26*3)),($T26*(1+$Z$1)^($Z26*3))/$Z26,IF(AND($H26=1,AN$1&gt;($Y26+$Z26*3),AN$1&lt;=($Y26+$Z26*4)),($T26*(1+$Z$1)^($Z26*4))/$Z26,IF(AND($G26=1,AN$1&lt;=$N26),0,IF(AND($G26=1,AN$1&gt;$N26,AN$1&lt;=($Y26+$Z26)),-1*PMT(VLOOKUP($P26,'9 - Finance Strategy Parameters'!$B$3:$C$6,2)/12,$Z26*12,$M26),IF(AND($G26=1,AN$1&gt;($Y26+$Z26),AN$1&lt;=($Y26+$Z26*2)),-1*PMT(VLOOKUP($P26,'9 - Finance Strategy Parameters'!$B$3:$C$6,2)/12,$Z26*12,$M26*(1+$Z$1)^($Z26*2)),IF(AND($G26=1,AN$1&gt;($Y26+$Z26*2),AN$1&lt;=($Y26+$Z26*3)),-1*PMT(VLOOKUP($P26,'9 - Finance Strategy Parameters'!$B$3:$C$6,2)/12,$Z26*12,$M26*(1+$Z$1)^($Z26*3)),"FAILURE"))))))))))</f>
        <v>0</v>
      </c>
      <c r="AO26" s="159">
        <f>IF($F26=1,0,IF(AND($H26=1,AO$1&lt;=$Y26),$V26,IF(AND($H26=1,AO$1&gt;$Y26,AO$1&lt;=$Y26+$Z26),($T26*(1+$Z$1)^$Z26)/$Z26,IF(AND($H26=1,AO$1&gt;($Y26+$Z26),AO$1&lt;=($Y26+$Z26*2)),($T26*(1+$Z$1)^($Z26*2))/$Z26,IF(AND($H26=1,AO$1&gt;($Y26+$Z26*2),AO$1&lt;=($Y26+$Z26*3)),($T26*(1+$Z$1)^($Z26*3))/$Z26,IF(AND($H26=1,AO$1&gt;($Y26+$Z26*3),AO$1&lt;=($Y26+$Z26*4)),($T26*(1+$Z$1)^($Z26*4))/$Z26,IF(AND($G26=1,AO$1&lt;=$N26),0,IF(AND($G26=1,AO$1&gt;$N26,AO$1&lt;=($Y26+$Z26)),-1*PMT(VLOOKUP($P26,'9 - Finance Strategy Parameters'!$B$3:$C$6,2)/12,$Z26*12,$M26),IF(AND($G26=1,AO$1&gt;($Y26+$Z26),AO$1&lt;=($Y26+$Z26*2)),-1*PMT(VLOOKUP($P26,'9 - Finance Strategy Parameters'!$B$3:$C$6,2)/12,$Z26*12,$M26*(1+$Z$1)^($Z26*2)),IF(AND($G26=1,AO$1&gt;($Y26+$Z26*2),AO$1&lt;=($Y26+$Z26*3)),-1*PMT(VLOOKUP($P26,'9 - Finance Strategy Parameters'!$B$3:$C$6,2)/12,$Z26*12,$M26*(1+$Z$1)^($Z26*3)),"FAILURE"))))))))))</f>
        <v>0</v>
      </c>
      <c r="AP26" s="159">
        <f>IF($F26=1,0,IF(AND($H26=1,AP$1&lt;=$Y26),$V26,IF(AND($H26=1,AP$1&gt;$Y26,AP$1&lt;=$Y26+$Z26),($T26*(1+$Z$1)^$Z26)/$Z26,IF(AND($H26=1,AP$1&gt;($Y26+$Z26),AP$1&lt;=($Y26+$Z26*2)),($T26*(1+$Z$1)^($Z26*2))/$Z26,IF(AND($H26=1,AP$1&gt;($Y26+$Z26*2),AP$1&lt;=($Y26+$Z26*3)),($T26*(1+$Z$1)^($Z26*3))/$Z26,IF(AND($H26=1,AP$1&gt;($Y26+$Z26*3),AP$1&lt;=($Y26+$Z26*4)),($T26*(1+$Z$1)^($Z26*4))/$Z26,IF(AND($G26=1,AP$1&lt;=$N26),0,IF(AND($G26=1,AP$1&gt;$N26,AP$1&lt;=($Y26+$Z26)),-1*PMT(VLOOKUP($P26,'9 - Finance Strategy Parameters'!$B$3:$C$6,2)/12,$Z26*12,$M26),IF(AND($G26=1,AP$1&gt;($Y26+$Z26),AP$1&lt;=($Y26+$Z26*2)),-1*PMT(VLOOKUP($P26,'9 - Finance Strategy Parameters'!$B$3:$C$6,2)/12,$Z26*12,$M26*(1+$Z$1)^($Z26*2)),IF(AND($G26=1,AP$1&gt;($Y26+$Z26*2),AP$1&lt;=($Y26+$Z26*3)),-1*PMT(VLOOKUP($P26,'9 - Finance Strategy Parameters'!$B$3:$C$6,2)/12,$Z26*12,$M26*(1+$Z$1)^($Z26*3)),"FAILURE"))))))))))</f>
        <v>0</v>
      </c>
      <c r="AQ26" s="159">
        <f>IF($F26=1,0,IF(AND($H26=1,AQ$1&lt;=$Y26),$V26,IF(AND($H26=1,AQ$1&gt;$Y26,AQ$1&lt;=$Y26+$Z26),($T26*(1+$Z$1)^$Z26)/$Z26,IF(AND($H26=1,AQ$1&gt;($Y26+$Z26),AQ$1&lt;=($Y26+$Z26*2)),($T26*(1+$Z$1)^($Z26*2))/$Z26,IF(AND($H26=1,AQ$1&gt;($Y26+$Z26*2),AQ$1&lt;=($Y26+$Z26*3)),($T26*(1+$Z$1)^($Z26*3))/$Z26,IF(AND($H26=1,AQ$1&gt;($Y26+$Z26*3),AQ$1&lt;=($Y26+$Z26*4)),($T26*(1+$Z$1)^($Z26*4))/$Z26,IF(AND($G26=1,AQ$1&lt;=$N26),0,IF(AND($G26=1,AQ$1&gt;$N26,AQ$1&lt;=($Y26+$Z26)),-1*PMT(VLOOKUP($P26,'9 - Finance Strategy Parameters'!$B$3:$C$6,2)/12,$Z26*12,$M26),IF(AND($G26=1,AQ$1&gt;($Y26+$Z26),AQ$1&lt;=($Y26+$Z26*2)),-1*PMT(VLOOKUP($P26,'9 - Finance Strategy Parameters'!$B$3:$C$6,2)/12,$Z26*12,$M26*(1+$Z$1)^($Z26*2)),IF(AND($G26=1,AQ$1&gt;($Y26+$Z26*2),AQ$1&lt;=($Y26+$Z26*3)),-1*PMT(VLOOKUP($P26,'9 - Finance Strategy Parameters'!$B$3:$C$6,2)/12,$Z26*12,$M26*(1+$Z$1)^($Z26*3)),"FAILURE"))))))))))</f>
        <v>39.186766535345562</v>
      </c>
      <c r="AR26" s="159">
        <f>IF($F26=1,0,IF(AND($H26=1,AR$1&lt;=$Y26),$V26,IF(AND($H26=1,AR$1&gt;$Y26,AR$1&lt;=$Y26+$Z26),($T26*(1+$Z$1)^$Z26)/$Z26,IF(AND($H26=1,AR$1&gt;($Y26+$Z26),AR$1&lt;=($Y26+$Z26*2)),($T26*(1+$Z$1)^($Z26*2))/$Z26,IF(AND($H26=1,AR$1&gt;($Y26+$Z26*2),AR$1&lt;=($Y26+$Z26*3)),($T26*(1+$Z$1)^($Z26*3))/$Z26,IF(AND($H26=1,AR$1&gt;($Y26+$Z26*3),AR$1&lt;=($Y26+$Z26*4)),($T26*(1+$Z$1)^($Z26*4))/$Z26,IF(AND($G26=1,AR$1&lt;=$N26),0,IF(AND($G26=1,AR$1&gt;$N26,AR$1&lt;=($Y26+$Z26)),-1*PMT(VLOOKUP($P26,'9 - Finance Strategy Parameters'!$B$3:$C$6,2)/12,$Z26*12,$M26),IF(AND($G26=1,AR$1&gt;($Y26+$Z26),AR$1&lt;=($Y26+$Z26*2)),-1*PMT(VLOOKUP($P26,'9 - Finance Strategy Parameters'!$B$3:$C$6,2)/12,$Z26*12,$M26*(1+$Z$1)^($Z26*2)),IF(AND($G26=1,AR$1&gt;($Y26+$Z26*2),AR$1&lt;=($Y26+$Z26*3)),-1*PMT(VLOOKUP($P26,'9 - Finance Strategy Parameters'!$B$3:$C$6,2)/12,$Z26*12,$M26*(1+$Z$1)^($Z26*3)),"FAILURE"))))))))))</f>
        <v>39.186766535345562</v>
      </c>
      <c r="AS26" s="159">
        <f>IF($F26=1,0,IF(AND($H26=1,AS$1&lt;=$Y26),$V26,IF(AND($H26=1,AS$1&gt;$Y26,AS$1&lt;=$Y26+$Z26),($T26*(1+$Z$1)^$Z26)/$Z26,IF(AND($H26=1,AS$1&gt;($Y26+$Z26),AS$1&lt;=($Y26+$Z26*2)),($T26*(1+$Z$1)^($Z26*2))/$Z26,IF(AND($H26=1,AS$1&gt;($Y26+$Z26*2),AS$1&lt;=($Y26+$Z26*3)),($T26*(1+$Z$1)^($Z26*3))/$Z26,IF(AND($H26=1,AS$1&gt;($Y26+$Z26*3),AS$1&lt;=($Y26+$Z26*4)),($T26*(1+$Z$1)^($Z26*4))/$Z26,IF(AND($G26=1,AS$1&lt;=$N26),0,IF(AND($G26=1,AS$1&gt;$N26,AS$1&lt;=($Y26+$Z26)),-1*PMT(VLOOKUP($P26,'9 - Finance Strategy Parameters'!$B$3:$C$6,2)/12,$Z26*12,$M26),IF(AND($G26=1,AS$1&gt;($Y26+$Z26),AS$1&lt;=($Y26+$Z26*2)),-1*PMT(VLOOKUP($P26,'9 - Finance Strategy Parameters'!$B$3:$C$6,2)/12,$Z26*12,$M26*(1+$Z$1)^($Z26*2)),IF(AND($G26=1,AS$1&gt;($Y26+$Z26*2),AS$1&lt;=($Y26+$Z26*3)),-1*PMT(VLOOKUP($P26,'9 - Finance Strategy Parameters'!$B$3:$C$6,2)/12,$Z26*12,$M26*(1+$Z$1)^($Z26*3)),"FAILURE"))))))))))</f>
        <v>39.186766535345562</v>
      </c>
      <c r="AT26" s="159">
        <f>IF($F26=1,0,IF(AND($H26=1,AT$1&lt;=$Y26),$V26,IF(AND($H26=1,AT$1&gt;$Y26,AT$1&lt;=$Y26+$Z26),($T26*(1+$Z$1)^$Z26)/$Z26,IF(AND($H26=1,AT$1&gt;($Y26+$Z26),AT$1&lt;=($Y26+$Z26*2)),($T26*(1+$Z$1)^($Z26*2))/$Z26,IF(AND($H26=1,AT$1&gt;($Y26+$Z26*2),AT$1&lt;=($Y26+$Z26*3)),($T26*(1+$Z$1)^($Z26*3))/$Z26,IF(AND($H26=1,AT$1&gt;($Y26+$Z26*3),AT$1&lt;=($Y26+$Z26*4)),($T26*(1+$Z$1)^($Z26*4))/$Z26,IF(AND($G26=1,AT$1&lt;=$N26),0,IF(AND($G26=1,AT$1&gt;$N26,AT$1&lt;=($Y26+$Z26)),-1*PMT(VLOOKUP($P26,'9 - Finance Strategy Parameters'!$B$3:$C$6,2)/12,$Z26*12,$M26),IF(AND($G26=1,AT$1&gt;($Y26+$Z26),AT$1&lt;=($Y26+$Z26*2)),-1*PMT(VLOOKUP($P26,'9 - Finance Strategy Parameters'!$B$3:$C$6,2)/12,$Z26*12,$M26*(1+$Z$1)^($Z26*2)),IF(AND($G26=1,AT$1&gt;($Y26+$Z26*2),AT$1&lt;=($Y26+$Z26*3)),-1*PMT(VLOOKUP($P26,'9 - Finance Strategy Parameters'!$B$3:$C$6,2)/12,$Z26*12,$M26*(1+$Z$1)^($Z26*3)),"FAILURE"))))))))))</f>
        <v>39.186766535345562</v>
      </c>
      <c r="AU26" s="159">
        <f>IF($F26=1,0,IF(AND($H26=1,AU$1&lt;=$Y26),$V26,IF(AND($H26=1,AU$1&gt;$Y26,AU$1&lt;=$Y26+$Z26),($T26*(1+$Z$1)^$Z26)/$Z26,IF(AND($H26=1,AU$1&gt;($Y26+$Z26),AU$1&lt;=($Y26+$Z26*2)),($T26*(1+$Z$1)^($Z26*2))/$Z26,IF(AND($H26=1,AU$1&gt;($Y26+$Z26*2),AU$1&lt;=($Y26+$Z26*3)),($T26*(1+$Z$1)^($Z26*3))/$Z26,IF(AND($H26=1,AU$1&gt;($Y26+$Z26*3),AU$1&lt;=($Y26+$Z26*4)),($T26*(1+$Z$1)^($Z26*4))/$Z26,IF(AND($G26=1,AU$1&lt;=$N26),0,IF(AND($G26=1,AU$1&gt;$N26,AU$1&lt;=($Y26+$Z26)),-1*PMT(VLOOKUP($P26,'9 - Finance Strategy Parameters'!$B$3:$C$6,2)/12,$Z26*12,$M26),IF(AND($G26=1,AU$1&gt;($Y26+$Z26),AU$1&lt;=($Y26+$Z26*2)),-1*PMT(VLOOKUP($P26,'9 - Finance Strategy Parameters'!$B$3:$C$6,2)/12,$Z26*12,$M26*(1+$Z$1)^($Z26*2)),IF(AND($G26=1,AU$1&gt;($Y26+$Z26*2),AU$1&lt;=($Y26+$Z26*3)),-1*PMT(VLOOKUP($P26,'9 - Finance Strategy Parameters'!$B$3:$C$6,2)/12,$Z26*12,$M26*(1+$Z$1)^($Z26*3)),"FAILURE"))))))))))</f>
        <v>39.186766535345562</v>
      </c>
      <c r="AV26" s="159">
        <f>IF($F26=1,0,IF(AND($H26=1,AV$1&lt;=$Y26),$V26,IF(AND($H26=1,AV$1&gt;$Y26,AV$1&lt;=$Y26+$Z26),($T26*(1+$Z$1)^$Z26)/$Z26,IF(AND($H26=1,AV$1&gt;($Y26+$Z26),AV$1&lt;=($Y26+$Z26*2)),($T26*(1+$Z$1)^($Z26*2))/$Z26,IF(AND($H26=1,AV$1&gt;($Y26+$Z26*2),AV$1&lt;=($Y26+$Z26*3)),($T26*(1+$Z$1)^($Z26*3))/$Z26,IF(AND($H26=1,AV$1&gt;($Y26+$Z26*3),AV$1&lt;=($Y26+$Z26*4)),($T26*(1+$Z$1)^($Z26*4))/$Z26,IF(AND($G26=1,AV$1&lt;=$N26),0,IF(AND($G26=1,AV$1&gt;$N26,AV$1&lt;=($Y26+$Z26)),-1*PMT(VLOOKUP($P26,'9 - Finance Strategy Parameters'!$B$3:$C$6,2)/12,$Z26*12,$M26),IF(AND($G26=1,AV$1&gt;($Y26+$Z26),AV$1&lt;=($Y26+$Z26*2)),-1*PMT(VLOOKUP($P26,'9 - Finance Strategy Parameters'!$B$3:$C$6,2)/12,$Z26*12,$M26*(1+$Z$1)^($Z26*2)),IF(AND($G26=1,AV$1&gt;($Y26+$Z26*2),AV$1&lt;=($Y26+$Z26*3)),-1*PMT(VLOOKUP($P26,'9 - Finance Strategy Parameters'!$B$3:$C$6,2)/12,$Z26*12,$M26*(1+$Z$1)^($Z26*3)),"FAILURE"))))))))))</f>
        <v>39.186766535345562</v>
      </c>
      <c r="AW26" s="159">
        <f>IF($F26=1,0,IF(AND($H26=1,AW$1&lt;=$Y26),$V26,IF(AND($H26=1,AW$1&gt;$Y26,AW$1&lt;=$Y26+$Z26),($T26*(1+$Z$1)^$Z26)/$Z26,IF(AND($H26=1,AW$1&gt;($Y26+$Z26),AW$1&lt;=($Y26+$Z26*2)),($T26*(1+$Z$1)^($Z26*2))/$Z26,IF(AND($H26=1,AW$1&gt;($Y26+$Z26*2),AW$1&lt;=($Y26+$Z26*3)),($T26*(1+$Z$1)^($Z26*3))/$Z26,IF(AND($H26=1,AW$1&gt;($Y26+$Z26*3),AW$1&lt;=($Y26+$Z26*4)),($T26*(1+$Z$1)^($Z26*4))/$Z26,IF(AND($G26=1,AW$1&lt;=$N26),0,IF(AND($G26=1,AW$1&gt;$N26,AW$1&lt;=($Y26+$Z26)),-1*PMT(VLOOKUP($P26,'9 - Finance Strategy Parameters'!$B$3:$C$6,2)/12,$Z26*12,$M26),IF(AND($G26=1,AW$1&gt;($Y26+$Z26),AW$1&lt;=($Y26+$Z26*2)),-1*PMT(VLOOKUP($P26,'9 - Finance Strategy Parameters'!$B$3:$C$6,2)/12,$Z26*12,$M26*(1+$Z$1)^($Z26*2)),IF(AND($G26=1,AW$1&gt;($Y26+$Z26*2),AW$1&lt;=($Y26+$Z26*3)),-1*PMT(VLOOKUP($P26,'9 - Finance Strategy Parameters'!$B$3:$C$6,2)/12,$Z26*12,$M26*(1+$Z$1)^($Z26*3)),"FAILURE"))))))))))</f>
        <v>39.186766535345562</v>
      </c>
      <c r="AX26" s="159">
        <f>IF($F26=1,0,IF(AND($H26=1,AX$1&lt;=$Y26),$V26,IF(AND($H26=1,AX$1&gt;$Y26,AX$1&lt;=$Y26+$Z26),($T26*(1+$Z$1)^$Z26)/$Z26,IF(AND($H26=1,AX$1&gt;($Y26+$Z26),AX$1&lt;=($Y26+$Z26*2)),($T26*(1+$Z$1)^($Z26*2))/$Z26,IF(AND($H26=1,AX$1&gt;($Y26+$Z26*2),AX$1&lt;=($Y26+$Z26*3)),($T26*(1+$Z$1)^($Z26*3))/$Z26,IF(AND($H26=1,AX$1&gt;($Y26+$Z26*3),AX$1&lt;=($Y26+$Z26*4)),($T26*(1+$Z$1)^($Z26*4))/$Z26,IF(AND($G26=1,AX$1&lt;=$N26),0,IF(AND($G26=1,AX$1&gt;$N26,AX$1&lt;=($Y26+$Z26)),-1*PMT(VLOOKUP($P26,'9 - Finance Strategy Parameters'!$B$3:$C$6,2)/12,$Z26*12,$M26),IF(AND($G26=1,AX$1&gt;($Y26+$Z26),AX$1&lt;=($Y26+$Z26*2)),-1*PMT(VLOOKUP($P26,'9 - Finance Strategy Parameters'!$B$3:$C$6,2)/12,$Z26*12,$M26*(1+$Z$1)^($Z26*2)),IF(AND($G26=1,AX$1&gt;($Y26+$Z26*2),AX$1&lt;=($Y26+$Z26*3)),-1*PMT(VLOOKUP($P26,'9 - Finance Strategy Parameters'!$B$3:$C$6,2)/12,$Z26*12,$M26*(1+$Z$1)^($Z26*3)),"FAILURE"))))))))))</f>
        <v>39.186766535345562</v>
      </c>
      <c r="AY26" s="159">
        <f>IF($F26=1,0,IF(AND($H26=1,AY$1&lt;=$Y26),$V26,IF(AND($H26=1,AY$1&gt;$Y26,AY$1&lt;=$Y26+$Z26),($T26*(1+$Z$1)^$Z26)/$Z26,IF(AND($H26=1,AY$1&gt;($Y26+$Z26),AY$1&lt;=($Y26+$Z26*2)),($T26*(1+$Z$1)^($Z26*2))/$Z26,IF(AND($H26=1,AY$1&gt;($Y26+$Z26*2),AY$1&lt;=($Y26+$Z26*3)),($T26*(1+$Z$1)^($Z26*3))/$Z26,IF(AND($H26=1,AY$1&gt;($Y26+$Z26*3),AY$1&lt;=($Y26+$Z26*4)),($T26*(1+$Z$1)^($Z26*4))/$Z26,IF(AND($G26=1,AY$1&lt;=$N26),0,IF(AND($G26=1,AY$1&gt;$N26,AY$1&lt;=($Y26+$Z26)),-1*PMT(VLOOKUP($P26,'9 - Finance Strategy Parameters'!$B$3:$C$6,2)/12,$Z26*12,$M26),IF(AND($G26=1,AY$1&gt;($Y26+$Z26),AY$1&lt;=($Y26+$Z26*2)),-1*PMT(VLOOKUP($P26,'9 - Finance Strategy Parameters'!$B$3:$C$6,2)/12,$Z26*12,$M26*(1+$Z$1)^($Z26*2)),IF(AND($G26=1,AY$1&gt;($Y26+$Z26*2),AY$1&lt;=($Y26+$Z26*3)),-1*PMT(VLOOKUP($P26,'9 - Finance Strategy Parameters'!$B$3:$C$6,2)/12,$Z26*12,$M26*(1+$Z$1)^($Z26*3)),"FAILURE"))))))))))</f>
        <v>39.186766535345562</v>
      </c>
      <c r="AZ26" s="159">
        <f>IF($F26=1,0,IF(AND($H26=1,AZ$1&lt;=$Y26),$V26,IF(AND($H26=1,AZ$1&gt;$Y26,AZ$1&lt;=$Y26+$Z26),($T26*(1+$Z$1)^$Z26)/$Z26,IF(AND($H26=1,AZ$1&gt;($Y26+$Z26),AZ$1&lt;=($Y26+$Z26*2)),($T26*(1+$Z$1)^($Z26*2))/$Z26,IF(AND($H26=1,AZ$1&gt;($Y26+$Z26*2),AZ$1&lt;=($Y26+$Z26*3)),($T26*(1+$Z$1)^($Z26*3))/$Z26,IF(AND($H26=1,AZ$1&gt;($Y26+$Z26*3),AZ$1&lt;=($Y26+$Z26*4)),($T26*(1+$Z$1)^($Z26*4))/$Z26,IF(AND($G26=1,AZ$1&lt;=$N26),0,IF(AND($G26=1,AZ$1&gt;$N26,AZ$1&lt;=($Y26+$Z26)),-1*PMT(VLOOKUP($P26,'9 - Finance Strategy Parameters'!$B$3:$C$6,2)/12,$Z26*12,$M26),IF(AND($G26=1,AZ$1&gt;($Y26+$Z26),AZ$1&lt;=($Y26+$Z26*2)),-1*PMT(VLOOKUP($P26,'9 - Finance Strategy Parameters'!$B$3:$C$6,2)/12,$Z26*12,$M26*(1+$Z$1)^($Z26*2)),IF(AND($G26=1,AZ$1&gt;($Y26+$Z26*2),AZ$1&lt;=($Y26+$Z26*3)),-1*PMT(VLOOKUP($P26,'9 - Finance Strategy Parameters'!$B$3:$C$6,2)/12,$Z26*12,$M26*(1+$Z$1)^($Z26*3)),"FAILURE"))))))))))</f>
        <v>39.186766535345562</v>
      </c>
      <c r="BA26" s="159">
        <f>IF($F26=1,0,IF(AND($H26=1,BA$1&lt;=$Y26),$V26,IF(AND($H26=1,BA$1&gt;$Y26,BA$1&lt;=$Y26+$Z26),($T26*(1+$Z$1)^$Z26)/$Z26,IF(AND($H26=1,BA$1&gt;($Y26+$Z26),BA$1&lt;=($Y26+$Z26*2)),($T26*(1+$Z$1)^($Z26*2))/$Z26,IF(AND($H26=1,BA$1&gt;($Y26+$Z26*2),BA$1&lt;=($Y26+$Z26*3)),($T26*(1+$Z$1)^($Z26*3))/$Z26,IF(AND($H26=1,BA$1&gt;($Y26+$Z26*3),BA$1&lt;=($Y26+$Z26*4)),($T26*(1+$Z$1)^($Z26*4))/$Z26,IF(AND($G26=1,BA$1&lt;=$N26),0,IF(AND($G26=1,BA$1&gt;$N26,BA$1&lt;=($Y26+$Z26)),-1*PMT(VLOOKUP($P26,'9 - Finance Strategy Parameters'!$B$3:$C$6,2)/12,$Z26*12,$M26),IF(AND($G26=1,BA$1&gt;($Y26+$Z26),BA$1&lt;=($Y26+$Z26*2)),-1*PMT(VLOOKUP($P26,'9 - Finance Strategy Parameters'!$B$3:$C$6,2)/12,$Z26*12,$M26*(1+$Z$1)^($Z26*2)),IF(AND($G26=1,BA$1&gt;($Y26+$Z26*2),BA$1&lt;=($Y26+$Z26*3)),-1*PMT(VLOOKUP($P26,'9 - Finance Strategy Parameters'!$B$3:$C$6,2)/12,$Z26*12,$M26*(1+$Z$1)^($Z26*3)),"FAILURE"))))))))))</f>
        <v>39.186766535345562</v>
      </c>
      <c r="BB26" s="159">
        <f>IF($F26=1,0,IF(AND($H26=1,BB$1&lt;=$Y26),$V26,IF(AND($H26=1,BB$1&gt;$Y26,BB$1&lt;=$Y26+$Z26),($T26*(1+$Z$1)^$Z26)/$Z26,IF(AND($H26=1,BB$1&gt;($Y26+$Z26),BB$1&lt;=($Y26+$Z26*2)),($T26*(1+$Z$1)^($Z26*2))/$Z26,IF(AND($H26=1,BB$1&gt;($Y26+$Z26*2),BB$1&lt;=($Y26+$Z26*3)),($T26*(1+$Z$1)^($Z26*3))/$Z26,IF(AND($H26=1,BB$1&gt;($Y26+$Z26*3),BB$1&lt;=($Y26+$Z26*4)),($T26*(1+$Z$1)^($Z26*4))/$Z26,IF(AND($G26=1,BB$1&lt;=$N26),0,IF(AND($G26=1,BB$1&gt;$N26,BB$1&lt;=($Y26+$Z26)),-1*PMT(VLOOKUP($P26,'9 - Finance Strategy Parameters'!$B$3:$C$6,2)/12,$Z26*12,$M26),IF(AND($G26=1,BB$1&gt;($Y26+$Z26),BB$1&lt;=($Y26+$Z26*2)),-1*PMT(VLOOKUP($P26,'9 - Finance Strategy Parameters'!$B$3:$C$6,2)/12,$Z26*12,$M26*(1+$Z$1)^($Z26*2)),IF(AND($G26=1,BB$1&gt;($Y26+$Z26*2),BB$1&lt;=($Y26+$Z26*3)),-1*PMT(VLOOKUP($P26,'9 - Finance Strategy Parameters'!$B$3:$C$6,2)/12,$Z26*12,$M26*(1+$Z$1)^($Z26*3)),"FAILURE"))))))))))</f>
        <v>39.186766535345562</v>
      </c>
      <c r="BC26" s="159">
        <f>IF($F26=1,0,IF(AND($H26=1,BC$1&lt;=$Y26),$V26,IF(AND($H26=1,BC$1&gt;$Y26,BC$1&lt;=$Y26+$Z26),($T26*(1+$Z$1)^$Z26)/$Z26,IF(AND($H26=1,BC$1&gt;($Y26+$Z26),BC$1&lt;=($Y26+$Z26*2)),($T26*(1+$Z$1)^($Z26*2))/$Z26,IF(AND($H26=1,BC$1&gt;($Y26+$Z26*2),BC$1&lt;=($Y26+$Z26*3)),($T26*(1+$Z$1)^($Z26*3))/$Z26,IF(AND($H26=1,BC$1&gt;($Y26+$Z26*3),BC$1&lt;=($Y26+$Z26*4)),($T26*(1+$Z$1)^($Z26*4))/$Z26,IF(AND($G26=1,BC$1&lt;=$N26),0,IF(AND($G26=1,BC$1&gt;$N26,BC$1&lt;=($Y26+$Z26)),-1*PMT(VLOOKUP($P26,'9 - Finance Strategy Parameters'!$B$3:$C$6,2)/12,$Z26*12,$M26),IF(AND($G26=1,BC$1&gt;($Y26+$Z26),BC$1&lt;=($Y26+$Z26*2)),-1*PMT(VLOOKUP($P26,'9 - Finance Strategy Parameters'!$B$3:$C$6,2)/12,$Z26*12,$M26*(1+$Z$1)^($Z26*2)),IF(AND($G26=1,BC$1&gt;($Y26+$Z26*2),BC$1&lt;=($Y26+$Z26*3)),-1*PMT(VLOOKUP($P26,'9 - Finance Strategy Parameters'!$B$3:$C$6,2)/12,$Z26*12,$M26*(1+$Z$1)^($Z26*3)),"FAILURE"))))))))))</f>
        <v>39.186766535345562</v>
      </c>
      <c r="BD26" s="159">
        <f>IF($F26=1,0,IF(AND($H26=1,BD$1&lt;=$Y26),$V26,IF(AND($H26=1,BD$1&gt;$Y26,BD$1&lt;=$Y26+$Z26),($T26*(1+$Z$1)^$Z26)/$Z26,IF(AND($H26=1,BD$1&gt;($Y26+$Z26),BD$1&lt;=($Y26+$Z26*2)),($T26*(1+$Z$1)^($Z26*2))/$Z26,IF(AND($H26=1,BD$1&gt;($Y26+$Z26*2),BD$1&lt;=($Y26+$Z26*3)),($T26*(1+$Z$1)^($Z26*3))/$Z26,IF(AND($H26=1,BD$1&gt;($Y26+$Z26*3),BD$1&lt;=($Y26+$Z26*4)),($T26*(1+$Z$1)^($Z26*4))/$Z26,IF(AND($G26=1,BD$1&lt;=$N26),0,IF(AND($G26=1,BD$1&gt;$N26,BD$1&lt;=($Y26+$Z26)),-1*PMT(VLOOKUP($P26,'9 - Finance Strategy Parameters'!$B$3:$C$6,2)/12,$Z26*12,$M26),IF(AND($G26=1,BD$1&gt;($Y26+$Z26),BD$1&lt;=($Y26+$Z26*2)),-1*PMT(VLOOKUP($P26,'9 - Finance Strategy Parameters'!$B$3:$C$6,2)/12,$Z26*12,$M26*(1+$Z$1)^($Z26*2)),IF(AND($G26=1,BD$1&gt;($Y26+$Z26*2),BD$1&lt;=($Y26+$Z26*3)),-1*PMT(VLOOKUP($P26,'9 - Finance Strategy Parameters'!$B$3:$C$6,2)/12,$Z26*12,$M26*(1+$Z$1)^($Z26*3)),"FAILURE"))))))))))</f>
        <v>39.186766535345562</v>
      </c>
      <c r="BE26" s="159">
        <f>IF($F26=1,0,IF(AND($H26=1,BE$1&lt;=$Y26),$V26,IF(AND($H26=1,BE$1&gt;$Y26,BE$1&lt;=$Y26+$Z26),($T26*(1+$Z$1)^$Z26)/$Z26,IF(AND($H26=1,BE$1&gt;($Y26+$Z26),BE$1&lt;=($Y26+$Z26*2)),($T26*(1+$Z$1)^($Z26*2))/$Z26,IF(AND($H26=1,BE$1&gt;($Y26+$Z26*2),BE$1&lt;=($Y26+$Z26*3)),($T26*(1+$Z$1)^($Z26*3))/$Z26,IF(AND($H26=1,BE$1&gt;($Y26+$Z26*3),BE$1&lt;=($Y26+$Z26*4)),($T26*(1+$Z$1)^($Z26*4))/$Z26,IF(AND($G26=1,BE$1&lt;=$N26),0,IF(AND($G26=1,BE$1&gt;$N26,BE$1&lt;=($Y26+$Z26)),-1*PMT(VLOOKUP($P26,'9 - Finance Strategy Parameters'!$B$3:$C$6,2)/12,$Z26*12,$M26),IF(AND($G26=1,BE$1&gt;($Y26+$Z26),BE$1&lt;=($Y26+$Z26*2)),-1*PMT(VLOOKUP($P26,'9 - Finance Strategy Parameters'!$B$3:$C$6,2)/12,$Z26*12,$M26*(1+$Z$1)^($Z26*2)),IF(AND($G26=1,BE$1&gt;($Y26+$Z26*2),BE$1&lt;=($Y26+$Z26*3)),-1*PMT(VLOOKUP($P26,'9 - Finance Strategy Parameters'!$B$3:$C$6,2)/12,$Z26*12,$M26*(1+$Z$1)^($Z26*3)),"FAILURE"))))))))))</f>
        <v>39.186766535345562</v>
      </c>
      <c r="BF26" s="159">
        <f>IF($F26=1,0,IF(AND($H26=1,BF$1&lt;=$Y26),$V26,IF(AND($H26=1,BF$1&gt;$Y26,BF$1&lt;=$Y26+$Z26),($T26*(1+$Z$1)^$Z26)/$Z26,IF(AND($H26=1,BF$1&gt;($Y26+$Z26),BF$1&lt;=($Y26+$Z26*2)),($T26*(1+$Z$1)^($Z26*2))/$Z26,IF(AND($H26=1,BF$1&gt;($Y26+$Z26*2),BF$1&lt;=($Y26+$Z26*3)),($T26*(1+$Z$1)^($Z26*3))/$Z26,IF(AND($H26=1,BF$1&gt;($Y26+$Z26*3),BF$1&lt;=($Y26+$Z26*4)),($T26*(1+$Z$1)^($Z26*4))/$Z26,IF(AND($G26=1,BF$1&lt;=$N26),0,IF(AND($G26=1,BF$1&gt;$N26,BF$1&lt;=($Y26+$Z26)),-1*PMT(VLOOKUP($P26,'9 - Finance Strategy Parameters'!$B$3:$C$6,2)/12,$Z26*12,$M26),IF(AND($G26=1,BF$1&gt;($Y26+$Z26),BF$1&lt;=($Y26+$Z26*2)),-1*PMT(VLOOKUP($P26,'9 - Finance Strategy Parameters'!$B$3:$C$6,2)/12,$Z26*12,$M26*(1+$Z$1)^($Z26*2)),IF(AND($G26=1,BF$1&gt;($Y26+$Z26*2),BF$1&lt;=($Y26+$Z26*3)),-1*PMT(VLOOKUP($P26,'9 - Finance Strategy Parameters'!$B$3:$C$6,2)/12,$Z26*12,$M26*(1+$Z$1)^($Z26*3)),"FAILURE"))))))))))</f>
        <v>39.186766535345562</v>
      </c>
      <c r="BG26" s="159">
        <f>IF($F26=1,0,IF(AND($H26=1,BG$1&lt;=$Y26),$V26,IF(AND($H26=1,BG$1&gt;$Y26,BG$1&lt;=$Y26+$Z26),($T26*(1+$Z$1)^$Z26)/$Z26,IF(AND($H26=1,BG$1&gt;($Y26+$Z26),BG$1&lt;=($Y26+$Z26*2)),($T26*(1+$Z$1)^($Z26*2))/$Z26,IF(AND($H26=1,BG$1&gt;($Y26+$Z26*2),BG$1&lt;=($Y26+$Z26*3)),($T26*(1+$Z$1)^($Z26*3))/$Z26,IF(AND($H26=1,BG$1&gt;($Y26+$Z26*3),BG$1&lt;=($Y26+$Z26*4)),($T26*(1+$Z$1)^($Z26*4))/$Z26,IF(AND($G26=1,BG$1&lt;=$N26),0,IF(AND($G26=1,BG$1&gt;$N26,BG$1&lt;=($Y26+$Z26)),-1*PMT(VLOOKUP($P26,'9 - Finance Strategy Parameters'!$B$3:$C$6,2)/12,$Z26*12,$M26),IF(AND($G26=1,BG$1&gt;($Y26+$Z26),BG$1&lt;=($Y26+$Z26*2)),-1*PMT(VLOOKUP($P26,'9 - Finance Strategy Parameters'!$B$3:$C$6,2)/12,$Z26*12,$M26*(1+$Z$1)^($Z26*2)),IF(AND($G26=1,BG$1&gt;($Y26+$Z26*2),BG$1&lt;=($Y26+$Z26*3)),-1*PMT(VLOOKUP($P26,'9 - Finance Strategy Parameters'!$B$3:$C$6,2)/12,$Z26*12,$M26*(1+$Z$1)^($Z26*3)),"FAILURE"))))))))))</f>
        <v>39.186766535345562</v>
      </c>
      <c r="BH26" s="159">
        <f>IF($F26=1,0,IF(AND($H26=1,BH$1&lt;=$Y26),$V26,IF(AND($H26=1,BH$1&gt;$Y26,BH$1&lt;=$Y26+$Z26),($T26*(1+$Z$1)^$Z26)/$Z26,IF(AND($H26=1,BH$1&gt;($Y26+$Z26),BH$1&lt;=($Y26+$Z26*2)),($T26*(1+$Z$1)^($Z26*2))/$Z26,IF(AND($H26=1,BH$1&gt;($Y26+$Z26*2),BH$1&lt;=($Y26+$Z26*3)),($T26*(1+$Z$1)^($Z26*3))/$Z26,IF(AND($H26=1,BH$1&gt;($Y26+$Z26*3),BH$1&lt;=($Y26+$Z26*4)),($T26*(1+$Z$1)^($Z26*4))/$Z26,IF(AND($G26=1,BH$1&lt;=$N26),0,IF(AND($G26=1,BH$1&gt;$N26,BH$1&lt;=($Y26+$Z26)),-1*PMT(VLOOKUP($P26,'9 - Finance Strategy Parameters'!$B$3:$C$6,2)/12,$Z26*12,$M26),IF(AND($G26=1,BH$1&gt;($Y26+$Z26),BH$1&lt;=($Y26+$Z26*2)),-1*PMT(VLOOKUP($P26,'9 - Finance Strategy Parameters'!$B$3:$C$6,2)/12,$Z26*12,$M26*(1+$Z$1)^($Z26*2)),IF(AND($G26=1,BH$1&gt;($Y26+$Z26*2),BH$1&lt;=($Y26+$Z26*3)),-1*PMT(VLOOKUP($P26,'9 - Finance Strategy Parameters'!$B$3:$C$6,2)/12,$Z26*12,$M26*(1+$Z$1)^($Z26*3)),"FAILURE"))))))))))</f>
        <v>39.186766535345562</v>
      </c>
      <c r="BI26" s="159">
        <f>IF($F26=1,0,IF(AND($H26=1,BI$1&lt;=$Y26),$V26,IF(AND($H26=1,BI$1&gt;$Y26,BI$1&lt;=$Y26+$Z26),($T26*(1+$Z$1)^$Z26)/$Z26,IF(AND($H26=1,BI$1&gt;($Y26+$Z26),BI$1&lt;=($Y26+$Z26*2)),($T26*(1+$Z$1)^($Z26*2))/$Z26,IF(AND($H26=1,BI$1&gt;($Y26+$Z26*2),BI$1&lt;=($Y26+$Z26*3)),($T26*(1+$Z$1)^($Z26*3))/$Z26,IF(AND($H26=1,BI$1&gt;($Y26+$Z26*3),BI$1&lt;=($Y26+$Z26*4)),($T26*(1+$Z$1)^($Z26*4))/$Z26,IF(AND($G26=1,BI$1&lt;=$N26),0,IF(AND($G26=1,BI$1&gt;$N26,BI$1&lt;=($Y26+$Z26)),-1*PMT(VLOOKUP($P26,'9 - Finance Strategy Parameters'!$B$3:$C$6,2)/12,$Z26*12,$M26),IF(AND($G26=1,BI$1&gt;($Y26+$Z26),BI$1&lt;=($Y26+$Z26*2)),-1*PMT(VLOOKUP($P26,'9 - Finance Strategy Parameters'!$B$3:$C$6,2)/12,$Z26*12,$M26*(1+$Z$1)^($Z26*2)),IF(AND($G26=1,BI$1&gt;($Y26+$Z26*2),BI$1&lt;=($Y26+$Z26*3)),-1*PMT(VLOOKUP($P26,'9 - Finance Strategy Parameters'!$B$3:$C$6,2)/12,$Z26*12,$M26*(1+$Z$1)^($Z26*3)),"FAILURE"))))))))))</f>
        <v>39.186766535345562</v>
      </c>
      <c r="BJ26" s="159">
        <f>IF($F26=1,0,IF(AND($H26=1,BJ$1&lt;=$Y26),$V26,IF(AND($H26=1,BJ$1&gt;$Y26,BJ$1&lt;=$Y26+$Z26),($T26*(1+$Z$1)^$Z26)/$Z26,IF(AND($H26=1,BJ$1&gt;($Y26+$Z26),BJ$1&lt;=($Y26+$Z26*2)),($T26*(1+$Z$1)^($Z26*2))/$Z26,IF(AND($H26=1,BJ$1&gt;($Y26+$Z26*2),BJ$1&lt;=($Y26+$Z26*3)),($T26*(1+$Z$1)^($Z26*3))/$Z26,IF(AND($H26=1,BJ$1&gt;($Y26+$Z26*3),BJ$1&lt;=($Y26+$Z26*4)),($T26*(1+$Z$1)^($Z26*4))/$Z26,IF(AND($G26=1,BJ$1&lt;=$N26),0,IF(AND($G26=1,BJ$1&gt;$N26,BJ$1&lt;=($Y26+$Z26)),-1*PMT(VLOOKUP($P26,'9 - Finance Strategy Parameters'!$B$3:$C$6,2)/12,$Z26*12,$M26),IF(AND($G26=1,BJ$1&gt;($Y26+$Z26),BJ$1&lt;=($Y26+$Z26*2)),-1*PMT(VLOOKUP($P26,'9 - Finance Strategy Parameters'!$B$3:$C$6,2)/12,$Z26*12,$M26*(1+$Z$1)^($Z26*2)),IF(AND($G26=1,BJ$1&gt;($Y26+$Z26*2),BJ$1&lt;=($Y26+$Z26*3)),-1*PMT(VLOOKUP($P26,'9 - Finance Strategy Parameters'!$B$3:$C$6,2)/12,$Z26*12,$M26*(1+$Z$1)^($Z26*3)),"FAILURE"))))))))))</f>
        <v>39.186766535345562</v>
      </c>
      <c r="BK26" s="159">
        <f>IF($F26=1,0,IF(AND($H26=1,BK$1&lt;=$Y26),$V26,IF(AND($H26=1,BK$1&gt;$Y26,BK$1&lt;=$Y26+$Z26),($T26*(1+$Z$1)^$Z26)/$Z26,IF(AND($H26=1,BK$1&gt;($Y26+$Z26),BK$1&lt;=($Y26+$Z26*2)),($T26*(1+$Z$1)^($Z26*2))/$Z26,IF(AND($H26=1,BK$1&gt;($Y26+$Z26*2),BK$1&lt;=($Y26+$Z26*3)),($T26*(1+$Z$1)^($Z26*3))/$Z26,IF(AND($H26=1,BK$1&gt;($Y26+$Z26*3),BK$1&lt;=($Y26+$Z26*4)),($T26*(1+$Z$1)^($Z26*4))/$Z26,IF(AND($G26=1,BK$1&lt;=$N26),0,IF(AND($G26=1,BK$1&gt;$N26,BK$1&lt;=($Y26+$Z26)),-1*PMT(VLOOKUP($P26,'9 - Finance Strategy Parameters'!$B$3:$C$6,2)/12,$Z26*12,$M26),IF(AND($G26=1,BK$1&gt;($Y26+$Z26),BK$1&lt;=($Y26+$Z26*2)),-1*PMT(VLOOKUP($P26,'9 - Finance Strategy Parameters'!$B$3:$C$6,2)/12,$Z26*12,$M26*(1+$Z$1)^($Z26*2)),IF(AND($G26=1,BK$1&gt;($Y26+$Z26*2),BK$1&lt;=($Y26+$Z26*3)),-1*PMT(VLOOKUP($P26,'9 - Finance Strategy Parameters'!$B$3:$C$6,2)/12,$Z26*12,$M26*(1+$Z$1)^($Z26*3)),"FAILURE"))))))))))</f>
        <v>39.186766535345562</v>
      </c>
      <c r="BL26" s="159">
        <f>IF($F26=1,0,IF(AND($H26=1,BL$1&lt;=$Y26),$V26,IF(AND($H26=1,BL$1&gt;$Y26,BL$1&lt;=$Y26+$Z26),($T26*(1+$Z$1)^$Z26)/$Z26,IF(AND($H26=1,BL$1&gt;($Y26+$Z26),BL$1&lt;=($Y26+$Z26*2)),($T26*(1+$Z$1)^($Z26*2))/$Z26,IF(AND($H26=1,BL$1&gt;($Y26+$Z26*2),BL$1&lt;=($Y26+$Z26*3)),($T26*(1+$Z$1)^($Z26*3))/$Z26,IF(AND($H26=1,BL$1&gt;($Y26+$Z26*3),BL$1&lt;=($Y26+$Z26*4)),($T26*(1+$Z$1)^($Z26*4))/$Z26,IF(AND($G26=1,BL$1&lt;=$N26),0,IF(AND($G26=1,BL$1&gt;$N26,BL$1&lt;=($Y26+$Z26)),-1*PMT(VLOOKUP($P26,'9 - Finance Strategy Parameters'!$B$3:$C$6,2)/12,$Z26*12,$M26),IF(AND($G26=1,BL$1&gt;($Y26+$Z26),BL$1&lt;=($Y26+$Z26*2)),-1*PMT(VLOOKUP($P26,'9 - Finance Strategy Parameters'!$B$3:$C$6,2)/12,$Z26*12,$M26*(1+$Z$1)^($Z26*2)),IF(AND($G26=1,BL$1&gt;($Y26+$Z26*2),BL$1&lt;=($Y26+$Z26*3)),-1*PMT(VLOOKUP($P26,'9 - Finance Strategy Parameters'!$B$3:$C$6,2)/12,$Z26*12,$M26*(1+$Z$1)^($Z26*3)),"FAILURE"))))))))))</f>
        <v>39.186766535345562</v>
      </c>
      <c r="BM26" s="159">
        <f>IF($F26=1,0,IF(AND($H26=1,BM$1&lt;=$Y26),$V26,IF(AND($H26=1,BM$1&gt;$Y26,BM$1&lt;=$Y26+$Z26),($T26*(1+$Z$1)^$Z26)/$Z26,IF(AND($H26=1,BM$1&gt;($Y26+$Z26),BM$1&lt;=($Y26+$Z26*2)),($T26*(1+$Z$1)^($Z26*2))/$Z26,IF(AND($H26=1,BM$1&gt;($Y26+$Z26*2),BM$1&lt;=($Y26+$Z26*3)),($T26*(1+$Z$1)^($Z26*3))/$Z26,IF(AND($H26=1,BM$1&gt;($Y26+$Z26*3),BM$1&lt;=($Y26+$Z26*4)),($T26*(1+$Z$1)^($Z26*4))/$Z26,IF(AND($G26=1,BM$1&lt;=$N26),0,IF(AND($G26=1,BM$1&gt;$N26,BM$1&lt;=($Y26+$Z26)),-1*PMT(VLOOKUP($P26,'9 - Finance Strategy Parameters'!$B$3:$C$6,2)/12,$Z26*12,$M26),IF(AND($G26=1,BM$1&gt;($Y26+$Z26),BM$1&lt;=($Y26+$Z26*2)),-1*PMT(VLOOKUP($P26,'9 - Finance Strategy Parameters'!$B$3:$C$6,2)/12,$Z26*12,$M26*(1+$Z$1)^($Z26*2)),IF(AND($G26=1,BM$1&gt;($Y26+$Z26*2),BM$1&lt;=($Y26+$Z26*3)),-1*PMT(VLOOKUP($P26,'9 - Finance Strategy Parameters'!$B$3:$C$6,2)/12,$Z26*12,$M26*(1+$Z$1)^($Z26*3)),"FAILURE"))))))))))</f>
        <v>39.186766535345562</v>
      </c>
      <c r="BN26" s="159">
        <f>IF($F26=1,0,IF(AND($H26=1,BN$1&lt;=$Y26),$V26,IF(AND($H26=1,BN$1&gt;$Y26,BN$1&lt;=$Y26+$Z26),($T26*(1+$Z$1)^$Z26)/$Z26,IF(AND($H26=1,BN$1&gt;($Y26+$Z26),BN$1&lt;=($Y26+$Z26*2)),($T26*(1+$Z$1)^($Z26*2))/$Z26,IF(AND($H26=1,BN$1&gt;($Y26+$Z26*2),BN$1&lt;=($Y26+$Z26*3)),($T26*(1+$Z$1)^($Z26*3))/$Z26,IF(AND($H26=1,BN$1&gt;($Y26+$Z26*3),BN$1&lt;=($Y26+$Z26*4)),($T26*(1+$Z$1)^($Z26*4))/$Z26,IF(AND($G26=1,BN$1&lt;=$N26),0,IF(AND($G26=1,BN$1&gt;$N26,BN$1&lt;=($Y26+$Z26)),-1*PMT(VLOOKUP($P26,'9 - Finance Strategy Parameters'!$B$3:$C$6,2)/12,$Z26*12,$M26),IF(AND($G26=1,BN$1&gt;($Y26+$Z26),BN$1&lt;=($Y26+$Z26*2)),-1*PMT(VLOOKUP($P26,'9 - Finance Strategy Parameters'!$B$3:$C$6,2)/12,$Z26*12,$M26*(1+$Z$1)^($Z26*2)),IF(AND($G26=1,BN$1&gt;($Y26+$Z26*2),BN$1&lt;=($Y26+$Z26*3)),-1*PMT(VLOOKUP($P26,'9 - Finance Strategy Parameters'!$B$3:$C$6,2)/12,$Z26*12,$M26*(1+$Z$1)^($Z26*3)),"FAILURE"))))))))))</f>
        <v>39.186766535345562</v>
      </c>
      <c r="BO26" s="159">
        <f>IF($F26=1,0,IF(AND($H26=1,BO$1&lt;=$Y26),$V26,IF(AND($H26=1,BO$1&gt;$Y26,BO$1&lt;=$Y26+$Z26),($T26*(1+$Z$1)^$Z26)/$Z26,IF(AND($H26=1,BO$1&gt;($Y26+$Z26),BO$1&lt;=($Y26+$Z26*2)),($T26*(1+$Z$1)^($Z26*2))/$Z26,IF(AND($H26=1,BO$1&gt;($Y26+$Z26*2),BO$1&lt;=($Y26+$Z26*3)),($T26*(1+$Z$1)^($Z26*3))/$Z26,IF(AND($H26=1,BO$1&gt;($Y26+$Z26*3),BO$1&lt;=($Y26+$Z26*4)),($T26*(1+$Z$1)^($Z26*4))/$Z26,IF(AND($G26=1,BO$1&lt;=$N26),0,IF(AND($G26=1,BO$1&gt;$N26,BO$1&lt;=($Y26+$Z26)),-1*PMT(VLOOKUP($P26,'9 - Finance Strategy Parameters'!$B$3:$C$6,2)/12,$Z26*12,$M26),IF(AND($G26=1,BO$1&gt;($Y26+$Z26),BO$1&lt;=($Y26+$Z26*2)),-1*PMT(VLOOKUP($P26,'9 - Finance Strategy Parameters'!$B$3:$C$6,2)/12,$Z26*12,$M26*(1+$Z$1)^($Z26*2)),IF(AND($G26=1,BO$1&gt;($Y26+$Z26*2),BO$1&lt;=($Y26+$Z26*3)),-1*PMT(VLOOKUP($P26,'9 - Finance Strategy Parameters'!$B$3:$C$6,2)/12,$Z26*12,$M26*(1+$Z$1)^($Z26*3)),"FAILURE"))))))))))</f>
        <v>39.186766535345562</v>
      </c>
      <c r="BP26" s="159">
        <f>IF($F26=1,0,IF(AND($H26=1,BP$1&lt;=$Y26),$V26,IF(AND($H26=1,BP$1&gt;$Y26,BP$1&lt;=$Y26+$Z26),($T26*(1+$Z$1)^$Z26)/$Z26,IF(AND($H26=1,BP$1&gt;($Y26+$Z26),BP$1&lt;=($Y26+$Z26*2)),($T26*(1+$Z$1)^($Z26*2))/$Z26,IF(AND($H26=1,BP$1&gt;($Y26+$Z26*2),BP$1&lt;=($Y26+$Z26*3)),($T26*(1+$Z$1)^($Z26*3))/$Z26,IF(AND($H26=1,BP$1&gt;($Y26+$Z26*3),BP$1&lt;=($Y26+$Z26*4)),($T26*(1+$Z$1)^($Z26*4))/$Z26,IF(AND($G26=1,BP$1&lt;=$N26),0,IF(AND($G26=1,BP$1&gt;$N26,BP$1&lt;=($Y26+$Z26)),-1*PMT(VLOOKUP($P26,'9 - Finance Strategy Parameters'!$B$3:$C$6,2)/12,$Z26*12,$M26),IF(AND($G26=1,BP$1&gt;($Y26+$Z26),BP$1&lt;=($Y26+$Z26*2)),-1*PMT(VLOOKUP($P26,'9 - Finance Strategy Parameters'!$B$3:$C$6,2)/12,$Z26*12,$M26*(1+$Z$1)^($Z26*2)),IF(AND($G26=1,BP$1&gt;($Y26+$Z26*2),BP$1&lt;=($Y26+$Z26*3)),-1*PMT(VLOOKUP($P26,'9 - Finance Strategy Parameters'!$B$3:$C$6,2)/12,$Z26*12,$M26*(1+$Z$1)^($Z26*3)),"FAILURE"))))))))))</f>
        <v>39.186766535345562</v>
      </c>
      <c r="BQ26" s="159">
        <f>IF($F26=1,0,IF(AND($H26=1,BQ$1&lt;=$Y26),$V26,IF(AND($H26=1,BQ$1&gt;$Y26,BQ$1&lt;=$Y26+$Z26),($T26*(1+$Z$1)^$Z26)/$Z26,IF(AND($H26=1,BQ$1&gt;($Y26+$Z26),BQ$1&lt;=($Y26+$Z26*2)),($T26*(1+$Z$1)^($Z26*2))/$Z26,IF(AND($H26=1,BQ$1&gt;($Y26+$Z26*2),BQ$1&lt;=($Y26+$Z26*3)),($T26*(1+$Z$1)^($Z26*3))/$Z26,IF(AND($H26=1,BQ$1&gt;($Y26+$Z26*3),BQ$1&lt;=($Y26+$Z26*4)),($T26*(1+$Z$1)^($Z26*4))/$Z26,IF(AND($G26=1,BQ$1&lt;=$N26),0,IF(AND($G26=1,BQ$1&gt;$N26,BQ$1&lt;=($Y26+$Z26)),-1*PMT(VLOOKUP($P26,'9 - Finance Strategy Parameters'!$B$3:$C$6,2)/12,$Z26*12,$M26),IF(AND($G26=1,BQ$1&gt;($Y26+$Z26),BQ$1&lt;=($Y26+$Z26*2)),-1*PMT(VLOOKUP($P26,'9 - Finance Strategy Parameters'!$B$3:$C$6,2)/12,$Z26*12,$M26*(1+$Z$1)^($Z26*2)),IF(AND($G26=1,BQ$1&gt;($Y26+$Z26*2),BQ$1&lt;=($Y26+$Z26*3)),-1*PMT(VLOOKUP($P26,'9 - Finance Strategy Parameters'!$B$3:$C$6,2)/12,$Z26*12,$M26*(1+$Z$1)^($Z26*3)),"FAILURE"))))))))))</f>
        <v>39.186766535345562</v>
      </c>
      <c r="BR26" s="159">
        <f>IF($F26=1,0,IF(AND($H26=1,BR$1&lt;=$Y26),$V26,IF(AND($H26=1,BR$1&gt;$Y26,BR$1&lt;=$Y26+$Z26),($T26*(1+$Z$1)^$Z26)/$Z26,IF(AND($H26=1,BR$1&gt;($Y26+$Z26),BR$1&lt;=($Y26+$Z26*2)),($T26*(1+$Z$1)^($Z26*2))/$Z26,IF(AND($H26=1,BR$1&gt;($Y26+$Z26*2),BR$1&lt;=($Y26+$Z26*3)),($T26*(1+$Z$1)^($Z26*3))/$Z26,IF(AND($H26=1,BR$1&gt;($Y26+$Z26*3),BR$1&lt;=($Y26+$Z26*4)),($T26*(1+$Z$1)^($Z26*4))/$Z26,IF(AND($G26=1,BR$1&lt;=$N26),0,IF(AND($G26=1,BR$1&gt;$N26,BR$1&lt;=($Y26+$Z26)),-1*PMT(VLOOKUP($P26,'9 - Finance Strategy Parameters'!$B$3:$C$6,2)/12,$Z26*12,$M26),IF(AND($G26=1,BR$1&gt;($Y26+$Z26),BR$1&lt;=($Y26+$Z26*2)),-1*PMT(VLOOKUP($P26,'9 - Finance Strategy Parameters'!$B$3:$C$6,2)/12,$Z26*12,$M26*(1+$Z$1)^($Z26*2)),IF(AND($G26=1,BR$1&gt;($Y26+$Z26*2),BR$1&lt;=($Y26+$Z26*3)),-1*PMT(VLOOKUP($P26,'9 - Finance Strategy Parameters'!$B$3:$C$6,2)/12,$Z26*12,$M26*(1+$Z$1)^($Z26*3)),"FAILURE"))))))))))</f>
        <v>39.186766535345562</v>
      </c>
      <c r="BS26" s="159">
        <f>IF($F26=1,0,IF(AND($H26=1,BS$1&lt;=$Y26),$V26,IF(AND($H26=1,BS$1&gt;$Y26,BS$1&lt;=$Y26+$Z26),($T26*(1+$Z$1)^$Z26)/$Z26,IF(AND($H26=1,BS$1&gt;($Y26+$Z26),BS$1&lt;=($Y26+$Z26*2)),($T26*(1+$Z$1)^($Z26*2))/$Z26,IF(AND($H26=1,BS$1&gt;($Y26+$Z26*2),BS$1&lt;=($Y26+$Z26*3)),($T26*(1+$Z$1)^($Z26*3))/$Z26,IF(AND($H26=1,BS$1&gt;($Y26+$Z26*3),BS$1&lt;=($Y26+$Z26*4)),($T26*(1+$Z$1)^($Z26*4))/$Z26,IF(AND($G26=1,BS$1&lt;=$N26),0,IF(AND($G26=1,BS$1&gt;$N26,BS$1&lt;=($Y26+$Z26)),-1*PMT(VLOOKUP($P26,'9 - Finance Strategy Parameters'!$B$3:$C$6,2)/12,$Z26*12,$M26),IF(AND($G26=1,BS$1&gt;($Y26+$Z26),BS$1&lt;=($Y26+$Z26*2)),-1*PMT(VLOOKUP($P26,'9 - Finance Strategy Parameters'!$B$3:$C$6,2)/12,$Z26*12,$M26*(1+$Z$1)^($Z26*2)),IF(AND($G26=1,BS$1&gt;($Y26+$Z26*2),BS$1&lt;=($Y26+$Z26*3)),-1*PMT(VLOOKUP($P26,'9 - Finance Strategy Parameters'!$B$3:$C$6,2)/12,$Z26*12,$M26*(1+$Z$1)^($Z26*3)),"FAILURE"))))))))))</f>
        <v>39.186766535345562</v>
      </c>
      <c r="BT26" s="159">
        <f>IF($F26=1,0,IF(AND($H26=1,BT$1&lt;=$Y26),$V26,IF(AND($H26=1,BT$1&gt;$Y26,BT$1&lt;=$Y26+$Z26),($T26*(1+$Z$1)^$Z26)/$Z26,IF(AND($H26=1,BT$1&gt;($Y26+$Z26),BT$1&lt;=($Y26+$Z26*2)),($T26*(1+$Z$1)^($Z26*2))/$Z26,IF(AND($H26=1,BT$1&gt;($Y26+$Z26*2),BT$1&lt;=($Y26+$Z26*3)),($T26*(1+$Z$1)^($Z26*3))/$Z26,IF(AND($H26=1,BT$1&gt;($Y26+$Z26*3),BT$1&lt;=($Y26+$Z26*4)),($T26*(1+$Z$1)^($Z26*4))/$Z26,IF(AND($G26=1,BT$1&lt;=$N26),0,IF(AND($G26=1,BT$1&gt;$N26,BT$1&lt;=($Y26+$Z26)),-1*PMT(VLOOKUP($P26,'9 - Finance Strategy Parameters'!$B$3:$C$6,2)/12,$Z26*12,$M26),IF(AND($G26=1,BT$1&gt;($Y26+$Z26),BT$1&lt;=($Y26+$Z26*2)),-1*PMT(VLOOKUP($P26,'9 - Finance Strategy Parameters'!$B$3:$C$6,2)/12,$Z26*12,$M26*(1+$Z$1)^($Z26*2)),IF(AND($G26=1,BT$1&gt;($Y26+$Z26*2),BT$1&lt;=($Y26+$Z26*3)),-1*PMT(VLOOKUP($P26,'9 - Finance Strategy Parameters'!$B$3:$C$6,2)/12,$Z26*12,$M26*(1+$Z$1)^($Z26*3)),"FAILURE"))))))))))</f>
        <v>39.186766535345562</v>
      </c>
    </row>
    <row r="27" spans="1:72" ht="30" x14ac:dyDescent="0.25">
      <c r="A27" s="10" t="s">
        <v>34</v>
      </c>
      <c r="B27" s="138">
        <f>INDEX('8-Choosing Asset Strategies'!$B$4:$B$101,MATCH('9 - Financing Strategy'!C27,'8-Choosing Asset Strategies'!$C$4:$C$101,0))</f>
        <v>1</v>
      </c>
      <c r="C27" s="28" t="s">
        <v>144</v>
      </c>
      <c r="D27" s="13" t="str">
        <f>IF(INDEX('8-Choosing Asset Strategies'!$CW$4:$CW$101,MATCH($C27,'8-Choosing Asset Strategies'!$C$4:$C$101,0))=0,"",INDEX('8-Choosing Asset Strategies'!$CW$4:$CW$101,MATCH(C27,'8-Choosing Asset Strategies'!$C$4:$C$101,0)))</f>
        <v>Should be upgraded to 6" line</v>
      </c>
      <c r="E27" s="27"/>
      <c r="F27" s="138"/>
      <c r="G27" s="138">
        <v>1</v>
      </c>
      <c r="H27" s="138"/>
      <c r="J27" s="143" t="str">
        <f>IF(F27=1,ROUND(INDEX('8-Choosing Asset Strategies'!$DL$4:$DL$101,MATCH($C27,'8-Choosing Asset Strategies'!$C$4:$C$101,0)),2),"")</f>
        <v/>
      </c>
      <c r="K27" s="12" t="str">
        <f>IF(F27=1,ROUND(INDEX('8-Choosing Asset Strategies'!$DC$4:$DC$101,MATCH($C27,'8-Choosing Asset Strategies'!$C$4:$C$101,0)),2),"")</f>
        <v/>
      </c>
      <c r="L27" s="12"/>
      <c r="M27" s="143">
        <f>IF(G27=1,ROUND(INDEX('8-Choosing Asset Strategies'!$DL$4:$DL$101,MATCH($C27,'8-Choosing Asset Strategies'!$C$4:$C$101,0)),2),"")</f>
        <v>170188.35</v>
      </c>
      <c r="N27" s="12">
        <f>IF(G27=1,ROUND(INDEX('8-Choosing Asset Strategies'!$DC$4:$DC$101,MATCH($C27,'8-Choosing Asset Strategies'!$C$4:$C$101,0)),2),"")</f>
        <v>15</v>
      </c>
      <c r="O27" s="12">
        <f>IF(G27="","",INDEX('9 - Finance Strategy Parameters'!$H$3:$H$9,MATCH(B27,'9 - Finance Strategy Parameters'!$F$3:$F$9,0)))</f>
        <v>20</v>
      </c>
      <c r="P27" s="12" t="s">
        <v>313</v>
      </c>
      <c r="Q27" s="144">
        <f>IFERROR((M27*INDEX('9 - Finance Strategy Parameters'!$C$3:$C$6,MATCH(P27,'9 - Finance Strategy Parameters'!$B$3:$B$6,0))/12*(1+INDEX('9 - Finance Strategy Parameters'!$C$3:$C$6,MATCH(P27,'9 - Finance Strategy Parameters'!$B$3:$B$6,0))/12)^(O27*12))/((1+INDEX('9 - Finance Strategy Parameters'!$C$3:$C$6,MATCH(P27,'9 - Finance Strategy Parameters'!$B$3:$B$6,0))/12)^(O27*12)-1),"")</f>
        <v>901.83299025377528</v>
      </c>
      <c r="R27" s="144">
        <f t="shared" si="3"/>
        <v>10821.995883045303</v>
      </c>
      <c r="S27" s="12"/>
      <c r="T27" s="143" t="str">
        <f>IF(H27=1,ROUND(INDEX('8-Choosing Asset Strategies'!$DL$4:$DL$101,MATCH($C27,'8-Choosing Asset Strategies'!$C$4:$C$101,0)),2),"")</f>
        <v/>
      </c>
      <c r="U27" s="145" t="str">
        <f>IF(H27=1,ROUND(INDEX('8-Choosing Asset Strategies'!$DC$4:$DC$101,MATCH($C27,'8-Choosing Asset Strategies'!$C$4:$C$101,0)),2),"")</f>
        <v/>
      </c>
      <c r="V27" s="101" t="str">
        <f t="shared" si="1"/>
        <v/>
      </c>
      <c r="W27" s="155" t="str">
        <f t="shared" si="2"/>
        <v/>
      </c>
      <c r="Y27">
        <f>INDEX('8-Choosing Asset Strategies'!$DC$4:$DC$101,MATCH(C27,'8-Choosing Asset Strategies'!$C$4:$C$101,0))</f>
        <v>15</v>
      </c>
      <c r="Z27">
        <f>INDEX('8-Choosing Asset Strategies'!$DA$4:$DA$101,MATCH(C27,'8-Choosing Asset Strategies'!$C$4:$C$101,0))</f>
        <v>35</v>
      </c>
      <c r="AB27" s="159">
        <f>IF($F27=1,0,IF(AND($H27=1,AB$1&lt;=$Y27),$V27,IF(AND($H27=1,AB$1&gt;$Y27,AB$1&lt;=$Y27+$Z27),($T27*(1+$Z$1)^$Z27)/$Z27,IF(AND($H27=1,AB$1&gt;($Y27+$Z27),AB$1&lt;=($Y27+$Z27*2)),($T27*(1+$Z$1)^($Z27*2))/$Z27,IF(AND($H27=1,AB$1&gt;($Y27+$Z27*2),AB$1&lt;=($Y27+$Z27*3)),($T27*(1+$Z$1)^($Z27*3))/$Z27,IF(AND($H27=1,AB$1&gt;($Y27+$Z27*3),AB$1&lt;=($Y27+$Z27*4)),($T27*(1+$Z$1)^($Z27*4))/$Z27,IF(AND($G27=1,AB$1&lt;=$N27),0,IF(AND($G27=1,AB$1&gt;$N27,AB$1&lt;=($Y27+$Z27)),-1*PMT(VLOOKUP($P27,'9 - Finance Strategy Parameters'!$B$3:$C$6,2)/12,$Z27*12,$M27),IF(AND($G27=1,AB$1&gt;($Y27+$Z27),AB$1&lt;=($Y27+$Z27*2)),-1*PMT(VLOOKUP($P27,'9 - Finance Strategy Parameters'!$B$3:$C$6,2)/12,$Z27*12,$M27*(1+$Z$1)^($Z27*2)),IF(AND($G27=1,AB$1&gt;($Y27+$Z27*2),AB$1&lt;=($Y27+$Z27*3)),-1*PMT(VLOOKUP($P27,'9 - Finance Strategy Parameters'!$B$3:$C$6,2)/12,$Z27*12,$M27*(1+$Z$1)^($Z27*3)),"FAILURE"))))))))))</f>
        <v>0</v>
      </c>
      <c r="AC27" s="159">
        <f>IF($F27=1,0,IF(AND($H27=1,AC$1&lt;=$Y27),$V27,IF(AND($H27=1,AC$1&gt;$Y27,AC$1&lt;=$Y27+$Z27),($T27*(1+$Z$1)^$Z27)/$Z27,IF(AND($H27=1,AC$1&gt;($Y27+$Z27),AC$1&lt;=($Y27+$Z27*2)),($T27*(1+$Z$1)^($Z27*2))/$Z27,IF(AND($H27=1,AC$1&gt;($Y27+$Z27*2),AC$1&lt;=($Y27+$Z27*3)),($T27*(1+$Z$1)^($Z27*3))/$Z27,IF(AND($H27=1,AC$1&gt;($Y27+$Z27*3),AC$1&lt;=($Y27+$Z27*4)),($T27*(1+$Z$1)^($Z27*4))/$Z27,IF(AND($G27=1,AC$1&lt;=$N27),0,IF(AND($G27=1,AC$1&gt;$N27,AC$1&lt;=($Y27+$Z27)),-1*PMT(VLOOKUP($P27,'9 - Finance Strategy Parameters'!$B$3:$C$6,2)/12,$Z27*12,$M27),IF(AND($G27=1,AC$1&gt;($Y27+$Z27),AC$1&lt;=($Y27+$Z27*2)),-1*PMT(VLOOKUP($P27,'9 - Finance Strategy Parameters'!$B$3:$C$6,2)/12,$Z27*12,$M27*(1+$Z$1)^($Z27*2)),IF(AND($G27=1,AC$1&gt;($Y27+$Z27*2),AC$1&lt;=($Y27+$Z27*3)),-1*PMT(VLOOKUP($P27,'9 - Finance Strategy Parameters'!$B$3:$C$6,2)/12,$Z27*12,$M27*(1+$Z$1)^($Z27*3)),"FAILURE"))))))))))</f>
        <v>0</v>
      </c>
      <c r="AD27" s="159">
        <f>IF($F27=1,0,IF(AND($H27=1,AD$1&lt;=$Y27),$V27,IF(AND($H27=1,AD$1&gt;$Y27,AD$1&lt;=$Y27+$Z27),($T27*(1+$Z$1)^$Z27)/$Z27,IF(AND($H27=1,AD$1&gt;($Y27+$Z27),AD$1&lt;=($Y27+$Z27*2)),($T27*(1+$Z$1)^($Z27*2))/$Z27,IF(AND($H27=1,AD$1&gt;($Y27+$Z27*2),AD$1&lt;=($Y27+$Z27*3)),($T27*(1+$Z$1)^($Z27*3))/$Z27,IF(AND($H27=1,AD$1&gt;($Y27+$Z27*3),AD$1&lt;=($Y27+$Z27*4)),($T27*(1+$Z$1)^($Z27*4))/$Z27,IF(AND($G27=1,AD$1&lt;=$N27),0,IF(AND($G27=1,AD$1&gt;$N27,AD$1&lt;=($Y27+$Z27)),-1*PMT(VLOOKUP($P27,'9 - Finance Strategy Parameters'!$B$3:$C$6,2)/12,$Z27*12,$M27),IF(AND($G27=1,AD$1&gt;($Y27+$Z27),AD$1&lt;=($Y27+$Z27*2)),-1*PMT(VLOOKUP($P27,'9 - Finance Strategy Parameters'!$B$3:$C$6,2)/12,$Z27*12,$M27*(1+$Z$1)^($Z27*2)),IF(AND($G27=1,AD$1&gt;($Y27+$Z27*2),AD$1&lt;=($Y27+$Z27*3)),-1*PMT(VLOOKUP($P27,'9 - Finance Strategy Parameters'!$B$3:$C$6,2)/12,$Z27*12,$M27*(1+$Z$1)^($Z27*3)),"FAILURE"))))))))))</f>
        <v>0</v>
      </c>
      <c r="AE27" s="159">
        <f>IF($F27=1,0,IF(AND($H27=1,AE$1&lt;=$Y27),$V27,IF(AND($H27=1,AE$1&gt;$Y27,AE$1&lt;=$Y27+$Z27),($T27*(1+$Z$1)^$Z27)/$Z27,IF(AND($H27=1,AE$1&gt;($Y27+$Z27),AE$1&lt;=($Y27+$Z27*2)),($T27*(1+$Z$1)^($Z27*2))/$Z27,IF(AND($H27=1,AE$1&gt;($Y27+$Z27*2),AE$1&lt;=($Y27+$Z27*3)),($T27*(1+$Z$1)^($Z27*3))/$Z27,IF(AND($H27=1,AE$1&gt;($Y27+$Z27*3),AE$1&lt;=($Y27+$Z27*4)),($T27*(1+$Z$1)^($Z27*4))/$Z27,IF(AND($G27=1,AE$1&lt;=$N27),0,IF(AND($G27=1,AE$1&gt;$N27,AE$1&lt;=($Y27+$Z27)),-1*PMT(VLOOKUP($P27,'9 - Finance Strategy Parameters'!$B$3:$C$6,2)/12,$Z27*12,$M27),IF(AND($G27=1,AE$1&gt;($Y27+$Z27),AE$1&lt;=($Y27+$Z27*2)),-1*PMT(VLOOKUP($P27,'9 - Finance Strategy Parameters'!$B$3:$C$6,2)/12,$Z27*12,$M27*(1+$Z$1)^($Z27*2)),IF(AND($G27=1,AE$1&gt;($Y27+$Z27*2),AE$1&lt;=($Y27+$Z27*3)),-1*PMT(VLOOKUP($P27,'9 - Finance Strategy Parameters'!$B$3:$C$6,2)/12,$Z27*12,$M27*(1+$Z$1)^($Z27*3)),"FAILURE"))))))))))</f>
        <v>0</v>
      </c>
      <c r="AF27" s="159">
        <f>IF($F27=1,0,IF(AND($H27=1,AF$1&lt;=$Y27),$V27,IF(AND($H27=1,AF$1&gt;$Y27,AF$1&lt;=$Y27+$Z27),($T27*(1+$Z$1)^$Z27)/$Z27,IF(AND($H27=1,AF$1&gt;($Y27+$Z27),AF$1&lt;=($Y27+$Z27*2)),($T27*(1+$Z$1)^($Z27*2))/$Z27,IF(AND($H27=1,AF$1&gt;($Y27+$Z27*2),AF$1&lt;=($Y27+$Z27*3)),($T27*(1+$Z$1)^($Z27*3))/$Z27,IF(AND($H27=1,AF$1&gt;($Y27+$Z27*3),AF$1&lt;=($Y27+$Z27*4)),($T27*(1+$Z$1)^($Z27*4))/$Z27,IF(AND($G27=1,AF$1&lt;=$N27),0,IF(AND($G27=1,AF$1&gt;$N27,AF$1&lt;=($Y27+$Z27)),-1*PMT(VLOOKUP($P27,'9 - Finance Strategy Parameters'!$B$3:$C$6,2)/12,$Z27*12,$M27),IF(AND($G27=1,AF$1&gt;($Y27+$Z27),AF$1&lt;=($Y27+$Z27*2)),-1*PMT(VLOOKUP($P27,'9 - Finance Strategy Parameters'!$B$3:$C$6,2)/12,$Z27*12,$M27*(1+$Z$1)^($Z27*2)),IF(AND($G27=1,AF$1&gt;($Y27+$Z27*2),AF$1&lt;=($Y27+$Z27*3)),-1*PMT(VLOOKUP($P27,'9 - Finance Strategy Parameters'!$B$3:$C$6,2)/12,$Z27*12,$M27*(1+$Z$1)^($Z27*3)),"FAILURE"))))))))))</f>
        <v>0</v>
      </c>
      <c r="AG27" s="159">
        <f>IF($F27=1,0,IF(AND($H27=1,AG$1&lt;=$Y27),$V27,IF(AND($H27=1,AG$1&gt;$Y27,AG$1&lt;=$Y27+$Z27),($T27*(1+$Z$1)^$Z27)/$Z27,IF(AND($H27=1,AG$1&gt;($Y27+$Z27),AG$1&lt;=($Y27+$Z27*2)),($T27*(1+$Z$1)^($Z27*2))/$Z27,IF(AND($H27=1,AG$1&gt;($Y27+$Z27*2),AG$1&lt;=($Y27+$Z27*3)),($T27*(1+$Z$1)^($Z27*3))/$Z27,IF(AND($H27=1,AG$1&gt;($Y27+$Z27*3),AG$1&lt;=($Y27+$Z27*4)),($T27*(1+$Z$1)^($Z27*4))/$Z27,IF(AND($G27=1,AG$1&lt;=$N27),0,IF(AND($G27=1,AG$1&gt;$N27,AG$1&lt;=($Y27+$Z27)),-1*PMT(VLOOKUP($P27,'9 - Finance Strategy Parameters'!$B$3:$C$6,2)/12,$Z27*12,$M27),IF(AND($G27=1,AG$1&gt;($Y27+$Z27),AG$1&lt;=($Y27+$Z27*2)),-1*PMT(VLOOKUP($P27,'9 - Finance Strategy Parameters'!$B$3:$C$6,2)/12,$Z27*12,$M27*(1+$Z$1)^($Z27*2)),IF(AND($G27=1,AG$1&gt;($Y27+$Z27*2),AG$1&lt;=($Y27+$Z27*3)),-1*PMT(VLOOKUP($P27,'9 - Finance Strategy Parameters'!$B$3:$C$6,2)/12,$Z27*12,$M27*(1+$Z$1)^($Z27*3)),"FAILURE"))))))))))</f>
        <v>0</v>
      </c>
      <c r="AH27" s="159">
        <f>IF($F27=1,0,IF(AND($H27=1,AH$1&lt;=$Y27),$V27,IF(AND($H27=1,AH$1&gt;$Y27,AH$1&lt;=$Y27+$Z27),($T27*(1+$Z$1)^$Z27)/$Z27,IF(AND($H27=1,AH$1&gt;($Y27+$Z27),AH$1&lt;=($Y27+$Z27*2)),($T27*(1+$Z$1)^($Z27*2))/$Z27,IF(AND($H27=1,AH$1&gt;($Y27+$Z27*2),AH$1&lt;=($Y27+$Z27*3)),($T27*(1+$Z$1)^($Z27*3))/$Z27,IF(AND($H27=1,AH$1&gt;($Y27+$Z27*3),AH$1&lt;=($Y27+$Z27*4)),($T27*(1+$Z$1)^($Z27*4))/$Z27,IF(AND($G27=1,AH$1&lt;=$N27),0,IF(AND($G27=1,AH$1&gt;$N27,AH$1&lt;=($Y27+$Z27)),-1*PMT(VLOOKUP($P27,'9 - Finance Strategy Parameters'!$B$3:$C$6,2)/12,$Z27*12,$M27),IF(AND($G27=1,AH$1&gt;($Y27+$Z27),AH$1&lt;=($Y27+$Z27*2)),-1*PMT(VLOOKUP($P27,'9 - Finance Strategy Parameters'!$B$3:$C$6,2)/12,$Z27*12,$M27*(1+$Z$1)^($Z27*2)),IF(AND($G27=1,AH$1&gt;($Y27+$Z27*2),AH$1&lt;=($Y27+$Z27*3)),-1*PMT(VLOOKUP($P27,'9 - Finance Strategy Parameters'!$B$3:$C$6,2)/12,$Z27*12,$M27*(1+$Z$1)^($Z27*3)),"FAILURE"))))))))))</f>
        <v>0</v>
      </c>
      <c r="AI27" s="159">
        <f>IF($F27=1,0,IF(AND($H27=1,AI$1&lt;=$Y27),$V27,IF(AND($H27=1,AI$1&gt;$Y27,AI$1&lt;=$Y27+$Z27),($T27*(1+$Z$1)^$Z27)/$Z27,IF(AND($H27=1,AI$1&gt;($Y27+$Z27),AI$1&lt;=($Y27+$Z27*2)),($T27*(1+$Z$1)^($Z27*2))/$Z27,IF(AND($H27=1,AI$1&gt;($Y27+$Z27*2),AI$1&lt;=($Y27+$Z27*3)),($T27*(1+$Z$1)^($Z27*3))/$Z27,IF(AND($H27=1,AI$1&gt;($Y27+$Z27*3),AI$1&lt;=($Y27+$Z27*4)),($T27*(1+$Z$1)^($Z27*4))/$Z27,IF(AND($G27=1,AI$1&lt;=$N27),0,IF(AND($G27=1,AI$1&gt;$N27,AI$1&lt;=($Y27+$Z27)),-1*PMT(VLOOKUP($P27,'9 - Finance Strategy Parameters'!$B$3:$C$6,2)/12,$Z27*12,$M27),IF(AND($G27=1,AI$1&gt;($Y27+$Z27),AI$1&lt;=($Y27+$Z27*2)),-1*PMT(VLOOKUP($P27,'9 - Finance Strategy Parameters'!$B$3:$C$6,2)/12,$Z27*12,$M27*(1+$Z$1)^($Z27*2)),IF(AND($G27=1,AI$1&gt;($Y27+$Z27*2),AI$1&lt;=($Y27+$Z27*3)),-1*PMT(VLOOKUP($P27,'9 - Finance Strategy Parameters'!$B$3:$C$6,2)/12,$Z27*12,$M27*(1+$Z$1)^($Z27*3)),"FAILURE"))))))))))</f>
        <v>0</v>
      </c>
      <c r="AJ27" s="159">
        <f>IF($F27=1,0,IF(AND($H27=1,AJ$1&lt;=$Y27),$V27,IF(AND($H27=1,AJ$1&gt;$Y27,AJ$1&lt;=$Y27+$Z27),($T27*(1+$Z$1)^$Z27)/$Z27,IF(AND($H27=1,AJ$1&gt;($Y27+$Z27),AJ$1&lt;=($Y27+$Z27*2)),($T27*(1+$Z$1)^($Z27*2))/$Z27,IF(AND($H27=1,AJ$1&gt;($Y27+$Z27*2),AJ$1&lt;=($Y27+$Z27*3)),($T27*(1+$Z$1)^($Z27*3))/$Z27,IF(AND($H27=1,AJ$1&gt;($Y27+$Z27*3),AJ$1&lt;=($Y27+$Z27*4)),($T27*(1+$Z$1)^($Z27*4))/$Z27,IF(AND($G27=1,AJ$1&lt;=$N27),0,IF(AND($G27=1,AJ$1&gt;$N27,AJ$1&lt;=($Y27+$Z27)),-1*PMT(VLOOKUP($P27,'9 - Finance Strategy Parameters'!$B$3:$C$6,2)/12,$Z27*12,$M27),IF(AND($G27=1,AJ$1&gt;($Y27+$Z27),AJ$1&lt;=($Y27+$Z27*2)),-1*PMT(VLOOKUP($P27,'9 - Finance Strategy Parameters'!$B$3:$C$6,2)/12,$Z27*12,$M27*(1+$Z$1)^($Z27*2)),IF(AND($G27=1,AJ$1&gt;($Y27+$Z27*2),AJ$1&lt;=($Y27+$Z27*3)),-1*PMT(VLOOKUP($P27,'9 - Finance Strategy Parameters'!$B$3:$C$6,2)/12,$Z27*12,$M27*(1+$Z$1)^($Z27*3)),"FAILURE"))))))))))</f>
        <v>0</v>
      </c>
      <c r="AK27" s="159">
        <f>IF($F27=1,0,IF(AND($H27=1,AK$1&lt;=$Y27),$V27,IF(AND($H27=1,AK$1&gt;$Y27,AK$1&lt;=$Y27+$Z27),($T27*(1+$Z$1)^$Z27)/$Z27,IF(AND($H27=1,AK$1&gt;($Y27+$Z27),AK$1&lt;=($Y27+$Z27*2)),($T27*(1+$Z$1)^($Z27*2))/$Z27,IF(AND($H27=1,AK$1&gt;($Y27+$Z27*2),AK$1&lt;=($Y27+$Z27*3)),($T27*(1+$Z$1)^($Z27*3))/$Z27,IF(AND($H27=1,AK$1&gt;($Y27+$Z27*3),AK$1&lt;=($Y27+$Z27*4)),($T27*(1+$Z$1)^($Z27*4))/$Z27,IF(AND($G27=1,AK$1&lt;=$N27),0,IF(AND($G27=1,AK$1&gt;$N27,AK$1&lt;=($Y27+$Z27)),-1*PMT(VLOOKUP($P27,'9 - Finance Strategy Parameters'!$B$3:$C$6,2)/12,$Z27*12,$M27),IF(AND($G27=1,AK$1&gt;($Y27+$Z27),AK$1&lt;=($Y27+$Z27*2)),-1*PMT(VLOOKUP($P27,'9 - Finance Strategy Parameters'!$B$3:$C$6,2)/12,$Z27*12,$M27*(1+$Z$1)^($Z27*2)),IF(AND($G27=1,AK$1&gt;($Y27+$Z27*2),AK$1&lt;=($Y27+$Z27*3)),-1*PMT(VLOOKUP($P27,'9 - Finance Strategy Parameters'!$B$3:$C$6,2)/12,$Z27*12,$M27*(1+$Z$1)^($Z27*3)),"FAILURE"))))))))))</f>
        <v>0</v>
      </c>
      <c r="AL27" s="159">
        <f>IF($F27=1,0,IF(AND($H27=1,AL$1&lt;=$Y27),$V27,IF(AND($H27=1,AL$1&gt;$Y27,AL$1&lt;=$Y27+$Z27),($T27*(1+$Z$1)^$Z27)/$Z27,IF(AND($H27=1,AL$1&gt;($Y27+$Z27),AL$1&lt;=($Y27+$Z27*2)),($T27*(1+$Z$1)^($Z27*2))/$Z27,IF(AND($H27=1,AL$1&gt;($Y27+$Z27*2),AL$1&lt;=($Y27+$Z27*3)),($T27*(1+$Z$1)^($Z27*3))/$Z27,IF(AND($H27=1,AL$1&gt;($Y27+$Z27*3),AL$1&lt;=($Y27+$Z27*4)),($T27*(1+$Z$1)^($Z27*4))/$Z27,IF(AND($G27=1,AL$1&lt;=$N27),0,IF(AND($G27=1,AL$1&gt;$N27,AL$1&lt;=($Y27+$Z27)),-1*PMT(VLOOKUP($P27,'9 - Finance Strategy Parameters'!$B$3:$C$6,2)/12,$Z27*12,$M27),IF(AND($G27=1,AL$1&gt;($Y27+$Z27),AL$1&lt;=($Y27+$Z27*2)),-1*PMT(VLOOKUP($P27,'9 - Finance Strategy Parameters'!$B$3:$C$6,2)/12,$Z27*12,$M27*(1+$Z$1)^($Z27*2)),IF(AND($G27=1,AL$1&gt;($Y27+$Z27*2),AL$1&lt;=($Y27+$Z27*3)),-1*PMT(VLOOKUP($P27,'9 - Finance Strategy Parameters'!$B$3:$C$6,2)/12,$Z27*12,$M27*(1+$Z$1)^($Z27*3)),"FAILURE"))))))))))</f>
        <v>0</v>
      </c>
      <c r="AM27" s="159">
        <f>IF($F27=1,0,IF(AND($H27=1,AM$1&lt;=$Y27),$V27,IF(AND($H27=1,AM$1&gt;$Y27,AM$1&lt;=$Y27+$Z27),($T27*(1+$Z$1)^$Z27)/$Z27,IF(AND($H27=1,AM$1&gt;($Y27+$Z27),AM$1&lt;=($Y27+$Z27*2)),($T27*(1+$Z$1)^($Z27*2))/$Z27,IF(AND($H27=1,AM$1&gt;($Y27+$Z27*2),AM$1&lt;=($Y27+$Z27*3)),($T27*(1+$Z$1)^($Z27*3))/$Z27,IF(AND($H27=1,AM$1&gt;($Y27+$Z27*3),AM$1&lt;=($Y27+$Z27*4)),($T27*(1+$Z$1)^($Z27*4))/$Z27,IF(AND($G27=1,AM$1&lt;=$N27),0,IF(AND($G27=1,AM$1&gt;$N27,AM$1&lt;=($Y27+$Z27)),-1*PMT(VLOOKUP($P27,'9 - Finance Strategy Parameters'!$B$3:$C$6,2)/12,$Z27*12,$M27),IF(AND($G27=1,AM$1&gt;($Y27+$Z27),AM$1&lt;=($Y27+$Z27*2)),-1*PMT(VLOOKUP($P27,'9 - Finance Strategy Parameters'!$B$3:$C$6,2)/12,$Z27*12,$M27*(1+$Z$1)^($Z27*2)),IF(AND($G27=1,AM$1&gt;($Y27+$Z27*2),AM$1&lt;=($Y27+$Z27*3)),-1*PMT(VLOOKUP($P27,'9 - Finance Strategy Parameters'!$B$3:$C$6,2)/12,$Z27*12,$M27*(1+$Z$1)^($Z27*3)),"FAILURE"))))))))))</f>
        <v>0</v>
      </c>
      <c r="AN27" s="159">
        <f>IF($F27=1,0,IF(AND($H27=1,AN$1&lt;=$Y27),$V27,IF(AND($H27=1,AN$1&gt;$Y27,AN$1&lt;=$Y27+$Z27),($T27*(1+$Z$1)^$Z27)/$Z27,IF(AND($H27=1,AN$1&gt;($Y27+$Z27),AN$1&lt;=($Y27+$Z27*2)),($T27*(1+$Z$1)^($Z27*2))/$Z27,IF(AND($H27=1,AN$1&gt;($Y27+$Z27*2),AN$1&lt;=($Y27+$Z27*3)),($T27*(1+$Z$1)^($Z27*3))/$Z27,IF(AND($H27=1,AN$1&gt;($Y27+$Z27*3),AN$1&lt;=($Y27+$Z27*4)),($T27*(1+$Z$1)^($Z27*4))/$Z27,IF(AND($G27=1,AN$1&lt;=$N27),0,IF(AND($G27=1,AN$1&gt;$N27,AN$1&lt;=($Y27+$Z27)),-1*PMT(VLOOKUP($P27,'9 - Finance Strategy Parameters'!$B$3:$C$6,2)/12,$Z27*12,$M27),IF(AND($G27=1,AN$1&gt;($Y27+$Z27),AN$1&lt;=($Y27+$Z27*2)),-1*PMT(VLOOKUP($P27,'9 - Finance Strategy Parameters'!$B$3:$C$6,2)/12,$Z27*12,$M27*(1+$Z$1)^($Z27*2)),IF(AND($G27=1,AN$1&gt;($Y27+$Z27*2),AN$1&lt;=($Y27+$Z27*3)),-1*PMT(VLOOKUP($P27,'9 - Finance Strategy Parameters'!$B$3:$C$6,2)/12,$Z27*12,$M27*(1+$Z$1)^($Z27*3)),"FAILURE"))))))))))</f>
        <v>0</v>
      </c>
      <c r="AO27" s="159">
        <f>IF($F27=1,0,IF(AND($H27=1,AO$1&lt;=$Y27),$V27,IF(AND($H27=1,AO$1&gt;$Y27,AO$1&lt;=$Y27+$Z27),($T27*(1+$Z$1)^$Z27)/$Z27,IF(AND($H27=1,AO$1&gt;($Y27+$Z27),AO$1&lt;=($Y27+$Z27*2)),($T27*(1+$Z$1)^($Z27*2))/$Z27,IF(AND($H27=1,AO$1&gt;($Y27+$Z27*2),AO$1&lt;=($Y27+$Z27*3)),($T27*(1+$Z$1)^($Z27*3))/$Z27,IF(AND($H27=1,AO$1&gt;($Y27+$Z27*3),AO$1&lt;=($Y27+$Z27*4)),($T27*(1+$Z$1)^($Z27*4))/$Z27,IF(AND($G27=1,AO$1&lt;=$N27),0,IF(AND($G27=1,AO$1&gt;$N27,AO$1&lt;=($Y27+$Z27)),-1*PMT(VLOOKUP($P27,'9 - Finance Strategy Parameters'!$B$3:$C$6,2)/12,$Z27*12,$M27),IF(AND($G27=1,AO$1&gt;($Y27+$Z27),AO$1&lt;=($Y27+$Z27*2)),-1*PMT(VLOOKUP($P27,'9 - Finance Strategy Parameters'!$B$3:$C$6,2)/12,$Z27*12,$M27*(1+$Z$1)^($Z27*2)),IF(AND($G27=1,AO$1&gt;($Y27+$Z27*2),AO$1&lt;=($Y27+$Z27*3)),-1*PMT(VLOOKUP($P27,'9 - Finance Strategy Parameters'!$B$3:$C$6,2)/12,$Z27*12,$M27*(1+$Z$1)^($Z27*3)),"FAILURE"))))))))))</f>
        <v>0</v>
      </c>
      <c r="AP27" s="159">
        <f>IF($F27=1,0,IF(AND($H27=1,AP$1&lt;=$Y27),$V27,IF(AND($H27=1,AP$1&gt;$Y27,AP$1&lt;=$Y27+$Z27),($T27*(1+$Z$1)^$Z27)/$Z27,IF(AND($H27=1,AP$1&gt;($Y27+$Z27),AP$1&lt;=($Y27+$Z27*2)),($T27*(1+$Z$1)^($Z27*2))/$Z27,IF(AND($H27=1,AP$1&gt;($Y27+$Z27*2),AP$1&lt;=($Y27+$Z27*3)),($T27*(1+$Z$1)^($Z27*3))/$Z27,IF(AND($H27=1,AP$1&gt;($Y27+$Z27*3),AP$1&lt;=($Y27+$Z27*4)),($T27*(1+$Z$1)^($Z27*4))/$Z27,IF(AND($G27=1,AP$1&lt;=$N27),0,IF(AND($G27=1,AP$1&gt;$N27,AP$1&lt;=($Y27+$Z27)),-1*PMT(VLOOKUP($P27,'9 - Finance Strategy Parameters'!$B$3:$C$6,2)/12,$Z27*12,$M27),IF(AND($G27=1,AP$1&gt;($Y27+$Z27),AP$1&lt;=($Y27+$Z27*2)),-1*PMT(VLOOKUP($P27,'9 - Finance Strategy Parameters'!$B$3:$C$6,2)/12,$Z27*12,$M27*(1+$Z$1)^($Z27*2)),IF(AND($G27=1,AP$1&gt;($Y27+$Z27*2),AP$1&lt;=($Y27+$Z27*3)),-1*PMT(VLOOKUP($P27,'9 - Finance Strategy Parameters'!$B$3:$C$6,2)/12,$Z27*12,$M27*(1+$Z$1)^($Z27*3)),"FAILURE"))))))))))</f>
        <v>0</v>
      </c>
      <c r="AQ27" s="159">
        <f>IF($F27=1,0,IF(AND($H27=1,AQ$1&lt;=$Y27),$V27,IF(AND($H27=1,AQ$1&gt;$Y27,AQ$1&lt;=$Y27+$Z27),($T27*(1+$Z$1)^$Z27)/$Z27,IF(AND($H27=1,AQ$1&gt;($Y27+$Z27),AQ$1&lt;=($Y27+$Z27*2)),($T27*(1+$Z$1)^($Z27*2))/$Z27,IF(AND($H27=1,AQ$1&gt;($Y27+$Z27*2),AQ$1&lt;=($Y27+$Z27*3)),($T27*(1+$Z$1)^($Z27*3))/$Z27,IF(AND($H27=1,AQ$1&gt;($Y27+$Z27*3),AQ$1&lt;=($Y27+$Z27*4)),($T27*(1+$Z$1)^($Z27*4))/$Z27,IF(AND($G27=1,AQ$1&lt;=$N27),0,IF(AND($G27=1,AQ$1&gt;$N27,AQ$1&lt;=($Y27+$Z27)),-1*PMT(VLOOKUP($P27,'9 - Finance Strategy Parameters'!$B$3:$C$6,2)/12,$Z27*12,$M27),IF(AND($G27=1,AQ$1&gt;($Y27+$Z27),AQ$1&lt;=($Y27+$Z27*2)),-1*PMT(VLOOKUP($P27,'9 - Finance Strategy Parameters'!$B$3:$C$6,2)/12,$Z27*12,$M27*(1+$Z$1)^($Z27*2)),IF(AND($G27=1,AQ$1&gt;($Y27+$Z27*2),AQ$1&lt;=($Y27+$Z27*3)),-1*PMT(VLOOKUP($P27,'9 - Finance Strategy Parameters'!$B$3:$C$6,2)/12,$Z27*12,$M27*(1+$Z$1)^($Z27*3)),"FAILURE"))))))))))</f>
        <v>608.41520839208556</v>
      </c>
      <c r="AR27" s="159">
        <f>IF($F27=1,0,IF(AND($H27=1,AR$1&lt;=$Y27),$V27,IF(AND($H27=1,AR$1&gt;$Y27,AR$1&lt;=$Y27+$Z27),($T27*(1+$Z$1)^$Z27)/$Z27,IF(AND($H27=1,AR$1&gt;($Y27+$Z27),AR$1&lt;=($Y27+$Z27*2)),($T27*(1+$Z$1)^($Z27*2))/$Z27,IF(AND($H27=1,AR$1&gt;($Y27+$Z27*2),AR$1&lt;=($Y27+$Z27*3)),($T27*(1+$Z$1)^($Z27*3))/$Z27,IF(AND($H27=1,AR$1&gt;($Y27+$Z27*3),AR$1&lt;=($Y27+$Z27*4)),($T27*(1+$Z$1)^($Z27*4))/$Z27,IF(AND($G27=1,AR$1&lt;=$N27),0,IF(AND($G27=1,AR$1&gt;$N27,AR$1&lt;=($Y27+$Z27)),-1*PMT(VLOOKUP($P27,'9 - Finance Strategy Parameters'!$B$3:$C$6,2)/12,$Z27*12,$M27),IF(AND($G27=1,AR$1&gt;($Y27+$Z27),AR$1&lt;=($Y27+$Z27*2)),-1*PMT(VLOOKUP($P27,'9 - Finance Strategy Parameters'!$B$3:$C$6,2)/12,$Z27*12,$M27*(1+$Z$1)^($Z27*2)),IF(AND($G27=1,AR$1&gt;($Y27+$Z27*2),AR$1&lt;=($Y27+$Z27*3)),-1*PMT(VLOOKUP($P27,'9 - Finance Strategy Parameters'!$B$3:$C$6,2)/12,$Z27*12,$M27*(1+$Z$1)^($Z27*3)),"FAILURE"))))))))))</f>
        <v>608.41520839208556</v>
      </c>
      <c r="AS27" s="159">
        <f>IF($F27=1,0,IF(AND($H27=1,AS$1&lt;=$Y27),$V27,IF(AND($H27=1,AS$1&gt;$Y27,AS$1&lt;=$Y27+$Z27),($T27*(1+$Z$1)^$Z27)/$Z27,IF(AND($H27=1,AS$1&gt;($Y27+$Z27),AS$1&lt;=($Y27+$Z27*2)),($T27*(1+$Z$1)^($Z27*2))/$Z27,IF(AND($H27=1,AS$1&gt;($Y27+$Z27*2),AS$1&lt;=($Y27+$Z27*3)),($T27*(1+$Z$1)^($Z27*3))/$Z27,IF(AND($H27=1,AS$1&gt;($Y27+$Z27*3),AS$1&lt;=($Y27+$Z27*4)),($T27*(1+$Z$1)^($Z27*4))/$Z27,IF(AND($G27=1,AS$1&lt;=$N27),0,IF(AND($G27=1,AS$1&gt;$N27,AS$1&lt;=($Y27+$Z27)),-1*PMT(VLOOKUP($P27,'9 - Finance Strategy Parameters'!$B$3:$C$6,2)/12,$Z27*12,$M27),IF(AND($G27=1,AS$1&gt;($Y27+$Z27),AS$1&lt;=($Y27+$Z27*2)),-1*PMT(VLOOKUP($P27,'9 - Finance Strategy Parameters'!$B$3:$C$6,2)/12,$Z27*12,$M27*(1+$Z$1)^($Z27*2)),IF(AND($G27=1,AS$1&gt;($Y27+$Z27*2),AS$1&lt;=($Y27+$Z27*3)),-1*PMT(VLOOKUP($P27,'9 - Finance Strategy Parameters'!$B$3:$C$6,2)/12,$Z27*12,$M27*(1+$Z$1)^($Z27*3)),"FAILURE"))))))))))</f>
        <v>608.41520839208556</v>
      </c>
      <c r="AT27" s="159">
        <f>IF($F27=1,0,IF(AND($H27=1,AT$1&lt;=$Y27),$V27,IF(AND($H27=1,AT$1&gt;$Y27,AT$1&lt;=$Y27+$Z27),($T27*(1+$Z$1)^$Z27)/$Z27,IF(AND($H27=1,AT$1&gt;($Y27+$Z27),AT$1&lt;=($Y27+$Z27*2)),($T27*(1+$Z$1)^($Z27*2))/$Z27,IF(AND($H27=1,AT$1&gt;($Y27+$Z27*2),AT$1&lt;=($Y27+$Z27*3)),($T27*(1+$Z$1)^($Z27*3))/$Z27,IF(AND($H27=1,AT$1&gt;($Y27+$Z27*3),AT$1&lt;=($Y27+$Z27*4)),($T27*(1+$Z$1)^($Z27*4))/$Z27,IF(AND($G27=1,AT$1&lt;=$N27),0,IF(AND($G27=1,AT$1&gt;$N27,AT$1&lt;=($Y27+$Z27)),-1*PMT(VLOOKUP($P27,'9 - Finance Strategy Parameters'!$B$3:$C$6,2)/12,$Z27*12,$M27),IF(AND($G27=1,AT$1&gt;($Y27+$Z27),AT$1&lt;=($Y27+$Z27*2)),-1*PMT(VLOOKUP($P27,'9 - Finance Strategy Parameters'!$B$3:$C$6,2)/12,$Z27*12,$M27*(1+$Z$1)^($Z27*2)),IF(AND($G27=1,AT$1&gt;($Y27+$Z27*2),AT$1&lt;=($Y27+$Z27*3)),-1*PMT(VLOOKUP($P27,'9 - Finance Strategy Parameters'!$B$3:$C$6,2)/12,$Z27*12,$M27*(1+$Z$1)^($Z27*3)),"FAILURE"))))))))))</f>
        <v>608.41520839208556</v>
      </c>
      <c r="AU27" s="159">
        <f>IF($F27=1,0,IF(AND($H27=1,AU$1&lt;=$Y27),$V27,IF(AND($H27=1,AU$1&gt;$Y27,AU$1&lt;=$Y27+$Z27),($T27*(1+$Z$1)^$Z27)/$Z27,IF(AND($H27=1,AU$1&gt;($Y27+$Z27),AU$1&lt;=($Y27+$Z27*2)),($T27*(1+$Z$1)^($Z27*2))/$Z27,IF(AND($H27=1,AU$1&gt;($Y27+$Z27*2),AU$1&lt;=($Y27+$Z27*3)),($T27*(1+$Z$1)^($Z27*3))/$Z27,IF(AND($H27=1,AU$1&gt;($Y27+$Z27*3),AU$1&lt;=($Y27+$Z27*4)),($T27*(1+$Z$1)^($Z27*4))/$Z27,IF(AND($G27=1,AU$1&lt;=$N27),0,IF(AND($G27=1,AU$1&gt;$N27,AU$1&lt;=($Y27+$Z27)),-1*PMT(VLOOKUP($P27,'9 - Finance Strategy Parameters'!$B$3:$C$6,2)/12,$Z27*12,$M27),IF(AND($G27=1,AU$1&gt;($Y27+$Z27),AU$1&lt;=($Y27+$Z27*2)),-1*PMT(VLOOKUP($P27,'9 - Finance Strategy Parameters'!$B$3:$C$6,2)/12,$Z27*12,$M27*(1+$Z$1)^($Z27*2)),IF(AND($G27=1,AU$1&gt;($Y27+$Z27*2),AU$1&lt;=($Y27+$Z27*3)),-1*PMT(VLOOKUP($P27,'9 - Finance Strategy Parameters'!$B$3:$C$6,2)/12,$Z27*12,$M27*(1+$Z$1)^($Z27*3)),"FAILURE"))))))))))</f>
        <v>608.41520839208556</v>
      </c>
      <c r="AV27" s="159">
        <f>IF($F27=1,0,IF(AND($H27=1,AV$1&lt;=$Y27),$V27,IF(AND($H27=1,AV$1&gt;$Y27,AV$1&lt;=$Y27+$Z27),($T27*(1+$Z$1)^$Z27)/$Z27,IF(AND($H27=1,AV$1&gt;($Y27+$Z27),AV$1&lt;=($Y27+$Z27*2)),($T27*(1+$Z$1)^($Z27*2))/$Z27,IF(AND($H27=1,AV$1&gt;($Y27+$Z27*2),AV$1&lt;=($Y27+$Z27*3)),($T27*(1+$Z$1)^($Z27*3))/$Z27,IF(AND($H27=1,AV$1&gt;($Y27+$Z27*3),AV$1&lt;=($Y27+$Z27*4)),($T27*(1+$Z$1)^($Z27*4))/$Z27,IF(AND($G27=1,AV$1&lt;=$N27),0,IF(AND($G27=1,AV$1&gt;$N27,AV$1&lt;=($Y27+$Z27)),-1*PMT(VLOOKUP($P27,'9 - Finance Strategy Parameters'!$B$3:$C$6,2)/12,$Z27*12,$M27),IF(AND($G27=1,AV$1&gt;($Y27+$Z27),AV$1&lt;=($Y27+$Z27*2)),-1*PMT(VLOOKUP($P27,'9 - Finance Strategy Parameters'!$B$3:$C$6,2)/12,$Z27*12,$M27*(1+$Z$1)^($Z27*2)),IF(AND($G27=1,AV$1&gt;($Y27+$Z27*2),AV$1&lt;=($Y27+$Z27*3)),-1*PMT(VLOOKUP($P27,'9 - Finance Strategy Parameters'!$B$3:$C$6,2)/12,$Z27*12,$M27*(1+$Z$1)^($Z27*3)),"FAILURE"))))))))))</f>
        <v>608.41520839208556</v>
      </c>
      <c r="AW27" s="159">
        <f>IF($F27=1,0,IF(AND($H27=1,AW$1&lt;=$Y27),$V27,IF(AND($H27=1,AW$1&gt;$Y27,AW$1&lt;=$Y27+$Z27),($T27*(1+$Z$1)^$Z27)/$Z27,IF(AND($H27=1,AW$1&gt;($Y27+$Z27),AW$1&lt;=($Y27+$Z27*2)),($T27*(1+$Z$1)^($Z27*2))/$Z27,IF(AND($H27=1,AW$1&gt;($Y27+$Z27*2),AW$1&lt;=($Y27+$Z27*3)),($T27*(1+$Z$1)^($Z27*3))/$Z27,IF(AND($H27=1,AW$1&gt;($Y27+$Z27*3),AW$1&lt;=($Y27+$Z27*4)),($T27*(1+$Z$1)^($Z27*4))/$Z27,IF(AND($G27=1,AW$1&lt;=$N27),0,IF(AND($G27=1,AW$1&gt;$N27,AW$1&lt;=($Y27+$Z27)),-1*PMT(VLOOKUP($P27,'9 - Finance Strategy Parameters'!$B$3:$C$6,2)/12,$Z27*12,$M27),IF(AND($G27=1,AW$1&gt;($Y27+$Z27),AW$1&lt;=($Y27+$Z27*2)),-1*PMT(VLOOKUP($P27,'9 - Finance Strategy Parameters'!$B$3:$C$6,2)/12,$Z27*12,$M27*(1+$Z$1)^($Z27*2)),IF(AND($G27=1,AW$1&gt;($Y27+$Z27*2),AW$1&lt;=($Y27+$Z27*3)),-1*PMT(VLOOKUP($P27,'9 - Finance Strategy Parameters'!$B$3:$C$6,2)/12,$Z27*12,$M27*(1+$Z$1)^($Z27*3)),"FAILURE"))))))))))</f>
        <v>608.41520839208556</v>
      </c>
      <c r="AX27" s="159">
        <f>IF($F27=1,0,IF(AND($H27=1,AX$1&lt;=$Y27),$V27,IF(AND($H27=1,AX$1&gt;$Y27,AX$1&lt;=$Y27+$Z27),($T27*(1+$Z$1)^$Z27)/$Z27,IF(AND($H27=1,AX$1&gt;($Y27+$Z27),AX$1&lt;=($Y27+$Z27*2)),($T27*(1+$Z$1)^($Z27*2))/$Z27,IF(AND($H27=1,AX$1&gt;($Y27+$Z27*2),AX$1&lt;=($Y27+$Z27*3)),($T27*(1+$Z$1)^($Z27*3))/$Z27,IF(AND($H27=1,AX$1&gt;($Y27+$Z27*3),AX$1&lt;=($Y27+$Z27*4)),($T27*(1+$Z$1)^($Z27*4))/$Z27,IF(AND($G27=1,AX$1&lt;=$N27),0,IF(AND($G27=1,AX$1&gt;$N27,AX$1&lt;=($Y27+$Z27)),-1*PMT(VLOOKUP($P27,'9 - Finance Strategy Parameters'!$B$3:$C$6,2)/12,$Z27*12,$M27),IF(AND($G27=1,AX$1&gt;($Y27+$Z27),AX$1&lt;=($Y27+$Z27*2)),-1*PMT(VLOOKUP($P27,'9 - Finance Strategy Parameters'!$B$3:$C$6,2)/12,$Z27*12,$M27*(1+$Z$1)^($Z27*2)),IF(AND($G27=1,AX$1&gt;($Y27+$Z27*2),AX$1&lt;=($Y27+$Z27*3)),-1*PMT(VLOOKUP($P27,'9 - Finance Strategy Parameters'!$B$3:$C$6,2)/12,$Z27*12,$M27*(1+$Z$1)^($Z27*3)),"FAILURE"))))))))))</f>
        <v>608.41520839208556</v>
      </c>
      <c r="AY27" s="159">
        <f>IF($F27=1,0,IF(AND($H27=1,AY$1&lt;=$Y27),$V27,IF(AND($H27=1,AY$1&gt;$Y27,AY$1&lt;=$Y27+$Z27),($T27*(1+$Z$1)^$Z27)/$Z27,IF(AND($H27=1,AY$1&gt;($Y27+$Z27),AY$1&lt;=($Y27+$Z27*2)),($T27*(1+$Z$1)^($Z27*2))/$Z27,IF(AND($H27=1,AY$1&gt;($Y27+$Z27*2),AY$1&lt;=($Y27+$Z27*3)),($T27*(1+$Z$1)^($Z27*3))/$Z27,IF(AND($H27=1,AY$1&gt;($Y27+$Z27*3),AY$1&lt;=($Y27+$Z27*4)),($T27*(1+$Z$1)^($Z27*4))/$Z27,IF(AND($G27=1,AY$1&lt;=$N27),0,IF(AND($G27=1,AY$1&gt;$N27,AY$1&lt;=($Y27+$Z27)),-1*PMT(VLOOKUP($P27,'9 - Finance Strategy Parameters'!$B$3:$C$6,2)/12,$Z27*12,$M27),IF(AND($G27=1,AY$1&gt;($Y27+$Z27),AY$1&lt;=($Y27+$Z27*2)),-1*PMT(VLOOKUP($P27,'9 - Finance Strategy Parameters'!$B$3:$C$6,2)/12,$Z27*12,$M27*(1+$Z$1)^($Z27*2)),IF(AND($G27=1,AY$1&gt;($Y27+$Z27*2),AY$1&lt;=($Y27+$Z27*3)),-1*PMT(VLOOKUP($P27,'9 - Finance Strategy Parameters'!$B$3:$C$6,2)/12,$Z27*12,$M27*(1+$Z$1)^($Z27*3)),"FAILURE"))))))))))</f>
        <v>608.41520839208556</v>
      </c>
      <c r="AZ27" s="159">
        <f>IF($F27=1,0,IF(AND($H27=1,AZ$1&lt;=$Y27),$V27,IF(AND($H27=1,AZ$1&gt;$Y27,AZ$1&lt;=$Y27+$Z27),($T27*(1+$Z$1)^$Z27)/$Z27,IF(AND($H27=1,AZ$1&gt;($Y27+$Z27),AZ$1&lt;=($Y27+$Z27*2)),($T27*(1+$Z$1)^($Z27*2))/$Z27,IF(AND($H27=1,AZ$1&gt;($Y27+$Z27*2),AZ$1&lt;=($Y27+$Z27*3)),($T27*(1+$Z$1)^($Z27*3))/$Z27,IF(AND($H27=1,AZ$1&gt;($Y27+$Z27*3),AZ$1&lt;=($Y27+$Z27*4)),($T27*(1+$Z$1)^($Z27*4))/$Z27,IF(AND($G27=1,AZ$1&lt;=$N27),0,IF(AND($G27=1,AZ$1&gt;$N27,AZ$1&lt;=($Y27+$Z27)),-1*PMT(VLOOKUP($P27,'9 - Finance Strategy Parameters'!$B$3:$C$6,2)/12,$Z27*12,$M27),IF(AND($G27=1,AZ$1&gt;($Y27+$Z27),AZ$1&lt;=($Y27+$Z27*2)),-1*PMT(VLOOKUP($P27,'9 - Finance Strategy Parameters'!$B$3:$C$6,2)/12,$Z27*12,$M27*(1+$Z$1)^($Z27*2)),IF(AND($G27=1,AZ$1&gt;($Y27+$Z27*2),AZ$1&lt;=($Y27+$Z27*3)),-1*PMT(VLOOKUP($P27,'9 - Finance Strategy Parameters'!$B$3:$C$6,2)/12,$Z27*12,$M27*(1+$Z$1)^($Z27*3)),"FAILURE"))))))))))</f>
        <v>608.41520839208556</v>
      </c>
      <c r="BA27" s="159">
        <f>IF($F27=1,0,IF(AND($H27=1,BA$1&lt;=$Y27),$V27,IF(AND($H27=1,BA$1&gt;$Y27,BA$1&lt;=$Y27+$Z27),($T27*(1+$Z$1)^$Z27)/$Z27,IF(AND($H27=1,BA$1&gt;($Y27+$Z27),BA$1&lt;=($Y27+$Z27*2)),($T27*(1+$Z$1)^($Z27*2))/$Z27,IF(AND($H27=1,BA$1&gt;($Y27+$Z27*2),BA$1&lt;=($Y27+$Z27*3)),($T27*(1+$Z$1)^($Z27*3))/$Z27,IF(AND($H27=1,BA$1&gt;($Y27+$Z27*3),BA$1&lt;=($Y27+$Z27*4)),($T27*(1+$Z$1)^($Z27*4))/$Z27,IF(AND($G27=1,BA$1&lt;=$N27),0,IF(AND($G27=1,BA$1&gt;$N27,BA$1&lt;=($Y27+$Z27)),-1*PMT(VLOOKUP($P27,'9 - Finance Strategy Parameters'!$B$3:$C$6,2)/12,$Z27*12,$M27),IF(AND($G27=1,BA$1&gt;($Y27+$Z27),BA$1&lt;=($Y27+$Z27*2)),-1*PMT(VLOOKUP($P27,'9 - Finance Strategy Parameters'!$B$3:$C$6,2)/12,$Z27*12,$M27*(1+$Z$1)^($Z27*2)),IF(AND($G27=1,BA$1&gt;($Y27+$Z27*2),BA$1&lt;=($Y27+$Z27*3)),-1*PMT(VLOOKUP($P27,'9 - Finance Strategy Parameters'!$B$3:$C$6,2)/12,$Z27*12,$M27*(1+$Z$1)^($Z27*3)),"FAILURE"))))))))))</f>
        <v>608.41520839208556</v>
      </c>
      <c r="BB27" s="159">
        <f>IF($F27=1,0,IF(AND($H27=1,BB$1&lt;=$Y27),$V27,IF(AND($H27=1,BB$1&gt;$Y27,BB$1&lt;=$Y27+$Z27),($T27*(1+$Z$1)^$Z27)/$Z27,IF(AND($H27=1,BB$1&gt;($Y27+$Z27),BB$1&lt;=($Y27+$Z27*2)),($T27*(1+$Z$1)^($Z27*2))/$Z27,IF(AND($H27=1,BB$1&gt;($Y27+$Z27*2),BB$1&lt;=($Y27+$Z27*3)),($T27*(1+$Z$1)^($Z27*3))/$Z27,IF(AND($H27=1,BB$1&gt;($Y27+$Z27*3),BB$1&lt;=($Y27+$Z27*4)),($T27*(1+$Z$1)^($Z27*4))/$Z27,IF(AND($G27=1,BB$1&lt;=$N27),0,IF(AND($G27=1,BB$1&gt;$N27,BB$1&lt;=($Y27+$Z27)),-1*PMT(VLOOKUP($P27,'9 - Finance Strategy Parameters'!$B$3:$C$6,2)/12,$Z27*12,$M27),IF(AND($G27=1,BB$1&gt;($Y27+$Z27),BB$1&lt;=($Y27+$Z27*2)),-1*PMT(VLOOKUP($P27,'9 - Finance Strategy Parameters'!$B$3:$C$6,2)/12,$Z27*12,$M27*(1+$Z$1)^($Z27*2)),IF(AND($G27=1,BB$1&gt;($Y27+$Z27*2),BB$1&lt;=($Y27+$Z27*3)),-1*PMT(VLOOKUP($P27,'9 - Finance Strategy Parameters'!$B$3:$C$6,2)/12,$Z27*12,$M27*(1+$Z$1)^($Z27*3)),"FAILURE"))))))))))</f>
        <v>608.41520839208556</v>
      </c>
      <c r="BC27" s="159">
        <f>IF($F27=1,0,IF(AND($H27=1,BC$1&lt;=$Y27),$V27,IF(AND($H27=1,BC$1&gt;$Y27,BC$1&lt;=$Y27+$Z27),($T27*(1+$Z$1)^$Z27)/$Z27,IF(AND($H27=1,BC$1&gt;($Y27+$Z27),BC$1&lt;=($Y27+$Z27*2)),($T27*(1+$Z$1)^($Z27*2))/$Z27,IF(AND($H27=1,BC$1&gt;($Y27+$Z27*2),BC$1&lt;=($Y27+$Z27*3)),($T27*(1+$Z$1)^($Z27*3))/$Z27,IF(AND($H27=1,BC$1&gt;($Y27+$Z27*3),BC$1&lt;=($Y27+$Z27*4)),($T27*(1+$Z$1)^($Z27*4))/$Z27,IF(AND($G27=1,BC$1&lt;=$N27),0,IF(AND($G27=1,BC$1&gt;$N27,BC$1&lt;=($Y27+$Z27)),-1*PMT(VLOOKUP($P27,'9 - Finance Strategy Parameters'!$B$3:$C$6,2)/12,$Z27*12,$M27),IF(AND($G27=1,BC$1&gt;($Y27+$Z27),BC$1&lt;=($Y27+$Z27*2)),-1*PMT(VLOOKUP($P27,'9 - Finance Strategy Parameters'!$B$3:$C$6,2)/12,$Z27*12,$M27*(1+$Z$1)^($Z27*2)),IF(AND($G27=1,BC$1&gt;($Y27+$Z27*2),BC$1&lt;=($Y27+$Z27*3)),-1*PMT(VLOOKUP($P27,'9 - Finance Strategy Parameters'!$B$3:$C$6,2)/12,$Z27*12,$M27*(1+$Z$1)^($Z27*3)),"FAILURE"))))))))))</f>
        <v>608.41520839208556</v>
      </c>
      <c r="BD27" s="159">
        <f>IF($F27=1,0,IF(AND($H27=1,BD$1&lt;=$Y27),$V27,IF(AND($H27=1,BD$1&gt;$Y27,BD$1&lt;=$Y27+$Z27),($T27*(1+$Z$1)^$Z27)/$Z27,IF(AND($H27=1,BD$1&gt;($Y27+$Z27),BD$1&lt;=($Y27+$Z27*2)),($T27*(1+$Z$1)^($Z27*2))/$Z27,IF(AND($H27=1,BD$1&gt;($Y27+$Z27*2),BD$1&lt;=($Y27+$Z27*3)),($T27*(1+$Z$1)^($Z27*3))/$Z27,IF(AND($H27=1,BD$1&gt;($Y27+$Z27*3),BD$1&lt;=($Y27+$Z27*4)),($T27*(1+$Z$1)^($Z27*4))/$Z27,IF(AND($G27=1,BD$1&lt;=$N27),0,IF(AND($G27=1,BD$1&gt;$N27,BD$1&lt;=($Y27+$Z27)),-1*PMT(VLOOKUP($P27,'9 - Finance Strategy Parameters'!$B$3:$C$6,2)/12,$Z27*12,$M27),IF(AND($G27=1,BD$1&gt;($Y27+$Z27),BD$1&lt;=($Y27+$Z27*2)),-1*PMT(VLOOKUP($P27,'9 - Finance Strategy Parameters'!$B$3:$C$6,2)/12,$Z27*12,$M27*(1+$Z$1)^($Z27*2)),IF(AND($G27=1,BD$1&gt;($Y27+$Z27*2),BD$1&lt;=($Y27+$Z27*3)),-1*PMT(VLOOKUP($P27,'9 - Finance Strategy Parameters'!$B$3:$C$6,2)/12,$Z27*12,$M27*(1+$Z$1)^($Z27*3)),"FAILURE"))))))))))</f>
        <v>608.41520839208556</v>
      </c>
      <c r="BE27" s="159">
        <f>IF($F27=1,0,IF(AND($H27=1,BE$1&lt;=$Y27),$V27,IF(AND($H27=1,BE$1&gt;$Y27,BE$1&lt;=$Y27+$Z27),($T27*(1+$Z$1)^$Z27)/$Z27,IF(AND($H27=1,BE$1&gt;($Y27+$Z27),BE$1&lt;=($Y27+$Z27*2)),($T27*(1+$Z$1)^($Z27*2))/$Z27,IF(AND($H27=1,BE$1&gt;($Y27+$Z27*2),BE$1&lt;=($Y27+$Z27*3)),($T27*(1+$Z$1)^($Z27*3))/$Z27,IF(AND($H27=1,BE$1&gt;($Y27+$Z27*3),BE$1&lt;=($Y27+$Z27*4)),($T27*(1+$Z$1)^($Z27*4))/$Z27,IF(AND($G27=1,BE$1&lt;=$N27),0,IF(AND($G27=1,BE$1&gt;$N27,BE$1&lt;=($Y27+$Z27)),-1*PMT(VLOOKUP($P27,'9 - Finance Strategy Parameters'!$B$3:$C$6,2)/12,$Z27*12,$M27),IF(AND($G27=1,BE$1&gt;($Y27+$Z27),BE$1&lt;=($Y27+$Z27*2)),-1*PMT(VLOOKUP($P27,'9 - Finance Strategy Parameters'!$B$3:$C$6,2)/12,$Z27*12,$M27*(1+$Z$1)^($Z27*2)),IF(AND($G27=1,BE$1&gt;($Y27+$Z27*2),BE$1&lt;=($Y27+$Z27*3)),-1*PMT(VLOOKUP($P27,'9 - Finance Strategy Parameters'!$B$3:$C$6,2)/12,$Z27*12,$M27*(1+$Z$1)^($Z27*3)),"FAILURE"))))))))))</f>
        <v>608.41520839208556</v>
      </c>
      <c r="BF27" s="159">
        <f>IF($F27=1,0,IF(AND($H27=1,BF$1&lt;=$Y27),$V27,IF(AND($H27=1,BF$1&gt;$Y27,BF$1&lt;=$Y27+$Z27),($T27*(1+$Z$1)^$Z27)/$Z27,IF(AND($H27=1,BF$1&gt;($Y27+$Z27),BF$1&lt;=($Y27+$Z27*2)),($T27*(1+$Z$1)^($Z27*2))/$Z27,IF(AND($H27=1,BF$1&gt;($Y27+$Z27*2),BF$1&lt;=($Y27+$Z27*3)),($T27*(1+$Z$1)^($Z27*3))/$Z27,IF(AND($H27=1,BF$1&gt;($Y27+$Z27*3),BF$1&lt;=($Y27+$Z27*4)),($T27*(1+$Z$1)^($Z27*4))/$Z27,IF(AND($G27=1,BF$1&lt;=$N27),0,IF(AND($G27=1,BF$1&gt;$N27,BF$1&lt;=($Y27+$Z27)),-1*PMT(VLOOKUP($P27,'9 - Finance Strategy Parameters'!$B$3:$C$6,2)/12,$Z27*12,$M27),IF(AND($G27=1,BF$1&gt;($Y27+$Z27),BF$1&lt;=($Y27+$Z27*2)),-1*PMT(VLOOKUP($P27,'9 - Finance Strategy Parameters'!$B$3:$C$6,2)/12,$Z27*12,$M27*(1+$Z$1)^($Z27*2)),IF(AND($G27=1,BF$1&gt;($Y27+$Z27*2),BF$1&lt;=($Y27+$Z27*3)),-1*PMT(VLOOKUP($P27,'9 - Finance Strategy Parameters'!$B$3:$C$6,2)/12,$Z27*12,$M27*(1+$Z$1)^($Z27*3)),"FAILURE"))))))))))</f>
        <v>608.41520839208556</v>
      </c>
      <c r="BG27" s="159">
        <f>IF($F27=1,0,IF(AND($H27=1,BG$1&lt;=$Y27),$V27,IF(AND($H27=1,BG$1&gt;$Y27,BG$1&lt;=$Y27+$Z27),($T27*(1+$Z$1)^$Z27)/$Z27,IF(AND($H27=1,BG$1&gt;($Y27+$Z27),BG$1&lt;=($Y27+$Z27*2)),($T27*(1+$Z$1)^($Z27*2))/$Z27,IF(AND($H27=1,BG$1&gt;($Y27+$Z27*2),BG$1&lt;=($Y27+$Z27*3)),($T27*(1+$Z$1)^($Z27*3))/$Z27,IF(AND($H27=1,BG$1&gt;($Y27+$Z27*3),BG$1&lt;=($Y27+$Z27*4)),($T27*(1+$Z$1)^($Z27*4))/$Z27,IF(AND($G27=1,BG$1&lt;=$N27),0,IF(AND($G27=1,BG$1&gt;$N27,BG$1&lt;=($Y27+$Z27)),-1*PMT(VLOOKUP($P27,'9 - Finance Strategy Parameters'!$B$3:$C$6,2)/12,$Z27*12,$M27),IF(AND($G27=1,BG$1&gt;($Y27+$Z27),BG$1&lt;=($Y27+$Z27*2)),-1*PMT(VLOOKUP($P27,'9 - Finance Strategy Parameters'!$B$3:$C$6,2)/12,$Z27*12,$M27*(1+$Z$1)^($Z27*2)),IF(AND($G27=1,BG$1&gt;($Y27+$Z27*2),BG$1&lt;=($Y27+$Z27*3)),-1*PMT(VLOOKUP($P27,'9 - Finance Strategy Parameters'!$B$3:$C$6,2)/12,$Z27*12,$M27*(1+$Z$1)^($Z27*3)),"FAILURE"))))))))))</f>
        <v>608.41520839208556</v>
      </c>
      <c r="BH27" s="159">
        <f>IF($F27=1,0,IF(AND($H27=1,BH$1&lt;=$Y27),$V27,IF(AND($H27=1,BH$1&gt;$Y27,BH$1&lt;=$Y27+$Z27),($T27*(1+$Z$1)^$Z27)/$Z27,IF(AND($H27=1,BH$1&gt;($Y27+$Z27),BH$1&lt;=($Y27+$Z27*2)),($T27*(1+$Z$1)^($Z27*2))/$Z27,IF(AND($H27=1,BH$1&gt;($Y27+$Z27*2),BH$1&lt;=($Y27+$Z27*3)),($T27*(1+$Z$1)^($Z27*3))/$Z27,IF(AND($H27=1,BH$1&gt;($Y27+$Z27*3),BH$1&lt;=($Y27+$Z27*4)),($T27*(1+$Z$1)^($Z27*4))/$Z27,IF(AND($G27=1,BH$1&lt;=$N27),0,IF(AND($G27=1,BH$1&gt;$N27,BH$1&lt;=($Y27+$Z27)),-1*PMT(VLOOKUP($P27,'9 - Finance Strategy Parameters'!$B$3:$C$6,2)/12,$Z27*12,$M27),IF(AND($G27=1,BH$1&gt;($Y27+$Z27),BH$1&lt;=($Y27+$Z27*2)),-1*PMT(VLOOKUP($P27,'9 - Finance Strategy Parameters'!$B$3:$C$6,2)/12,$Z27*12,$M27*(1+$Z$1)^($Z27*2)),IF(AND($G27=1,BH$1&gt;($Y27+$Z27*2),BH$1&lt;=($Y27+$Z27*3)),-1*PMT(VLOOKUP($P27,'9 - Finance Strategy Parameters'!$B$3:$C$6,2)/12,$Z27*12,$M27*(1+$Z$1)^($Z27*3)),"FAILURE"))))))))))</f>
        <v>608.41520839208556</v>
      </c>
      <c r="BI27" s="159">
        <f>IF($F27=1,0,IF(AND($H27=1,BI$1&lt;=$Y27),$V27,IF(AND($H27=1,BI$1&gt;$Y27,BI$1&lt;=$Y27+$Z27),($T27*(1+$Z$1)^$Z27)/$Z27,IF(AND($H27=1,BI$1&gt;($Y27+$Z27),BI$1&lt;=($Y27+$Z27*2)),($T27*(1+$Z$1)^($Z27*2))/$Z27,IF(AND($H27=1,BI$1&gt;($Y27+$Z27*2),BI$1&lt;=($Y27+$Z27*3)),($T27*(1+$Z$1)^($Z27*3))/$Z27,IF(AND($H27=1,BI$1&gt;($Y27+$Z27*3),BI$1&lt;=($Y27+$Z27*4)),($T27*(1+$Z$1)^($Z27*4))/$Z27,IF(AND($G27=1,BI$1&lt;=$N27),0,IF(AND($G27=1,BI$1&gt;$N27,BI$1&lt;=($Y27+$Z27)),-1*PMT(VLOOKUP($P27,'9 - Finance Strategy Parameters'!$B$3:$C$6,2)/12,$Z27*12,$M27),IF(AND($G27=1,BI$1&gt;($Y27+$Z27),BI$1&lt;=($Y27+$Z27*2)),-1*PMT(VLOOKUP($P27,'9 - Finance Strategy Parameters'!$B$3:$C$6,2)/12,$Z27*12,$M27*(1+$Z$1)^($Z27*2)),IF(AND($G27=1,BI$1&gt;($Y27+$Z27*2),BI$1&lt;=($Y27+$Z27*3)),-1*PMT(VLOOKUP($P27,'9 - Finance Strategy Parameters'!$B$3:$C$6,2)/12,$Z27*12,$M27*(1+$Z$1)^($Z27*3)),"FAILURE"))))))))))</f>
        <v>608.41520839208556</v>
      </c>
      <c r="BJ27" s="159">
        <f>IF($F27=1,0,IF(AND($H27=1,BJ$1&lt;=$Y27),$V27,IF(AND($H27=1,BJ$1&gt;$Y27,BJ$1&lt;=$Y27+$Z27),($T27*(1+$Z$1)^$Z27)/$Z27,IF(AND($H27=1,BJ$1&gt;($Y27+$Z27),BJ$1&lt;=($Y27+$Z27*2)),($T27*(1+$Z$1)^($Z27*2))/$Z27,IF(AND($H27=1,BJ$1&gt;($Y27+$Z27*2),BJ$1&lt;=($Y27+$Z27*3)),($T27*(1+$Z$1)^($Z27*3))/$Z27,IF(AND($H27=1,BJ$1&gt;($Y27+$Z27*3),BJ$1&lt;=($Y27+$Z27*4)),($T27*(1+$Z$1)^($Z27*4))/$Z27,IF(AND($G27=1,BJ$1&lt;=$N27),0,IF(AND($G27=1,BJ$1&gt;$N27,BJ$1&lt;=($Y27+$Z27)),-1*PMT(VLOOKUP($P27,'9 - Finance Strategy Parameters'!$B$3:$C$6,2)/12,$Z27*12,$M27),IF(AND($G27=1,BJ$1&gt;($Y27+$Z27),BJ$1&lt;=($Y27+$Z27*2)),-1*PMT(VLOOKUP($P27,'9 - Finance Strategy Parameters'!$B$3:$C$6,2)/12,$Z27*12,$M27*(1+$Z$1)^($Z27*2)),IF(AND($G27=1,BJ$1&gt;($Y27+$Z27*2),BJ$1&lt;=($Y27+$Z27*3)),-1*PMT(VLOOKUP($P27,'9 - Finance Strategy Parameters'!$B$3:$C$6,2)/12,$Z27*12,$M27*(1+$Z$1)^($Z27*3)),"FAILURE"))))))))))</f>
        <v>608.41520839208556</v>
      </c>
      <c r="BK27" s="159">
        <f>IF($F27=1,0,IF(AND($H27=1,BK$1&lt;=$Y27),$V27,IF(AND($H27=1,BK$1&gt;$Y27,BK$1&lt;=$Y27+$Z27),($T27*(1+$Z$1)^$Z27)/$Z27,IF(AND($H27=1,BK$1&gt;($Y27+$Z27),BK$1&lt;=($Y27+$Z27*2)),($T27*(1+$Z$1)^($Z27*2))/$Z27,IF(AND($H27=1,BK$1&gt;($Y27+$Z27*2),BK$1&lt;=($Y27+$Z27*3)),($T27*(1+$Z$1)^($Z27*3))/$Z27,IF(AND($H27=1,BK$1&gt;($Y27+$Z27*3),BK$1&lt;=($Y27+$Z27*4)),($T27*(1+$Z$1)^($Z27*4))/$Z27,IF(AND($G27=1,BK$1&lt;=$N27),0,IF(AND($G27=1,BK$1&gt;$N27,BK$1&lt;=($Y27+$Z27)),-1*PMT(VLOOKUP($P27,'9 - Finance Strategy Parameters'!$B$3:$C$6,2)/12,$Z27*12,$M27),IF(AND($G27=1,BK$1&gt;($Y27+$Z27),BK$1&lt;=($Y27+$Z27*2)),-1*PMT(VLOOKUP($P27,'9 - Finance Strategy Parameters'!$B$3:$C$6,2)/12,$Z27*12,$M27*(1+$Z$1)^($Z27*2)),IF(AND($G27=1,BK$1&gt;($Y27+$Z27*2),BK$1&lt;=($Y27+$Z27*3)),-1*PMT(VLOOKUP($P27,'9 - Finance Strategy Parameters'!$B$3:$C$6,2)/12,$Z27*12,$M27*(1+$Z$1)^($Z27*3)),"FAILURE"))))))))))</f>
        <v>608.41520839208556</v>
      </c>
      <c r="BL27" s="159">
        <f>IF($F27=1,0,IF(AND($H27=1,BL$1&lt;=$Y27),$V27,IF(AND($H27=1,BL$1&gt;$Y27,BL$1&lt;=$Y27+$Z27),($T27*(1+$Z$1)^$Z27)/$Z27,IF(AND($H27=1,BL$1&gt;($Y27+$Z27),BL$1&lt;=($Y27+$Z27*2)),($T27*(1+$Z$1)^($Z27*2))/$Z27,IF(AND($H27=1,BL$1&gt;($Y27+$Z27*2),BL$1&lt;=($Y27+$Z27*3)),($T27*(1+$Z$1)^($Z27*3))/$Z27,IF(AND($H27=1,BL$1&gt;($Y27+$Z27*3),BL$1&lt;=($Y27+$Z27*4)),($T27*(1+$Z$1)^($Z27*4))/$Z27,IF(AND($G27=1,BL$1&lt;=$N27),0,IF(AND($G27=1,BL$1&gt;$N27,BL$1&lt;=($Y27+$Z27)),-1*PMT(VLOOKUP($P27,'9 - Finance Strategy Parameters'!$B$3:$C$6,2)/12,$Z27*12,$M27),IF(AND($G27=1,BL$1&gt;($Y27+$Z27),BL$1&lt;=($Y27+$Z27*2)),-1*PMT(VLOOKUP($P27,'9 - Finance Strategy Parameters'!$B$3:$C$6,2)/12,$Z27*12,$M27*(1+$Z$1)^($Z27*2)),IF(AND($G27=1,BL$1&gt;($Y27+$Z27*2),BL$1&lt;=($Y27+$Z27*3)),-1*PMT(VLOOKUP($P27,'9 - Finance Strategy Parameters'!$B$3:$C$6,2)/12,$Z27*12,$M27*(1+$Z$1)^($Z27*3)),"FAILURE"))))))))))</f>
        <v>608.41520839208556</v>
      </c>
      <c r="BM27" s="159">
        <f>IF($F27=1,0,IF(AND($H27=1,BM$1&lt;=$Y27),$V27,IF(AND($H27=1,BM$1&gt;$Y27,BM$1&lt;=$Y27+$Z27),($T27*(1+$Z$1)^$Z27)/$Z27,IF(AND($H27=1,BM$1&gt;($Y27+$Z27),BM$1&lt;=($Y27+$Z27*2)),($T27*(1+$Z$1)^($Z27*2))/$Z27,IF(AND($H27=1,BM$1&gt;($Y27+$Z27*2),BM$1&lt;=($Y27+$Z27*3)),($T27*(1+$Z$1)^($Z27*3))/$Z27,IF(AND($H27=1,BM$1&gt;($Y27+$Z27*3),BM$1&lt;=($Y27+$Z27*4)),($T27*(1+$Z$1)^($Z27*4))/$Z27,IF(AND($G27=1,BM$1&lt;=$N27),0,IF(AND($G27=1,BM$1&gt;$N27,BM$1&lt;=($Y27+$Z27)),-1*PMT(VLOOKUP($P27,'9 - Finance Strategy Parameters'!$B$3:$C$6,2)/12,$Z27*12,$M27),IF(AND($G27=1,BM$1&gt;($Y27+$Z27),BM$1&lt;=($Y27+$Z27*2)),-1*PMT(VLOOKUP($P27,'9 - Finance Strategy Parameters'!$B$3:$C$6,2)/12,$Z27*12,$M27*(1+$Z$1)^($Z27*2)),IF(AND($G27=1,BM$1&gt;($Y27+$Z27*2),BM$1&lt;=($Y27+$Z27*3)),-1*PMT(VLOOKUP($P27,'9 - Finance Strategy Parameters'!$B$3:$C$6,2)/12,$Z27*12,$M27*(1+$Z$1)^($Z27*3)),"FAILURE"))))))))))</f>
        <v>608.41520839208556</v>
      </c>
      <c r="BN27" s="159">
        <f>IF($F27=1,0,IF(AND($H27=1,BN$1&lt;=$Y27),$V27,IF(AND($H27=1,BN$1&gt;$Y27,BN$1&lt;=$Y27+$Z27),($T27*(1+$Z$1)^$Z27)/$Z27,IF(AND($H27=1,BN$1&gt;($Y27+$Z27),BN$1&lt;=($Y27+$Z27*2)),($T27*(1+$Z$1)^($Z27*2))/$Z27,IF(AND($H27=1,BN$1&gt;($Y27+$Z27*2),BN$1&lt;=($Y27+$Z27*3)),($T27*(1+$Z$1)^($Z27*3))/$Z27,IF(AND($H27=1,BN$1&gt;($Y27+$Z27*3),BN$1&lt;=($Y27+$Z27*4)),($T27*(1+$Z$1)^($Z27*4))/$Z27,IF(AND($G27=1,BN$1&lt;=$N27),0,IF(AND($G27=1,BN$1&gt;$N27,BN$1&lt;=($Y27+$Z27)),-1*PMT(VLOOKUP($P27,'9 - Finance Strategy Parameters'!$B$3:$C$6,2)/12,$Z27*12,$M27),IF(AND($G27=1,BN$1&gt;($Y27+$Z27),BN$1&lt;=($Y27+$Z27*2)),-1*PMT(VLOOKUP($P27,'9 - Finance Strategy Parameters'!$B$3:$C$6,2)/12,$Z27*12,$M27*(1+$Z$1)^($Z27*2)),IF(AND($G27=1,BN$1&gt;($Y27+$Z27*2),BN$1&lt;=($Y27+$Z27*3)),-1*PMT(VLOOKUP($P27,'9 - Finance Strategy Parameters'!$B$3:$C$6,2)/12,$Z27*12,$M27*(1+$Z$1)^($Z27*3)),"FAILURE"))))))))))</f>
        <v>608.41520839208556</v>
      </c>
      <c r="BO27" s="159">
        <f>IF($F27=1,0,IF(AND($H27=1,BO$1&lt;=$Y27),$V27,IF(AND($H27=1,BO$1&gt;$Y27,BO$1&lt;=$Y27+$Z27),($T27*(1+$Z$1)^$Z27)/$Z27,IF(AND($H27=1,BO$1&gt;($Y27+$Z27),BO$1&lt;=($Y27+$Z27*2)),($T27*(1+$Z$1)^($Z27*2))/$Z27,IF(AND($H27=1,BO$1&gt;($Y27+$Z27*2),BO$1&lt;=($Y27+$Z27*3)),($T27*(1+$Z$1)^($Z27*3))/$Z27,IF(AND($H27=1,BO$1&gt;($Y27+$Z27*3),BO$1&lt;=($Y27+$Z27*4)),($T27*(1+$Z$1)^($Z27*4))/$Z27,IF(AND($G27=1,BO$1&lt;=$N27),0,IF(AND($G27=1,BO$1&gt;$N27,BO$1&lt;=($Y27+$Z27)),-1*PMT(VLOOKUP($P27,'9 - Finance Strategy Parameters'!$B$3:$C$6,2)/12,$Z27*12,$M27),IF(AND($G27=1,BO$1&gt;($Y27+$Z27),BO$1&lt;=($Y27+$Z27*2)),-1*PMT(VLOOKUP($P27,'9 - Finance Strategy Parameters'!$B$3:$C$6,2)/12,$Z27*12,$M27*(1+$Z$1)^($Z27*2)),IF(AND($G27=1,BO$1&gt;($Y27+$Z27*2),BO$1&lt;=($Y27+$Z27*3)),-1*PMT(VLOOKUP($P27,'9 - Finance Strategy Parameters'!$B$3:$C$6,2)/12,$Z27*12,$M27*(1+$Z$1)^($Z27*3)),"FAILURE"))))))))))</f>
        <v>608.41520839208556</v>
      </c>
      <c r="BP27" s="159">
        <f>IF($F27=1,0,IF(AND($H27=1,BP$1&lt;=$Y27),$V27,IF(AND($H27=1,BP$1&gt;$Y27,BP$1&lt;=$Y27+$Z27),($T27*(1+$Z$1)^$Z27)/$Z27,IF(AND($H27=1,BP$1&gt;($Y27+$Z27),BP$1&lt;=($Y27+$Z27*2)),($T27*(1+$Z$1)^($Z27*2))/$Z27,IF(AND($H27=1,BP$1&gt;($Y27+$Z27*2),BP$1&lt;=($Y27+$Z27*3)),($T27*(1+$Z$1)^($Z27*3))/$Z27,IF(AND($H27=1,BP$1&gt;($Y27+$Z27*3),BP$1&lt;=($Y27+$Z27*4)),($T27*(1+$Z$1)^($Z27*4))/$Z27,IF(AND($G27=1,BP$1&lt;=$N27),0,IF(AND($G27=1,BP$1&gt;$N27,BP$1&lt;=($Y27+$Z27)),-1*PMT(VLOOKUP($P27,'9 - Finance Strategy Parameters'!$B$3:$C$6,2)/12,$Z27*12,$M27),IF(AND($G27=1,BP$1&gt;($Y27+$Z27),BP$1&lt;=($Y27+$Z27*2)),-1*PMT(VLOOKUP($P27,'9 - Finance Strategy Parameters'!$B$3:$C$6,2)/12,$Z27*12,$M27*(1+$Z$1)^($Z27*2)),IF(AND($G27=1,BP$1&gt;($Y27+$Z27*2),BP$1&lt;=($Y27+$Z27*3)),-1*PMT(VLOOKUP($P27,'9 - Finance Strategy Parameters'!$B$3:$C$6,2)/12,$Z27*12,$M27*(1+$Z$1)^($Z27*3)),"FAILURE"))))))))))</f>
        <v>608.41520839208556</v>
      </c>
      <c r="BQ27" s="159">
        <f>IF($F27=1,0,IF(AND($H27=1,BQ$1&lt;=$Y27),$V27,IF(AND($H27=1,BQ$1&gt;$Y27,BQ$1&lt;=$Y27+$Z27),($T27*(1+$Z$1)^$Z27)/$Z27,IF(AND($H27=1,BQ$1&gt;($Y27+$Z27),BQ$1&lt;=($Y27+$Z27*2)),($T27*(1+$Z$1)^($Z27*2))/$Z27,IF(AND($H27=1,BQ$1&gt;($Y27+$Z27*2),BQ$1&lt;=($Y27+$Z27*3)),($T27*(1+$Z$1)^($Z27*3))/$Z27,IF(AND($H27=1,BQ$1&gt;($Y27+$Z27*3),BQ$1&lt;=($Y27+$Z27*4)),($T27*(1+$Z$1)^($Z27*4))/$Z27,IF(AND($G27=1,BQ$1&lt;=$N27),0,IF(AND($G27=1,BQ$1&gt;$N27,BQ$1&lt;=($Y27+$Z27)),-1*PMT(VLOOKUP($P27,'9 - Finance Strategy Parameters'!$B$3:$C$6,2)/12,$Z27*12,$M27),IF(AND($G27=1,BQ$1&gt;($Y27+$Z27),BQ$1&lt;=($Y27+$Z27*2)),-1*PMT(VLOOKUP($P27,'9 - Finance Strategy Parameters'!$B$3:$C$6,2)/12,$Z27*12,$M27*(1+$Z$1)^($Z27*2)),IF(AND($G27=1,BQ$1&gt;($Y27+$Z27*2),BQ$1&lt;=($Y27+$Z27*3)),-1*PMT(VLOOKUP($P27,'9 - Finance Strategy Parameters'!$B$3:$C$6,2)/12,$Z27*12,$M27*(1+$Z$1)^($Z27*3)),"FAILURE"))))))))))</f>
        <v>608.41520839208556</v>
      </c>
      <c r="BR27" s="159">
        <f>IF($F27=1,0,IF(AND($H27=1,BR$1&lt;=$Y27),$V27,IF(AND($H27=1,BR$1&gt;$Y27,BR$1&lt;=$Y27+$Z27),($T27*(1+$Z$1)^$Z27)/$Z27,IF(AND($H27=1,BR$1&gt;($Y27+$Z27),BR$1&lt;=($Y27+$Z27*2)),($T27*(1+$Z$1)^($Z27*2))/$Z27,IF(AND($H27=1,BR$1&gt;($Y27+$Z27*2),BR$1&lt;=($Y27+$Z27*3)),($T27*(1+$Z$1)^($Z27*3))/$Z27,IF(AND($H27=1,BR$1&gt;($Y27+$Z27*3),BR$1&lt;=($Y27+$Z27*4)),($T27*(1+$Z$1)^($Z27*4))/$Z27,IF(AND($G27=1,BR$1&lt;=$N27),0,IF(AND($G27=1,BR$1&gt;$N27,BR$1&lt;=($Y27+$Z27)),-1*PMT(VLOOKUP($P27,'9 - Finance Strategy Parameters'!$B$3:$C$6,2)/12,$Z27*12,$M27),IF(AND($G27=1,BR$1&gt;($Y27+$Z27),BR$1&lt;=($Y27+$Z27*2)),-1*PMT(VLOOKUP($P27,'9 - Finance Strategy Parameters'!$B$3:$C$6,2)/12,$Z27*12,$M27*(1+$Z$1)^($Z27*2)),IF(AND($G27=1,BR$1&gt;($Y27+$Z27*2),BR$1&lt;=($Y27+$Z27*3)),-1*PMT(VLOOKUP($P27,'9 - Finance Strategy Parameters'!$B$3:$C$6,2)/12,$Z27*12,$M27*(1+$Z$1)^($Z27*3)),"FAILURE"))))))))))</f>
        <v>608.41520839208556</v>
      </c>
      <c r="BS27" s="159">
        <f>IF($F27=1,0,IF(AND($H27=1,BS$1&lt;=$Y27),$V27,IF(AND($H27=1,BS$1&gt;$Y27,BS$1&lt;=$Y27+$Z27),($T27*(1+$Z$1)^$Z27)/$Z27,IF(AND($H27=1,BS$1&gt;($Y27+$Z27),BS$1&lt;=($Y27+$Z27*2)),($T27*(1+$Z$1)^($Z27*2))/$Z27,IF(AND($H27=1,BS$1&gt;($Y27+$Z27*2),BS$1&lt;=($Y27+$Z27*3)),($T27*(1+$Z$1)^($Z27*3))/$Z27,IF(AND($H27=1,BS$1&gt;($Y27+$Z27*3),BS$1&lt;=($Y27+$Z27*4)),($T27*(1+$Z$1)^($Z27*4))/$Z27,IF(AND($G27=1,BS$1&lt;=$N27),0,IF(AND($G27=1,BS$1&gt;$N27,BS$1&lt;=($Y27+$Z27)),-1*PMT(VLOOKUP($P27,'9 - Finance Strategy Parameters'!$B$3:$C$6,2)/12,$Z27*12,$M27),IF(AND($G27=1,BS$1&gt;($Y27+$Z27),BS$1&lt;=($Y27+$Z27*2)),-1*PMT(VLOOKUP($P27,'9 - Finance Strategy Parameters'!$B$3:$C$6,2)/12,$Z27*12,$M27*(1+$Z$1)^($Z27*2)),IF(AND($G27=1,BS$1&gt;($Y27+$Z27*2),BS$1&lt;=($Y27+$Z27*3)),-1*PMT(VLOOKUP($P27,'9 - Finance Strategy Parameters'!$B$3:$C$6,2)/12,$Z27*12,$M27*(1+$Z$1)^($Z27*3)),"FAILURE"))))))))))</f>
        <v>608.41520839208556</v>
      </c>
      <c r="BT27" s="159">
        <f>IF($F27=1,0,IF(AND($H27=1,BT$1&lt;=$Y27),$V27,IF(AND($H27=1,BT$1&gt;$Y27,BT$1&lt;=$Y27+$Z27),($T27*(1+$Z$1)^$Z27)/$Z27,IF(AND($H27=1,BT$1&gt;($Y27+$Z27),BT$1&lt;=($Y27+$Z27*2)),($T27*(1+$Z$1)^($Z27*2))/$Z27,IF(AND($H27=1,BT$1&gt;($Y27+$Z27*2),BT$1&lt;=($Y27+$Z27*3)),($T27*(1+$Z$1)^($Z27*3))/$Z27,IF(AND($H27=1,BT$1&gt;($Y27+$Z27*3),BT$1&lt;=($Y27+$Z27*4)),($T27*(1+$Z$1)^($Z27*4))/$Z27,IF(AND($G27=1,BT$1&lt;=$N27),0,IF(AND($G27=1,BT$1&gt;$N27,BT$1&lt;=($Y27+$Z27)),-1*PMT(VLOOKUP($P27,'9 - Finance Strategy Parameters'!$B$3:$C$6,2)/12,$Z27*12,$M27),IF(AND($G27=1,BT$1&gt;($Y27+$Z27),BT$1&lt;=($Y27+$Z27*2)),-1*PMT(VLOOKUP($P27,'9 - Finance Strategy Parameters'!$B$3:$C$6,2)/12,$Z27*12,$M27*(1+$Z$1)^($Z27*2)),IF(AND($G27=1,BT$1&gt;($Y27+$Z27*2),BT$1&lt;=($Y27+$Z27*3)),-1*PMT(VLOOKUP($P27,'9 - Finance Strategy Parameters'!$B$3:$C$6,2)/12,$Z27*12,$M27*(1+$Z$1)^($Z27*3)),"FAILURE"))))))))))</f>
        <v>608.41520839208556</v>
      </c>
    </row>
    <row r="28" spans="1:72" ht="30" x14ac:dyDescent="0.25">
      <c r="A28" s="10" t="s">
        <v>34</v>
      </c>
      <c r="B28" s="138">
        <f>INDEX('8-Choosing Asset Strategies'!$B$4:$B$101,MATCH('9 - Financing Strategy'!C28,'8-Choosing Asset Strategies'!$C$4:$C$101,0))</f>
        <v>1</v>
      </c>
      <c r="C28" s="28" t="s">
        <v>145</v>
      </c>
      <c r="D28" s="13" t="str">
        <f>IF(INDEX('8-Choosing Asset Strategies'!$CW$4:$CW$101,MATCH($C28,'8-Choosing Asset Strategies'!$C$4:$C$101,0))=0,"",INDEX('8-Choosing Asset Strategies'!$CW$4:$CW$101,MATCH(C28,'8-Choosing Asset Strategies'!$C$4:$C$101,0)))</f>
        <v>Should be upgraded to 6" line</v>
      </c>
      <c r="E28" s="27"/>
      <c r="F28" s="138"/>
      <c r="G28" s="138">
        <v>1</v>
      </c>
      <c r="H28" s="138"/>
      <c r="J28" s="143" t="str">
        <f>IF(F28=1,ROUND(INDEX('8-Choosing Asset Strategies'!$DL$4:$DL$101,MATCH($C28,'8-Choosing Asset Strategies'!$C$4:$C$101,0)),2),"")</f>
        <v/>
      </c>
      <c r="K28" s="12" t="str">
        <f>IF(F28=1,ROUND(INDEX('8-Choosing Asset Strategies'!$DC$4:$DC$101,MATCH($C28,'8-Choosing Asset Strategies'!$C$4:$C$101,0)),2),"")</f>
        <v/>
      </c>
      <c r="L28" s="12"/>
      <c r="M28" s="143">
        <f>IF(G28=1,ROUND(INDEX('8-Choosing Asset Strategies'!$DL$4:$DL$101,MATCH($C28,'8-Choosing Asset Strategies'!$C$4:$C$101,0)),2),"")</f>
        <v>283205.44</v>
      </c>
      <c r="N28" s="12">
        <f>IF(G28=1,ROUND(INDEX('8-Choosing Asset Strategies'!$DC$4:$DC$101,MATCH($C28,'8-Choosing Asset Strategies'!$C$4:$C$101,0)),2),"")</f>
        <v>15</v>
      </c>
      <c r="O28" s="12">
        <f>IF(G28="","",INDEX('9 - Finance Strategy Parameters'!$H$3:$H$9,MATCH(B28,'9 - Finance Strategy Parameters'!$F$3:$F$9,0)))</f>
        <v>20</v>
      </c>
      <c r="P28" s="12" t="s">
        <v>313</v>
      </c>
      <c r="Q28" s="144">
        <f>IFERROR((M28*INDEX('9 - Finance Strategy Parameters'!$C$3:$C$6,MATCH(P28,'9 - Finance Strategy Parameters'!$B$3:$B$6,0))/12*(1+INDEX('9 - Finance Strategy Parameters'!$C$3:$C$6,MATCH(P28,'9 - Finance Strategy Parameters'!$B$3:$B$6,0))/12)^(O28*12))/((1+INDEX('9 - Finance Strategy Parameters'!$C$3:$C$6,MATCH(P28,'9 - Finance Strategy Parameters'!$B$3:$B$6,0))/12)^(O28*12)-1),"")</f>
        <v>1500.7138197845863</v>
      </c>
      <c r="R28" s="144">
        <f t="shared" si="3"/>
        <v>18008.565837415037</v>
      </c>
      <c r="S28" s="12"/>
      <c r="T28" s="143" t="str">
        <f>IF(H28=1,ROUND(INDEX('8-Choosing Asset Strategies'!$DL$4:$DL$101,MATCH($C28,'8-Choosing Asset Strategies'!$C$4:$C$101,0)),2),"")</f>
        <v/>
      </c>
      <c r="U28" s="145" t="str">
        <f>IF(H28=1,ROUND(INDEX('8-Choosing Asset Strategies'!$DC$4:$DC$101,MATCH($C28,'8-Choosing Asset Strategies'!$C$4:$C$101,0)),2),"")</f>
        <v/>
      </c>
      <c r="V28" s="101" t="str">
        <f t="shared" si="1"/>
        <v/>
      </c>
      <c r="W28" s="155" t="str">
        <f t="shared" si="2"/>
        <v/>
      </c>
      <c r="Y28">
        <f>INDEX('8-Choosing Asset Strategies'!$DC$4:$DC$101,MATCH(C28,'8-Choosing Asset Strategies'!$C$4:$C$101,0))</f>
        <v>15</v>
      </c>
      <c r="Z28">
        <f>INDEX('8-Choosing Asset Strategies'!$DA$4:$DA$101,MATCH(C28,'8-Choosing Asset Strategies'!$C$4:$C$101,0))</f>
        <v>35</v>
      </c>
      <c r="AB28" s="159">
        <f>IF($F28=1,0,IF(AND($H28=1,AB$1&lt;=$Y28),$V28,IF(AND($H28=1,AB$1&gt;$Y28,AB$1&lt;=$Y28+$Z28),($T28*(1+$Z$1)^$Z28)/$Z28,IF(AND($H28=1,AB$1&gt;($Y28+$Z28),AB$1&lt;=($Y28+$Z28*2)),($T28*(1+$Z$1)^($Z28*2))/$Z28,IF(AND($H28=1,AB$1&gt;($Y28+$Z28*2),AB$1&lt;=($Y28+$Z28*3)),($T28*(1+$Z$1)^($Z28*3))/$Z28,IF(AND($H28=1,AB$1&gt;($Y28+$Z28*3),AB$1&lt;=($Y28+$Z28*4)),($T28*(1+$Z$1)^($Z28*4))/$Z28,IF(AND($G28=1,AB$1&lt;=$N28),0,IF(AND($G28=1,AB$1&gt;$N28,AB$1&lt;=($Y28+$Z28)),-1*PMT(VLOOKUP($P28,'9 - Finance Strategy Parameters'!$B$3:$C$6,2)/12,$Z28*12,$M28),IF(AND($G28=1,AB$1&gt;($Y28+$Z28),AB$1&lt;=($Y28+$Z28*2)),-1*PMT(VLOOKUP($P28,'9 - Finance Strategy Parameters'!$B$3:$C$6,2)/12,$Z28*12,$M28*(1+$Z$1)^($Z28*2)),IF(AND($G28=1,AB$1&gt;($Y28+$Z28*2),AB$1&lt;=($Y28+$Z28*3)),-1*PMT(VLOOKUP($P28,'9 - Finance Strategy Parameters'!$B$3:$C$6,2)/12,$Z28*12,$M28*(1+$Z$1)^($Z28*3)),"FAILURE"))))))))))</f>
        <v>0</v>
      </c>
      <c r="AC28" s="159">
        <f>IF($F28=1,0,IF(AND($H28=1,AC$1&lt;=$Y28),$V28,IF(AND($H28=1,AC$1&gt;$Y28,AC$1&lt;=$Y28+$Z28),($T28*(1+$Z$1)^$Z28)/$Z28,IF(AND($H28=1,AC$1&gt;($Y28+$Z28),AC$1&lt;=($Y28+$Z28*2)),($T28*(1+$Z$1)^($Z28*2))/$Z28,IF(AND($H28=1,AC$1&gt;($Y28+$Z28*2),AC$1&lt;=($Y28+$Z28*3)),($T28*(1+$Z$1)^($Z28*3))/$Z28,IF(AND($H28=1,AC$1&gt;($Y28+$Z28*3),AC$1&lt;=($Y28+$Z28*4)),($T28*(1+$Z$1)^($Z28*4))/$Z28,IF(AND($G28=1,AC$1&lt;=$N28),0,IF(AND($G28=1,AC$1&gt;$N28,AC$1&lt;=($Y28+$Z28)),-1*PMT(VLOOKUP($P28,'9 - Finance Strategy Parameters'!$B$3:$C$6,2)/12,$Z28*12,$M28),IF(AND($G28=1,AC$1&gt;($Y28+$Z28),AC$1&lt;=($Y28+$Z28*2)),-1*PMT(VLOOKUP($P28,'9 - Finance Strategy Parameters'!$B$3:$C$6,2)/12,$Z28*12,$M28*(1+$Z$1)^($Z28*2)),IF(AND($G28=1,AC$1&gt;($Y28+$Z28*2),AC$1&lt;=($Y28+$Z28*3)),-1*PMT(VLOOKUP($P28,'9 - Finance Strategy Parameters'!$B$3:$C$6,2)/12,$Z28*12,$M28*(1+$Z$1)^($Z28*3)),"FAILURE"))))))))))</f>
        <v>0</v>
      </c>
      <c r="AD28" s="159">
        <f>IF($F28=1,0,IF(AND($H28=1,AD$1&lt;=$Y28),$V28,IF(AND($H28=1,AD$1&gt;$Y28,AD$1&lt;=$Y28+$Z28),($T28*(1+$Z$1)^$Z28)/$Z28,IF(AND($H28=1,AD$1&gt;($Y28+$Z28),AD$1&lt;=($Y28+$Z28*2)),($T28*(1+$Z$1)^($Z28*2))/$Z28,IF(AND($H28=1,AD$1&gt;($Y28+$Z28*2),AD$1&lt;=($Y28+$Z28*3)),($T28*(1+$Z$1)^($Z28*3))/$Z28,IF(AND($H28=1,AD$1&gt;($Y28+$Z28*3),AD$1&lt;=($Y28+$Z28*4)),($T28*(1+$Z$1)^($Z28*4))/$Z28,IF(AND($G28=1,AD$1&lt;=$N28),0,IF(AND($G28=1,AD$1&gt;$N28,AD$1&lt;=($Y28+$Z28)),-1*PMT(VLOOKUP($P28,'9 - Finance Strategy Parameters'!$B$3:$C$6,2)/12,$Z28*12,$M28),IF(AND($G28=1,AD$1&gt;($Y28+$Z28),AD$1&lt;=($Y28+$Z28*2)),-1*PMT(VLOOKUP($P28,'9 - Finance Strategy Parameters'!$B$3:$C$6,2)/12,$Z28*12,$M28*(1+$Z$1)^($Z28*2)),IF(AND($G28=1,AD$1&gt;($Y28+$Z28*2),AD$1&lt;=($Y28+$Z28*3)),-1*PMT(VLOOKUP($P28,'9 - Finance Strategy Parameters'!$B$3:$C$6,2)/12,$Z28*12,$M28*(1+$Z$1)^($Z28*3)),"FAILURE"))))))))))</f>
        <v>0</v>
      </c>
      <c r="AE28" s="159">
        <f>IF($F28=1,0,IF(AND($H28=1,AE$1&lt;=$Y28),$V28,IF(AND($H28=1,AE$1&gt;$Y28,AE$1&lt;=$Y28+$Z28),($T28*(1+$Z$1)^$Z28)/$Z28,IF(AND($H28=1,AE$1&gt;($Y28+$Z28),AE$1&lt;=($Y28+$Z28*2)),($T28*(1+$Z$1)^($Z28*2))/$Z28,IF(AND($H28=1,AE$1&gt;($Y28+$Z28*2),AE$1&lt;=($Y28+$Z28*3)),($T28*(1+$Z$1)^($Z28*3))/$Z28,IF(AND($H28=1,AE$1&gt;($Y28+$Z28*3),AE$1&lt;=($Y28+$Z28*4)),($T28*(1+$Z$1)^($Z28*4))/$Z28,IF(AND($G28=1,AE$1&lt;=$N28),0,IF(AND($G28=1,AE$1&gt;$N28,AE$1&lt;=($Y28+$Z28)),-1*PMT(VLOOKUP($P28,'9 - Finance Strategy Parameters'!$B$3:$C$6,2)/12,$Z28*12,$M28),IF(AND($G28=1,AE$1&gt;($Y28+$Z28),AE$1&lt;=($Y28+$Z28*2)),-1*PMT(VLOOKUP($P28,'9 - Finance Strategy Parameters'!$B$3:$C$6,2)/12,$Z28*12,$M28*(1+$Z$1)^($Z28*2)),IF(AND($G28=1,AE$1&gt;($Y28+$Z28*2),AE$1&lt;=($Y28+$Z28*3)),-1*PMT(VLOOKUP($P28,'9 - Finance Strategy Parameters'!$B$3:$C$6,2)/12,$Z28*12,$M28*(1+$Z$1)^($Z28*3)),"FAILURE"))))))))))</f>
        <v>0</v>
      </c>
      <c r="AF28" s="159">
        <f>IF($F28=1,0,IF(AND($H28=1,AF$1&lt;=$Y28),$V28,IF(AND($H28=1,AF$1&gt;$Y28,AF$1&lt;=$Y28+$Z28),($T28*(1+$Z$1)^$Z28)/$Z28,IF(AND($H28=1,AF$1&gt;($Y28+$Z28),AF$1&lt;=($Y28+$Z28*2)),($T28*(1+$Z$1)^($Z28*2))/$Z28,IF(AND($H28=1,AF$1&gt;($Y28+$Z28*2),AF$1&lt;=($Y28+$Z28*3)),($T28*(1+$Z$1)^($Z28*3))/$Z28,IF(AND($H28=1,AF$1&gt;($Y28+$Z28*3),AF$1&lt;=($Y28+$Z28*4)),($T28*(1+$Z$1)^($Z28*4))/$Z28,IF(AND($G28=1,AF$1&lt;=$N28),0,IF(AND($G28=1,AF$1&gt;$N28,AF$1&lt;=($Y28+$Z28)),-1*PMT(VLOOKUP($P28,'9 - Finance Strategy Parameters'!$B$3:$C$6,2)/12,$Z28*12,$M28),IF(AND($G28=1,AF$1&gt;($Y28+$Z28),AF$1&lt;=($Y28+$Z28*2)),-1*PMT(VLOOKUP($P28,'9 - Finance Strategy Parameters'!$B$3:$C$6,2)/12,$Z28*12,$M28*(1+$Z$1)^($Z28*2)),IF(AND($G28=1,AF$1&gt;($Y28+$Z28*2),AF$1&lt;=($Y28+$Z28*3)),-1*PMT(VLOOKUP($P28,'9 - Finance Strategy Parameters'!$B$3:$C$6,2)/12,$Z28*12,$M28*(1+$Z$1)^($Z28*3)),"FAILURE"))))))))))</f>
        <v>0</v>
      </c>
      <c r="AG28" s="159">
        <f>IF($F28=1,0,IF(AND($H28=1,AG$1&lt;=$Y28),$V28,IF(AND($H28=1,AG$1&gt;$Y28,AG$1&lt;=$Y28+$Z28),($T28*(1+$Z$1)^$Z28)/$Z28,IF(AND($H28=1,AG$1&gt;($Y28+$Z28),AG$1&lt;=($Y28+$Z28*2)),($T28*(1+$Z$1)^($Z28*2))/$Z28,IF(AND($H28=1,AG$1&gt;($Y28+$Z28*2),AG$1&lt;=($Y28+$Z28*3)),($T28*(1+$Z$1)^($Z28*3))/$Z28,IF(AND($H28=1,AG$1&gt;($Y28+$Z28*3),AG$1&lt;=($Y28+$Z28*4)),($T28*(1+$Z$1)^($Z28*4))/$Z28,IF(AND($G28=1,AG$1&lt;=$N28),0,IF(AND($G28=1,AG$1&gt;$N28,AG$1&lt;=($Y28+$Z28)),-1*PMT(VLOOKUP($P28,'9 - Finance Strategy Parameters'!$B$3:$C$6,2)/12,$Z28*12,$M28),IF(AND($G28=1,AG$1&gt;($Y28+$Z28),AG$1&lt;=($Y28+$Z28*2)),-1*PMT(VLOOKUP($P28,'9 - Finance Strategy Parameters'!$B$3:$C$6,2)/12,$Z28*12,$M28*(1+$Z$1)^($Z28*2)),IF(AND($G28=1,AG$1&gt;($Y28+$Z28*2),AG$1&lt;=($Y28+$Z28*3)),-1*PMT(VLOOKUP($P28,'9 - Finance Strategy Parameters'!$B$3:$C$6,2)/12,$Z28*12,$M28*(1+$Z$1)^($Z28*3)),"FAILURE"))))))))))</f>
        <v>0</v>
      </c>
      <c r="AH28" s="159">
        <f>IF($F28=1,0,IF(AND($H28=1,AH$1&lt;=$Y28),$V28,IF(AND($H28=1,AH$1&gt;$Y28,AH$1&lt;=$Y28+$Z28),($T28*(1+$Z$1)^$Z28)/$Z28,IF(AND($H28=1,AH$1&gt;($Y28+$Z28),AH$1&lt;=($Y28+$Z28*2)),($T28*(1+$Z$1)^($Z28*2))/$Z28,IF(AND($H28=1,AH$1&gt;($Y28+$Z28*2),AH$1&lt;=($Y28+$Z28*3)),($T28*(1+$Z$1)^($Z28*3))/$Z28,IF(AND($H28=1,AH$1&gt;($Y28+$Z28*3),AH$1&lt;=($Y28+$Z28*4)),($T28*(1+$Z$1)^($Z28*4))/$Z28,IF(AND($G28=1,AH$1&lt;=$N28),0,IF(AND($G28=1,AH$1&gt;$N28,AH$1&lt;=($Y28+$Z28)),-1*PMT(VLOOKUP($P28,'9 - Finance Strategy Parameters'!$B$3:$C$6,2)/12,$Z28*12,$M28),IF(AND($G28=1,AH$1&gt;($Y28+$Z28),AH$1&lt;=($Y28+$Z28*2)),-1*PMT(VLOOKUP($P28,'9 - Finance Strategy Parameters'!$B$3:$C$6,2)/12,$Z28*12,$M28*(1+$Z$1)^($Z28*2)),IF(AND($G28=1,AH$1&gt;($Y28+$Z28*2),AH$1&lt;=($Y28+$Z28*3)),-1*PMT(VLOOKUP($P28,'9 - Finance Strategy Parameters'!$B$3:$C$6,2)/12,$Z28*12,$M28*(1+$Z$1)^($Z28*3)),"FAILURE"))))))))))</f>
        <v>0</v>
      </c>
      <c r="AI28" s="159">
        <f>IF($F28=1,0,IF(AND($H28=1,AI$1&lt;=$Y28),$V28,IF(AND($H28=1,AI$1&gt;$Y28,AI$1&lt;=$Y28+$Z28),($T28*(1+$Z$1)^$Z28)/$Z28,IF(AND($H28=1,AI$1&gt;($Y28+$Z28),AI$1&lt;=($Y28+$Z28*2)),($T28*(1+$Z$1)^($Z28*2))/$Z28,IF(AND($H28=1,AI$1&gt;($Y28+$Z28*2),AI$1&lt;=($Y28+$Z28*3)),($T28*(1+$Z$1)^($Z28*3))/$Z28,IF(AND($H28=1,AI$1&gt;($Y28+$Z28*3),AI$1&lt;=($Y28+$Z28*4)),($T28*(1+$Z$1)^($Z28*4))/$Z28,IF(AND($G28=1,AI$1&lt;=$N28),0,IF(AND($G28=1,AI$1&gt;$N28,AI$1&lt;=($Y28+$Z28)),-1*PMT(VLOOKUP($P28,'9 - Finance Strategy Parameters'!$B$3:$C$6,2)/12,$Z28*12,$M28),IF(AND($G28=1,AI$1&gt;($Y28+$Z28),AI$1&lt;=($Y28+$Z28*2)),-1*PMT(VLOOKUP($P28,'9 - Finance Strategy Parameters'!$B$3:$C$6,2)/12,$Z28*12,$M28*(1+$Z$1)^($Z28*2)),IF(AND($G28=1,AI$1&gt;($Y28+$Z28*2),AI$1&lt;=($Y28+$Z28*3)),-1*PMT(VLOOKUP($P28,'9 - Finance Strategy Parameters'!$B$3:$C$6,2)/12,$Z28*12,$M28*(1+$Z$1)^($Z28*3)),"FAILURE"))))))))))</f>
        <v>0</v>
      </c>
      <c r="AJ28" s="159">
        <f>IF($F28=1,0,IF(AND($H28=1,AJ$1&lt;=$Y28),$V28,IF(AND($H28=1,AJ$1&gt;$Y28,AJ$1&lt;=$Y28+$Z28),($T28*(1+$Z$1)^$Z28)/$Z28,IF(AND($H28=1,AJ$1&gt;($Y28+$Z28),AJ$1&lt;=($Y28+$Z28*2)),($T28*(1+$Z$1)^($Z28*2))/$Z28,IF(AND($H28=1,AJ$1&gt;($Y28+$Z28*2),AJ$1&lt;=($Y28+$Z28*3)),($T28*(1+$Z$1)^($Z28*3))/$Z28,IF(AND($H28=1,AJ$1&gt;($Y28+$Z28*3),AJ$1&lt;=($Y28+$Z28*4)),($T28*(1+$Z$1)^($Z28*4))/$Z28,IF(AND($G28=1,AJ$1&lt;=$N28),0,IF(AND($G28=1,AJ$1&gt;$N28,AJ$1&lt;=($Y28+$Z28)),-1*PMT(VLOOKUP($P28,'9 - Finance Strategy Parameters'!$B$3:$C$6,2)/12,$Z28*12,$M28),IF(AND($G28=1,AJ$1&gt;($Y28+$Z28),AJ$1&lt;=($Y28+$Z28*2)),-1*PMT(VLOOKUP($P28,'9 - Finance Strategy Parameters'!$B$3:$C$6,2)/12,$Z28*12,$M28*(1+$Z$1)^($Z28*2)),IF(AND($G28=1,AJ$1&gt;($Y28+$Z28*2),AJ$1&lt;=($Y28+$Z28*3)),-1*PMT(VLOOKUP($P28,'9 - Finance Strategy Parameters'!$B$3:$C$6,2)/12,$Z28*12,$M28*(1+$Z$1)^($Z28*3)),"FAILURE"))))))))))</f>
        <v>0</v>
      </c>
      <c r="AK28" s="159">
        <f>IF($F28=1,0,IF(AND($H28=1,AK$1&lt;=$Y28),$V28,IF(AND($H28=1,AK$1&gt;$Y28,AK$1&lt;=$Y28+$Z28),($T28*(1+$Z$1)^$Z28)/$Z28,IF(AND($H28=1,AK$1&gt;($Y28+$Z28),AK$1&lt;=($Y28+$Z28*2)),($T28*(1+$Z$1)^($Z28*2))/$Z28,IF(AND($H28=1,AK$1&gt;($Y28+$Z28*2),AK$1&lt;=($Y28+$Z28*3)),($T28*(1+$Z$1)^($Z28*3))/$Z28,IF(AND($H28=1,AK$1&gt;($Y28+$Z28*3),AK$1&lt;=($Y28+$Z28*4)),($T28*(1+$Z$1)^($Z28*4))/$Z28,IF(AND($G28=1,AK$1&lt;=$N28),0,IF(AND($G28=1,AK$1&gt;$N28,AK$1&lt;=($Y28+$Z28)),-1*PMT(VLOOKUP($P28,'9 - Finance Strategy Parameters'!$B$3:$C$6,2)/12,$Z28*12,$M28),IF(AND($G28=1,AK$1&gt;($Y28+$Z28),AK$1&lt;=($Y28+$Z28*2)),-1*PMT(VLOOKUP($P28,'9 - Finance Strategy Parameters'!$B$3:$C$6,2)/12,$Z28*12,$M28*(1+$Z$1)^($Z28*2)),IF(AND($G28=1,AK$1&gt;($Y28+$Z28*2),AK$1&lt;=($Y28+$Z28*3)),-1*PMT(VLOOKUP($P28,'9 - Finance Strategy Parameters'!$B$3:$C$6,2)/12,$Z28*12,$M28*(1+$Z$1)^($Z28*3)),"FAILURE"))))))))))</f>
        <v>0</v>
      </c>
      <c r="AL28" s="159">
        <f>IF($F28=1,0,IF(AND($H28=1,AL$1&lt;=$Y28),$V28,IF(AND($H28=1,AL$1&gt;$Y28,AL$1&lt;=$Y28+$Z28),($T28*(1+$Z$1)^$Z28)/$Z28,IF(AND($H28=1,AL$1&gt;($Y28+$Z28),AL$1&lt;=($Y28+$Z28*2)),($T28*(1+$Z$1)^($Z28*2))/$Z28,IF(AND($H28=1,AL$1&gt;($Y28+$Z28*2),AL$1&lt;=($Y28+$Z28*3)),($T28*(1+$Z$1)^($Z28*3))/$Z28,IF(AND($H28=1,AL$1&gt;($Y28+$Z28*3),AL$1&lt;=($Y28+$Z28*4)),($T28*(1+$Z$1)^($Z28*4))/$Z28,IF(AND($G28=1,AL$1&lt;=$N28),0,IF(AND($G28=1,AL$1&gt;$N28,AL$1&lt;=($Y28+$Z28)),-1*PMT(VLOOKUP($P28,'9 - Finance Strategy Parameters'!$B$3:$C$6,2)/12,$Z28*12,$M28),IF(AND($G28=1,AL$1&gt;($Y28+$Z28),AL$1&lt;=($Y28+$Z28*2)),-1*PMT(VLOOKUP($P28,'9 - Finance Strategy Parameters'!$B$3:$C$6,2)/12,$Z28*12,$M28*(1+$Z$1)^($Z28*2)),IF(AND($G28=1,AL$1&gt;($Y28+$Z28*2),AL$1&lt;=($Y28+$Z28*3)),-1*PMT(VLOOKUP($P28,'9 - Finance Strategy Parameters'!$B$3:$C$6,2)/12,$Z28*12,$M28*(1+$Z$1)^($Z28*3)),"FAILURE"))))))))))</f>
        <v>0</v>
      </c>
      <c r="AM28" s="159">
        <f>IF($F28=1,0,IF(AND($H28=1,AM$1&lt;=$Y28),$V28,IF(AND($H28=1,AM$1&gt;$Y28,AM$1&lt;=$Y28+$Z28),($T28*(1+$Z$1)^$Z28)/$Z28,IF(AND($H28=1,AM$1&gt;($Y28+$Z28),AM$1&lt;=($Y28+$Z28*2)),($T28*(1+$Z$1)^($Z28*2))/$Z28,IF(AND($H28=1,AM$1&gt;($Y28+$Z28*2),AM$1&lt;=($Y28+$Z28*3)),($T28*(1+$Z$1)^($Z28*3))/$Z28,IF(AND($H28=1,AM$1&gt;($Y28+$Z28*3),AM$1&lt;=($Y28+$Z28*4)),($T28*(1+$Z$1)^($Z28*4))/$Z28,IF(AND($G28=1,AM$1&lt;=$N28),0,IF(AND($G28=1,AM$1&gt;$N28,AM$1&lt;=($Y28+$Z28)),-1*PMT(VLOOKUP($P28,'9 - Finance Strategy Parameters'!$B$3:$C$6,2)/12,$Z28*12,$M28),IF(AND($G28=1,AM$1&gt;($Y28+$Z28),AM$1&lt;=($Y28+$Z28*2)),-1*PMT(VLOOKUP($P28,'9 - Finance Strategy Parameters'!$B$3:$C$6,2)/12,$Z28*12,$M28*(1+$Z$1)^($Z28*2)),IF(AND($G28=1,AM$1&gt;($Y28+$Z28*2),AM$1&lt;=($Y28+$Z28*3)),-1*PMT(VLOOKUP($P28,'9 - Finance Strategy Parameters'!$B$3:$C$6,2)/12,$Z28*12,$M28*(1+$Z$1)^($Z28*3)),"FAILURE"))))))))))</f>
        <v>0</v>
      </c>
      <c r="AN28" s="159">
        <f>IF($F28=1,0,IF(AND($H28=1,AN$1&lt;=$Y28),$V28,IF(AND($H28=1,AN$1&gt;$Y28,AN$1&lt;=$Y28+$Z28),($T28*(1+$Z$1)^$Z28)/$Z28,IF(AND($H28=1,AN$1&gt;($Y28+$Z28),AN$1&lt;=($Y28+$Z28*2)),($T28*(1+$Z$1)^($Z28*2))/$Z28,IF(AND($H28=1,AN$1&gt;($Y28+$Z28*2),AN$1&lt;=($Y28+$Z28*3)),($T28*(1+$Z$1)^($Z28*3))/$Z28,IF(AND($H28=1,AN$1&gt;($Y28+$Z28*3),AN$1&lt;=($Y28+$Z28*4)),($T28*(1+$Z$1)^($Z28*4))/$Z28,IF(AND($G28=1,AN$1&lt;=$N28),0,IF(AND($G28=1,AN$1&gt;$N28,AN$1&lt;=($Y28+$Z28)),-1*PMT(VLOOKUP($P28,'9 - Finance Strategy Parameters'!$B$3:$C$6,2)/12,$Z28*12,$M28),IF(AND($G28=1,AN$1&gt;($Y28+$Z28),AN$1&lt;=($Y28+$Z28*2)),-1*PMT(VLOOKUP($P28,'9 - Finance Strategy Parameters'!$B$3:$C$6,2)/12,$Z28*12,$M28*(1+$Z$1)^($Z28*2)),IF(AND($G28=1,AN$1&gt;($Y28+$Z28*2),AN$1&lt;=($Y28+$Z28*3)),-1*PMT(VLOOKUP($P28,'9 - Finance Strategy Parameters'!$B$3:$C$6,2)/12,$Z28*12,$M28*(1+$Z$1)^($Z28*3)),"FAILURE"))))))))))</f>
        <v>0</v>
      </c>
      <c r="AO28" s="159">
        <f>IF($F28=1,0,IF(AND($H28=1,AO$1&lt;=$Y28),$V28,IF(AND($H28=1,AO$1&gt;$Y28,AO$1&lt;=$Y28+$Z28),($T28*(1+$Z$1)^$Z28)/$Z28,IF(AND($H28=1,AO$1&gt;($Y28+$Z28),AO$1&lt;=($Y28+$Z28*2)),($T28*(1+$Z$1)^($Z28*2))/$Z28,IF(AND($H28=1,AO$1&gt;($Y28+$Z28*2),AO$1&lt;=($Y28+$Z28*3)),($T28*(1+$Z$1)^($Z28*3))/$Z28,IF(AND($H28=1,AO$1&gt;($Y28+$Z28*3),AO$1&lt;=($Y28+$Z28*4)),($T28*(1+$Z$1)^($Z28*4))/$Z28,IF(AND($G28=1,AO$1&lt;=$N28),0,IF(AND($G28=1,AO$1&gt;$N28,AO$1&lt;=($Y28+$Z28)),-1*PMT(VLOOKUP($P28,'9 - Finance Strategy Parameters'!$B$3:$C$6,2)/12,$Z28*12,$M28),IF(AND($G28=1,AO$1&gt;($Y28+$Z28),AO$1&lt;=($Y28+$Z28*2)),-1*PMT(VLOOKUP($P28,'9 - Finance Strategy Parameters'!$B$3:$C$6,2)/12,$Z28*12,$M28*(1+$Z$1)^($Z28*2)),IF(AND($G28=1,AO$1&gt;($Y28+$Z28*2),AO$1&lt;=($Y28+$Z28*3)),-1*PMT(VLOOKUP($P28,'9 - Finance Strategy Parameters'!$B$3:$C$6,2)/12,$Z28*12,$M28*(1+$Z$1)^($Z28*3)),"FAILURE"))))))))))</f>
        <v>0</v>
      </c>
      <c r="AP28" s="159">
        <f>IF($F28=1,0,IF(AND($H28=1,AP$1&lt;=$Y28),$V28,IF(AND($H28=1,AP$1&gt;$Y28,AP$1&lt;=$Y28+$Z28),($T28*(1+$Z$1)^$Z28)/$Z28,IF(AND($H28=1,AP$1&gt;($Y28+$Z28),AP$1&lt;=($Y28+$Z28*2)),($T28*(1+$Z$1)^($Z28*2))/$Z28,IF(AND($H28=1,AP$1&gt;($Y28+$Z28*2),AP$1&lt;=($Y28+$Z28*3)),($T28*(1+$Z$1)^($Z28*3))/$Z28,IF(AND($H28=1,AP$1&gt;($Y28+$Z28*3),AP$1&lt;=($Y28+$Z28*4)),($T28*(1+$Z$1)^($Z28*4))/$Z28,IF(AND($G28=1,AP$1&lt;=$N28),0,IF(AND($G28=1,AP$1&gt;$N28,AP$1&lt;=($Y28+$Z28)),-1*PMT(VLOOKUP($P28,'9 - Finance Strategy Parameters'!$B$3:$C$6,2)/12,$Z28*12,$M28),IF(AND($G28=1,AP$1&gt;($Y28+$Z28),AP$1&lt;=($Y28+$Z28*2)),-1*PMT(VLOOKUP($P28,'9 - Finance Strategy Parameters'!$B$3:$C$6,2)/12,$Z28*12,$M28*(1+$Z$1)^($Z28*2)),IF(AND($G28=1,AP$1&gt;($Y28+$Z28*2),AP$1&lt;=($Y28+$Z28*3)),-1*PMT(VLOOKUP($P28,'9 - Finance Strategy Parameters'!$B$3:$C$6,2)/12,$Z28*12,$M28*(1+$Z$1)^($Z28*3)),"FAILURE"))))))))))</f>
        <v>0</v>
      </c>
      <c r="AQ28" s="159">
        <f>IF($F28=1,0,IF(AND($H28=1,AQ$1&lt;=$Y28),$V28,IF(AND($H28=1,AQ$1&gt;$Y28,AQ$1&lt;=$Y28+$Z28),($T28*(1+$Z$1)^$Z28)/$Z28,IF(AND($H28=1,AQ$1&gt;($Y28+$Z28),AQ$1&lt;=($Y28+$Z28*2)),($T28*(1+$Z$1)^($Z28*2))/$Z28,IF(AND($H28=1,AQ$1&gt;($Y28+$Z28*2),AQ$1&lt;=($Y28+$Z28*3)),($T28*(1+$Z$1)^($Z28*3))/$Z28,IF(AND($H28=1,AQ$1&gt;($Y28+$Z28*3),AQ$1&lt;=($Y28+$Z28*4)),($T28*(1+$Z$1)^($Z28*4))/$Z28,IF(AND($G28=1,AQ$1&lt;=$N28),0,IF(AND($G28=1,AQ$1&gt;$N28,AQ$1&lt;=($Y28+$Z28)),-1*PMT(VLOOKUP($P28,'9 - Finance Strategy Parameters'!$B$3:$C$6,2)/12,$Z28*12,$M28),IF(AND($G28=1,AQ$1&gt;($Y28+$Z28),AQ$1&lt;=($Y28+$Z28*2)),-1*PMT(VLOOKUP($P28,'9 - Finance Strategy Parameters'!$B$3:$C$6,2)/12,$Z28*12,$M28*(1+$Z$1)^($Z28*2)),IF(AND($G28=1,AQ$1&gt;($Y28+$Z28*2),AQ$1&lt;=($Y28+$Z28*3)),-1*PMT(VLOOKUP($P28,'9 - Finance Strategy Parameters'!$B$3:$C$6,2)/12,$Z28*12,$M28*(1+$Z$1)^($Z28*3)),"FAILURE"))))))))))</f>
        <v>1012.4458977090516</v>
      </c>
      <c r="AR28" s="159">
        <f>IF($F28=1,0,IF(AND($H28=1,AR$1&lt;=$Y28),$V28,IF(AND($H28=1,AR$1&gt;$Y28,AR$1&lt;=$Y28+$Z28),($T28*(1+$Z$1)^$Z28)/$Z28,IF(AND($H28=1,AR$1&gt;($Y28+$Z28),AR$1&lt;=($Y28+$Z28*2)),($T28*(1+$Z$1)^($Z28*2))/$Z28,IF(AND($H28=1,AR$1&gt;($Y28+$Z28*2),AR$1&lt;=($Y28+$Z28*3)),($T28*(1+$Z$1)^($Z28*3))/$Z28,IF(AND($H28=1,AR$1&gt;($Y28+$Z28*3),AR$1&lt;=($Y28+$Z28*4)),($T28*(1+$Z$1)^($Z28*4))/$Z28,IF(AND($G28=1,AR$1&lt;=$N28),0,IF(AND($G28=1,AR$1&gt;$N28,AR$1&lt;=($Y28+$Z28)),-1*PMT(VLOOKUP($P28,'9 - Finance Strategy Parameters'!$B$3:$C$6,2)/12,$Z28*12,$M28),IF(AND($G28=1,AR$1&gt;($Y28+$Z28),AR$1&lt;=($Y28+$Z28*2)),-1*PMT(VLOOKUP($P28,'9 - Finance Strategy Parameters'!$B$3:$C$6,2)/12,$Z28*12,$M28*(1+$Z$1)^($Z28*2)),IF(AND($G28=1,AR$1&gt;($Y28+$Z28*2),AR$1&lt;=($Y28+$Z28*3)),-1*PMT(VLOOKUP($P28,'9 - Finance Strategy Parameters'!$B$3:$C$6,2)/12,$Z28*12,$M28*(1+$Z$1)^($Z28*3)),"FAILURE"))))))))))</f>
        <v>1012.4458977090516</v>
      </c>
      <c r="AS28" s="159">
        <f>IF($F28=1,0,IF(AND($H28=1,AS$1&lt;=$Y28),$V28,IF(AND($H28=1,AS$1&gt;$Y28,AS$1&lt;=$Y28+$Z28),($T28*(1+$Z$1)^$Z28)/$Z28,IF(AND($H28=1,AS$1&gt;($Y28+$Z28),AS$1&lt;=($Y28+$Z28*2)),($T28*(1+$Z$1)^($Z28*2))/$Z28,IF(AND($H28=1,AS$1&gt;($Y28+$Z28*2),AS$1&lt;=($Y28+$Z28*3)),($T28*(1+$Z$1)^($Z28*3))/$Z28,IF(AND($H28=1,AS$1&gt;($Y28+$Z28*3),AS$1&lt;=($Y28+$Z28*4)),($T28*(1+$Z$1)^($Z28*4))/$Z28,IF(AND($G28=1,AS$1&lt;=$N28),0,IF(AND($G28=1,AS$1&gt;$N28,AS$1&lt;=($Y28+$Z28)),-1*PMT(VLOOKUP($P28,'9 - Finance Strategy Parameters'!$B$3:$C$6,2)/12,$Z28*12,$M28),IF(AND($G28=1,AS$1&gt;($Y28+$Z28),AS$1&lt;=($Y28+$Z28*2)),-1*PMT(VLOOKUP($P28,'9 - Finance Strategy Parameters'!$B$3:$C$6,2)/12,$Z28*12,$M28*(1+$Z$1)^($Z28*2)),IF(AND($G28=1,AS$1&gt;($Y28+$Z28*2),AS$1&lt;=($Y28+$Z28*3)),-1*PMT(VLOOKUP($P28,'9 - Finance Strategy Parameters'!$B$3:$C$6,2)/12,$Z28*12,$M28*(1+$Z$1)^($Z28*3)),"FAILURE"))))))))))</f>
        <v>1012.4458977090516</v>
      </c>
      <c r="AT28" s="159">
        <f>IF($F28=1,0,IF(AND($H28=1,AT$1&lt;=$Y28),$V28,IF(AND($H28=1,AT$1&gt;$Y28,AT$1&lt;=$Y28+$Z28),($T28*(1+$Z$1)^$Z28)/$Z28,IF(AND($H28=1,AT$1&gt;($Y28+$Z28),AT$1&lt;=($Y28+$Z28*2)),($T28*(1+$Z$1)^($Z28*2))/$Z28,IF(AND($H28=1,AT$1&gt;($Y28+$Z28*2),AT$1&lt;=($Y28+$Z28*3)),($T28*(1+$Z$1)^($Z28*3))/$Z28,IF(AND($H28=1,AT$1&gt;($Y28+$Z28*3),AT$1&lt;=($Y28+$Z28*4)),($T28*(1+$Z$1)^($Z28*4))/$Z28,IF(AND($G28=1,AT$1&lt;=$N28),0,IF(AND($G28=1,AT$1&gt;$N28,AT$1&lt;=($Y28+$Z28)),-1*PMT(VLOOKUP($P28,'9 - Finance Strategy Parameters'!$B$3:$C$6,2)/12,$Z28*12,$M28),IF(AND($G28=1,AT$1&gt;($Y28+$Z28),AT$1&lt;=($Y28+$Z28*2)),-1*PMT(VLOOKUP($P28,'9 - Finance Strategy Parameters'!$B$3:$C$6,2)/12,$Z28*12,$M28*(1+$Z$1)^($Z28*2)),IF(AND($G28=1,AT$1&gt;($Y28+$Z28*2),AT$1&lt;=($Y28+$Z28*3)),-1*PMT(VLOOKUP($P28,'9 - Finance Strategy Parameters'!$B$3:$C$6,2)/12,$Z28*12,$M28*(1+$Z$1)^($Z28*3)),"FAILURE"))))))))))</f>
        <v>1012.4458977090516</v>
      </c>
      <c r="AU28" s="159">
        <f>IF($F28=1,0,IF(AND($H28=1,AU$1&lt;=$Y28),$V28,IF(AND($H28=1,AU$1&gt;$Y28,AU$1&lt;=$Y28+$Z28),($T28*(1+$Z$1)^$Z28)/$Z28,IF(AND($H28=1,AU$1&gt;($Y28+$Z28),AU$1&lt;=($Y28+$Z28*2)),($T28*(1+$Z$1)^($Z28*2))/$Z28,IF(AND($H28=1,AU$1&gt;($Y28+$Z28*2),AU$1&lt;=($Y28+$Z28*3)),($T28*(1+$Z$1)^($Z28*3))/$Z28,IF(AND($H28=1,AU$1&gt;($Y28+$Z28*3),AU$1&lt;=($Y28+$Z28*4)),($T28*(1+$Z$1)^($Z28*4))/$Z28,IF(AND($G28=1,AU$1&lt;=$N28),0,IF(AND($G28=1,AU$1&gt;$N28,AU$1&lt;=($Y28+$Z28)),-1*PMT(VLOOKUP($P28,'9 - Finance Strategy Parameters'!$B$3:$C$6,2)/12,$Z28*12,$M28),IF(AND($G28=1,AU$1&gt;($Y28+$Z28),AU$1&lt;=($Y28+$Z28*2)),-1*PMT(VLOOKUP($P28,'9 - Finance Strategy Parameters'!$B$3:$C$6,2)/12,$Z28*12,$M28*(1+$Z$1)^($Z28*2)),IF(AND($G28=1,AU$1&gt;($Y28+$Z28*2),AU$1&lt;=($Y28+$Z28*3)),-1*PMT(VLOOKUP($P28,'9 - Finance Strategy Parameters'!$B$3:$C$6,2)/12,$Z28*12,$M28*(1+$Z$1)^($Z28*3)),"FAILURE"))))))))))</f>
        <v>1012.4458977090516</v>
      </c>
      <c r="AV28" s="159">
        <f>IF($F28=1,0,IF(AND($H28=1,AV$1&lt;=$Y28),$V28,IF(AND($H28=1,AV$1&gt;$Y28,AV$1&lt;=$Y28+$Z28),($T28*(1+$Z$1)^$Z28)/$Z28,IF(AND($H28=1,AV$1&gt;($Y28+$Z28),AV$1&lt;=($Y28+$Z28*2)),($T28*(1+$Z$1)^($Z28*2))/$Z28,IF(AND($H28=1,AV$1&gt;($Y28+$Z28*2),AV$1&lt;=($Y28+$Z28*3)),($T28*(1+$Z$1)^($Z28*3))/$Z28,IF(AND($H28=1,AV$1&gt;($Y28+$Z28*3),AV$1&lt;=($Y28+$Z28*4)),($T28*(1+$Z$1)^($Z28*4))/$Z28,IF(AND($G28=1,AV$1&lt;=$N28),0,IF(AND($G28=1,AV$1&gt;$N28,AV$1&lt;=($Y28+$Z28)),-1*PMT(VLOOKUP($P28,'9 - Finance Strategy Parameters'!$B$3:$C$6,2)/12,$Z28*12,$M28),IF(AND($G28=1,AV$1&gt;($Y28+$Z28),AV$1&lt;=($Y28+$Z28*2)),-1*PMT(VLOOKUP($P28,'9 - Finance Strategy Parameters'!$B$3:$C$6,2)/12,$Z28*12,$M28*(1+$Z$1)^($Z28*2)),IF(AND($G28=1,AV$1&gt;($Y28+$Z28*2),AV$1&lt;=($Y28+$Z28*3)),-1*PMT(VLOOKUP($P28,'9 - Finance Strategy Parameters'!$B$3:$C$6,2)/12,$Z28*12,$M28*(1+$Z$1)^($Z28*3)),"FAILURE"))))))))))</f>
        <v>1012.4458977090516</v>
      </c>
      <c r="AW28" s="159">
        <f>IF($F28=1,0,IF(AND($H28=1,AW$1&lt;=$Y28),$V28,IF(AND($H28=1,AW$1&gt;$Y28,AW$1&lt;=$Y28+$Z28),($T28*(1+$Z$1)^$Z28)/$Z28,IF(AND($H28=1,AW$1&gt;($Y28+$Z28),AW$1&lt;=($Y28+$Z28*2)),($T28*(1+$Z$1)^($Z28*2))/$Z28,IF(AND($H28=1,AW$1&gt;($Y28+$Z28*2),AW$1&lt;=($Y28+$Z28*3)),($T28*(1+$Z$1)^($Z28*3))/$Z28,IF(AND($H28=1,AW$1&gt;($Y28+$Z28*3),AW$1&lt;=($Y28+$Z28*4)),($T28*(1+$Z$1)^($Z28*4))/$Z28,IF(AND($G28=1,AW$1&lt;=$N28),0,IF(AND($G28=1,AW$1&gt;$N28,AW$1&lt;=($Y28+$Z28)),-1*PMT(VLOOKUP($P28,'9 - Finance Strategy Parameters'!$B$3:$C$6,2)/12,$Z28*12,$M28),IF(AND($G28=1,AW$1&gt;($Y28+$Z28),AW$1&lt;=($Y28+$Z28*2)),-1*PMT(VLOOKUP($P28,'9 - Finance Strategy Parameters'!$B$3:$C$6,2)/12,$Z28*12,$M28*(1+$Z$1)^($Z28*2)),IF(AND($G28=1,AW$1&gt;($Y28+$Z28*2),AW$1&lt;=($Y28+$Z28*3)),-1*PMT(VLOOKUP($P28,'9 - Finance Strategy Parameters'!$B$3:$C$6,2)/12,$Z28*12,$M28*(1+$Z$1)^($Z28*3)),"FAILURE"))))))))))</f>
        <v>1012.4458977090516</v>
      </c>
      <c r="AX28" s="159">
        <f>IF($F28=1,0,IF(AND($H28=1,AX$1&lt;=$Y28),$V28,IF(AND($H28=1,AX$1&gt;$Y28,AX$1&lt;=$Y28+$Z28),($T28*(1+$Z$1)^$Z28)/$Z28,IF(AND($H28=1,AX$1&gt;($Y28+$Z28),AX$1&lt;=($Y28+$Z28*2)),($T28*(1+$Z$1)^($Z28*2))/$Z28,IF(AND($H28=1,AX$1&gt;($Y28+$Z28*2),AX$1&lt;=($Y28+$Z28*3)),($T28*(1+$Z$1)^($Z28*3))/$Z28,IF(AND($H28=1,AX$1&gt;($Y28+$Z28*3),AX$1&lt;=($Y28+$Z28*4)),($T28*(1+$Z$1)^($Z28*4))/$Z28,IF(AND($G28=1,AX$1&lt;=$N28),0,IF(AND($G28=1,AX$1&gt;$N28,AX$1&lt;=($Y28+$Z28)),-1*PMT(VLOOKUP($P28,'9 - Finance Strategy Parameters'!$B$3:$C$6,2)/12,$Z28*12,$M28),IF(AND($G28=1,AX$1&gt;($Y28+$Z28),AX$1&lt;=($Y28+$Z28*2)),-1*PMT(VLOOKUP($P28,'9 - Finance Strategy Parameters'!$B$3:$C$6,2)/12,$Z28*12,$M28*(1+$Z$1)^($Z28*2)),IF(AND($G28=1,AX$1&gt;($Y28+$Z28*2),AX$1&lt;=($Y28+$Z28*3)),-1*PMT(VLOOKUP($P28,'9 - Finance Strategy Parameters'!$B$3:$C$6,2)/12,$Z28*12,$M28*(1+$Z$1)^($Z28*3)),"FAILURE"))))))))))</f>
        <v>1012.4458977090516</v>
      </c>
      <c r="AY28" s="159">
        <f>IF($F28=1,0,IF(AND($H28=1,AY$1&lt;=$Y28),$V28,IF(AND($H28=1,AY$1&gt;$Y28,AY$1&lt;=$Y28+$Z28),($T28*(1+$Z$1)^$Z28)/$Z28,IF(AND($H28=1,AY$1&gt;($Y28+$Z28),AY$1&lt;=($Y28+$Z28*2)),($T28*(1+$Z$1)^($Z28*2))/$Z28,IF(AND($H28=1,AY$1&gt;($Y28+$Z28*2),AY$1&lt;=($Y28+$Z28*3)),($T28*(1+$Z$1)^($Z28*3))/$Z28,IF(AND($H28=1,AY$1&gt;($Y28+$Z28*3),AY$1&lt;=($Y28+$Z28*4)),($T28*(1+$Z$1)^($Z28*4))/$Z28,IF(AND($G28=1,AY$1&lt;=$N28),0,IF(AND($G28=1,AY$1&gt;$N28,AY$1&lt;=($Y28+$Z28)),-1*PMT(VLOOKUP($P28,'9 - Finance Strategy Parameters'!$B$3:$C$6,2)/12,$Z28*12,$M28),IF(AND($G28=1,AY$1&gt;($Y28+$Z28),AY$1&lt;=($Y28+$Z28*2)),-1*PMT(VLOOKUP($P28,'9 - Finance Strategy Parameters'!$B$3:$C$6,2)/12,$Z28*12,$M28*(1+$Z$1)^($Z28*2)),IF(AND($G28=1,AY$1&gt;($Y28+$Z28*2),AY$1&lt;=($Y28+$Z28*3)),-1*PMT(VLOOKUP($P28,'9 - Finance Strategy Parameters'!$B$3:$C$6,2)/12,$Z28*12,$M28*(1+$Z$1)^($Z28*3)),"FAILURE"))))))))))</f>
        <v>1012.4458977090516</v>
      </c>
      <c r="AZ28" s="159">
        <f>IF($F28=1,0,IF(AND($H28=1,AZ$1&lt;=$Y28),$V28,IF(AND($H28=1,AZ$1&gt;$Y28,AZ$1&lt;=$Y28+$Z28),($T28*(1+$Z$1)^$Z28)/$Z28,IF(AND($H28=1,AZ$1&gt;($Y28+$Z28),AZ$1&lt;=($Y28+$Z28*2)),($T28*(1+$Z$1)^($Z28*2))/$Z28,IF(AND($H28=1,AZ$1&gt;($Y28+$Z28*2),AZ$1&lt;=($Y28+$Z28*3)),($T28*(1+$Z$1)^($Z28*3))/$Z28,IF(AND($H28=1,AZ$1&gt;($Y28+$Z28*3),AZ$1&lt;=($Y28+$Z28*4)),($T28*(1+$Z$1)^($Z28*4))/$Z28,IF(AND($G28=1,AZ$1&lt;=$N28),0,IF(AND($G28=1,AZ$1&gt;$N28,AZ$1&lt;=($Y28+$Z28)),-1*PMT(VLOOKUP($P28,'9 - Finance Strategy Parameters'!$B$3:$C$6,2)/12,$Z28*12,$M28),IF(AND($G28=1,AZ$1&gt;($Y28+$Z28),AZ$1&lt;=($Y28+$Z28*2)),-1*PMT(VLOOKUP($P28,'9 - Finance Strategy Parameters'!$B$3:$C$6,2)/12,$Z28*12,$M28*(1+$Z$1)^($Z28*2)),IF(AND($G28=1,AZ$1&gt;($Y28+$Z28*2),AZ$1&lt;=($Y28+$Z28*3)),-1*PMT(VLOOKUP($P28,'9 - Finance Strategy Parameters'!$B$3:$C$6,2)/12,$Z28*12,$M28*(1+$Z$1)^($Z28*3)),"FAILURE"))))))))))</f>
        <v>1012.4458977090516</v>
      </c>
      <c r="BA28" s="159">
        <f>IF($F28=1,0,IF(AND($H28=1,BA$1&lt;=$Y28),$V28,IF(AND($H28=1,BA$1&gt;$Y28,BA$1&lt;=$Y28+$Z28),($T28*(1+$Z$1)^$Z28)/$Z28,IF(AND($H28=1,BA$1&gt;($Y28+$Z28),BA$1&lt;=($Y28+$Z28*2)),($T28*(1+$Z$1)^($Z28*2))/$Z28,IF(AND($H28=1,BA$1&gt;($Y28+$Z28*2),BA$1&lt;=($Y28+$Z28*3)),($T28*(1+$Z$1)^($Z28*3))/$Z28,IF(AND($H28=1,BA$1&gt;($Y28+$Z28*3),BA$1&lt;=($Y28+$Z28*4)),($T28*(1+$Z$1)^($Z28*4))/$Z28,IF(AND($G28=1,BA$1&lt;=$N28),0,IF(AND($G28=1,BA$1&gt;$N28,BA$1&lt;=($Y28+$Z28)),-1*PMT(VLOOKUP($P28,'9 - Finance Strategy Parameters'!$B$3:$C$6,2)/12,$Z28*12,$M28),IF(AND($G28=1,BA$1&gt;($Y28+$Z28),BA$1&lt;=($Y28+$Z28*2)),-1*PMT(VLOOKUP($P28,'9 - Finance Strategy Parameters'!$B$3:$C$6,2)/12,$Z28*12,$M28*(1+$Z$1)^($Z28*2)),IF(AND($G28=1,BA$1&gt;($Y28+$Z28*2),BA$1&lt;=($Y28+$Z28*3)),-1*PMT(VLOOKUP($P28,'9 - Finance Strategy Parameters'!$B$3:$C$6,2)/12,$Z28*12,$M28*(1+$Z$1)^($Z28*3)),"FAILURE"))))))))))</f>
        <v>1012.4458977090516</v>
      </c>
      <c r="BB28" s="159">
        <f>IF($F28=1,0,IF(AND($H28=1,BB$1&lt;=$Y28),$V28,IF(AND($H28=1,BB$1&gt;$Y28,BB$1&lt;=$Y28+$Z28),($T28*(1+$Z$1)^$Z28)/$Z28,IF(AND($H28=1,BB$1&gt;($Y28+$Z28),BB$1&lt;=($Y28+$Z28*2)),($T28*(1+$Z$1)^($Z28*2))/$Z28,IF(AND($H28=1,BB$1&gt;($Y28+$Z28*2),BB$1&lt;=($Y28+$Z28*3)),($T28*(1+$Z$1)^($Z28*3))/$Z28,IF(AND($H28=1,BB$1&gt;($Y28+$Z28*3),BB$1&lt;=($Y28+$Z28*4)),($T28*(1+$Z$1)^($Z28*4))/$Z28,IF(AND($G28=1,BB$1&lt;=$N28),0,IF(AND($G28=1,BB$1&gt;$N28,BB$1&lt;=($Y28+$Z28)),-1*PMT(VLOOKUP($P28,'9 - Finance Strategy Parameters'!$B$3:$C$6,2)/12,$Z28*12,$M28),IF(AND($G28=1,BB$1&gt;($Y28+$Z28),BB$1&lt;=($Y28+$Z28*2)),-1*PMT(VLOOKUP($P28,'9 - Finance Strategy Parameters'!$B$3:$C$6,2)/12,$Z28*12,$M28*(1+$Z$1)^($Z28*2)),IF(AND($G28=1,BB$1&gt;($Y28+$Z28*2),BB$1&lt;=($Y28+$Z28*3)),-1*PMT(VLOOKUP($P28,'9 - Finance Strategy Parameters'!$B$3:$C$6,2)/12,$Z28*12,$M28*(1+$Z$1)^($Z28*3)),"FAILURE"))))))))))</f>
        <v>1012.4458977090516</v>
      </c>
      <c r="BC28" s="159">
        <f>IF($F28=1,0,IF(AND($H28=1,BC$1&lt;=$Y28),$V28,IF(AND($H28=1,BC$1&gt;$Y28,BC$1&lt;=$Y28+$Z28),($T28*(1+$Z$1)^$Z28)/$Z28,IF(AND($H28=1,BC$1&gt;($Y28+$Z28),BC$1&lt;=($Y28+$Z28*2)),($T28*(1+$Z$1)^($Z28*2))/$Z28,IF(AND($H28=1,BC$1&gt;($Y28+$Z28*2),BC$1&lt;=($Y28+$Z28*3)),($T28*(1+$Z$1)^($Z28*3))/$Z28,IF(AND($H28=1,BC$1&gt;($Y28+$Z28*3),BC$1&lt;=($Y28+$Z28*4)),($T28*(1+$Z$1)^($Z28*4))/$Z28,IF(AND($G28=1,BC$1&lt;=$N28),0,IF(AND($G28=1,BC$1&gt;$N28,BC$1&lt;=($Y28+$Z28)),-1*PMT(VLOOKUP($P28,'9 - Finance Strategy Parameters'!$B$3:$C$6,2)/12,$Z28*12,$M28),IF(AND($G28=1,BC$1&gt;($Y28+$Z28),BC$1&lt;=($Y28+$Z28*2)),-1*PMT(VLOOKUP($P28,'9 - Finance Strategy Parameters'!$B$3:$C$6,2)/12,$Z28*12,$M28*(1+$Z$1)^($Z28*2)),IF(AND($G28=1,BC$1&gt;($Y28+$Z28*2),BC$1&lt;=($Y28+$Z28*3)),-1*PMT(VLOOKUP($P28,'9 - Finance Strategy Parameters'!$B$3:$C$6,2)/12,$Z28*12,$M28*(1+$Z$1)^($Z28*3)),"FAILURE"))))))))))</f>
        <v>1012.4458977090516</v>
      </c>
      <c r="BD28" s="159">
        <f>IF($F28=1,0,IF(AND($H28=1,BD$1&lt;=$Y28),$V28,IF(AND($H28=1,BD$1&gt;$Y28,BD$1&lt;=$Y28+$Z28),($T28*(1+$Z$1)^$Z28)/$Z28,IF(AND($H28=1,BD$1&gt;($Y28+$Z28),BD$1&lt;=($Y28+$Z28*2)),($T28*(1+$Z$1)^($Z28*2))/$Z28,IF(AND($H28=1,BD$1&gt;($Y28+$Z28*2),BD$1&lt;=($Y28+$Z28*3)),($T28*(1+$Z$1)^($Z28*3))/$Z28,IF(AND($H28=1,BD$1&gt;($Y28+$Z28*3),BD$1&lt;=($Y28+$Z28*4)),($T28*(1+$Z$1)^($Z28*4))/$Z28,IF(AND($G28=1,BD$1&lt;=$N28),0,IF(AND($G28=1,BD$1&gt;$N28,BD$1&lt;=($Y28+$Z28)),-1*PMT(VLOOKUP($P28,'9 - Finance Strategy Parameters'!$B$3:$C$6,2)/12,$Z28*12,$M28),IF(AND($G28=1,BD$1&gt;($Y28+$Z28),BD$1&lt;=($Y28+$Z28*2)),-1*PMT(VLOOKUP($P28,'9 - Finance Strategy Parameters'!$B$3:$C$6,2)/12,$Z28*12,$M28*(1+$Z$1)^($Z28*2)),IF(AND($G28=1,BD$1&gt;($Y28+$Z28*2),BD$1&lt;=($Y28+$Z28*3)),-1*PMT(VLOOKUP($P28,'9 - Finance Strategy Parameters'!$B$3:$C$6,2)/12,$Z28*12,$M28*(1+$Z$1)^($Z28*3)),"FAILURE"))))))))))</f>
        <v>1012.4458977090516</v>
      </c>
      <c r="BE28" s="159">
        <f>IF($F28=1,0,IF(AND($H28=1,BE$1&lt;=$Y28),$V28,IF(AND($H28=1,BE$1&gt;$Y28,BE$1&lt;=$Y28+$Z28),($T28*(1+$Z$1)^$Z28)/$Z28,IF(AND($H28=1,BE$1&gt;($Y28+$Z28),BE$1&lt;=($Y28+$Z28*2)),($T28*(1+$Z$1)^($Z28*2))/$Z28,IF(AND($H28=1,BE$1&gt;($Y28+$Z28*2),BE$1&lt;=($Y28+$Z28*3)),($T28*(1+$Z$1)^($Z28*3))/$Z28,IF(AND($H28=1,BE$1&gt;($Y28+$Z28*3),BE$1&lt;=($Y28+$Z28*4)),($T28*(1+$Z$1)^($Z28*4))/$Z28,IF(AND($G28=1,BE$1&lt;=$N28),0,IF(AND($G28=1,BE$1&gt;$N28,BE$1&lt;=($Y28+$Z28)),-1*PMT(VLOOKUP($P28,'9 - Finance Strategy Parameters'!$B$3:$C$6,2)/12,$Z28*12,$M28),IF(AND($G28=1,BE$1&gt;($Y28+$Z28),BE$1&lt;=($Y28+$Z28*2)),-1*PMT(VLOOKUP($P28,'9 - Finance Strategy Parameters'!$B$3:$C$6,2)/12,$Z28*12,$M28*(1+$Z$1)^($Z28*2)),IF(AND($G28=1,BE$1&gt;($Y28+$Z28*2),BE$1&lt;=($Y28+$Z28*3)),-1*PMT(VLOOKUP($P28,'9 - Finance Strategy Parameters'!$B$3:$C$6,2)/12,$Z28*12,$M28*(1+$Z$1)^($Z28*3)),"FAILURE"))))))))))</f>
        <v>1012.4458977090516</v>
      </c>
      <c r="BF28" s="159">
        <f>IF($F28=1,0,IF(AND($H28=1,BF$1&lt;=$Y28),$V28,IF(AND($H28=1,BF$1&gt;$Y28,BF$1&lt;=$Y28+$Z28),($T28*(1+$Z$1)^$Z28)/$Z28,IF(AND($H28=1,BF$1&gt;($Y28+$Z28),BF$1&lt;=($Y28+$Z28*2)),($T28*(1+$Z$1)^($Z28*2))/$Z28,IF(AND($H28=1,BF$1&gt;($Y28+$Z28*2),BF$1&lt;=($Y28+$Z28*3)),($T28*(1+$Z$1)^($Z28*3))/$Z28,IF(AND($H28=1,BF$1&gt;($Y28+$Z28*3),BF$1&lt;=($Y28+$Z28*4)),($T28*(1+$Z$1)^($Z28*4))/$Z28,IF(AND($G28=1,BF$1&lt;=$N28),0,IF(AND($G28=1,BF$1&gt;$N28,BF$1&lt;=($Y28+$Z28)),-1*PMT(VLOOKUP($P28,'9 - Finance Strategy Parameters'!$B$3:$C$6,2)/12,$Z28*12,$M28),IF(AND($G28=1,BF$1&gt;($Y28+$Z28),BF$1&lt;=($Y28+$Z28*2)),-1*PMT(VLOOKUP($P28,'9 - Finance Strategy Parameters'!$B$3:$C$6,2)/12,$Z28*12,$M28*(1+$Z$1)^($Z28*2)),IF(AND($G28=1,BF$1&gt;($Y28+$Z28*2),BF$1&lt;=($Y28+$Z28*3)),-1*PMT(VLOOKUP($P28,'9 - Finance Strategy Parameters'!$B$3:$C$6,2)/12,$Z28*12,$M28*(1+$Z$1)^($Z28*3)),"FAILURE"))))))))))</f>
        <v>1012.4458977090516</v>
      </c>
      <c r="BG28" s="159">
        <f>IF($F28=1,0,IF(AND($H28=1,BG$1&lt;=$Y28),$V28,IF(AND($H28=1,BG$1&gt;$Y28,BG$1&lt;=$Y28+$Z28),($T28*(1+$Z$1)^$Z28)/$Z28,IF(AND($H28=1,BG$1&gt;($Y28+$Z28),BG$1&lt;=($Y28+$Z28*2)),($T28*(1+$Z$1)^($Z28*2))/$Z28,IF(AND($H28=1,BG$1&gt;($Y28+$Z28*2),BG$1&lt;=($Y28+$Z28*3)),($T28*(1+$Z$1)^($Z28*3))/$Z28,IF(AND($H28=1,BG$1&gt;($Y28+$Z28*3),BG$1&lt;=($Y28+$Z28*4)),($T28*(1+$Z$1)^($Z28*4))/$Z28,IF(AND($G28=1,BG$1&lt;=$N28),0,IF(AND($G28=1,BG$1&gt;$N28,BG$1&lt;=($Y28+$Z28)),-1*PMT(VLOOKUP($P28,'9 - Finance Strategy Parameters'!$B$3:$C$6,2)/12,$Z28*12,$M28),IF(AND($G28=1,BG$1&gt;($Y28+$Z28),BG$1&lt;=($Y28+$Z28*2)),-1*PMT(VLOOKUP($P28,'9 - Finance Strategy Parameters'!$B$3:$C$6,2)/12,$Z28*12,$M28*(1+$Z$1)^($Z28*2)),IF(AND($G28=1,BG$1&gt;($Y28+$Z28*2),BG$1&lt;=($Y28+$Z28*3)),-1*PMT(VLOOKUP($P28,'9 - Finance Strategy Parameters'!$B$3:$C$6,2)/12,$Z28*12,$M28*(1+$Z$1)^($Z28*3)),"FAILURE"))))))))))</f>
        <v>1012.4458977090516</v>
      </c>
      <c r="BH28" s="159">
        <f>IF($F28=1,0,IF(AND($H28=1,BH$1&lt;=$Y28),$V28,IF(AND($H28=1,BH$1&gt;$Y28,BH$1&lt;=$Y28+$Z28),($T28*(1+$Z$1)^$Z28)/$Z28,IF(AND($H28=1,BH$1&gt;($Y28+$Z28),BH$1&lt;=($Y28+$Z28*2)),($T28*(1+$Z$1)^($Z28*2))/$Z28,IF(AND($H28=1,BH$1&gt;($Y28+$Z28*2),BH$1&lt;=($Y28+$Z28*3)),($T28*(1+$Z$1)^($Z28*3))/$Z28,IF(AND($H28=1,BH$1&gt;($Y28+$Z28*3),BH$1&lt;=($Y28+$Z28*4)),($T28*(1+$Z$1)^($Z28*4))/$Z28,IF(AND($G28=1,BH$1&lt;=$N28),0,IF(AND($G28=1,BH$1&gt;$N28,BH$1&lt;=($Y28+$Z28)),-1*PMT(VLOOKUP($P28,'9 - Finance Strategy Parameters'!$B$3:$C$6,2)/12,$Z28*12,$M28),IF(AND($G28=1,BH$1&gt;($Y28+$Z28),BH$1&lt;=($Y28+$Z28*2)),-1*PMT(VLOOKUP($P28,'9 - Finance Strategy Parameters'!$B$3:$C$6,2)/12,$Z28*12,$M28*(1+$Z$1)^($Z28*2)),IF(AND($G28=1,BH$1&gt;($Y28+$Z28*2),BH$1&lt;=($Y28+$Z28*3)),-1*PMT(VLOOKUP($P28,'9 - Finance Strategy Parameters'!$B$3:$C$6,2)/12,$Z28*12,$M28*(1+$Z$1)^($Z28*3)),"FAILURE"))))))))))</f>
        <v>1012.4458977090516</v>
      </c>
      <c r="BI28" s="159">
        <f>IF($F28=1,0,IF(AND($H28=1,BI$1&lt;=$Y28),$V28,IF(AND($H28=1,BI$1&gt;$Y28,BI$1&lt;=$Y28+$Z28),($T28*(1+$Z$1)^$Z28)/$Z28,IF(AND($H28=1,BI$1&gt;($Y28+$Z28),BI$1&lt;=($Y28+$Z28*2)),($T28*(1+$Z$1)^($Z28*2))/$Z28,IF(AND($H28=1,BI$1&gt;($Y28+$Z28*2),BI$1&lt;=($Y28+$Z28*3)),($T28*(1+$Z$1)^($Z28*3))/$Z28,IF(AND($H28=1,BI$1&gt;($Y28+$Z28*3),BI$1&lt;=($Y28+$Z28*4)),($T28*(1+$Z$1)^($Z28*4))/$Z28,IF(AND($G28=1,BI$1&lt;=$N28),0,IF(AND($G28=1,BI$1&gt;$N28,BI$1&lt;=($Y28+$Z28)),-1*PMT(VLOOKUP($P28,'9 - Finance Strategy Parameters'!$B$3:$C$6,2)/12,$Z28*12,$M28),IF(AND($G28=1,BI$1&gt;($Y28+$Z28),BI$1&lt;=($Y28+$Z28*2)),-1*PMT(VLOOKUP($P28,'9 - Finance Strategy Parameters'!$B$3:$C$6,2)/12,$Z28*12,$M28*(1+$Z$1)^($Z28*2)),IF(AND($G28=1,BI$1&gt;($Y28+$Z28*2),BI$1&lt;=($Y28+$Z28*3)),-1*PMT(VLOOKUP($P28,'9 - Finance Strategy Parameters'!$B$3:$C$6,2)/12,$Z28*12,$M28*(1+$Z$1)^($Z28*3)),"FAILURE"))))))))))</f>
        <v>1012.4458977090516</v>
      </c>
      <c r="BJ28" s="159">
        <f>IF($F28=1,0,IF(AND($H28=1,BJ$1&lt;=$Y28),$V28,IF(AND($H28=1,BJ$1&gt;$Y28,BJ$1&lt;=$Y28+$Z28),($T28*(1+$Z$1)^$Z28)/$Z28,IF(AND($H28=1,BJ$1&gt;($Y28+$Z28),BJ$1&lt;=($Y28+$Z28*2)),($T28*(1+$Z$1)^($Z28*2))/$Z28,IF(AND($H28=1,BJ$1&gt;($Y28+$Z28*2),BJ$1&lt;=($Y28+$Z28*3)),($T28*(1+$Z$1)^($Z28*3))/$Z28,IF(AND($H28=1,BJ$1&gt;($Y28+$Z28*3),BJ$1&lt;=($Y28+$Z28*4)),($T28*(1+$Z$1)^($Z28*4))/$Z28,IF(AND($G28=1,BJ$1&lt;=$N28),0,IF(AND($G28=1,BJ$1&gt;$N28,BJ$1&lt;=($Y28+$Z28)),-1*PMT(VLOOKUP($P28,'9 - Finance Strategy Parameters'!$B$3:$C$6,2)/12,$Z28*12,$M28),IF(AND($G28=1,BJ$1&gt;($Y28+$Z28),BJ$1&lt;=($Y28+$Z28*2)),-1*PMT(VLOOKUP($P28,'9 - Finance Strategy Parameters'!$B$3:$C$6,2)/12,$Z28*12,$M28*(1+$Z$1)^($Z28*2)),IF(AND($G28=1,BJ$1&gt;($Y28+$Z28*2),BJ$1&lt;=($Y28+$Z28*3)),-1*PMT(VLOOKUP($P28,'9 - Finance Strategy Parameters'!$B$3:$C$6,2)/12,$Z28*12,$M28*(1+$Z$1)^($Z28*3)),"FAILURE"))))))))))</f>
        <v>1012.4458977090516</v>
      </c>
      <c r="BK28" s="159">
        <f>IF($F28=1,0,IF(AND($H28=1,BK$1&lt;=$Y28),$V28,IF(AND($H28=1,BK$1&gt;$Y28,BK$1&lt;=$Y28+$Z28),($T28*(1+$Z$1)^$Z28)/$Z28,IF(AND($H28=1,BK$1&gt;($Y28+$Z28),BK$1&lt;=($Y28+$Z28*2)),($T28*(1+$Z$1)^($Z28*2))/$Z28,IF(AND($H28=1,BK$1&gt;($Y28+$Z28*2),BK$1&lt;=($Y28+$Z28*3)),($T28*(1+$Z$1)^($Z28*3))/$Z28,IF(AND($H28=1,BK$1&gt;($Y28+$Z28*3),BK$1&lt;=($Y28+$Z28*4)),($T28*(1+$Z$1)^($Z28*4))/$Z28,IF(AND($G28=1,BK$1&lt;=$N28),0,IF(AND($G28=1,BK$1&gt;$N28,BK$1&lt;=($Y28+$Z28)),-1*PMT(VLOOKUP($P28,'9 - Finance Strategy Parameters'!$B$3:$C$6,2)/12,$Z28*12,$M28),IF(AND($G28=1,BK$1&gt;($Y28+$Z28),BK$1&lt;=($Y28+$Z28*2)),-1*PMT(VLOOKUP($P28,'9 - Finance Strategy Parameters'!$B$3:$C$6,2)/12,$Z28*12,$M28*(1+$Z$1)^($Z28*2)),IF(AND($G28=1,BK$1&gt;($Y28+$Z28*2),BK$1&lt;=($Y28+$Z28*3)),-1*PMT(VLOOKUP($P28,'9 - Finance Strategy Parameters'!$B$3:$C$6,2)/12,$Z28*12,$M28*(1+$Z$1)^($Z28*3)),"FAILURE"))))))))))</f>
        <v>1012.4458977090516</v>
      </c>
      <c r="BL28" s="159">
        <f>IF($F28=1,0,IF(AND($H28=1,BL$1&lt;=$Y28),$V28,IF(AND($H28=1,BL$1&gt;$Y28,BL$1&lt;=$Y28+$Z28),($T28*(1+$Z$1)^$Z28)/$Z28,IF(AND($H28=1,BL$1&gt;($Y28+$Z28),BL$1&lt;=($Y28+$Z28*2)),($T28*(1+$Z$1)^($Z28*2))/$Z28,IF(AND($H28=1,BL$1&gt;($Y28+$Z28*2),BL$1&lt;=($Y28+$Z28*3)),($T28*(1+$Z$1)^($Z28*3))/$Z28,IF(AND($H28=1,BL$1&gt;($Y28+$Z28*3),BL$1&lt;=($Y28+$Z28*4)),($T28*(1+$Z$1)^($Z28*4))/$Z28,IF(AND($G28=1,BL$1&lt;=$N28),0,IF(AND($G28=1,BL$1&gt;$N28,BL$1&lt;=($Y28+$Z28)),-1*PMT(VLOOKUP($P28,'9 - Finance Strategy Parameters'!$B$3:$C$6,2)/12,$Z28*12,$M28),IF(AND($G28=1,BL$1&gt;($Y28+$Z28),BL$1&lt;=($Y28+$Z28*2)),-1*PMT(VLOOKUP($P28,'9 - Finance Strategy Parameters'!$B$3:$C$6,2)/12,$Z28*12,$M28*(1+$Z$1)^($Z28*2)),IF(AND($G28=1,BL$1&gt;($Y28+$Z28*2),BL$1&lt;=($Y28+$Z28*3)),-1*PMT(VLOOKUP($P28,'9 - Finance Strategy Parameters'!$B$3:$C$6,2)/12,$Z28*12,$M28*(1+$Z$1)^($Z28*3)),"FAILURE"))))))))))</f>
        <v>1012.4458977090516</v>
      </c>
      <c r="BM28" s="159">
        <f>IF($F28=1,0,IF(AND($H28=1,BM$1&lt;=$Y28),$V28,IF(AND($H28=1,BM$1&gt;$Y28,BM$1&lt;=$Y28+$Z28),($T28*(1+$Z$1)^$Z28)/$Z28,IF(AND($H28=1,BM$1&gt;($Y28+$Z28),BM$1&lt;=($Y28+$Z28*2)),($T28*(1+$Z$1)^($Z28*2))/$Z28,IF(AND($H28=1,BM$1&gt;($Y28+$Z28*2),BM$1&lt;=($Y28+$Z28*3)),($T28*(1+$Z$1)^($Z28*3))/$Z28,IF(AND($H28=1,BM$1&gt;($Y28+$Z28*3),BM$1&lt;=($Y28+$Z28*4)),($T28*(1+$Z$1)^($Z28*4))/$Z28,IF(AND($G28=1,BM$1&lt;=$N28),0,IF(AND($G28=1,BM$1&gt;$N28,BM$1&lt;=($Y28+$Z28)),-1*PMT(VLOOKUP($P28,'9 - Finance Strategy Parameters'!$B$3:$C$6,2)/12,$Z28*12,$M28),IF(AND($G28=1,BM$1&gt;($Y28+$Z28),BM$1&lt;=($Y28+$Z28*2)),-1*PMT(VLOOKUP($P28,'9 - Finance Strategy Parameters'!$B$3:$C$6,2)/12,$Z28*12,$M28*(1+$Z$1)^($Z28*2)),IF(AND($G28=1,BM$1&gt;($Y28+$Z28*2),BM$1&lt;=($Y28+$Z28*3)),-1*PMT(VLOOKUP($P28,'9 - Finance Strategy Parameters'!$B$3:$C$6,2)/12,$Z28*12,$M28*(1+$Z$1)^($Z28*3)),"FAILURE"))))))))))</f>
        <v>1012.4458977090516</v>
      </c>
      <c r="BN28" s="159">
        <f>IF($F28=1,0,IF(AND($H28=1,BN$1&lt;=$Y28),$V28,IF(AND($H28=1,BN$1&gt;$Y28,BN$1&lt;=$Y28+$Z28),($T28*(1+$Z$1)^$Z28)/$Z28,IF(AND($H28=1,BN$1&gt;($Y28+$Z28),BN$1&lt;=($Y28+$Z28*2)),($T28*(1+$Z$1)^($Z28*2))/$Z28,IF(AND($H28=1,BN$1&gt;($Y28+$Z28*2),BN$1&lt;=($Y28+$Z28*3)),($T28*(1+$Z$1)^($Z28*3))/$Z28,IF(AND($H28=1,BN$1&gt;($Y28+$Z28*3),BN$1&lt;=($Y28+$Z28*4)),($T28*(1+$Z$1)^($Z28*4))/$Z28,IF(AND($G28=1,BN$1&lt;=$N28),0,IF(AND($G28=1,BN$1&gt;$N28,BN$1&lt;=($Y28+$Z28)),-1*PMT(VLOOKUP($P28,'9 - Finance Strategy Parameters'!$B$3:$C$6,2)/12,$Z28*12,$M28),IF(AND($G28=1,BN$1&gt;($Y28+$Z28),BN$1&lt;=($Y28+$Z28*2)),-1*PMT(VLOOKUP($P28,'9 - Finance Strategy Parameters'!$B$3:$C$6,2)/12,$Z28*12,$M28*(1+$Z$1)^($Z28*2)),IF(AND($G28=1,BN$1&gt;($Y28+$Z28*2),BN$1&lt;=($Y28+$Z28*3)),-1*PMT(VLOOKUP($P28,'9 - Finance Strategy Parameters'!$B$3:$C$6,2)/12,$Z28*12,$M28*(1+$Z$1)^($Z28*3)),"FAILURE"))))))))))</f>
        <v>1012.4458977090516</v>
      </c>
      <c r="BO28" s="159">
        <f>IF($F28=1,0,IF(AND($H28=1,BO$1&lt;=$Y28),$V28,IF(AND($H28=1,BO$1&gt;$Y28,BO$1&lt;=$Y28+$Z28),($T28*(1+$Z$1)^$Z28)/$Z28,IF(AND($H28=1,BO$1&gt;($Y28+$Z28),BO$1&lt;=($Y28+$Z28*2)),($T28*(1+$Z$1)^($Z28*2))/$Z28,IF(AND($H28=1,BO$1&gt;($Y28+$Z28*2),BO$1&lt;=($Y28+$Z28*3)),($T28*(1+$Z$1)^($Z28*3))/$Z28,IF(AND($H28=1,BO$1&gt;($Y28+$Z28*3),BO$1&lt;=($Y28+$Z28*4)),($T28*(1+$Z$1)^($Z28*4))/$Z28,IF(AND($G28=1,BO$1&lt;=$N28),0,IF(AND($G28=1,BO$1&gt;$N28,BO$1&lt;=($Y28+$Z28)),-1*PMT(VLOOKUP($P28,'9 - Finance Strategy Parameters'!$B$3:$C$6,2)/12,$Z28*12,$M28),IF(AND($G28=1,BO$1&gt;($Y28+$Z28),BO$1&lt;=($Y28+$Z28*2)),-1*PMT(VLOOKUP($P28,'9 - Finance Strategy Parameters'!$B$3:$C$6,2)/12,$Z28*12,$M28*(1+$Z$1)^($Z28*2)),IF(AND($G28=1,BO$1&gt;($Y28+$Z28*2),BO$1&lt;=($Y28+$Z28*3)),-1*PMT(VLOOKUP($P28,'9 - Finance Strategy Parameters'!$B$3:$C$6,2)/12,$Z28*12,$M28*(1+$Z$1)^($Z28*3)),"FAILURE"))))))))))</f>
        <v>1012.4458977090516</v>
      </c>
      <c r="BP28" s="159">
        <f>IF($F28=1,0,IF(AND($H28=1,BP$1&lt;=$Y28),$V28,IF(AND($H28=1,BP$1&gt;$Y28,BP$1&lt;=$Y28+$Z28),($T28*(1+$Z$1)^$Z28)/$Z28,IF(AND($H28=1,BP$1&gt;($Y28+$Z28),BP$1&lt;=($Y28+$Z28*2)),($T28*(1+$Z$1)^($Z28*2))/$Z28,IF(AND($H28=1,BP$1&gt;($Y28+$Z28*2),BP$1&lt;=($Y28+$Z28*3)),($T28*(1+$Z$1)^($Z28*3))/$Z28,IF(AND($H28=1,BP$1&gt;($Y28+$Z28*3),BP$1&lt;=($Y28+$Z28*4)),($T28*(1+$Z$1)^($Z28*4))/$Z28,IF(AND($G28=1,BP$1&lt;=$N28),0,IF(AND($G28=1,BP$1&gt;$N28,BP$1&lt;=($Y28+$Z28)),-1*PMT(VLOOKUP($P28,'9 - Finance Strategy Parameters'!$B$3:$C$6,2)/12,$Z28*12,$M28),IF(AND($G28=1,BP$1&gt;($Y28+$Z28),BP$1&lt;=($Y28+$Z28*2)),-1*PMT(VLOOKUP($P28,'9 - Finance Strategy Parameters'!$B$3:$C$6,2)/12,$Z28*12,$M28*(1+$Z$1)^($Z28*2)),IF(AND($G28=1,BP$1&gt;($Y28+$Z28*2),BP$1&lt;=($Y28+$Z28*3)),-1*PMT(VLOOKUP($P28,'9 - Finance Strategy Parameters'!$B$3:$C$6,2)/12,$Z28*12,$M28*(1+$Z$1)^($Z28*3)),"FAILURE"))))))))))</f>
        <v>1012.4458977090516</v>
      </c>
      <c r="BQ28" s="159">
        <f>IF($F28=1,0,IF(AND($H28=1,BQ$1&lt;=$Y28),$V28,IF(AND($H28=1,BQ$1&gt;$Y28,BQ$1&lt;=$Y28+$Z28),($T28*(1+$Z$1)^$Z28)/$Z28,IF(AND($H28=1,BQ$1&gt;($Y28+$Z28),BQ$1&lt;=($Y28+$Z28*2)),($T28*(1+$Z$1)^($Z28*2))/$Z28,IF(AND($H28=1,BQ$1&gt;($Y28+$Z28*2),BQ$1&lt;=($Y28+$Z28*3)),($T28*(1+$Z$1)^($Z28*3))/$Z28,IF(AND($H28=1,BQ$1&gt;($Y28+$Z28*3),BQ$1&lt;=($Y28+$Z28*4)),($T28*(1+$Z$1)^($Z28*4))/$Z28,IF(AND($G28=1,BQ$1&lt;=$N28),0,IF(AND($G28=1,BQ$1&gt;$N28,BQ$1&lt;=($Y28+$Z28)),-1*PMT(VLOOKUP($P28,'9 - Finance Strategy Parameters'!$B$3:$C$6,2)/12,$Z28*12,$M28),IF(AND($G28=1,BQ$1&gt;($Y28+$Z28),BQ$1&lt;=($Y28+$Z28*2)),-1*PMT(VLOOKUP($P28,'9 - Finance Strategy Parameters'!$B$3:$C$6,2)/12,$Z28*12,$M28*(1+$Z$1)^($Z28*2)),IF(AND($G28=1,BQ$1&gt;($Y28+$Z28*2),BQ$1&lt;=($Y28+$Z28*3)),-1*PMT(VLOOKUP($P28,'9 - Finance Strategy Parameters'!$B$3:$C$6,2)/12,$Z28*12,$M28*(1+$Z$1)^($Z28*3)),"FAILURE"))))))))))</f>
        <v>1012.4458977090516</v>
      </c>
      <c r="BR28" s="159">
        <f>IF($F28=1,0,IF(AND($H28=1,BR$1&lt;=$Y28),$V28,IF(AND($H28=1,BR$1&gt;$Y28,BR$1&lt;=$Y28+$Z28),($T28*(1+$Z$1)^$Z28)/$Z28,IF(AND($H28=1,BR$1&gt;($Y28+$Z28),BR$1&lt;=($Y28+$Z28*2)),($T28*(1+$Z$1)^($Z28*2))/$Z28,IF(AND($H28=1,BR$1&gt;($Y28+$Z28*2),BR$1&lt;=($Y28+$Z28*3)),($T28*(1+$Z$1)^($Z28*3))/$Z28,IF(AND($H28=1,BR$1&gt;($Y28+$Z28*3),BR$1&lt;=($Y28+$Z28*4)),($T28*(1+$Z$1)^($Z28*4))/$Z28,IF(AND($G28=1,BR$1&lt;=$N28),0,IF(AND($G28=1,BR$1&gt;$N28,BR$1&lt;=($Y28+$Z28)),-1*PMT(VLOOKUP($P28,'9 - Finance Strategy Parameters'!$B$3:$C$6,2)/12,$Z28*12,$M28),IF(AND($G28=1,BR$1&gt;($Y28+$Z28),BR$1&lt;=($Y28+$Z28*2)),-1*PMT(VLOOKUP($P28,'9 - Finance Strategy Parameters'!$B$3:$C$6,2)/12,$Z28*12,$M28*(1+$Z$1)^($Z28*2)),IF(AND($G28=1,BR$1&gt;($Y28+$Z28*2),BR$1&lt;=($Y28+$Z28*3)),-1*PMT(VLOOKUP($P28,'9 - Finance Strategy Parameters'!$B$3:$C$6,2)/12,$Z28*12,$M28*(1+$Z$1)^($Z28*3)),"FAILURE"))))))))))</f>
        <v>1012.4458977090516</v>
      </c>
      <c r="BS28" s="159">
        <f>IF($F28=1,0,IF(AND($H28=1,BS$1&lt;=$Y28),$V28,IF(AND($H28=1,BS$1&gt;$Y28,BS$1&lt;=$Y28+$Z28),($T28*(1+$Z$1)^$Z28)/$Z28,IF(AND($H28=1,BS$1&gt;($Y28+$Z28),BS$1&lt;=($Y28+$Z28*2)),($T28*(1+$Z$1)^($Z28*2))/$Z28,IF(AND($H28=1,BS$1&gt;($Y28+$Z28*2),BS$1&lt;=($Y28+$Z28*3)),($T28*(1+$Z$1)^($Z28*3))/$Z28,IF(AND($H28=1,BS$1&gt;($Y28+$Z28*3),BS$1&lt;=($Y28+$Z28*4)),($T28*(1+$Z$1)^($Z28*4))/$Z28,IF(AND($G28=1,BS$1&lt;=$N28),0,IF(AND($G28=1,BS$1&gt;$N28,BS$1&lt;=($Y28+$Z28)),-1*PMT(VLOOKUP($P28,'9 - Finance Strategy Parameters'!$B$3:$C$6,2)/12,$Z28*12,$M28),IF(AND($G28=1,BS$1&gt;($Y28+$Z28),BS$1&lt;=($Y28+$Z28*2)),-1*PMT(VLOOKUP($P28,'9 - Finance Strategy Parameters'!$B$3:$C$6,2)/12,$Z28*12,$M28*(1+$Z$1)^($Z28*2)),IF(AND($G28=1,BS$1&gt;($Y28+$Z28*2),BS$1&lt;=($Y28+$Z28*3)),-1*PMT(VLOOKUP($P28,'9 - Finance Strategy Parameters'!$B$3:$C$6,2)/12,$Z28*12,$M28*(1+$Z$1)^($Z28*3)),"FAILURE"))))))))))</f>
        <v>1012.4458977090516</v>
      </c>
      <c r="BT28" s="159">
        <f>IF($F28=1,0,IF(AND($H28=1,BT$1&lt;=$Y28),$V28,IF(AND($H28=1,BT$1&gt;$Y28,BT$1&lt;=$Y28+$Z28),($T28*(1+$Z$1)^$Z28)/$Z28,IF(AND($H28=1,BT$1&gt;($Y28+$Z28),BT$1&lt;=($Y28+$Z28*2)),($T28*(1+$Z$1)^($Z28*2))/$Z28,IF(AND($H28=1,BT$1&gt;($Y28+$Z28*2),BT$1&lt;=($Y28+$Z28*3)),($T28*(1+$Z$1)^($Z28*3))/$Z28,IF(AND($H28=1,BT$1&gt;($Y28+$Z28*3),BT$1&lt;=($Y28+$Z28*4)),($T28*(1+$Z$1)^($Z28*4))/$Z28,IF(AND($G28=1,BT$1&lt;=$N28),0,IF(AND($G28=1,BT$1&gt;$N28,BT$1&lt;=($Y28+$Z28)),-1*PMT(VLOOKUP($P28,'9 - Finance Strategy Parameters'!$B$3:$C$6,2)/12,$Z28*12,$M28),IF(AND($G28=1,BT$1&gt;($Y28+$Z28),BT$1&lt;=($Y28+$Z28*2)),-1*PMT(VLOOKUP($P28,'9 - Finance Strategy Parameters'!$B$3:$C$6,2)/12,$Z28*12,$M28*(1+$Z$1)^($Z28*2)),IF(AND($G28=1,BT$1&gt;($Y28+$Z28*2),BT$1&lt;=($Y28+$Z28*3)),-1*PMT(VLOOKUP($P28,'9 - Finance Strategy Parameters'!$B$3:$C$6,2)/12,$Z28*12,$M28*(1+$Z$1)^($Z28*3)),"FAILURE"))))))))))</f>
        <v>1012.4458977090516</v>
      </c>
    </row>
    <row r="29" spans="1:72" ht="30" x14ac:dyDescent="0.25">
      <c r="A29" s="10" t="s">
        <v>34</v>
      </c>
      <c r="B29" s="138">
        <f>INDEX('8-Choosing Asset Strategies'!$B$4:$B$101,MATCH('9 - Financing Strategy'!C29,'8-Choosing Asset Strategies'!$C$4:$C$101,0))</f>
        <v>1</v>
      </c>
      <c r="C29" s="28" t="s">
        <v>146</v>
      </c>
      <c r="D29" s="13" t="str">
        <f>IF(INDEX('8-Choosing Asset Strategies'!$CW$4:$CW$101,MATCH($C29,'8-Choosing Asset Strategies'!$C$4:$C$101,0))=0,"",INDEX('8-Choosing Asset Strategies'!$CW$4:$CW$101,MATCH(C29,'8-Choosing Asset Strategies'!$C$4:$C$101,0)))</f>
        <v>Should be upgraded to 6" line</v>
      </c>
      <c r="E29" s="27"/>
      <c r="F29" s="138"/>
      <c r="G29" s="138">
        <v>1</v>
      </c>
      <c r="H29" s="138"/>
      <c r="J29" s="143" t="str">
        <f>IF(F29=1,ROUND(INDEX('8-Choosing Asset Strategies'!$DL$4:$DL$101,MATCH($C29,'8-Choosing Asset Strategies'!$C$4:$C$101,0)),2),"")</f>
        <v/>
      </c>
      <c r="K29" s="12" t="str">
        <f>IF(F29=1,ROUND(INDEX('8-Choosing Asset Strategies'!$DC$4:$DC$101,MATCH($C29,'8-Choosing Asset Strategies'!$C$4:$C$101,0)),2),"")</f>
        <v/>
      </c>
      <c r="L29" s="12"/>
      <c r="M29" s="143">
        <f>IF(G29=1,ROUND(INDEX('8-Choosing Asset Strategies'!$DL$4:$DL$101,MATCH($C29,'8-Choosing Asset Strategies'!$C$4:$C$101,0)),2),"")</f>
        <v>11213.58</v>
      </c>
      <c r="N29" s="12">
        <f>IF(G29=1,ROUND(INDEX('8-Choosing Asset Strategies'!$DC$4:$DC$101,MATCH($C29,'8-Choosing Asset Strategies'!$C$4:$C$101,0)),2),"")</f>
        <v>15</v>
      </c>
      <c r="O29" s="12">
        <f>IF(G29="","",INDEX('9 - Finance Strategy Parameters'!$H$3:$H$9,MATCH(B29,'9 - Finance Strategy Parameters'!$F$3:$F$9,0)))</f>
        <v>20</v>
      </c>
      <c r="P29" s="12" t="s">
        <v>313</v>
      </c>
      <c r="Q29" s="144">
        <f>IFERROR((M29*INDEX('9 - Finance Strategy Parameters'!$C$3:$C$6,MATCH(P29,'9 - Finance Strategy Parameters'!$B$3:$B$6,0))/12*(1+INDEX('9 - Finance Strategy Parameters'!$C$3:$C$6,MATCH(P29,'9 - Finance Strategy Parameters'!$B$3:$B$6,0))/12)^(O29*12))/((1+INDEX('9 - Finance Strategy Parameters'!$C$3:$C$6,MATCH(P29,'9 - Finance Strategy Parameters'!$B$3:$B$6,0))/12)^(O29*12)-1),"")</f>
        <v>59.421084832480766</v>
      </c>
      <c r="R29" s="144">
        <f t="shared" si="3"/>
        <v>713.05301798976916</v>
      </c>
      <c r="S29" s="12"/>
      <c r="T29" s="143" t="str">
        <f>IF(H29=1,ROUND(INDEX('8-Choosing Asset Strategies'!$DL$4:$DL$101,MATCH($C29,'8-Choosing Asset Strategies'!$C$4:$C$101,0)),2),"")</f>
        <v/>
      </c>
      <c r="U29" s="145" t="str">
        <f>IF(H29=1,ROUND(INDEX('8-Choosing Asset Strategies'!$DC$4:$DC$101,MATCH($C29,'8-Choosing Asset Strategies'!$C$4:$C$101,0)),2),"")</f>
        <v/>
      </c>
      <c r="V29" s="101" t="str">
        <f t="shared" si="1"/>
        <v/>
      </c>
      <c r="W29" s="155" t="str">
        <f t="shared" si="2"/>
        <v/>
      </c>
      <c r="Y29">
        <f>INDEX('8-Choosing Asset Strategies'!$DC$4:$DC$101,MATCH(C29,'8-Choosing Asset Strategies'!$C$4:$C$101,0))</f>
        <v>15</v>
      </c>
      <c r="Z29">
        <f>INDEX('8-Choosing Asset Strategies'!$DA$4:$DA$101,MATCH(C29,'8-Choosing Asset Strategies'!$C$4:$C$101,0))</f>
        <v>35</v>
      </c>
      <c r="AB29" s="159">
        <f>IF($F29=1,0,IF(AND($H29=1,AB$1&lt;=$Y29),$V29,IF(AND($H29=1,AB$1&gt;$Y29,AB$1&lt;=$Y29+$Z29),($T29*(1+$Z$1)^$Z29)/$Z29,IF(AND($H29=1,AB$1&gt;($Y29+$Z29),AB$1&lt;=($Y29+$Z29*2)),($T29*(1+$Z$1)^($Z29*2))/$Z29,IF(AND($H29=1,AB$1&gt;($Y29+$Z29*2),AB$1&lt;=($Y29+$Z29*3)),($T29*(1+$Z$1)^($Z29*3))/$Z29,IF(AND($H29=1,AB$1&gt;($Y29+$Z29*3),AB$1&lt;=($Y29+$Z29*4)),($T29*(1+$Z$1)^($Z29*4))/$Z29,IF(AND($G29=1,AB$1&lt;=$N29),0,IF(AND($G29=1,AB$1&gt;$N29,AB$1&lt;=($Y29+$Z29)),-1*PMT(VLOOKUP($P29,'9 - Finance Strategy Parameters'!$B$3:$C$6,2)/12,$Z29*12,$M29),IF(AND($G29=1,AB$1&gt;($Y29+$Z29),AB$1&lt;=($Y29+$Z29*2)),-1*PMT(VLOOKUP($P29,'9 - Finance Strategy Parameters'!$B$3:$C$6,2)/12,$Z29*12,$M29*(1+$Z$1)^($Z29*2)),IF(AND($G29=1,AB$1&gt;($Y29+$Z29*2),AB$1&lt;=($Y29+$Z29*3)),-1*PMT(VLOOKUP($P29,'9 - Finance Strategy Parameters'!$B$3:$C$6,2)/12,$Z29*12,$M29*(1+$Z$1)^($Z29*3)),"FAILURE"))))))))))</f>
        <v>0</v>
      </c>
      <c r="AC29" s="159">
        <f>IF($F29=1,0,IF(AND($H29=1,AC$1&lt;=$Y29),$V29,IF(AND($H29=1,AC$1&gt;$Y29,AC$1&lt;=$Y29+$Z29),($T29*(1+$Z$1)^$Z29)/$Z29,IF(AND($H29=1,AC$1&gt;($Y29+$Z29),AC$1&lt;=($Y29+$Z29*2)),($T29*(1+$Z$1)^($Z29*2))/$Z29,IF(AND($H29=1,AC$1&gt;($Y29+$Z29*2),AC$1&lt;=($Y29+$Z29*3)),($T29*(1+$Z$1)^($Z29*3))/$Z29,IF(AND($H29=1,AC$1&gt;($Y29+$Z29*3),AC$1&lt;=($Y29+$Z29*4)),($T29*(1+$Z$1)^($Z29*4))/$Z29,IF(AND($G29=1,AC$1&lt;=$N29),0,IF(AND($G29=1,AC$1&gt;$N29,AC$1&lt;=($Y29+$Z29)),-1*PMT(VLOOKUP($P29,'9 - Finance Strategy Parameters'!$B$3:$C$6,2)/12,$Z29*12,$M29),IF(AND($G29=1,AC$1&gt;($Y29+$Z29),AC$1&lt;=($Y29+$Z29*2)),-1*PMT(VLOOKUP($P29,'9 - Finance Strategy Parameters'!$B$3:$C$6,2)/12,$Z29*12,$M29*(1+$Z$1)^($Z29*2)),IF(AND($G29=1,AC$1&gt;($Y29+$Z29*2),AC$1&lt;=($Y29+$Z29*3)),-1*PMT(VLOOKUP($P29,'9 - Finance Strategy Parameters'!$B$3:$C$6,2)/12,$Z29*12,$M29*(1+$Z$1)^($Z29*3)),"FAILURE"))))))))))</f>
        <v>0</v>
      </c>
      <c r="AD29" s="159">
        <f>IF($F29=1,0,IF(AND($H29=1,AD$1&lt;=$Y29),$V29,IF(AND($H29=1,AD$1&gt;$Y29,AD$1&lt;=$Y29+$Z29),($T29*(1+$Z$1)^$Z29)/$Z29,IF(AND($H29=1,AD$1&gt;($Y29+$Z29),AD$1&lt;=($Y29+$Z29*2)),($T29*(1+$Z$1)^($Z29*2))/$Z29,IF(AND($H29=1,AD$1&gt;($Y29+$Z29*2),AD$1&lt;=($Y29+$Z29*3)),($T29*(1+$Z$1)^($Z29*3))/$Z29,IF(AND($H29=1,AD$1&gt;($Y29+$Z29*3),AD$1&lt;=($Y29+$Z29*4)),($T29*(1+$Z$1)^($Z29*4))/$Z29,IF(AND($G29=1,AD$1&lt;=$N29),0,IF(AND($G29=1,AD$1&gt;$N29,AD$1&lt;=($Y29+$Z29)),-1*PMT(VLOOKUP($P29,'9 - Finance Strategy Parameters'!$B$3:$C$6,2)/12,$Z29*12,$M29),IF(AND($G29=1,AD$1&gt;($Y29+$Z29),AD$1&lt;=($Y29+$Z29*2)),-1*PMT(VLOOKUP($P29,'9 - Finance Strategy Parameters'!$B$3:$C$6,2)/12,$Z29*12,$M29*(1+$Z$1)^($Z29*2)),IF(AND($G29=1,AD$1&gt;($Y29+$Z29*2),AD$1&lt;=($Y29+$Z29*3)),-1*PMT(VLOOKUP($P29,'9 - Finance Strategy Parameters'!$B$3:$C$6,2)/12,$Z29*12,$M29*(1+$Z$1)^($Z29*3)),"FAILURE"))))))))))</f>
        <v>0</v>
      </c>
      <c r="AE29" s="159">
        <f>IF($F29=1,0,IF(AND($H29=1,AE$1&lt;=$Y29),$V29,IF(AND($H29=1,AE$1&gt;$Y29,AE$1&lt;=$Y29+$Z29),($T29*(1+$Z$1)^$Z29)/$Z29,IF(AND($H29=1,AE$1&gt;($Y29+$Z29),AE$1&lt;=($Y29+$Z29*2)),($T29*(1+$Z$1)^($Z29*2))/$Z29,IF(AND($H29=1,AE$1&gt;($Y29+$Z29*2),AE$1&lt;=($Y29+$Z29*3)),($T29*(1+$Z$1)^($Z29*3))/$Z29,IF(AND($H29=1,AE$1&gt;($Y29+$Z29*3),AE$1&lt;=($Y29+$Z29*4)),($T29*(1+$Z$1)^($Z29*4))/$Z29,IF(AND($G29=1,AE$1&lt;=$N29),0,IF(AND($G29=1,AE$1&gt;$N29,AE$1&lt;=($Y29+$Z29)),-1*PMT(VLOOKUP($P29,'9 - Finance Strategy Parameters'!$B$3:$C$6,2)/12,$Z29*12,$M29),IF(AND($G29=1,AE$1&gt;($Y29+$Z29),AE$1&lt;=($Y29+$Z29*2)),-1*PMT(VLOOKUP($P29,'9 - Finance Strategy Parameters'!$B$3:$C$6,2)/12,$Z29*12,$M29*(1+$Z$1)^($Z29*2)),IF(AND($G29=1,AE$1&gt;($Y29+$Z29*2),AE$1&lt;=($Y29+$Z29*3)),-1*PMT(VLOOKUP($P29,'9 - Finance Strategy Parameters'!$B$3:$C$6,2)/12,$Z29*12,$M29*(1+$Z$1)^($Z29*3)),"FAILURE"))))))))))</f>
        <v>0</v>
      </c>
      <c r="AF29" s="159">
        <f>IF($F29=1,0,IF(AND($H29=1,AF$1&lt;=$Y29),$V29,IF(AND($H29=1,AF$1&gt;$Y29,AF$1&lt;=$Y29+$Z29),($T29*(1+$Z$1)^$Z29)/$Z29,IF(AND($H29=1,AF$1&gt;($Y29+$Z29),AF$1&lt;=($Y29+$Z29*2)),($T29*(1+$Z$1)^($Z29*2))/$Z29,IF(AND($H29=1,AF$1&gt;($Y29+$Z29*2),AF$1&lt;=($Y29+$Z29*3)),($T29*(1+$Z$1)^($Z29*3))/$Z29,IF(AND($H29=1,AF$1&gt;($Y29+$Z29*3),AF$1&lt;=($Y29+$Z29*4)),($T29*(1+$Z$1)^($Z29*4))/$Z29,IF(AND($G29=1,AF$1&lt;=$N29),0,IF(AND($G29=1,AF$1&gt;$N29,AF$1&lt;=($Y29+$Z29)),-1*PMT(VLOOKUP($P29,'9 - Finance Strategy Parameters'!$B$3:$C$6,2)/12,$Z29*12,$M29),IF(AND($G29=1,AF$1&gt;($Y29+$Z29),AF$1&lt;=($Y29+$Z29*2)),-1*PMT(VLOOKUP($P29,'9 - Finance Strategy Parameters'!$B$3:$C$6,2)/12,$Z29*12,$M29*(1+$Z$1)^($Z29*2)),IF(AND($G29=1,AF$1&gt;($Y29+$Z29*2),AF$1&lt;=($Y29+$Z29*3)),-1*PMT(VLOOKUP($P29,'9 - Finance Strategy Parameters'!$B$3:$C$6,2)/12,$Z29*12,$M29*(1+$Z$1)^($Z29*3)),"FAILURE"))))))))))</f>
        <v>0</v>
      </c>
      <c r="AG29" s="159">
        <f>IF($F29=1,0,IF(AND($H29=1,AG$1&lt;=$Y29),$V29,IF(AND($H29=1,AG$1&gt;$Y29,AG$1&lt;=$Y29+$Z29),($T29*(1+$Z$1)^$Z29)/$Z29,IF(AND($H29=1,AG$1&gt;($Y29+$Z29),AG$1&lt;=($Y29+$Z29*2)),($T29*(1+$Z$1)^($Z29*2))/$Z29,IF(AND($H29=1,AG$1&gt;($Y29+$Z29*2),AG$1&lt;=($Y29+$Z29*3)),($T29*(1+$Z$1)^($Z29*3))/$Z29,IF(AND($H29=1,AG$1&gt;($Y29+$Z29*3),AG$1&lt;=($Y29+$Z29*4)),($T29*(1+$Z$1)^($Z29*4))/$Z29,IF(AND($G29=1,AG$1&lt;=$N29),0,IF(AND($G29=1,AG$1&gt;$N29,AG$1&lt;=($Y29+$Z29)),-1*PMT(VLOOKUP($P29,'9 - Finance Strategy Parameters'!$B$3:$C$6,2)/12,$Z29*12,$M29),IF(AND($G29=1,AG$1&gt;($Y29+$Z29),AG$1&lt;=($Y29+$Z29*2)),-1*PMT(VLOOKUP($P29,'9 - Finance Strategy Parameters'!$B$3:$C$6,2)/12,$Z29*12,$M29*(1+$Z$1)^($Z29*2)),IF(AND($G29=1,AG$1&gt;($Y29+$Z29*2),AG$1&lt;=($Y29+$Z29*3)),-1*PMT(VLOOKUP($P29,'9 - Finance Strategy Parameters'!$B$3:$C$6,2)/12,$Z29*12,$M29*(1+$Z$1)^($Z29*3)),"FAILURE"))))))))))</f>
        <v>0</v>
      </c>
      <c r="AH29" s="159">
        <f>IF($F29=1,0,IF(AND($H29=1,AH$1&lt;=$Y29),$V29,IF(AND($H29=1,AH$1&gt;$Y29,AH$1&lt;=$Y29+$Z29),($T29*(1+$Z$1)^$Z29)/$Z29,IF(AND($H29=1,AH$1&gt;($Y29+$Z29),AH$1&lt;=($Y29+$Z29*2)),($T29*(1+$Z$1)^($Z29*2))/$Z29,IF(AND($H29=1,AH$1&gt;($Y29+$Z29*2),AH$1&lt;=($Y29+$Z29*3)),($T29*(1+$Z$1)^($Z29*3))/$Z29,IF(AND($H29=1,AH$1&gt;($Y29+$Z29*3),AH$1&lt;=($Y29+$Z29*4)),($T29*(1+$Z$1)^($Z29*4))/$Z29,IF(AND($G29=1,AH$1&lt;=$N29),0,IF(AND($G29=1,AH$1&gt;$N29,AH$1&lt;=($Y29+$Z29)),-1*PMT(VLOOKUP($P29,'9 - Finance Strategy Parameters'!$B$3:$C$6,2)/12,$Z29*12,$M29),IF(AND($G29=1,AH$1&gt;($Y29+$Z29),AH$1&lt;=($Y29+$Z29*2)),-1*PMT(VLOOKUP($P29,'9 - Finance Strategy Parameters'!$B$3:$C$6,2)/12,$Z29*12,$M29*(1+$Z$1)^($Z29*2)),IF(AND($G29=1,AH$1&gt;($Y29+$Z29*2),AH$1&lt;=($Y29+$Z29*3)),-1*PMT(VLOOKUP($P29,'9 - Finance Strategy Parameters'!$B$3:$C$6,2)/12,$Z29*12,$M29*(1+$Z$1)^($Z29*3)),"FAILURE"))))))))))</f>
        <v>0</v>
      </c>
      <c r="AI29" s="159">
        <f>IF($F29=1,0,IF(AND($H29=1,AI$1&lt;=$Y29),$V29,IF(AND($H29=1,AI$1&gt;$Y29,AI$1&lt;=$Y29+$Z29),($T29*(1+$Z$1)^$Z29)/$Z29,IF(AND($H29=1,AI$1&gt;($Y29+$Z29),AI$1&lt;=($Y29+$Z29*2)),($T29*(1+$Z$1)^($Z29*2))/$Z29,IF(AND($H29=1,AI$1&gt;($Y29+$Z29*2),AI$1&lt;=($Y29+$Z29*3)),($T29*(1+$Z$1)^($Z29*3))/$Z29,IF(AND($H29=1,AI$1&gt;($Y29+$Z29*3),AI$1&lt;=($Y29+$Z29*4)),($T29*(1+$Z$1)^($Z29*4))/$Z29,IF(AND($G29=1,AI$1&lt;=$N29),0,IF(AND($G29=1,AI$1&gt;$N29,AI$1&lt;=($Y29+$Z29)),-1*PMT(VLOOKUP($P29,'9 - Finance Strategy Parameters'!$B$3:$C$6,2)/12,$Z29*12,$M29),IF(AND($G29=1,AI$1&gt;($Y29+$Z29),AI$1&lt;=($Y29+$Z29*2)),-1*PMT(VLOOKUP($P29,'9 - Finance Strategy Parameters'!$B$3:$C$6,2)/12,$Z29*12,$M29*(1+$Z$1)^($Z29*2)),IF(AND($G29=1,AI$1&gt;($Y29+$Z29*2),AI$1&lt;=($Y29+$Z29*3)),-1*PMT(VLOOKUP($P29,'9 - Finance Strategy Parameters'!$B$3:$C$6,2)/12,$Z29*12,$M29*(1+$Z$1)^($Z29*3)),"FAILURE"))))))))))</f>
        <v>0</v>
      </c>
      <c r="AJ29" s="159">
        <f>IF($F29=1,0,IF(AND($H29=1,AJ$1&lt;=$Y29),$V29,IF(AND($H29=1,AJ$1&gt;$Y29,AJ$1&lt;=$Y29+$Z29),($T29*(1+$Z$1)^$Z29)/$Z29,IF(AND($H29=1,AJ$1&gt;($Y29+$Z29),AJ$1&lt;=($Y29+$Z29*2)),($T29*(1+$Z$1)^($Z29*2))/$Z29,IF(AND($H29=1,AJ$1&gt;($Y29+$Z29*2),AJ$1&lt;=($Y29+$Z29*3)),($T29*(1+$Z$1)^($Z29*3))/$Z29,IF(AND($H29=1,AJ$1&gt;($Y29+$Z29*3),AJ$1&lt;=($Y29+$Z29*4)),($T29*(1+$Z$1)^($Z29*4))/$Z29,IF(AND($G29=1,AJ$1&lt;=$N29),0,IF(AND($G29=1,AJ$1&gt;$N29,AJ$1&lt;=($Y29+$Z29)),-1*PMT(VLOOKUP($P29,'9 - Finance Strategy Parameters'!$B$3:$C$6,2)/12,$Z29*12,$M29),IF(AND($G29=1,AJ$1&gt;($Y29+$Z29),AJ$1&lt;=($Y29+$Z29*2)),-1*PMT(VLOOKUP($P29,'9 - Finance Strategy Parameters'!$B$3:$C$6,2)/12,$Z29*12,$M29*(1+$Z$1)^($Z29*2)),IF(AND($G29=1,AJ$1&gt;($Y29+$Z29*2),AJ$1&lt;=($Y29+$Z29*3)),-1*PMT(VLOOKUP($P29,'9 - Finance Strategy Parameters'!$B$3:$C$6,2)/12,$Z29*12,$M29*(1+$Z$1)^($Z29*3)),"FAILURE"))))))))))</f>
        <v>0</v>
      </c>
      <c r="AK29" s="159">
        <f>IF($F29=1,0,IF(AND($H29=1,AK$1&lt;=$Y29),$V29,IF(AND($H29=1,AK$1&gt;$Y29,AK$1&lt;=$Y29+$Z29),($T29*(1+$Z$1)^$Z29)/$Z29,IF(AND($H29=1,AK$1&gt;($Y29+$Z29),AK$1&lt;=($Y29+$Z29*2)),($T29*(1+$Z$1)^($Z29*2))/$Z29,IF(AND($H29=1,AK$1&gt;($Y29+$Z29*2),AK$1&lt;=($Y29+$Z29*3)),($T29*(1+$Z$1)^($Z29*3))/$Z29,IF(AND($H29=1,AK$1&gt;($Y29+$Z29*3),AK$1&lt;=($Y29+$Z29*4)),($T29*(1+$Z$1)^($Z29*4))/$Z29,IF(AND($G29=1,AK$1&lt;=$N29),0,IF(AND($G29=1,AK$1&gt;$N29,AK$1&lt;=($Y29+$Z29)),-1*PMT(VLOOKUP($P29,'9 - Finance Strategy Parameters'!$B$3:$C$6,2)/12,$Z29*12,$M29),IF(AND($G29=1,AK$1&gt;($Y29+$Z29),AK$1&lt;=($Y29+$Z29*2)),-1*PMT(VLOOKUP($P29,'9 - Finance Strategy Parameters'!$B$3:$C$6,2)/12,$Z29*12,$M29*(1+$Z$1)^($Z29*2)),IF(AND($G29=1,AK$1&gt;($Y29+$Z29*2),AK$1&lt;=($Y29+$Z29*3)),-1*PMT(VLOOKUP($P29,'9 - Finance Strategy Parameters'!$B$3:$C$6,2)/12,$Z29*12,$M29*(1+$Z$1)^($Z29*3)),"FAILURE"))))))))))</f>
        <v>0</v>
      </c>
      <c r="AL29" s="159">
        <f>IF($F29=1,0,IF(AND($H29=1,AL$1&lt;=$Y29),$V29,IF(AND($H29=1,AL$1&gt;$Y29,AL$1&lt;=$Y29+$Z29),($T29*(1+$Z$1)^$Z29)/$Z29,IF(AND($H29=1,AL$1&gt;($Y29+$Z29),AL$1&lt;=($Y29+$Z29*2)),($T29*(1+$Z$1)^($Z29*2))/$Z29,IF(AND($H29=1,AL$1&gt;($Y29+$Z29*2),AL$1&lt;=($Y29+$Z29*3)),($T29*(1+$Z$1)^($Z29*3))/$Z29,IF(AND($H29=1,AL$1&gt;($Y29+$Z29*3),AL$1&lt;=($Y29+$Z29*4)),($T29*(1+$Z$1)^($Z29*4))/$Z29,IF(AND($G29=1,AL$1&lt;=$N29),0,IF(AND($G29=1,AL$1&gt;$N29,AL$1&lt;=($Y29+$Z29)),-1*PMT(VLOOKUP($P29,'9 - Finance Strategy Parameters'!$B$3:$C$6,2)/12,$Z29*12,$M29),IF(AND($G29=1,AL$1&gt;($Y29+$Z29),AL$1&lt;=($Y29+$Z29*2)),-1*PMT(VLOOKUP($P29,'9 - Finance Strategy Parameters'!$B$3:$C$6,2)/12,$Z29*12,$M29*(1+$Z$1)^($Z29*2)),IF(AND($G29=1,AL$1&gt;($Y29+$Z29*2),AL$1&lt;=($Y29+$Z29*3)),-1*PMT(VLOOKUP($P29,'9 - Finance Strategy Parameters'!$B$3:$C$6,2)/12,$Z29*12,$M29*(1+$Z$1)^($Z29*3)),"FAILURE"))))))))))</f>
        <v>0</v>
      </c>
      <c r="AM29" s="159">
        <f>IF($F29=1,0,IF(AND($H29=1,AM$1&lt;=$Y29),$V29,IF(AND($H29=1,AM$1&gt;$Y29,AM$1&lt;=$Y29+$Z29),($T29*(1+$Z$1)^$Z29)/$Z29,IF(AND($H29=1,AM$1&gt;($Y29+$Z29),AM$1&lt;=($Y29+$Z29*2)),($T29*(1+$Z$1)^($Z29*2))/$Z29,IF(AND($H29=1,AM$1&gt;($Y29+$Z29*2),AM$1&lt;=($Y29+$Z29*3)),($T29*(1+$Z$1)^($Z29*3))/$Z29,IF(AND($H29=1,AM$1&gt;($Y29+$Z29*3),AM$1&lt;=($Y29+$Z29*4)),($T29*(1+$Z$1)^($Z29*4))/$Z29,IF(AND($G29=1,AM$1&lt;=$N29),0,IF(AND($G29=1,AM$1&gt;$N29,AM$1&lt;=($Y29+$Z29)),-1*PMT(VLOOKUP($P29,'9 - Finance Strategy Parameters'!$B$3:$C$6,2)/12,$Z29*12,$M29),IF(AND($G29=1,AM$1&gt;($Y29+$Z29),AM$1&lt;=($Y29+$Z29*2)),-1*PMT(VLOOKUP($P29,'9 - Finance Strategy Parameters'!$B$3:$C$6,2)/12,$Z29*12,$M29*(1+$Z$1)^($Z29*2)),IF(AND($G29=1,AM$1&gt;($Y29+$Z29*2),AM$1&lt;=($Y29+$Z29*3)),-1*PMT(VLOOKUP($P29,'9 - Finance Strategy Parameters'!$B$3:$C$6,2)/12,$Z29*12,$M29*(1+$Z$1)^($Z29*3)),"FAILURE"))))))))))</f>
        <v>0</v>
      </c>
      <c r="AN29" s="159">
        <f>IF($F29=1,0,IF(AND($H29=1,AN$1&lt;=$Y29),$V29,IF(AND($H29=1,AN$1&gt;$Y29,AN$1&lt;=$Y29+$Z29),($T29*(1+$Z$1)^$Z29)/$Z29,IF(AND($H29=1,AN$1&gt;($Y29+$Z29),AN$1&lt;=($Y29+$Z29*2)),($T29*(1+$Z$1)^($Z29*2))/$Z29,IF(AND($H29=1,AN$1&gt;($Y29+$Z29*2),AN$1&lt;=($Y29+$Z29*3)),($T29*(1+$Z$1)^($Z29*3))/$Z29,IF(AND($H29=1,AN$1&gt;($Y29+$Z29*3),AN$1&lt;=($Y29+$Z29*4)),($T29*(1+$Z$1)^($Z29*4))/$Z29,IF(AND($G29=1,AN$1&lt;=$N29),0,IF(AND($G29=1,AN$1&gt;$N29,AN$1&lt;=($Y29+$Z29)),-1*PMT(VLOOKUP($P29,'9 - Finance Strategy Parameters'!$B$3:$C$6,2)/12,$Z29*12,$M29),IF(AND($G29=1,AN$1&gt;($Y29+$Z29),AN$1&lt;=($Y29+$Z29*2)),-1*PMT(VLOOKUP($P29,'9 - Finance Strategy Parameters'!$B$3:$C$6,2)/12,$Z29*12,$M29*(1+$Z$1)^($Z29*2)),IF(AND($G29=1,AN$1&gt;($Y29+$Z29*2),AN$1&lt;=($Y29+$Z29*3)),-1*PMT(VLOOKUP($P29,'9 - Finance Strategy Parameters'!$B$3:$C$6,2)/12,$Z29*12,$M29*(1+$Z$1)^($Z29*3)),"FAILURE"))))))))))</f>
        <v>0</v>
      </c>
      <c r="AO29" s="159">
        <f>IF($F29=1,0,IF(AND($H29=1,AO$1&lt;=$Y29),$V29,IF(AND($H29=1,AO$1&gt;$Y29,AO$1&lt;=$Y29+$Z29),($T29*(1+$Z$1)^$Z29)/$Z29,IF(AND($H29=1,AO$1&gt;($Y29+$Z29),AO$1&lt;=($Y29+$Z29*2)),($T29*(1+$Z$1)^($Z29*2))/$Z29,IF(AND($H29=1,AO$1&gt;($Y29+$Z29*2),AO$1&lt;=($Y29+$Z29*3)),($T29*(1+$Z$1)^($Z29*3))/$Z29,IF(AND($H29=1,AO$1&gt;($Y29+$Z29*3),AO$1&lt;=($Y29+$Z29*4)),($T29*(1+$Z$1)^($Z29*4))/$Z29,IF(AND($G29=1,AO$1&lt;=$N29),0,IF(AND($G29=1,AO$1&gt;$N29,AO$1&lt;=($Y29+$Z29)),-1*PMT(VLOOKUP($P29,'9 - Finance Strategy Parameters'!$B$3:$C$6,2)/12,$Z29*12,$M29),IF(AND($G29=1,AO$1&gt;($Y29+$Z29),AO$1&lt;=($Y29+$Z29*2)),-1*PMT(VLOOKUP($P29,'9 - Finance Strategy Parameters'!$B$3:$C$6,2)/12,$Z29*12,$M29*(1+$Z$1)^($Z29*2)),IF(AND($G29=1,AO$1&gt;($Y29+$Z29*2),AO$1&lt;=($Y29+$Z29*3)),-1*PMT(VLOOKUP($P29,'9 - Finance Strategy Parameters'!$B$3:$C$6,2)/12,$Z29*12,$M29*(1+$Z$1)^($Z29*3)),"FAILURE"))))))))))</f>
        <v>0</v>
      </c>
      <c r="AP29" s="159">
        <f>IF($F29=1,0,IF(AND($H29=1,AP$1&lt;=$Y29),$V29,IF(AND($H29=1,AP$1&gt;$Y29,AP$1&lt;=$Y29+$Z29),($T29*(1+$Z$1)^$Z29)/$Z29,IF(AND($H29=1,AP$1&gt;($Y29+$Z29),AP$1&lt;=($Y29+$Z29*2)),($T29*(1+$Z$1)^($Z29*2))/$Z29,IF(AND($H29=1,AP$1&gt;($Y29+$Z29*2),AP$1&lt;=($Y29+$Z29*3)),($T29*(1+$Z$1)^($Z29*3))/$Z29,IF(AND($H29=1,AP$1&gt;($Y29+$Z29*3),AP$1&lt;=($Y29+$Z29*4)),($T29*(1+$Z$1)^($Z29*4))/$Z29,IF(AND($G29=1,AP$1&lt;=$N29),0,IF(AND($G29=1,AP$1&gt;$N29,AP$1&lt;=($Y29+$Z29)),-1*PMT(VLOOKUP($P29,'9 - Finance Strategy Parameters'!$B$3:$C$6,2)/12,$Z29*12,$M29),IF(AND($G29=1,AP$1&gt;($Y29+$Z29),AP$1&lt;=($Y29+$Z29*2)),-1*PMT(VLOOKUP($P29,'9 - Finance Strategy Parameters'!$B$3:$C$6,2)/12,$Z29*12,$M29*(1+$Z$1)^($Z29*2)),IF(AND($G29=1,AP$1&gt;($Y29+$Z29*2),AP$1&lt;=($Y29+$Z29*3)),-1*PMT(VLOOKUP($P29,'9 - Finance Strategy Parameters'!$B$3:$C$6,2)/12,$Z29*12,$M29*(1+$Z$1)^($Z29*3)),"FAILURE"))))))))))</f>
        <v>0</v>
      </c>
      <c r="AQ29" s="159">
        <f>IF($F29=1,0,IF(AND($H29=1,AQ$1&lt;=$Y29),$V29,IF(AND($H29=1,AQ$1&gt;$Y29,AQ$1&lt;=$Y29+$Z29),($T29*(1+$Z$1)^$Z29)/$Z29,IF(AND($H29=1,AQ$1&gt;($Y29+$Z29),AQ$1&lt;=($Y29+$Z29*2)),($T29*(1+$Z$1)^($Z29*2))/$Z29,IF(AND($H29=1,AQ$1&gt;($Y29+$Z29*2),AQ$1&lt;=($Y29+$Z29*3)),($T29*(1+$Z$1)^($Z29*3))/$Z29,IF(AND($H29=1,AQ$1&gt;($Y29+$Z29*3),AQ$1&lt;=($Y29+$Z29*4)),($T29*(1+$Z$1)^($Z29*4))/$Z29,IF(AND($G29=1,AQ$1&lt;=$N29),0,IF(AND($G29=1,AQ$1&gt;$N29,AQ$1&lt;=($Y29+$Z29)),-1*PMT(VLOOKUP($P29,'9 - Finance Strategy Parameters'!$B$3:$C$6,2)/12,$Z29*12,$M29),IF(AND($G29=1,AQ$1&gt;($Y29+$Z29),AQ$1&lt;=($Y29+$Z29*2)),-1*PMT(VLOOKUP($P29,'9 - Finance Strategy Parameters'!$B$3:$C$6,2)/12,$Z29*12,$M29*(1+$Z$1)^($Z29*2)),IF(AND($G29=1,AQ$1&gt;($Y29+$Z29*2),AQ$1&lt;=($Y29+$Z29*3)),-1*PMT(VLOOKUP($P29,'9 - Finance Strategy Parameters'!$B$3:$C$6,2)/12,$Z29*12,$M29*(1+$Z$1)^($Z29*3)),"FAILURE"))))))))))</f>
        <v>40.088011973330268</v>
      </c>
      <c r="AR29" s="159">
        <f>IF($F29=1,0,IF(AND($H29=1,AR$1&lt;=$Y29),$V29,IF(AND($H29=1,AR$1&gt;$Y29,AR$1&lt;=$Y29+$Z29),($T29*(1+$Z$1)^$Z29)/$Z29,IF(AND($H29=1,AR$1&gt;($Y29+$Z29),AR$1&lt;=($Y29+$Z29*2)),($T29*(1+$Z$1)^($Z29*2))/$Z29,IF(AND($H29=1,AR$1&gt;($Y29+$Z29*2),AR$1&lt;=($Y29+$Z29*3)),($T29*(1+$Z$1)^($Z29*3))/$Z29,IF(AND($H29=1,AR$1&gt;($Y29+$Z29*3),AR$1&lt;=($Y29+$Z29*4)),($T29*(1+$Z$1)^($Z29*4))/$Z29,IF(AND($G29=1,AR$1&lt;=$N29),0,IF(AND($G29=1,AR$1&gt;$N29,AR$1&lt;=($Y29+$Z29)),-1*PMT(VLOOKUP($P29,'9 - Finance Strategy Parameters'!$B$3:$C$6,2)/12,$Z29*12,$M29),IF(AND($G29=1,AR$1&gt;($Y29+$Z29),AR$1&lt;=($Y29+$Z29*2)),-1*PMT(VLOOKUP($P29,'9 - Finance Strategy Parameters'!$B$3:$C$6,2)/12,$Z29*12,$M29*(1+$Z$1)^($Z29*2)),IF(AND($G29=1,AR$1&gt;($Y29+$Z29*2),AR$1&lt;=($Y29+$Z29*3)),-1*PMT(VLOOKUP($P29,'9 - Finance Strategy Parameters'!$B$3:$C$6,2)/12,$Z29*12,$M29*(1+$Z$1)^($Z29*3)),"FAILURE"))))))))))</f>
        <v>40.088011973330268</v>
      </c>
      <c r="AS29" s="159">
        <f>IF($F29=1,0,IF(AND($H29=1,AS$1&lt;=$Y29),$V29,IF(AND($H29=1,AS$1&gt;$Y29,AS$1&lt;=$Y29+$Z29),($T29*(1+$Z$1)^$Z29)/$Z29,IF(AND($H29=1,AS$1&gt;($Y29+$Z29),AS$1&lt;=($Y29+$Z29*2)),($T29*(1+$Z$1)^($Z29*2))/$Z29,IF(AND($H29=1,AS$1&gt;($Y29+$Z29*2),AS$1&lt;=($Y29+$Z29*3)),($T29*(1+$Z$1)^($Z29*3))/$Z29,IF(AND($H29=1,AS$1&gt;($Y29+$Z29*3),AS$1&lt;=($Y29+$Z29*4)),($T29*(1+$Z$1)^($Z29*4))/$Z29,IF(AND($G29=1,AS$1&lt;=$N29),0,IF(AND($G29=1,AS$1&gt;$N29,AS$1&lt;=($Y29+$Z29)),-1*PMT(VLOOKUP($P29,'9 - Finance Strategy Parameters'!$B$3:$C$6,2)/12,$Z29*12,$M29),IF(AND($G29=1,AS$1&gt;($Y29+$Z29),AS$1&lt;=($Y29+$Z29*2)),-1*PMT(VLOOKUP($P29,'9 - Finance Strategy Parameters'!$B$3:$C$6,2)/12,$Z29*12,$M29*(1+$Z$1)^($Z29*2)),IF(AND($G29=1,AS$1&gt;($Y29+$Z29*2),AS$1&lt;=($Y29+$Z29*3)),-1*PMT(VLOOKUP($P29,'9 - Finance Strategy Parameters'!$B$3:$C$6,2)/12,$Z29*12,$M29*(1+$Z$1)^($Z29*3)),"FAILURE"))))))))))</f>
        <v>40.088011973330268</v>
      </c>
      <c r="AT29" s="159">
        <f>IF($F29=1,0,IF(AND($H29=1,AT$1&lt;=$Y29),$V29,IF(AND($H29=1,AT$1&gt;$Y29,AT$1&lt;=$Y29+$Z29),($T29*(1+$Z$1)^$Z29)/$Z29,IF(AND($H29=1,AT$1&gt;($Y29+$Z29),AT$1&lt;=($Y29+$Z29*2)),($T29*(1+$Z$1)^($Z29*2))/$Z29,IF(AND($H29=1,AT$1&gt;($Y29+$Z29*2),AT$1&lt;=($Y29+$Z29*3)),($T29*(1+$Z$1)^($Z29*3))/$Z29,IF(AND($H29=1,AT$1&gt;($Y29+$Z29*3),AT$1&lt;=($Y29+$Z29*4)),($T29*(1+$Z$1)^($Z29*4))/$Z29,IF(AND($G29=1,AT$1&lt;=$N29),0,IF(AND($G29=1,AT$1&gt;$N29,AT$1&lt;=($Y29+$Z29)),-1*PMT(VLOOKUP($P29,'9 - Finance Strategy Parameters'!$B$3:$C$6,2)/12,$Z29*12,$M29),IF(AND($G29=1,AT$1&gt;($Y29+$Z29),AT$1&lt;=($Y29+$Z29*2)),-1*PMT(VLOOKUP($P29,'9 - Finance Strategy Parameters'!$B$3:$C$6,2)/12,$Z29*12,$M29*(1+$Z$1)^($Z29*2)),IF(AND($G29=1,AT$1&gt;($Y29+$Z29*2),AT$1&lt;=($Y29+$Z29*3)),-1*PMT(VLOOKUP($P29,'9 - Finance Strategy Parameters'!$B$3:$C$6,2)/12,$Z29*12,$M29*(1+$Z$1)^($Z29*3)),"FAILURE"))))))))))</f>
        <v>40.088011973330268</v>
      </c>
      <c r="AU29" s="159">
        <f>IF($F29=1,0,IF(AND($H29=1,AU$1&lt;=$Y29),$V29,IF(AND($H29=1,AU$1&gt;$Y29,AU$1&lt;=$Y29+$Z29),($T29*(1+$Z$1)^$Z29)/$Z29,IF(AND($H29=1,AU$1&gt;($Y29+$Z29),AU$1&lt;=($Y29+$Z29*2)),($T29*(1+$Z$1)^($Z29*2))/$Z29,IF(AND($H29=1,AU$1&gt;($Y29+$Z29*2),AU$1&lt;=($Y29+$Z29*3)),($T29*(1+$Z$1)^($Z29*3))/$Z29,IF(AND($H29=1,AU$1&gt;($Y29+$Z29*3),AU$1&lt;=($Y29+$Z29*4)),($T29*(1+$Z$1)^($Z29*4))/$Z29,IF(AND($G29=1,AU$1&lt;=$N29),0,IF(AND($G29=1,AU$1&gt;$N29,AU$1&lt;=($Y29+$Z29)),-1*PMT(VLOOKUP($P29,'9 - Finance Strategy Parameters'!$B$3:$C$6,2)/12,$Z29*12,$M29),IF(AND($G29=1,AU$1&gt;($Y29+$Z29),AU$1&lt;=($Y29+$Z29*2)),-1*PMT(VLOOKUP($P29,'9 - Finance Strategy Parameters'!$B$3:$C$6,2)/12,$Z29*12,$M29*(1+$Z$1)^($Z29*2)),IF(AND($G29=1,AU$1&gt;($Y29+$Z29*2),AU$1&lt;=($Y29+$Z29*3)),-1*PMT(VLOOKUP($P29,'9 - Finance Strategy Parameters'!$B$3:$C$6,2)/12,$Z29*12,$M29*(1+$Z$1)^($Z29*3)),"FAILURE"))))))))))</f>
        <v>40.088011973330268</v>
      </c>
      <c r="AV29" s="159">
        <f>IF($F29=1,0,IF(AND($H29=1,AV$1&lt;=$Y29),$V29,IF(AND($H29=1,AV$1&gt;$Y29,AV$1&lt;=$Y29+$Z29),($T29*(1+$Z$1)^$Z29)/$Z29,IF(AND($H29=1,AV$1&gt;($Y29+$Z29),AV$1&lt;=($Y29+$Z29*2)),($T29*(1+$Z$1)^($Z29*2))/$Z29,IF(AND($H29=1,AV$1&gt;($Y29+$Z29*2),AV$1&lt;=($Y29+$Z29*3)),($T29*(1+$Z$1)^($Z29*3))/$Z29,IF(AND($H29=1,AV$1&gt;($Y29+$Z29*3),AV$1&lt;=($Y29+$Z29*4)),($T29*(1+$Z$1)^($Z29*4))/$Z29,IF(AND($G29=1,AV$1&lt;=$N29),0,IF(AND($G29=1,AV$1&gt;$N29,AV$1&lt;=($Y29+$Z29)),-1*PMT(VLOOKUP($P29,'9 - Finance Strategy Parameters'!$B$3:$C$6,2)/12,$Z29*12,$M29),IF(AND($G29=1,AV$1&gt;($Y29+$Z29),AV$1&lt;=($Y29+$Z29*2)),-1*PMT(VLOOKUP($P29,'9 - Finance Strategy Parameters'!$B$3:$C$6,2)/12,$Z29*12,$M29*(1+$Z$1)^($Z29*2)),IF(AND($G29=1,AV$1&gt;($Y29+$Z29*2),AV$1&lt;=($Y29+$Z29*3)),-1*PMT(VLOOKUP($P29,'9 - Finance Strategy Parameters'!$B$3:$C$6,2)/12,$Z29*12,$M29*(1+$Z$1)^($Z29*3)),"FAILURE"))))))))))</f>
        <v>40.088011973330268</v>
      </c>
      <c r="AW29" s="159">
        <f>IF($F29=1,0,IF(AND($H29=1,AW$1&lt;=$Y29),$V29,IF(AND($H29=1,AW$1&gt;$Y29,AW$1&lt;=$Y29+$Z29),($T29*(1+$Z$1)^$Z29)/$Z29,IF(AND($H29=1,AW$1&gt;($Y29+$Z29),AW$1&lt;=($Y29+$Z29*2)),($T29*(1+$Z$1)^($Z29*2))/$Z29,IF(AND($H29=1,AW$1&gt;($Y29+$Z29*2),AW$1&lt;=($Y29+$Z29*3)),($T29*(1+$Z$1)^($Z29*3))/$Z29,IF(AND($H29=1,AW$1&gt;($Y29+$Z29*3),AW$1&lt;=($Y29+$Z29*4)),($T29*(1+$Z$1)^($Z29*4))/$Z29,IF(AND($G29=1,AW$1&lt;=$N29),0,IF(AND($G29=1,AW$1&gt;$N29,AW$1&lt;=($Y29+$Z29)),-1*PMT(VLOOKUP($P29,'9 - Finance Strategy Parameters'!$B$3:$C$6,2)/12,$Z29*12,$M29),IF(AND($G29=1,AW$1&gt;($Y29+$Z29),AW$1&lt;=($Y29+$Z29*2)),-1*PMT(VLOOKUP($P29,'9 - Finance Strategy Parameters'!$B$3:$C$6,2)/12,$Z29*12,$M29*(1+$Z$1)^($Z29*2)),IF(AND($G29=1,AW$1&gt;($Y29+$Z29*2),AW$1&lt;=($Y29+$Z29*3)),-1*PMT(VLOOKUP($P29,'9 - Finance Strategy Parameters'!$B$3:$C$6,2)/12,$Z29*12,$M29*(1+$Z$1)^($Z29*3)),"FAILURE"))))))))))</f>
        <v>40.088011973330268</v>
      </c>
      <c r="AX29" s="159">
        <f>IF($F29=1,0,IF(AND($H29=1,AX$1&lt;=$Y29),$V29,IF(AND($H29=1,AX$1&gt;$Y29,AX$1&lt;=$Y29+$Z29),($T29*(1+$Z$1)^$Z29)/$Z29,IF(AND($H29=1,AX$1&gt;($Y29+$Z29),AX$1&lt;=($Y29+$Z29*2)),($T29*(1+$Z$1)^($Z29*2))/$Z29,IF(AND($H29=1,AX$1&gt;($Y29+$Z29*2),AX$1&lt;=($Y29+$Z29*3)),($T29*(1+$Z$1)^($Z29*3))/$Z29,IF(AND($H29=1,AX$1&gt;($Y29+$Z29*3),AX$1&lt;=($Y29+$Z29*4)),($T29*(1+$Z$1)^($Z29*4))/$Z29,IF(AND($G29=1,AX$1&lt;=$N29),0,IF(AND($G29=1,AX$1&gt;$N29,AX$1&lt;=($Y29+$Z29)),-1*PMT(VLOOKUP($P29,'9 - Finance Strategy Parameters'!$B$3:$C$6,2)/12,$Z29*12,$M29),IF(AND($G29=1,AX$1&gt;($Y29+$Z29),AX$1&lt;=($Y29+$Z29*2)),-1*PMT(VLOOKUP($P29,'9 - Finance Strategy Parameters'!$B$3:$C$6,2)/12,$Z29*12,$M29*(1+$Z$1)^($Z29*2)),IF(AND($G29=1,AX$1&gt;($Y29+$Z29*2),AX$1&lt;=($Y29+$Z29*3)),-1*PMT(VLOOKUP($P29,'9 - Finance Strategy Parameters'!$B$3:$C$6,2)/12,$Z29*12,$M29*(1+$Z$1)^($Z29*3)),"FAILURE"))))))))))</f>
        <v>40.088011973330268</v>
      </c>
      <c r="AY29" s="159">
        <f>IF($F29=1,0,IF(AND($H29=1,AY$1&lt;=$Y29),$V29,IF(AND($H29=1,AY$1&gt;$Y29,AY$1&lt;=$Y29+$Z29),($T29*(1+$Z$1)^$Z29)/$Z29,IF(AND($H29=1,AY$1&gt;($Y29+$Z29),AY$1&lt;=($Y29+$Z29*2)),($T29*(1+$Z$1)^($Z29*2))/$Z29,IF(AND($H29=1,AY$1&gt;($Y29+$Z29*2),AY$1&lt;=($Y29+$Z29*3)),($T29*(1+$Z$1)^($Z29*3))/$Z29,IF(AND($H29=1,AY$1&gt;($Y29+$Z29*3),AY$1&lt;=($Y29+$Z29*4)),($T29*(1+$Z$1)^($Z29*4))/$Z29,IF(AND($G29=1,AY$1&lt;=$N29),0,IF(AND($G29=1,AY$1&gt;$N29,AY$1&lt;=($Y29+$Z29)),-1*PMT(VLOOKUP($P29,'9 - Finance Strategy Parameters'!$B$3:$C$6,2)/12,$Z29*12,$M29),IF(AND($G29=1,AY$1&gt;($Y29+$Z29),AY$1&lt;=($Y29+$Z29*2)),-1*PMT(VLOOKUP($P29,'9 - Finance Strategy Parameters'!$B$3:$C$6,2)/12,$Z29*12,$M29*(1+$Z$1)^($Z29*2)),IF(AND($G29=1,AY$1&gt;($Y29+$Z29*2),AY$1&lt;=($Y29+$Z29*3)),-1*PMT(VLOOKUP($P29,'9 - Finance Strategy Parameters'!$B$3:$C$6,2)/12,$Z29*12,$M29*(1+$Z$1)^($Z29*3)),"FAILURE"))))))))))</f>
        <v>40.088011973330268</v>
      </c>
      <c r="AZ29" s="159">
        <f>IF($F29=1,0,IF(AND($H29=1,AZ$1&lt;=$Y29),$V29,IF(AND($H29=1,AZ$1&gt;$Y29,AZ$1&lt;=$Y29+$Z29),($T29*(1+$Z$1)^$Z29)/$Z29,IF(AND($H29=1,AZ$1&gt;($Y29+$Z29),AZ$1&lt;=($Y29+$Z29*2)),($T29*(1+$Z$1)^($Z29*2))/$Z29,IF(AND($H29=1,AZ$1&gt;($Y29+$Z29*2),AZ$1&lt;=($Y29+$Z29*3)),($T29*(1+$Z$1)^($Z29*3))/$Z29,IF(AND($H29=1,AZ$1&gt;($Y29+$Z29*3),AZ$1&lt;=($Y29+$Z29*4)),($T29*(1+$Z$1)^($Z29*4))/$Z29,IF(AND($G29=1,AZ$1&lt;=$N29),0,IF(AND($G29=1,AZ$1&gt;$N29,AZ$1&lt;=($Y29+$Z29)),-1*PMT(VLOOKUP($P29,'9 - Finance Strategy Parameters'!$B$3:$C$6,2)/12,$Z29*12,$M29),IF(AND($G29=1,AZ$1&gt;($Y29+$Z29),AZ$1&lt;=($Y29+$Z29*2)),-1*PMT(VLOOKUP($P29,'9 - Finance Strategy Parameters'!$B$3:$C$6,2)/12,$Z29*12,$M29*(1+$Z$1)^($Z29*2)),IF(AND($G29=1,AZ$1&gt;($Y29+$Z29*2),AZ$1&lt;=($Y29+$Z29*3)),-1*PMT(VLOOKUP($P29,'9 - Finance Strategy Parameters'!$B$3:$C$6,2)/12,$Z29*12,$M29*(1+$Z$1)^($Z29*3)),"FAILURE"))))))))))</f>
        <v>40.088011973330268</v>
      </c>
      <c r="BA29" s="159">
        <f>IF($F29=1,0,IF(AND($H29=1,BA$1&lt;=$Y29),$V29,IF(AND($H29=1,BA$1&gt;$Y29,BA$1&lt;=$Y29+$Z29),($T29*(1+$Z$1)^$Z29)/$Z29,IF(AND($H29=1,BA$1&gt;($Y29+$Z29),BA$1&lt;=($Y29+$Z29*2)),($T29*(1+$Z$1)^($Z29*2))/$Z29,IF(AND($H29=1,BA$1&gt;($Y29+$Z29*2),BA$1&lt;=($Y29+$Z29*3)),($T29*(1+$Z$1)^($Z29*3))/$Z29,IF(AND($H29=1,BA$1&gt;($Y29+$Z29*3),BA$1&lt;=($Y29+$Z29*4)),($T29*(1+$Z$1)^($Z29*4))/$Z29,IF(AND($G29=1,BA$1&lt;=$N29),0,IF(AND($G29=1,BA$1&gt;$N29,BA$1&lt;=($Y29+$Z29)),-1*PMT(VLOOKUP($P29,'9 - Finance Strategy Parameters'!$B$3:$C$6,2)/12,$Z29*12,$M29),IF(AND($G29=1,BA$1&gt;($Y29+$Z29),BA$1&lt;=($Y29+$Z29*2)),-1*PMT(VLOOKUP($P29,'9 - Finance Strategy Parameters'!$B$3:$C$6,2)/12,$Z29*12,$M29*(1+$Z$1)^($Z29*2)),IF(AND($G29=1,BA$1&gt;($Y29+$Z29*2),BA$1&lt;=($Y29+$Z29*3)),-1*PMT(VLOOKUP($P29,'9 - Finance Strategy Parameters'!$B$3:$C$6,2)/12,$Z29*12,$M29*(1+$Z$1)^($Z29*3)),"FAILURE"))))))))))</f>
        <v>40.088011973330268</v>
      </c>
      <c r="BB29" s="159">
        <f>IF($F29=1,0,IF(AND($H29=1,BB$1&lt;=$Y29),$V29,IF(AND($H29=1,BB$1&gt;$Y29,BB$1&lt;=$Y29+$Z29),($T29*(1+$Z$1)^$Z29)/$Z29,IF(AND($H29=1,BB$1&gt;($Y29+$Z29),BB$1&lt;=($Y29+$Z29*2)),($T29*(1+$Z$1)^($Z29*2))/$Z29,IF(AND($H29=1,BB$1&gt;($Y29+$Z29*2),BB$1&lt;=($Y29+$Z29*3)),($T29*(1+$Z$1)^($Z29*3))/$Z29,IF(AND($H29=1,BB$1&gt;($Y29+$Z29*3),BB$1&lt;=($Y29+$Z29*4)),($T29*(1+$Z$1)^($Z29*4))/$Z29,IF(AND($G29=1,BB$1&lt;=$N29),0,IF(AND($G29=1,BB$1&gt;$N29,BB$1&lt;=($Y29+$Z29)),-1*PMT(VLOOKUP($P29,'9 - Finance Strategy Parameters'!$B$3:$C$6,2)/12,$Z29*12,$M29),IF(AND($G29=1,BB$1&gt;($Y29+$Z29),BB$1&lt;=($Y29+$Z29*2)),-1*PMT(VLOOKUP($P29,'9 - Finance Strategy Parameters'!$B$3:$C$6,2)/12,$Z29*12,$M29*(1+$Z$1)^($Z29*2)),IF(AND($G29=1,BB$1&gt;($Y29+$Z29*2),BB$1&lt;=($Y29+$Z29*3)),-1*PMT(VLOOKUP($P29,'9 - Finance Strategy Parameters'!$B$3:$C$6,2)/12,$Z29*12,$M29*(1+$Z$1)^($Z29*3)),"FAILURE"))))))))))</f>
        <v>40.088011973330268</v>
      </c>
      <c r="BC29" s="159">
        <f>IF($F29=1,0,IF(AND($H29=1,BC$1&lt;=$Y29),$V29,IF(AND($H29=1,BC$1&gt;$Y29,BC$1&lt;=$Y29+$Z29),($T29*(1+$Z$1)^$Z29)/$Z29,IF(AND($H29=1,BC$1&gt;($Y29+$Z29),BC$1&lt;=($Y29+$Z29*2)),($T29*(1+$Z$1)^($Z29*2))/$Z29,IF(AND($H29=1,BC$1&gt;($Y29+$Z29*2),BC$1&lt;=($Y29+$Z29*3)),($T29*(1+$Z$1)^($Z29*3))/$Z29,IF(AND($H29=1,BC$1&gt;($Y29+$Z29*3),BC$1&lt;=($Y29+$Z29*4)),($T29*(1+$Z$1)^($Z29*4))/$Z29,IF(AND($G29=1,BC$1&lt;=$N29),0,IF(AND($G29=1,BC$1&gt;$N29,BC$1&lt;=($Y29+$Z29)),-1*PMT(VLOOKUP($P29,'9 - Finance Strategy Parameters'!$B$3:$C$6,2)/12,$Z29*12,$M29),IF(AND($G29=1,BC$1&gt;($Y29+$Z29),BC$1&lt;=($Y29+$Z29*2)),-1*PMT(VLOOKUP($P29,'9 - Finance Strategy Parameters'!$B$3:$C$6,2)/12,$Z29*12,$M29*(1+$Z$1)^($Z29*2)),IF(AND($G29=1,BC$1&gt;($Y29+$Z29*2),BC$1&lt;=($Y29+$Z29*3)),-1*PMT(VLOOKUP($P29,'9 - Finance Strategy Parameters'!$B$3:$C$6,2)/12,$Z29*12,$M29*(1+$Z$1)^($Z29*3)),"FAILURE"))))))))))</f>
        <v>40.088011973330268</v>
      </c>
      <c r="BD29" s="159">
        <f>IF($F29=1,0,IF(AND($H29=1,BD$1&lt;=$Y29),$V29,IF(AND($H29=1,BD$1&gt;$Y29,BD$1&lt;=$Y29+$Z29),($T29*(1+$Z$1)^$Z29)/$Z29,IF(AND($H29=1,BD$1&gt;($Y29+$Z29),BD$1&lt;=($Y29+$Z29*2)),($T29*(1+$Z$1)^($Z29*2))/$Z29,IF(AND($H29=1,BD$1&gt;($Y29+$Z29*2),BD$1&lt;=($Y29+$Z29*3)),($T29*(1+$Z$1)^($Z29*3))/$Z29,IF(AND($H29=1,BD$1&gt;($Y29+$Z29*3),BD$1&lt;=($Y29+$Z29*4)),($T29*(1+$Z$1)^($Z29*4))/$Z29,IF(AND($G29=1,BD$1&lt;=$N29),0,IF(AND($G29=1,BD$1&gt;$N29,BD$1&lt;=($Y29+$Z29)),-1*PMT(VLOOKUP($P29,'9 - Finance Strategy Parameters'!$B$3:$C$6,2)/12,$Z29*12,$M29),IF(AND($G29=1,BD$1&gt;($Y29+$Z29),BD$1&lt;=($Y29+$Z29*2)),-1*PMT(VLOOKUP($P29,'9 - Finance Strategy Parameters'!$B$3:$C$6,2)/12,$Z29*12,$M29*(1+$Z$1)^($Z29*2)),IF(AND($G29=1,BD$1&gt;($Y29+$Z29*2),BD$1&lt;=($Y29+$Z29*3)),-1*PMT(VLOOKUP($P29,'9 - Finance Strategy Parameters'!$B$3:$C$6,2)/12,$Z29*12,$M29*(1+$Z$1)^($Z29*3)),"FAILURE"))))))))))</f>
        <v>40.088011973330268</v>
      </c>
      <c r="BE29" s="159">
        <f>IF($F29=1,0,IF(AND($H29=1,BE$1&lt;=$Y29),$V29,IF(AND($H29=1,BE$1&gt;$Y29,BE$1&lt;=$Y29+$Z29),($T29*(1+$Z$1)^$Z29)/$Z29,IF(AND($H29=1,BE$1&gt;($Y29+$Z29),BE$1&lt;=($Y29+$Z29*2)),($T29*(1+$Z$1)^($Z29*2))/$Z29,IF(AND($H29=1,BE$1&gt;($Y29+$Z29*2),BE$1&lt;=($Y29+$Z29*3)),($T29*(1+$Z$1)^($Z29*3))/$Z29,IF(AND($H29=1,BE$1&gt;($Y29+$Z29*3),BE$1&lt;=($Y29+$Z29*4)),($T29*(1+$Z$1)^($Z29*4))/$Z29,IF(AND($G29=1,BE$1&lt;=$N29),0,IF(AND($G29=1,BE$1&gt;$N29,BE$1&lt;=($Y29+$Z29)),-1*PMT(VLOOKUP($P29,'9 - Finance Strategy Parameters'!$B$3:$C$6,2)/12,$Z29*12,$M29),IF(AND($G29=1,BE$1&gt;($Y29+$Z29),BE$1&lt;=($Y29+$Z29*2)),-1*PMT(VLOOKUP($P29,'9 - Finance Strategy Parameters'!$B$3:$C$6,2)/12,$Z29*12,$M29*(1+$Z$1)^($Z29*2)),IF(AND($G29=1,BE$1&gt;($Y29+$Z29*2),BE$1&lt;=($Y29+$Z29*3)),-1*PMT(VLOOKUP($P29,'9 - Finance Strategy Parameters'!$B$3:$C$6,2)/12,$Z29*12,$M29*(1+$Z$1)^($Z29*3)),"FAILURE"))))))))))</f>
        <v>40.088011973330268</v>
      </c>
      <c r="BF29" s="159">
        <f>IF($F29=1,0,IF(AND($H29=1,BF$1&lt;=$Y29),$V29,IF(AND($H29=1,BF$1&gt;$Y29,BF$1&lt;=$Y29+$Z29),($T29*(1+$Z$1)^$Z29)/$Z29,IF(AND($H29=1,BF$1&gt;($Y29+$Z29),BF$1&lt;=($Y29+$Z29*2)),($T29*(1+$Z$1)^($Z29*2))/$Z29,IF(AND($H29=1,BF$1&gt;($Y29+$Z29*2),BF$1&lt;=($Y29+$Z29*3)),($T29*(1+$Z$1)^($Z29*3))/$Z29,IF(AND($H29=1,BF$1&gt;($Y29+$Z29*3),BF$1&lt;=($Y29+$Z29*4)),($T29*(1+$Z$1)^($Z29*4))/$Z29,IF(AND($G29=1,BF$1&lt;=$N29),0,IF(AND($G29=1,BF$1&gt;$N29,BF$1&lt;=($Y29+$Z29)),-1*PMT(VLOOKUP($P29,'9 - Finance Strategy Parameters'!$B$3:$C$6,2)/12,$Z29*12,$M29),IF(AND($G29=1,BF$1&gt;($Y29+$Z29),BF$1&lt;=($Y29+$Z29*2)),-1*PMT(VLOOKUP($P29,'9 - Finance Strategy Parameters'!$B$3:$C$6,2)/12,$Z29*12,$M29*(1+$Z$1)^($Z29*2)),IF(AND($G29=1,BF$1&gt;($Y29+$Z29*2),BF$1&lt;=($Y29+$Z29*3)),-1*PMT(VLOOKUP($P29,'9 - Finance Strategy Parameters'!$B$3:$C$6,2)/12,$Z29*12,$M29*(1+$Z$1)^($Z29*3)),"FAILURE"))))))))))</f>
        <v>40.088011973330268</v>
      </c>
      <c r="BG29" s="159">
        <f>IF($F29=1,0,IF(AND($H29=1,BG$1&lt;=$Y29),$V29,IF(AND($H29=1,BG$1&gt;$Y29,BG$1&lt;=$Y29+$Z29),($T29*(1+$Z$1)^$Z29)/$Z29,IF(AND($H29=1,BG$1&gt;($Y29+$Z29),BG$1&lt;=($Y29+$Z29*2)),($T29*(1+$Z$1)^($Z29*2))/$Z29,IF(AND($H29=1,BG$1&gt;($Y29+$Z29*2),BG$1&lt;=($Y29+$Z29*3)),($T29*(1+$Z$1)^($Z29*3))/$Z29,IF(AND($H29=1,BG$1&gt;($Y29+$Z29*3),BG$1&lt;=($Y29+$Z29*4)),($T29*(1+$Z$1)^($Z29*4))/$Z29,IF(AND($G29=1,BG$1&lt;=$N29),0,IF(AND($G29=1,BG$1&gt;$N29,BG$1&lt;=($Y29+$Z29)),-1*PMT(VLOOKUP($P29,'9 - Finance Strategy Parameters'!$B$3:$C$6,2)/12,$Z29*12,$M29),IF(AND($G29=1,BG$1&gt;($Y29+$Z29),BG$1&lt;=($Y29+$Z29*2)),-1*PMT(VLOOKUP($P29,'9 - Finance Strategy Parameters'!$B$3:$C$6,2)/12,$Z29*12,$M29*(1+$Z$1)^($Z29*2)),IF(AND($G29=1,BG$1&gt;($Y29+$Z29*2),BG$1&lt;=($Y29+$Z29*3)),-1*PMT(VLOOKUP($P29,'9 - Finance Strategy Parameters'!$B$3:$C$6,2)/12,$Z29*12,$M29*(1+$Z$1)^($Z29*3)),"FAILURE"))))))))))</f>
        <v>40.088011973330268</v>
      </c>
      <c r="BH29" s="159">
        <f>IF($F29=1,0,IF(AND($H29=1,BH$1&lt;=$Y29),$V29,IF(AND($H29=1,BH$1&gt;$Y29,BH$1&lt;=$Y29+$Z29),($T29*(1+$Z$1)^$Z29)/$Z29,IF(AND($H29=1,BH$1&gt;($Y29+$Z29),BH$1&lt;=($Y29+$Z29*2)),($T29*(1+$Z$1)^($Z29*2))/$Z29,IF(AND($H29=1,BH$1&gt;($Y29+$Z29*2),BH$1&lt;=($Y29+$Z29*3)),($T29*(1+$Z$1)^($Z29*3))/$Z29,IF(AND($H29=1,BH$1&gt;($Y29+$Z29*3),BH$1&lt;=($Y29+$Z29*4)),($T29*(1+$Z$1)^($Z29*4))/$Z29,IF(AND($G29=1,BH$1&lt;=$N29),0,IF(AND($G29=1,BH$1&gt;$N29,BH$1&lt;=($Y29+$Z29)),-1*PMT(VLOOKUP($P29,'9 - Finance Strategy Parameters'!$B$3:$C$6,2)/12,$Z29*12,$M29),IF(AND($G29=1,BH$1&gt;($Y29+$Z29),BH$1&lt;=($Y29+$Z29*2)),-1*PMT(VLOOKUP($P29,'9 - Finance Strategy Parameters'!$B$3:$C$6,2)/12,$Z29*12,$M29*(1+$Z$1)^($Z29*2)),IF(AND($G29=1,BH$1&gt;($Y29+$Z29*2),BH$1&lt;=($Y29+$Z29*3)),-1*PMT(VLOOKUP($P29,'9 - Finance Strategy Parameters'!$B$3:$C$6,2)/12,$Z29*12,$M29*(1+$Z$1)^($Z29*3)),"FAILURE"))))))))))</f>
        <v>40.088011973330268</v>
      </c>
      <c r="BI29" s="159">
        <f>IF($F29=1,0,IF(AND($H29=1,BI$1&lt;=$Y29),$V29,IF(AND($H29=1,BI$1&gt;$Y29,BI$1&lt;=$Y29+$Z29),($T29*(1+$Z$1)^$Z29)/$Z29,IF(AND($H29=1,BI$1&gt;($Y29+$Z29),BI$1&lt;=($Y29+$Z29*2)),($T29*(1+$Z$1)^($Z29*2))/$Z29,IF(AND($H29=1,BI$1&gt;($Y29+$Z29*2),BI$1&lt;=($Y29+$Z29*3)),($T29*(1+$Z$1)^($Z29*3))/$Z29,IF(AND($H29=1,BI$1&gt;($Y29+$Z29*3),BI$1&lt;=($Y29+$Z29*4)),($T29*(1+$Z$1)^($Z29*4))/$Z29,IF(AND($G29=1,BI$1&lt;=$N29),0,IF(AND($G29=1,BI$1&gt;$N29,BI$1&lt;=($Y29+$Z29)),-1*PMT(VLOOKUP($P29,'9 - Finance Strategy Parameters'!$B$3:$C$6,2)/12,$Z29*12,$M29),IF(AND($G29=1,BI$1&gt;($Y29+$Z29),BI$1&lt;=($Y29+$Z29*2)),-1*PMT(VLOOKUP($P29,'9 - Finance Strategy Parameters'!$B$3:$C$6,2)/12,$Z29*12,$M29*(1+$Z$1)^($Z29*2)),IF(AND($G29=1,BI$1&gt;($Y29+$Z29*2),BI$1&lt;=($Y29+$Z29*3)),-1*PMT(VLOOKUP($P29,'9 - Finance Strategy Parameters'!$B$3:$C$6,2)/12,$Z29*12,$M29*(1+$Z$1)^($Z29*3)),"FAILURE"))))))))))</f>
        <v>40.088011973330268</v>
      </c>
      <c r="BJ29" s="159">
        <f>IF($F29=1,0,IF(AND($H29=1,BJ$1&lt;=$Y29),$V29,IF(AND($H29=1,BJ$1&gt;$Y29,BJ$1&lt;=$Y29+$Z29),($T29*(1+$Z$1)^$Z29)/$Z29,IF(AND($H29=1,BJ$1&gt;($Y29+$Z29),BJ$1&lt;=($Y29+$Z29*2)),($T29*(1+$Z$1)^($Z29*2))/$Z29,IF(AND($H29=1,BJ$1&gt;($Y29+$Z29*2),BJ$1&lt;=($Y29+$Z29*3)),($T29*(1+$Z$1)^($Z29*3))/$Z29,IF(AND($H29=1,BJ$1&gt;($Y29+$Z29*3),BJ$1&lt;=($Y29+$Z29*4)),($T29*(1+$Z$1)^($Z29*4))/$Z29,IF(AND($G29=1,BJ$1&lt;=$N29),0,IF(AND($G29=1,BJ$1&gt;$N29,BJ$1&lt;=($Y29+$Z29)),-1*PMT(VLOOKUP($P29,'9 - Finance Strategy Parameters'!$B$3:$C$6,2)/12,$Z29*12,$M29),IF(AND($G29=1,BJ$1&gt;($Y29+$Z29),BJ$1&lt;=($Y29+$Z29*2)),-1*PMT(VLOOKUP($P29,'9 - Finance Strategy Parameters'!$B$3:$C$6,2)/12,$Z29*12,$M29*(1+$Z$1)^($Z29*2)),IF(AND($G29=1,BJ$1&gt;($Y29+$Z29*2),BJ$1&lt;=($Y29+$Z29*3)),-1*PMT(VLOOKUP($P29,'9 - Finance Strategy Parameters'!$B$3:$C$6,2)/12,$Z29*12,$M29*(1+$Z$1)^($Z29*3)),"FAILURE"))))))))))</f>
        <v>40.088011973330268</v>
      </c>
      <c r="BK29" s="159">
        <f>IF($F29=1,0,IF(AND($H29=1,BK$1&lt;=$Y29),$V29,IF(AND($H29=1,BK$1&gt;$Y29,BK$1&lt;=$Y29+$Z29),($T29*(1+$Z$1)^$Z29)/$Z29,IF(AND($H29=1,BK$1&gt;($Y29+$Z29),BK$1&lt;=($Y29+$Z29*2)),($T29*(1+$Z$1)^($Z29*2))/$Z29,IF(AND($H29=1,BK$1&gt;($Y29+$Z29*2),BK$1&lt;=($Y29+$Z29*3)),($T29*(1+$Z$1)^($Z29*3))/$Z29,IF(AND($H29=1,BK$1&gt;($Y29+$Z29*3),BK$1&lt;=($Y29+$Z29*4)),($T29*(1+$Z$1)^($Z29*4))/$Z29,IF(AND($G29=1,BK$1&lt;=$N29),0,IF(AND($G29=1,BK$1&gt;$N29,BK$1&lt;=($Y29+$Z29)),-1*PMT(VLOOKUP($P29,'9 - Finance Strategy Parameters'!$B$3:$C$6,2)/12,$Z29*12,$M29),IF(AND($G29=1,BK$1&gt;($Y29+$Z29),BK$1&lt;=($Y29+$Z29*2)),-1*PMT(VLOOKUP($P29,'9 - Finance Strategy Parameters'!$B$3:$C$6,2)/12,$Z29*12,$M29*(1+$Z$1)^($Z29*2)),IF(AND($G29=1,BK$1&gt;($Y29+$Z29*2),BK$1&lt;=($Y29+$Z29*3)),-1*PMT(VLOOKUP($P29,'9 - Finance Strategy Parameters'!$B$3:$C$6,2)/12,$Z29*12,$M29*(1+$Z$1)^($Z29*3)),"FAILURE"))))))))))</f>
        <v>40.088011973330268</v>
      </c>
      <c r="BL29" s="159">
        <f>IF($F29=1,0,IF(AND($H29=1,BL$1&lt;=$Y29),$V29,IF(AND($H29=1,BL$1&gt;$Y29,BL$1&lt;=$Y29+$Z29),($T29*(1+$Z$1)^$Z29)/$Z29,IF(AND($H29=1,BL$1&gt;($Y29+$Z29),BL$1&lt;=($Y29+$Z29*2)),($T29*(1+$Z$1)^($Z29*2))/$Z29,IF(AND($H29=1,BL$1&gt;($Y29+$Z29*2),BL$1&lt;=($Y29+$Z29*3)),($T29*(1+$Z$1)^($Z29*3))/$Z29,IF(AND($H29=1,BL$1&gt;($Y29+$Z29*3),BL$1&lt;=($Y29+$Z29*4)),($T29*(1+$Z$1)^($Z29*4))/$Z29,IF(AND($G29=1,BL$1&lt;=$N29),0,IF(AND($G29=1,BL$1&gt;$N29,BL$1&lt;=($Y29+$Z29)),-1*PMT(VLOOKUP($P29,'9 - Finance Strategy Parameters'!$B$3:$C$6,2)/12,$Z29*12,$M29),IF(AND($G29=1,BL$1&gt;($Y29+$Z29),BL$1&lt;=($Y29+$Z29*2)),-1*PMT(VLOOKUP($P29,'9 - Finance Strategy Parameters'!$B$3:$C$6,2)/12,$Z29*12,$M29*(1+$Z$1)^($Z29*2)),IF(AND($G29=1,BL$1&gt;($Y29+$Z29*2),BL$1&lt;=($Y29+$Z29*3)),-1*PMT(VLOOKUP($P29,'9 - Finance Strategy Parameters'!$B$3:$C$6,2)/12,$Z29*12,$M29*(1+$Z$1)^($Z29*3)),"FAILURE"))))))))))</f>
        <v>40.088011973330268</v>
      </c>
      <c r="BM29" s="159">
        <f>IF($F29=1,0,IF(AND($H29=1,BM$1&lt;=$Y29),$V29,IF(AND($H29=1,BM$1&gt;$Y29,BM$1&lt;=$Y29+$Z29),($T29*(1+$Z$1)^$Z29)/$Z29,IF(AND($H29=1,BM$1&gt;($Y29+$Z29),BM$1&lt;=($Y29+$Z29*2)),($T29*(1+$Z$1)^($Z29*2))/$Z29,IF(AND($H29=1,BM$1&gt;($Y29+$Z29*2),BM$1&lt;=($Y29+$Z29*3)),($T29*(1+$Z$1)^($Z29*3))/$Z29,IF(AND($H29=1,BM$1&gt;($Y29+$Z29*3),BM$1&lt;=($Y29+$Z29*4)),($T29*(1+$Z$1)^($Z29*4))/$Z29,IF(AND($G29=1,BM$1&lt;=$N29),0,IF(AND($G29=1,BM$1&gt;$N29,BM$1&lt;=($Y29+$Z29)),-1*PMT(VLOOKUP($P29,'9 - Finance Strategy Parameters'!$B$3:$C$6,2)/12,$Z29*12,$M29),IF(AND($G29=1,BM$1&gt;($Y29+$Z29),BM$1&lt;=($Y29+$Z29*2)),-1*PMT(VLOOKUP($P29,'9 - Finance Strategy Parameters'!$B$3:$C$6,2)/12,$Z29*12,$M29*(1+$Z$1)^($Z29*2)),IF(AND($G29=1,BM$1&gt;($Y29+$Z29*2),BM$1&lt;=($Y29+$Z29*3)),-1*PMT(VLOOKUP($P29,'9 - Finance Strategy Parameters'!$B$3:$C$6,2)/12,$Z29*12,$M29*(1+$Z$1)^($Z29*3)),"FAILURE"))))))))))</f>
        <v>40.088011973330268</v>
      </c>
      <c r="BN29" s="159">
        <f>IF($F29=1,0,IF(AND($H29=1,BN$1&lt;=$Y29),$V29,IF(AND($H29=1,BN$1&gt;$Y29,BN$1&lt;=$Y29+$Z29),($T29*(1+$Z$1)^$Z29)/$Z29,IF(AND($H29=1,BN$1&gt;($Y29+$Z29),BN$1&lt;=($Y29+$Z29*2)),($T29*(1+$Z$1)^($Z29*2))/$Z29,IF(AND($H29=1,BN$1&gt;($Y29+$Z29*2),BN$1&lt;=($Y29+$Z29*3)),($T29*(1+$Z$1)^($Z29*3))/$Z29,IF(AND($H29=1,BN$1&gt;($Y29+$Z29*3),BN$1&lt;=($Y29+$Z29*4)),($T29*(1+$Z$1)^($Z29*4))/$Z29,IF(AND($G29=1,BN$1&lt;=$N29),0,IF(AND($G29=1,BN$1&gt;$N29,BN$1&lt;=($Y29+$Z29)),-1*PMT(VLOOKUP($P29,'9 - Finance Strategy Parameters'!$B$3:$C$6,2)/12,$Z29*12,$M29),IF(AND($G29=1,BN$1&gt;($Y29+$Z29),BN$1&lt;=($Y29+$Z29*2)),-1*PMT(VLOOKUP($P29,'9 - Finance Strategy Parameters'!$B$3:$C$6,2)/12,$Z29*12,$M29*(1+$Z$1)^($Z29*2)),IF(AND($G29=1,BN$1&gt;($Y29+$Z29*2),BN$1&lt;=($Y29+$Z29*3)),-1*PMT(VLOOKUP($P29,'9 - Finance Strategy Parameters'!$B$3:$C$6,2)/12,$Z29*12,$M29*(1+$Z$1)^($Z29*3)),"FAILURE"))))))))))</f>
        <v>40.088011973330268</v>
      </c>
      <c r="BO29" s="159">
        <f>IF($F29=1,0,IF(AND($H29=1,BO$1&lt;=$Y29),$V29,IF(AND($H29=1,BO$1&gt;$Y29,BO$1&lt;=$Y29+$Z29),($T29*(1+$Z$1)^$Z29)/$Z29,IF(AND($H29=1,BO$1&gt;($Y29+$Z29),BO$1&lt;=($Y29+$Z29*2)),($T29*(1+$Z$1)^($Z29*2))/$Z29,IF(AND($H29=1,BO$1&gt;($Y29+$Z29*2),BO$1&lt;=($Y29+$Z29*3)),($T29*(1+$Z$1)^($Z29*3))/$Z29,IF(AND($H29=1,BO$1&gt;($Y29+$Z29*3),BO$1&lt;=($Y29+$Z29*4)),($T29*(1+$Z$1)^($Z29*4))/$Z29,IF(AND($G29=1,BO$1&lt;=$N29),0,IF(AND($G29=1,BO$1&gt;$N29,BO$1&lt;=($Y29+$Z29)),-1*PMT(VLOOKUP($P29,'9 - Finance Strategy Parameters'!$B$3:$C$6,2)/12,$Z29*12,$M29),IF(AND($G29=1,BO$1&gt;($Y29+$Z29),BO$1&lt;=($Y29+$Z29*2)),-1*PMT(VLOOKUP($P29,'9 - Finance Strategy Parameters'!$B$3:$C$6,2)/12,$Z29*12,$M29*(1+$Z$1)^($Z29*2)),IF(AND($G29=1,BO$1&gt;($Y29+$Z29*2),BO$1&lt;=($Y29+$Z29*3)),-1*PMT(VLOOKUP($P29,'9 - Finance Strategy Parameters'!$B$3:$C$6,2)/12,$Z29*12,$M29*(1+$Z$1)^($Z29*3)),"FAILURE"))))))))))</f>
        <v>40.088011973330268</v>
      </c>
      <c r="BP29" s="159">
        <f>IF($F29=1,0,IF(AND($H29=1,BP$1&lt;=$Y29),$V29,IF(AND($H29=1,BP$1&gt;$Y29,BP$1&lt;=$Y29+$Z29),($T29*(1+$Z$1)^$Z29)/$Z29,IF(AND($H29=1,BP$1&gt;($Y29+$Z29),BP$1&lt;=($Y29+$Z29*2)),($T29*(1+$Z$1)^($Z29*2))/$Z29,IF(AND($H29=1,BP$1&gt;($Y29+$Z29*2),BP$1&lt;=($Y29+$Z29*3)),($T29*(1+$Z$1)^($Z29*3))/$Z29,IF(AND($H29=1,BP$1&gt;($Y29+$Z29*3),BP$1&lt;=($Y29+$Z29*4)),($T29*(1+$Z$1)^($Z29*4))/$Z29,IF(AND($G29=1,BP$1&lt;=$N29),0,IF(AND($G29=1,BP$1&gt;$N29,BP$1&lt;=($Y29+$Z29)),-1*PMT(VLOOKUP($P29,'9 - Finance Strategy Parameters'!$B$3:$C$6,2)/12,$Z29*12,$M29),IF(AND($G29=1,BP$1&gt;($Y29+$Z29),BP$1&lt;=($Y29+$Z29*2)),-1*PMT(VLOOKUP($P29,'9 - Finance Strategy Parameters'!$B$3:$C$6,2)/12,$Z29*12,$M29*(1+$Z$1)^($Z29*2)),IF(AND($G29=1,BP$1&gt;($Y29+$Z29*2),BP$1&lt;=($Y29+$Z29*3)),-1*PMT(VLOOKUP($P29,'9 - Finance Strategy Parameters'!$B$3:$C$6,2)/12,$Z29*12,$M29*(1+$Z$1)^($Z29*3)),"FAILURE"))))))))))</f>
        <v>40.088011973330268</v>
      </c>
      <c r="BQ29" s="159">
        <f>IF($F29=1,0,IF(AND($H29=1,BQ$1&lt;=$Y29),$V29,IF(AND($H29=1,BQ$1&gt;$Y29,BQ$1&lt;=$Y29+$Z29),($T29*(1+$Z$1)^$Z29)/$Z29,IF(AND($H29=1,BQ$1&gt;($Y29+$Z29),BQ$1&lt;=($Y29+$Z29*2)),($T29*(1+$Z$1)^($Z29*2))/$Z29,IF(AND($H29=1,BQ$1&gt;($Y29+$Z29*2),BQ$1&lt;=($Y29+$Z29*3)),($T29*(1+$Z$1)^($Z29*3))/$Z29,IF(AND($H29=1,BQ$1&gt;($Y29+$Z29*3),BQ$1&lt;=($Y29+$Z29*4)),($T29*(1+$Z$1)^($Z29*4))/$Z29,IF(AND($G29=1,BQ$1&lt;=$N29),0,IF(AND($G29=1,BQ$1&gt;$N29,BQ$1&lt;=($Y29+$Z29)),-1*PMT(VLOOKUP($P29,'9 - Finance Strategy Parameters'!$B$3:$C$6,2)/12,$Z29*12,$M29),IF(AND($G29=1,BQ$1&gt;($Y29+$Z29),BQ$1&lt;=($Y29+$Z29*2)),-1*PMT(VLOOKUP($P29,'9 - Finance Strategy Parameters'!$B$3:$C$6,2)/12,$Z29*12,$M29*(1+$Z$1)^($Z29*2)),IF(AND($G29=1,BQ$1&gt;($Y29+$Z29*2),BQ$1&lt;=($Y29+$Z29*3)),-1*PMT(VLOOKUP($P29,'9 - Finance Strategy Parameters'!$B$3:$C$6,2)/12,$Z29*12,$M29*(1+$Z$1)^($Z29*3)),"FAILURE"))))))))))</f>
        <v>40.088011973330268</v>
      </c>
      <c r="BR29" s="159">
        <f>IF($F29=1,0,IF(AND($H29=1,BR$1&lt;=$Y29),$V29,IF(AND($H29=1,BR$1&gt;$Y29,BR$1&lt;=$Y29+$Z29),($T29*(1+$Z$1)^$Z29)/$Z29,IF(AND($H29=1,BR$1&gt;($Y29+$Z29),BR$1&lt;=($Y29+$Z29*2)),($T29*(1+$Z$1)^($Z29*2))/$Z29,IF(AND($H29=1,BR$1&gt;($Y29+$Z29*2),BR$1&lt;=($Y29+$Z29*3)),($T29*(1+$Z$1)^($Z29*3))/$Z29,IF(AND($H29=1,BR$1&gt;($Y29+$Z29*3),BR$1&lt;=($Y29+$Z29*4)),($T29*(1+$Z$1)^($Z29*4))/$Z29,IF(AND($G29=1,BR$1&lt;=$N29),0,IF(AND($G29=1,BR$1&gt;$N29,BR$1&lt;=($Y29+$Z29)),-1*PMT(VLOOKUP($P29,'9 - Finance Strategy Parameters'!$B$3:$C$6,2)/12,$Z29*12,$M29),IF(AND($G29=1,BR$1&gt;($Y29+$Z29),BR$1&lt;=($Y29+$Z29*2)),-1*PMT(VLOOKUP($P29,'9 - Finance Strategy Parameters'!$B$3:$C$6,2)/12,$Z29*12,$M29*(1+$Z$1)^($Z29*2)),IF(AND($G29=1,BR$1&gt;($Y29+$Z29*2),BR$1&lt;=($Y29+$Z29*3)),-1*PMT(VLOOKUP($P29,'9 - Finance Strategy Parameters'!$B$3:$C$6,2)/12,$Z29*12,$M29*(1+$Z$1)^($Z29*3)),"FAILURE"))))))))))</f>
        <v>40.088011973330268</v>
      </c>
      <c r="BS29" s="159">
        <f>IF($F29=1,0,IF(AND($H29=1,BS$1&lt;=$Y29),$V29,IF(AND($H29=1,BS$1&gt;$Y29,BS$1&lt;=$Y29+$Z29),($T29*(1+$Z$1)^$Z29)/$Z29,IF(AND($H29=1,BS$1&gt;($Y29+$Z29),BS$1&lt;=($Y29+$Z29*2)),($T29*(1+$Z$1)^($Z29*2))/$Z29,IF(AND($H29=1,BS$1&gt;($Y29+$Z29*2),BS$1&lt;=($Y29+$Z29*3)),($T29*(1+$Z$1)^($Z29*3))/$Z29,IF(AND($H29=1,BS$1&gt;($Y29+$Z29*3),BS$1&lt;=($Y29+$Z29*4)),($T29*(1+$Z$1)^($Z29*4))/$Z29,IF(AND($G29=1,BS$1&lt;=$N29),0,IF(AND($G29=1,BS$1&gt;$N29,BS$1&lt;=($Y29+$Z29)),-1*PMT(VLOOKUP($P29,'9 - Finance Strategy Parameters'!$B$3:$C$6,2)/12,$Z29*12,$M29),IF(AND($G29=1,BS$1&gt;($Y29+$Z29),BS$1&lt;=($Y29+$Z29*2)),-1*PMT(VLOOKUP($P29,'9 - Finance Strategy Parameters'!$B$3:$C$6,2)/12,$Z29*12,$M29*(1+$Z$1)^($Z29*2)),IF(AND($G29=1,BS$1&gt;($Y29+$Z29*2),BS$1&lt;=($Y29+$Z29*3)),-1*PMT(VLOOKUP($P29,'9 - Finance Strategy Parameters'!$B$3:$C$6,2)/12,$Z29*12,$M29*(1+$Z$1)^($Z29*3)),"FAILURE"))))))))))</f>
        <v>40.088011973330268</v>
      </c>
      <c r="BT29" s="159">
        <f>IF($F29=1,0,IF(AND($H29=1,BT$1&lt;=$Y29),$V29,IF(AND($H29=1,BT$1&gt;$Y29,BT$1&lt;=$Y29+$Z29),($T29*(1+$Z$1)^$Z29)/$Z29,IF(AND($H29=1,BT$1&gt;($Y29+$Z29),BT$1&lt;=($Y29+$Z29*2)),($T29*(1+$Z$1)^($Z29*2))/$Z29,IF(AND($H29=1,BT$1&gt;($Y29+$Z29*2),BT$1&lt;=($Y29+$Z29*3)),($T29*(1+$Z$1)^($Z29*3))/$Z29,IF(AND($H29=1,BT$1&gt;($Y29+$Z29*3),BT$1&lt;=($Y29+$Z29*4)),($T29*(1+$Z$1)^($Z29*4))/$Z29,IF(AND($G29=1,BT$1&lt;=$N29),0,IF(AND($G29=1,BT$1&gt;$N29,BT$1&lt;=($Y29+$Z29)),-1*PMT(VLOOKUP($P29,'9 - Finance Strategy Parameters'!$B$3:$C$6,2)/12,$Z29*12,$M29),IF(AND($G29=1,BT$1&gt;($Y29+$Z29),BT$1&lt;=($Y29+$Z29*2)),-1*PMT(VLOOKUP($P29,'9 - Finance Strategy Parameters'!$B$3:$C$6,2)/12,$Z29*12,$M29*(1+$Z$1)^($Z29*2)),IF(AND($G29=1,BT$1&gt;($Y29+$Z29*2),BT$1&lt;=($Y29+$Z29*3)),-1*PMT(VLOOKUP($P29,'9 - Finance Strategy Parameters'!$B$3:$C$6,2)/12,$Z29*12,$M29*(1+$Z$1)^($Z29*3)),"FAILURE"))))))))))</f>
        <v>40.088011973330268</v>
      </c>
    </row>
    <row r="30" spans="1:72" ht="30" x14ac:dyDescent="0.25">
      <c r="A30" s="10" t="s">
        <v>34</v>
      </c>
      <c r="B30" s="138">
        <f>INDEX('8-Choosing Asset Strategies'!$B$4:$B$101,MATCH('9 - Financing Strategy'!C30,'8-Choosing Asset Strategies'!$C$4:$C$101,0))</f>
        <v>1</v>
      </c>
      <c r="C30" s="28" t="s">
        <v>147</v>
      </c>
      <c r="D30" s="13" t="str">
        <f>IF(INDEX('8-Choosing Asset Strategies'!$CW$4:$CW$101,MATCH($C30,'8-Choosing Asset Strategies'!$C$4:$C$101,0))=0,"",INDEX('8-Choosing Asset Strategies'!$CW$4:$CW$101,MATCH(C30,'8-Choosing Asset Strategies'!$C$4:$C$101,0)))</f>
        <v>Should be upgraded to 6" line</v>
      </c>
      <c r="E30" s="27"/>
      <c r="F30" s="138"/>
      <c r="G30" s="138">
        <v>1</v>
      </c>
      <c r="H30" s="138"/>
      <c r="J30" s="143" t="str">
        <f>IF(F30=1,ROUND(INDEX('8-Choosing Asset Strategies'!$DL$4:$DL$101,MATCH($C30,'8-Choosing Asset Strategies'!$C$4:$C$101,0)),2),"")</f>
        <v/>
      </c>
      <c r="K30" s="12" t="str">
        <f>IF(F30=1,ROUND(INDEX('8-Choosing Asset Strategies'!$DC$4:$DC$101,MATCH($C30,'8-Choosing Asset Strategies'!$C$4:$C$101,0)),2),"")</f>
        <v/>
      </c>
      <c r="L30" s="12"/>
      <c r="M30" s="143">
        <f>IF(G30=1,ROUND(INDEX('8-Choosing Asset Strategies'!$DL$4:$DL$101,MATCH($C30,'8-Choosing Asset Strategies'!$C$4:$C$101,0)),2),"")</f>
        <v>76817.13</v>
      </c>
      <c r="N30" s="12">
        <f>IF(G30=1,ROUND(INDEX('8-Choosing Asset Strategies'!$DC$4:$DC$101,MATCH($C30,'8-Choosing Asset Strategies'!$C$4:$C$101,0)),2),"")</f>
        <v>15</v>
      </c>
      <c r="O30" s="12">
        <f>IF(G30="","",INDEX('9 - Finance Strategy Parameters'!$H$3:$H$9,MATCH(B30,'9 - Finance Strategy Parameters'!$F$3:$F$9,0)))</f>
        <v>20</v>
      </c>
      <c r="P30" s="12" t="s">
        <v>313</v>
      </c>
      <c r="Q30" s="144">
        <f>IFERROR((M30*INDEX('9 - Finance Strategy Parameters'!$C$3:$C$6,MATCH(P30,'9 - Finance Strategy Parameters'!$B$3:$B$6,0))/12*(1+INDEX('9 - Finance Strategy Parameters'!$C$3:$C$6,MATCH(P30,'9 - Finance Strategy Parameters'!$B$3:$B$6,0))/12)^(O30*12))/((1+INDEX('9 - Finance Strategy Parameters'!$C$3:$C$6,MATCH(P30,'9 - Finance Strategy Parameters'!$B$3:$B$6,0))/12)^(O30*12)-1),"")</f>
        <v>407.0561942143101</v>
      </c>
      <c r="R30" s="144">
        <f t="shared" si="3"/>
        <v>4884.6743305717209</v>
      </c>
      <c r="S30" s="12"/>
      <c r="T30" s="143" t="str">
        <f>IF(H30=1,ROUND(INDEX('8-Choosing Asset Strategies'!$DL$4:$DL$101,MATCH($C30,'8-Choosing Asset Strategies'!$C$4:$C$101,0)),2),"")</f>
        <v/>
      </c>
      <c r="U30" s="145" t="str">
        <f>IF(H30=1,ROUND(INDEX('8-Choosing Asset Strategies'!$DC$4:$DC$101,MATCH($C30,'8-Choosing Asset Strategies'!$C$4:$C$101,0)),2),"")</f>
        <v/>
      </c>
      <c r="V30" s="101" t="str">
        <f t="shared" si="1"/>
        <v/>
      </c>
      <c r="W30" s="155" t="str">
        <f t="shared" si="2"/>
        <v/>
      </c>
      <c r="Y30">
        <f>INDEX('8-Choosing Asset Strategies'!$DC$4:$DC$101,MATCH(C30,'8-Choosing Asset Strategies'!$C$4:$C$101,0))</f>
        <v>15</v>
      </c>
      <c r="Z30">
        <f>INDEX('8-Choosing Asset Strategies'!$DA$4:$DA$101,MATCH(C30,'8-Choosing Asset Strategies'!$C$4:$C$101,0))</f>
        <v>35</v>
      </c>
      <c r="AB30" s="159">
        <f>IF($F30=1,0,IF(AND($H30=1,AB$1&lt;=$Y30),$V30,IF(AND($H30=1,AB$1&gt;$Y30,AB$1&lt;=$Y30+$Z30),($T30*(1+$Z$1)^$Z30)/$Z30,IF(AND($H30=1,AB$1&gt;($Y30+$Z30),AB$1&lt;=($Y30+$Z30*2)),($T30*(1+$Z$1)^($Z30*2))/$Z30,IF(AND($H30=1,AB$1&gt;($Y30+$Z30*2),AB$1&lt;=($Y30+$Z30*3)),($T30*(1+$Z$1)^($Z30*3))/$Z30,IF(AND($H30=1,AB$1&gt;($Y30+$Z30*3),AB$1&lt;=($Y30+$Z30*4)),($T30*(1+$Z$1)^($Z30*4))/$Z30,IF(AND($G30=1,AB$1&lt;=$N30),0,IF(AND($G30=1,AB$1&gt;$N30,AB$1&lt;=($Y30+$Z30)),-1*PMT(VLOOKUP($P30,'9 - Finance Strategy Parameters'!$B$3:$C$6,2)/12,$Z30*12,$M30),IF(AND($G30=1,AB$1&gt;($Y30+$Z30),AB$1&lt;=($Y30+$Z30*2)),-1*PMT(VLOOKUP($P30,'9 - Finance Strategy Parameters'!$B$3:$C$6,2)/12,$Z30*12,$M30*(1+$Z$1)^($Z30*2)),IF(AND($G30=1,AB$1&gt;($Y30+$Z30*2),AB$1&lt;=($Y30+$Z30*3)),-1*PMT(VLOOKUP($P30,'9 - Finance Strategy Parameters'!$B$3:$C$6,2)/12,$Z30*12,$M30*(1+$Z$1)^($Z30*3)),"FAILURE"))))))))))</f>
        <v>0</v>
      </c>
      <c r="AC30" s="159">
        <f>IF($F30=1,0,IF(AND($H30=1,AC$1&lt;=$Y30),$V30,IF(AND($H30=1,AC$1&gt;$Y30,AC$1&lt;=$Y30+$Z30),($T30*(1+$Z$1)^$Z30)/$Z30,IF(AND($H30=1,AC$1&gt;($Y30+$Z30),AC$1&lt;=($Y30+$Z30*2)),($T30*(1+$Z$1)^($Z30*2))/$Z30,IF(AND($H30=1,AC$1&gt;($Y30+$Z30*2),AC$1&lt;=($Y30+$Z30*3)),($T30*(1+$Z$1)^($Z30*3))/$Z30,IF(AND($H30=1,AC$1&gt;($Y30+$Z30*3),AC$1&lt;=($Y30+$Z30*4)),($T30*(1+$Z$1)^($Z30*4))/$Z30,IF(AND($G30=1,AC$1&lt;=$N30),0,IF(AND($G30=1,AC$1&gt;$N30,AC$1&lt;=($Y30+$Z30)),-1*PMT(VLOOKUP($P30,'9 - Finance Strategy Parameters'!$B$3:$C$6,2)/12,$Z30*12,$M30),IF(AND($G30=1,AC$1&gt;($Y30+$Z30),AC$1&lt;=($Y30+$Z30*2)),-1*PMT(VLOOKUP($P30,'9 - Finance Strategy Parameters'!$B$3:$C$6,2)/12,$Z30*12,$M30*(1+$Z$1)^($Z30*2)),IF(AND($G30=1,AC$1&gt;($Y30+$Z30*2),AC$1&lt;=($Y30+$Z30*3)),-1*PMT(VLOOKUP($P30,'9 - Finance Strategy Parameters'!$B$3:$C$6,2)/12,$Z30*12,$M30*(1+$Z$1)^($Z30*3)),"FAILURE"))))))))))</f>
        <v>0</v>
      </c>
      <c r="AD30" s="159">
        <f>IF($F30=1,0,IF(AND($H30=1,AD$1&lt;=$Y30),$V30,IF(AND($H30=1,AD$1&gt;$Y30,AD$1&lt;=$Y30+$Z30),($T30*(1+$Z$1)^$Z30)/$Z30,IF(AND($H30=1,AD$1&gt;($Y30+$Z30),AD$1&lt;=($Y30+$Z30*2)),($T30*(1+$Z$1)^($Z30*2))/$Z30,IF(AND($H30=1,AD$1&gt;($Y30+$Z30*2),AD$1&lt;=($Y30+$Z30*3)),($T30*(1+$Z$1)^($Z30*3))/$Z30,IF(AND($H30=1,AD$1&gt;($Y30+$Z30*3),AD$1&lt;=($Y30+$Z30*4)),($T30*(1+$Z$1)^($Z30*4))/$Z30,IF(AND($G30=1,AD$1&lt;=$N30),0,IF(AND($G30=1,AD$1&gt;$N30,AD$1&lt;=($Y30+$Z30)),-1*PMT(VLOOKUP($P30,'9 - Finance Strategy Parameters'!$B$3:$C$6,2)/12,$Z30*12,$M30),IF(AND($G30=1,AD$1&gt;($Y30+$Z30),AD$1&lt;=($Y30+$Z30*2)),-1*PMT(VLOOKUP($P30,'9 - Finance Strategy Parameters'!$B$3:$C$6,2)/12,$Z30*12,$M30*(1+$Z$1)^($Z30*2)),IF(AND($G30=1,AD$1&gt;($Y30+$Z30*2),AD$1&lt;=($Y30+$Z30*3)),-1*PMT(VLOOKUP($P30,'9 - Finance Strategy Parameters'!$B$3:$C$6,2)/12,$Z30*12,$M30*(1+$Z$1)^($Z30*3)),"FAILURE"))))))))))</f>
        <v>0</v>
      </c>
      <c r="AE30" s="159">
        <f>IF($F30=1,0,IF(AND($H30=1,AE$1&lt;=$Y30),$V30,IF(AND($H30=1,AE$1&gt;$Y30,AE$1&lt;=$Y30+$Z30),($T30*(1+$Z$1)^$Z30)/$Z30,IF(AND($H30=1,AE$1&gt;($Y30+$Z30),AE$1&lt;=($Y30+$Z30*2)),($T30*(1+$Z$1)^($Z30*2))/$Z30,IF(AND($H30=1,AE$1&gt;($Y30+$Z30*2),AE$1&lt;=($Y30+$Z30*3)),($T30*(1+$Z$1)^($Z30*3))/$Z30,IF(AND($H30=1,AE$1&gt;($Y30+$Z30*3),AE$1&lt;=($Y30+$Z30*4)),($T30*(1+$Z$1)^($Z30*4))/$Z30,IF(AND($G30=1,AE$1&lt;=$N30),0,IF(AND($G30=1,AE$1&gt;$N30,AE$1&lt;=($Y30+$Z30)),-1*PMT(VLOOKUP($P30,'9 - Finance Strategy Parameters'!$B$3:$C$6,2)/12,$Z30*12,$M30),IF(AND($G30=1,AE$1&gt;($Y30+$Z30),AE$1&lt;=($Y30+$Z30*2)),-1*PMT(VLOOKUP($P30,'9 - Finance Strategy Parameters'!$B$3:$C$6,2)/12,$Z30*12,$M30*(1+$Z$1)^($Z30*2)),IF(AND($G30=1,AE$1&gt;($Y30+$Z30*2),AE$1&lt;=($Y30+$Z30*3)),-1*PMT(VLOOKUP($P30,'9 - Finance Strategy Parameters'!$B$3:$C$6,2)/12,$Z30*12,$M30*(1+$Z$1)^($Z30*3)),"FAILURE"))))))))))</f>
        <v>0</v>
      </c>
      <c r="AF30" s="159">
        <f>IF($F30=1,0,IF(AND($H30=1,AF$1&lt;=$Y30),$V30,IF(AND($H30=1,AF$1&gt;$Y30,AF$1&lt;=$Y30+$Z30),($T30*(1+$Z$1)^$Z30)/$Z30,IF(AND($H30=1,AF$1&gt;($Y30+$Z30),AF$1&lt;=($Y30+$Z30*2)),($T30*(1+$Z$1)^($Z30*2))/$Z30,IF(AND($H30=1,AF$1&gt;($Y30+$Z30*2),AF$1&lt;=($Y30+$Z30*3)),($T30*(1+$Z$1)^($Z30*3))/$Z30,IF(AND($H30=1,AF$1&gt;($Y30+$Z30*3),AF$1&lt;=($Y30+$Z30*4)),($T30*(1+$Z$1)^($Z30*4))/$Z30,IF(AND($G30=1,AF$1&lt;=$N30),0,IF(AND($G30=1,AF$1&gt;$N30,AF$1&lt;=($Y30+$Z30)),-1*PMT(VLOOKUP($P30,'9 - Finance Strategy Parameters'!$B$3:$C$6,2)/12,$Z30*12,$M30),IF(AND($G30=1,AF$1&gt;($Y30+$Z30),AF$1&lt;=($Y30+$Z30*2)),-1*PMT(VLOOKUP($P30,'9 - Finance Strategy Parameters'!$B$3:$C$6,2)/12,$Z30*12,$M30*(1+$Z$1)^($Z30*2)),IF(AND($G30=1,AF$1&gt;($Y30+$Z30*2),AF$1&lt;=($Y30+$Z30*3)),-1*PMT(VLOOKUP($P30,'9 - Finance Strategy Parameters'!$B$3:$C$6,2)/12,$Z30*12,$M30*(1+$Z$1)^($Z30*3)),"FAILURE"))))))))))</f>
        <v>0</v>
      </c>
      <c r="AG30" s="159">
        <f>IF($F30=1,0,IF(AND($H30=1,AG$1&lt;=$Y30),$V30,IF(AND($H30=1,AG$1&gt;$Y30,AG$1&lt;=$Y30+$Z30),($T30*(1+$Z$1)^$Z30)/$Z30,IF(AND($H30=1,AG$1&gt;($Y30+$Z30),AG$1&lt;=($Y30+$Z30*2)),($T30*(1+$Z$1)^($Z30*2))/$Z30,IF(AND($H30=1,AG$1&gt;($Y30+$Z30*2),AG$1&lt;=($Y30+$Z30*3)),($T30*(1+$Z$1)^($Z30*3))/$Z30,IF(AND($H30=1,AG$1&gt;($Y30+$Z30*3),AG$1&lt;=($Y30+$Z30*4)),($T30*(1+$Z$1)^($Z30*4))/$Z30,IF(AND($G30=1,AG$1&lt;=$N30),0,IF(AND($G30=1,AG$1&gt;$N30,AG$1&lt;=($Y30+$Z30)),-1*PMT(VLOOKUP($P30,'9 - Finance Strategy Parameters'!$B$3:$C$6,2)/12,$Z30*12,$M30),IF(AND($G30=1,AG$1&gt;($Y30+$Z30),AG$1&lt;=($Y30+$Z30*2)),-1*PMT(VLOOKUP($P30,'9 - Finance Strategy Parameters'!$B$3:$C$6,2)/12,$Z30*12,$M30*(1+$Z$1)^($Z30*2)),IF(AND($G30=1,AG$1&gt;($Y30+$Z30*2),AG$1&lt;=($Y30+$Z30*3)),-1*PMT(VLOOKUP($P30,'9 - Finance Strategy Parameters'!$B$3:$C$6,2)/12,$Z30*12,$M30*(1+$Z$1)^($Z30*3)),"FAILURE"))))))))))</f>
        <v>0</v>
      </c>
      <c r="AH30" s="159">
        <f>IF($F30=1,0,IF(AND($H30=1,AH$1&lt;=$Y30),$V30,IF(AND($H30=1,AH$1&gt;$Y30,AH$1&lt;=$Y30+$Z30),($T30*(1+$Z$1)^$Z30)/$Z30,IF(AND($H30=1,AH$1&gt;($Y30+$Z30),AH$1&lt;=($Y30+$Z30*2)),($T30*(1+$Z$1)^($Z30*2))/$Z30,IF(AND($H30=1,AH$1&gt;($Y30+$Z30*2),AH$1&lt;=($Y30+$Z30*3)),($T30*(1+$Z$1)^($Z30*3))/$Z30,IF(AND($H30=1,AH$1&gt;($Y30+$Z30*3),AH$1&lt;=($Y30+$Z30*4)),($T30*(1+$Z$1)^($Z30*4))/$Z30,IF(AND($G30=1,AH$1&lt;=$N30),0,IF(AND($G30=1,AH$1&gt;$N30,AH$1&lt;=($Y30+$Z30)),-1*PMT(VLOOKUP($P30,'9 - Finance Strategy Parameters'!$B$3:$C$6,2)/12,$Z30*12,$M30),IF(AND($G30=1,AH$1&gt;($Y30+$Z30),AH$1&lt;=($Y30+$Z30*2)),-1*PMT(VLOOKUP($P30,'9 - Finance Strategy Parameters'!$B$3:$C$6,2)/12,$Z30*12,$M30*(1+$Z$1)^($Z30*2)),IF(AND($G30=1,AH$1&gt;($Y30+$Z30*2),AH$1&lt;=($Y30+$Z30*3)),-1*PMT(VLOOKUP($P30,'9 - Finance Strategy Parameters'!$B$3:$C$6,2)/12,$Z30*12,$M30*(1+$Z$1)^($Z30*3)),"FAILURE"))))))))))</f>
        <v>0</v>
      </c>
      <c r="AI30" s="159">
        <f>IF($F30=1,0,IF(AND($H30=1,AI$1&lt;=$Y30),$V30,IF(AND($H30=1,AI$1&gt;$Y30,AI$1&lt;=$Y30+$Z30),($T30*(1+$Z$1)^$Z30)/$Z30,IF(AND($H30=1,AI$1&gt;($Y30+$Z30),AI$1&lt;=($Y30+$Z30*2)),($T30*(1+$Z$1)^($Z30*2))/$Z30,IF(AND($H30=1,AI$1&gt;($Y30+$Z30*2),AI$1&lt;=($Y30+$Z30*3)),($T30*(1+$Z$1)^($Z30*3))/$Z30,IF(AND($H30=1,AI$1&gt;($Y30+$Z30*3),AI$1&lt;=($Y30+$Z30*4)),($T30*(1+$Z$1)^($Z30*4))/$Z30,IF(AND($G30=1,AI$1&lt;=$N30),0,IF(AND($G30=1,AI$1&gt;$N30,AI$1&lt;=($Y30+$Z30)),-1*PMT(VLOOKUP($P30,'9 - Finance Strategy Parameters'!$B$3:$C$6,2)/12,$Z30*12,$M30),IF(AND($G30=1,AI$1&gt;($Y30+$Z30),AI$1&lt;=($Y30+$Z30*2)),-1*PMT(VLOOKUP($P30,'9 - Finance Strategy Parameters'!$B$3:$C$6,2)/12,$Z30*12,$M30*(1+$Z$1)^($Z30*2)),IF(AND($G30=1,AI$1&gt;($Y30+$Z30*2),AI$1&lt;=($Y30+$Z30*3)),-1*PMT(VLOOKUP($P30,'9 - Finance Strategy Parameters'!$B$3:$C$6,2)/12,$Z30*12,$M30*(1+$Z$1)^($Z30*3)),"FAILURE"))))))))))</f>
        <v>0</v>
      </c>
      <c r="AJ30" s="159">
        <f>IF($F30=1,0,IF(AND($H30=1,AJ$1&lt;=$Y30),$V30,IF(AND($H30=1,AJ$1&gt;$Y30,AJ$1&lt;=$Y30+$Z30),($T30*(1+$Z$1)^$Z30)/$Z30,IF(AND($H30=1,AJ$1&gt;($Y30+$Z30),AJ$1&lt;=($Y30+$Z30*2)),($T30*(1+$Z$1)^($Z30*2))/$Z30,IF(AND($H30=1,AJ$1&gt;($Y30+$Z30*2),AJ$1&lt;=($Y30+$Z30*3)),($T30*(1+$Z$1)^($Z30*3))/$Z30,IF(AND($H30=1,AJ$1&gt;($Y30+$Z30*3),AJ$1&lt;=($Y30+$Z30*4)),($T30*(1+$Z$1)^($Z30*4))/$Z30,IF(AND($G30=1,AJ$1&lt;=$N30),0,IF(AND($G30=1,AJ$1&gt;$N30,AJ$1&lt;=($Y30+$Z30)),-1*PMT(VLOOKUP($P30,'9 - Finance Strategy Parameters'!$B$3:$C$6,2)/12,$Z30*12,$M30),IF(AND($G30=1,AJ$1&gt;($Y30+$Z30),AJ$1&lt;=($Y30+$Z30*2)),-1*PMT(VLOOKUP($P30,'9 - Finance Strategy Parameters'!$B$3:$C$6,2)/12,$Z30*12,$M30*(1+$Z$1)^($Z30*2)),IF(AND($G30=1,AJ$1&gt;($Y30+$Z30*2),AJ$1&lt;=($Y30+$Z30*3)),-1*PMT(VLOOKUP($P30,'9 - Finance Strategy Parameters'!$B$3:$C$6,2)/12,$Z30*12,$M30*(1+$Z$1)^($Z30*3)),"FAILURE"))))))))))</f>
        <v>0</v>
      </c>
      <c r="AK30" s="159">
        <f>IF($F30=1,0,IF(AND($H30=1,AK$1&lt;=$Y30),$V30,IF(AND($H30=1,AK$1&gt;$Y30,AK$1&lt;=$Y30+$Z30),($T30*(1+$Z$1)^$Z30)/$Z30,IF(AND($H30=1,AK$1&gt;($Y30+$Z30),AK$1&lt;=($Y30+$Z30*2)),($T30*(1+$Z$1)^($Z30*2))/$Z30,IF(AND($H30=1,AK$1&gt;($Y30+$Z30*2),AK$1&lt;=($Y30+$Z30*3)),($T30*(1+$Z$1)^($Z30*3))/$Z30,IF(AND($H30=1,AK$1&gt;($Y30+$Z30*3),AK$1&lt;=($Y30+$Z30*4)),($T30*(1+$Z$1)^($Z30*4))/$Z30,IF(AND($G30=1,AK$1&lt;=$N30),0,IF(AND($G30=1,AK$1&gt;$N30,AK$1&lt;=($Y30+$Z30)),-1*PMT(VLOOKUP($P30,'9 - Finance Strategy Parameters'!$B$3:$C$6,2)/12,$Z30*12,$M30),IF(AND($G30=1,AK$1&gt;($Y30+$Z30),AK$1&lt;=($Y30+$Z30*2)),-1*PMT(VLOOKUP($P30,'9 - Finance Strategy Parameters'!$B$3:$C$6,2)/12,$Z30*12,$M30*(1+$Z$1)^($Z30*2)),IF(AND($G30=1,AK$1&gt;($Y30+$Z30*2),AK$1&lt;=($Y30+$Z30*3)),-1*PMT(VLOOKUP($P30,'9 - Finance Strategy Parameters'!$B$3:$C$6,2)/12,$Z30*12,$M30*(1+$Z$1)^($Z30*3)),"FAILURE"))))))))))</f>
        <v>0</v>
      </c>
      <c r="AL30" s="159">
        <f>IF($F30=1,0,IF(AND($H30=1,AL$1&lt;=$Y30),$V30,IF(AND($H30=1,AL$1&gt;$Y30,AL$1&lt;=$Y30+$Z30),($T30*(1+$Z$1)^$Z30)/$Z30,IF(AND($H30=1,AL$1&gt;($Y30+$Z30),AL$1&lt;=($Y30+$Z30*2)),($T30*(1+$Z$1)^($Z30*2))/$Z30,IF(AND($H30=1,AL$1&gt;($Y30+$Z30*2),AL$1&lt;=($Y30+$Z30*3)),($T30*(1+$Z$1)^($Z30*3))/$Z30,IF(AND($H30=1,AL$1&gt;($Y30+$Z30*3),AL$1&lt;=($Y30+$Z30*4)),($T30*(1+$Z$1)^($Z30*4))/$Z30,IF(AND($G30=1,AL$1&lt;=$N30),0,IF(AND($G30=1,AL$1&gt;$N30,AL$1&lt;=($Y30+$Z30)),-1*PMT(VLOOKUP($P30,'9 - Finance Strategy Parameters'!$B$3:$C$6,2)/12,$Z30*12,$M30),IF(AND($G30=1,AL$1&gt;($Y30+$Z30),AL$1&lt;=($Y30+$Z30*2)),-1*PMT(VLOOKUP($P30,'9 - Finance Strategy Parameters'!$B$3:$C$6,2)/12,$Z30*12,$M30*(1+$Z$1)^($Z30*2)),IF(AND($G30=1,AL$1&gt;($Y30+$Z30*2),AL$1&lt;=($Y30+$Z30*3)),-1*PMT(VLOOKUP($P30,'9 - Finance Strategy Parameters'!$B$3:$C$6,2)/12,$Z30*12,$M30*(1+$Z$1)^($Z30*3)),"FAILURE"))))))))))</f>
        <v>0</v>
      </c>
      <c r="AM30" s="159">
        <f>IF($F30=1,0,IF(AND($H30=1,AM$1&lt;=$Y30),$V30,IF(AND($H30=1,AM$1&gt;$Y30,AM$1&lt;=$Y30+$Z30),($T30*(1+$Z$1)^$Z30)/$Z30,IF(AND($H30=1,AM$1&gt;($Y30+$Z30),AM$1&lt;=($Y30+$Z30*2)),($T30*(1+$Z$1)^($Z30*2))/$Z30,IF(AND($H30=1,AM$1&gt;($Y30+$Z30*2),AM$1&lt;=($Y30+$Z30*3)),($T30*(1+$Z$1)^($Z30*3))/$Z30,IF(AND($H30=1,AM$1&gt;($Y30+$Z30*3),AM$1&lt;=($Y30+$Z30*4)),($T30*(1+$Z$1)^($Z30*4))/$Z30,IF(AND($G30=1,AM$1&lt;=$N30),0,IF(AND($G30=1,AM$1&gt;$N30,AM$1&lt;=($Y30+$Z30)),-1*PMT(VLOOKUP($P30,'9 - Finance Strategy Parameters'!$B$3:$C$6,2)/12,$Z30*12,$M30),IF(AND($G30=1,AM$1&gt;($Y30+$Z30),AM$1&lt;=($Y30+$Z30*2)),-1*PMT(VLOOKUP($P30,'9 - Finance Strategy Parameters'!$B$3:$C$6,2)/12,$Z30*12,$M30*(1+$Z$1)^($Z30*2)),IF(AND($G30=1,AM$1&gt;($Y30+$Z30*2),AM$1&lt;=($Y30+$Z30*3)),-1*PMT(VLOOKUP($P30,'9 - Finance Strategy Parameters'!$B$3:$C$6,2)/12,$Z30*12,$M30*(1+$Z$1)^($Z30*3)),"FAILURE"))))))))))</f>
        <v>0</v>
      </c>
      <c r="AN30" s="159">
        <f>IF($F30=1,0,IF(AND($H30=1,AN$1&lt;=$Y30),$V30,IF(AND($H30=1,AN$1&gt;$Y30,AN$1&lt;=$Y30+$Z30),($T30*(1+$Z$1)^$Z30)/$Z30,IF(AND($H30=1,AN$1&gt;($Y30+$Z30),AN$1&lt;=($Y30+$Z30*2)),($T30*(1+$Z$1)^($Z30*2))/$Z30,IF(AND($H30=1,AN$1&gt;($Y30+$Z30*2),AN$1&lt;=($Y30+$Z30*3)),($T30*(1+$Z$1)^($Z30*3))/$Z30,IF(AND($H30=1,AN$1&gt;($Y30+$Z30*3),AN$1&lt;=($Y30+$Z30*4)),($T30*(1+$Z$1)^($Z30*4))/$Z30,IF(AND($G30=1,AN$1&lt;=$N30),0,IF(AND($G30=1,AN$1&gt;$N30,AN$1&lt;=($Y30+$Z30)),-1*PMT(VLOOKUP($P30,'9 - Finance Strategy Parameters'!$B$3:$C$6,2)/12,$Z30*12,$M30),IF(AND($G30=1,AN$1&gt;($Y30+$Z30),AN$1&lt;=($Y30+$Z30*2)),-1*PMT(VLOOKUP($P30,'9 - Finance Strategy Parameters'!$B$3:$C$6,2)/12,$Z30*12,$M30*(1+$Z$1)^($Z30*2)),IF(AND($G30=1,AN$1&gt;($Y30+$Z30*2),AN$1&lt;=($Y30+$Z30*3)),-1*PMT(VLOOKUP($P30,'9 - Finance Strategy Parameters'!$B$3:$C$6,2)/12,$Z30*12,$M30*(1+$Z$1)^($Z30*3)),"FAILURE"))))))))))</f>
        <v>0</v>
      </c>
      <c r="AO30" s="159">
        <f>IF($F30=1,0,IF(AND($H30=1,AO$1&lt;=$Y30),$V30,IF(AND($H30=1,AO$1&gt;$Y30,AO$1&lt;=$Y30+$Z30),($T30*(1+$Z$1)^$Z30)/$Z30,IF(AND($H30=1,AO$1&gt;($Y30+$Z30),AO$1&lt;=($Y30+$Z30*2)),($T30*(1+$Z$1)^($Z30*2))/$Z30,IF(AND($H30=1,AO$1&gt;($Y30+$Z30*2),AO$1&lt;=($Y30+$Z30*3)),($T30*(1+$Z$1)^($Z30*3))/$Z30,IF(AND($H30=1,AO$1&gt;($Y30+$Z30*3),AO$1&lt;=($Y30+$Z30*4)),($T30*(1+$Z$1)^($Z30*4))/$Z30,IF(AND($G30=1,AO$1&lt;=$N30),0,IF(AND($G30=1,AO$1&gt;$N30,AO$1&lt;=($Y30+$Z30)),-1*PMT(VLOOKUP($P30,'9 - Finance Strategy Parameters'!$B$3:$C$6,2)/12,$Z30*12,$M30),IF(AND($G30=1,AO$1&gt;($Y30+$Z30),AO$1&lt;=($Y30+$Z30*2)),-1*PMT(VLOOKUP($P30,'9 - Finance Strategy Parameters'!$B$3:$C$6,2)/12,$Z30*12,$M30*(1+$Z$1)^($Z30*2)),IF(AND($G30=1,AO$1&gt;($Y30+$Z30*2),AO$1&lt;=($Y30+$Z30*3)),-1*PMT(VLOOKUP($P30,'9 - Finance Strategy Parameters'!$B$3:$C$6,2)/12,$Z30*12,$M30*(1+$Z$1)^($Z30*3)),"FAILURE"))))))))))</f>
        <v>0</v>
      </c>
      <c r="AP30" s="159">
        <f>IF($F30=1,0,IF(AND($H30=1,AP$1&lt;=$Y30),$V30,IF(AND($H30=1,AP$1&gt;$Y30,AP$1&lt;=$Y30+$Z30),($T30*(1+$Z$1)^$Z30)/$Z30,IF(AND($H30=1,AP$1&gt;($Y30+$Z30),AP$1&lt;=($Y30+$Z30*2)),($T30*(1+$Z$1)^($Z30*2))/$Z30,IF(AND($H30=1,AP$1&gt;($Y30+$Z30*2),AP$1&lt;=($Y30+$Z30*3)),($T30*(1+$Z$1)^($Z30*3))/$Z30,IF(AND($H30=1,AP$1&gt;($Y30+$Z30*3),AP$1&lt;=($Y30+$Z30*4)),($T30*(1+$Z$1)^($Z30*4))/$Z30,IF(AND($G30=1,AP$1&lt;=$N30),0,IF(AND($G30=1,AP$1&gt;$N30,AP$1&lt;=($Y30+$Z30)),-1*PMT(VLOOKUP($P30,'9 - Finance Strategy Parameters'!$B$3:$C$6,2)/12,$Z30*12,$M30),IF(AND($G30=1,AP$1&gt;($Y30+$Z30),AP$1&lt;=($Y30+$Z30*2)),-1*PMT(VLOOKUP($P30,'9 - Finance Strategy Parameters'!$B$3:$C$6,2)/12,$Z30*12,$M30*(1+$Z$1)^($Z30*2)),IF(AND($G30=1,AP$1&gt;($Y30+$Z30*2),AP$1&lt;=($Y30+$Z30*3)),-1*PMT(VLOOKUP($P30,'9 - Finance Strategy Parameters'!$B$3:$C$6,2)/12,$Z30*12,$M30*(1+$Z$1)^($Z30*3)),"FAILURE"))))))))))</f>
        <v>0</v>
      </c>
      <c r="AQ30" s="159">
        <f>IF($F30=1,0,IF(AND($H30=1,AQ$1&lt;=$Y30),$V30,IF(AND($H30=1,AQ$1&gt;$Y30,AQ$1&lt;=$Y30+$Z30),($T30*(1+$Z$1)^$Z30)/$Z30,IF(AND($H30=1,AQ$1&gt;($Y30+$Z30),AQ$1&lt;=($Y30+$Z30*2)),($T30*(1+$Z$1)^($Z30*2))/$Z30,IF(AND($H30=1,AQ$1&gt;($Y30+$Z30*2),AQ$1&lt;=($Y30+$Z30*3)),($T30*(1+$Z$1)^($Z30*3))/$Z30,IF(AND($H30=1,AQ$1&gt;($Y30+$Z30*3),AQ$1&lt;=($Y30+$Z30*4)),($T30*(1+$Z$1)^($Z30*4))/$Z30,IF(AND($G30=1,AQ$1&lt;=$N30),0,IF(AND($G30=1,AQ$1&gt;$N30,AQ$1&lt;=($Y30+$Z30)),-1*PMT(VLOOKUP($P30,'9 - Finance Strategy Parameters'!$B$3:$C$6,2)/12,$Z30*12,$M30),IF(AND($G30=1,AQ$1&gt;($Y30+$Z30),AQ$1&lt;=($Y30+$Z30*2)),-1*PMT(VLOOKUP($P30,'9 - Finance Strategy Parameters'!$B$3:$C$6,2)/12,$Z30*12,$M30*(1+$Z$1)^($Z30*2)),IF(AND($G30=1,AQ$1&gt;($Y30+$Z30*2),AQ$1&lt;=($Y30+$Z30*3)),-1*PMT(VLOOKUP($P30,'9 - Finance Strategy Parameters'!$B$3:$C$6,2)/12,$Z30*12,$M30*(1+$Z$1)^($Z30*3)),"FAILURE"))))))))))</f>
        <v>274.6175643458082</v>
      </c>
      <c r="AR30" s="159">
        <f>IF($F30=1,0,IF(AND($H30=1,AR$1&lt;=$Y30),$V30,IF(AND($H30=1,AR$1&gt;$Y30,AR$1&lt;=$Y30+$Z30),($T30*(1+$Z$1)^$Z30)/$Z30,IF(AND($H30=1,AR$1&gt;($Y30+$Z30),AR$1&lt;=($Y30+$Z30*2)),($T30*(1+$Z$1)^($Z30*2))/$Z30,IF(AND($H30=1,AR$1&gt;($Y30+$Z30*2),AR$1&lt;=($Y30+$Z30*3)),($T30*(1+$Z$1)^($Z30*3))/$Z30,IF(AND($H30=1,AR$1&gt;($Y30+$Z30*3),AR$1&lt;=($Y30+$Z30*4)),($T30*(1+$Z$1)^($Z30*4))/$Z30,IF(AND($G30=1,AR$1&lt;=$N30),0,IF(AND($G30=1,AR$1&gt;$N30,AR$1&lt;=($Y30+$Z30)),-1*PMT(VLOOKUP($P30,'9 - Finance Strategy Parameters'!$B$3:$C$6,2)/12,$Z30*12,$M30),IF(AND($G30=1,AR$1&gt;($Y30+$Z30),AR$1&lt;=($Y30+$Z30*2)),-1*PMT(VLOOKUP($P30,'9 - Finance Strategy Parameters'!$B$3:$C$6,2)/12,$Z30*12,$M30*(1+$Z$1)^($Z30*2)),IF(AND($G30=1,AR$1&gt;($Y30+$Z30*2),AR$1&lt;=($Y30+$Z30*3)),-1*PMT(VLOOKUP($P30,'9 - Finance Strategy Parameters'!$B$3:$C$6,2)/12,$Z30*12,$M30*(1+$Z$1)^($Z30*3)),"FAILURE"))))))))))</f>
        <v>274.6175643458082</v>
      </c>
      <c r="AS30" s="159">
        <f>IF($F30=1,0,IF(AND($H30=1,AS$1&lt;=$Y30),$V30,IF(AND($H30=1,AS$1&gt;$Y30,AS$1&lt;=$Y30+$Z30),($T30*(1+$Z$1)^$Z30)/$Z30,IF(AND($H30=1,AS$1&gt;($Y30+$Z30),AS$1&lt;=($Y30+$Z30*2)),($T30*(1+$Z$1)^($Z30*2))/$Z30,IF(AND($H30=1,AS$1&gt;($Y30+$Z30*2),AS$1&lt;=($Y30+$Z30*3)),($T30*(1+$Z$1)^($Z30*3))/$Z30,IF(AND($H30=1,AS$1&gt;($Y30+$Z30*3),AS$1&lt;=($Y30+$Z30*4)),($T30*(1+$Z$1)^($Z30*4))/$Z30,IF(AND($G30=1,AS$1&lt;=$N30),0,IF(AND($G30=1,AS$1&gt;$N30,AS$1&lt;=($Y30+$Z30)),-1*PMT(VLOOKUP($P30,'9 - Finance Strategy Parameters'!$B$3:$C$6,2)/12,$Z30*12,$M30),IF(AND($G30=1,AS$1&gt;($Y30+$Z30),AS$1&lt;=($Y30+$Z30*2)),-1*PMT(VLOOKUP($P30,'9 - Finance Strategy Parameters'!$B$3:$C$6,2)/12,$Z30*12,$M30*(1+$Z$1)^($Z30*2)),IF(AND($G30=1,AS$1&gt;($Y30+$Z30*2),AS$1&lt;=($Y30+$Z30*3)),-1*PMT(VLOOKUP($P30,'9 - Finance Strategy Parameters'!$B$3:$C$6,2)/12,$Z30*12,$M30*(1+$Z$1)^($Z30*3)),"FAILURE"))))))))))</f>
        <v>274.6175643458082</v>
      </c>
      <c r="AT30" s="159">
        <f>IF($F30=1,0,IF(AND($H30=1,AT$1&lt;=$Y30),$V30,IF(AND($H30=1,AT$1&gt;$Y30,AT$1&lt;=$Y30+$Z30),($T30*(1+$Z$1)^$Z30)/$Z30,IF(AND($H30=1,AT$1&gt;($Y30+$Z30),AT$1&lt;=($Y30+$Z30*2)),($T30*(1+$Z$1)^($Z30*2))/$Z30,IF(AND($H30=1,AT$1&gt;($Y30+$Z30*2),AT$1&lt;=($Y30+$Z30*3)),($T30*(1+$Z$1)^($Z30*3))/$Z30,IF(AND($H30=1,AT$1&gt;($Y30+$Z30*3),AT$1&lt;=($Y30+$Z30*4)),($T30*(1+$Z$1)^($Z30*4))/$Z30,IF(AND($G30=1,AT$1&lt;=$N30),0,IF(AND($G30=1,AT$1&gt;$N30,AT$1&lt;=($Y30+$Z30)),-1*PMT(VLOOKUP($P30,'9 - Finance Strategy Parameters'!$B$3:$C$6,2)/12,$Z30*12,$M30),IF(AND($G30=1,AT$1&gt;($Y30+$Z30),AT$1&lt;=($Y30+$Z30*2)),-1*PMT(VLOOKUP($P30,'9 - Finance Strategy Parameters'!$B$3:$C$6,2)/12,$Z30*12,$M30*(1+$Z$1)^($Z30*2)),IF(AND($G30=1,AT$1&gt;($Y30+$Z30*2),AT$1&lt;=($Y30+$Z30*3)),-1*PMT(VLOOKUP($P30,'9 - Finance Strategy Parameters'!$B$3:$C$6,2)/12,$Z30*12,$M30*(1+$Z$1)^($Z30*3)),"FAILURE"))))))))))</f>
        <v>274.6175643458082</v>
      </c>
      <c r="AU30" s="159">
        <f>IF($F30=1,0,IF(AND($H30=1,AU$1&lt;=$Y30),$V30,IF(AND($H30=1,AU$1&gt;$Y30,AU$1&lt;=$Y30+$Z30),($T30*(1+$Z$1)^$Z30)/$Z30,IF(AND($H30=1,AU$1&gt;($Y30+$Z30),AU$1&lt;=($Y30+$Z30*2)),($T30*(1+$Z$1)^($Z30*2))/$Z30,IF(AND($H30=1,AU$1&gt;($Y30+$Z30*2),AU$1&lt;=($Y30+$Z30*3)),($T30*(1+$Z$1)^($Z30*3))/$Z30,IF(AND($H30=1,AU$1&gt;($Y30+$Z30*3),AU$1&lt;=($Y30+$Z30*4)),($T30*(1+$Z$1)^($Z30*4))/$Z30,IF(AND($G30=1,AU$1&lt;=$N30),0,IF(AND($G30=1,AU$1&gt;$N30,AU$1&lt;=($Y30+$Z30)),-1*PMT(VLOOKUP($P30,'9 - Finance Strategy Parameters'!$B$3:$C$6,2)/12,$Z30*12,$M30),IF(AND($G30=1,AU$1&gt;($Y30+$Z30),AU$1&lt;=($Y30+$Z30*2)),-1*PMT(VLOOKUP($P30,'9 - Finance Strategy Parameters'!$B$3:$C$6,2)/12,$Z30*12,$M30*(1+$Z$1)^($Z30*2)),IF(AND($G30=1,AU$1&gt;($Y30+$Z30*2),AU$1&lt;=($Y30+$Z30*3)),-1*PMT(VLOOKUP($P30,'9 - Finance Strategy Parameters'!$B$3:$C$6,2)/12,$Z30*12,$M30*(1+$Z$1)^($Z30*3)),"FAILURE"))))))))))</f>
        <v>274.6175643458082</v>
      </c>
      <c r="AV30" s="159">
        <f>IF($F30=1,0,IF(AND($H30=1,AV$1&lt;=$Y30),$V30,IF(AND($H30=1,AV$1&gt;$Y30,AV$1&lt;=$Y30+$Z30),($T30*(1+$Z$1)^$Z30)/$Z30,IF(AND($H30=1,AV$1&gt;($Y30+$Z30),AV$1&lt;=($Y30+$Z30*2)),($T30*(1+$Z$1)^($Z30*2))/$Z30,IF(AND($H30=1,AV$1&gt;($Y30+$Z30*2),AV$1&lt;=($Y30+$Z30*3)),($T30*(1+$Z$1)^($Z30*3))/$Z30,IF(AND($H30=1,AV$1&gt;($Y30+$Z30*3),AV$1&lt;=($Y30+$Z30*4)),($T30*(1+$Z$1)^($Z30*4))/$Z30,IF(AND($G30=1,AV$1&lt;=$N30),0,IF(AND($G30=1,AV$1&gt;$N30,AV$1&lt;=($Y30+$Z30)),-1*PMT(VLOOKUP($P30,'9 - Finance Strategy Parameters'!$B$3:$C$6,2)/12,$Z30*12,$M30),IF(AND($G30=1,AV$1&gt;($Y30+$Z30),AV$1&lt;=($Y30+$Z30*2)),-1*PMT(VLOOKUP($P30,'9 - Finance Strategy Parameters'!$B$3:$C$6,2)/12,$Z30*12,$M30*(1+$Z$1)^($Z30*2)),IF(AND($G30=1,AV$1&gt;($Y30+$Z30*2),AV$1&lt;=($Y30+$Z30*3)),-1*PMT(VLOOKUP($P30,'9 - Finance Strategy Parameters'!$B$3:$C$6,2)/12,$Z30*12,$M30*(1+$Z$1)^($Z30*3)),"FAILURE"))))))))))</f>
        <v>274.6175643458082</v>
      </c>
      <c r="AW30" s="159">
        <f>IF($F30=1,0,IF(AND($H30=1,AW$1&lt;=$Y30),$V30,IF(AND($H30=1,AW$1&gt;$Y30,AW$1&lt;=$Y30+$Z30),($T30*(1+$Z$1)^$Z30)/$Z30,IF(AND($H30=1,AW$1&gt;($Y30+$Z30),AW$1&lt;=($Y30+$Z30*2)),($T30*(1+$Z$1)^($Z30*2))/$Z30,IF(AND($H30=1,AW$1&gt;($Y30+$Z30*2),AW$1&lt;=($Y30+$Z30*3)),($T30*(1+$Z$1)^($Z30*3))/$Z30,IF(AND($H30=1,AW$1&gt;($Y30+$Z30*3),AW$1&lt;=($Y30+$Z30*4)),($T30*(1+$Z$1)^($Z30*4))/$Z30,IF(AND($G30=1,AW$1&lt;=$N30),0,IF(AND($G30=1,AW$1&gt;$N30,AW$1&lt;=($Y30+$Z30)),-1*PMT(VLOOKUP($P30,'9 - Finance Strategy Parameters'!$B$3:$C$6,2)/12,$Z30*12,$M30),IF(AND($G30=1,AW$1&gt;($Y30+$Z30),AW$1&lt;=($Y30+$Z30*2)),-1*PMT(VLOOKUP($P30,'9 - Finance Strategy Parameters'!$B$3:$C$6,2)/12,$Z30*12,$M30*(1+$Z$1)^($Z30*2)),IF(AND($G30=1,AW$1&gt;($Y30+$Z30*2),AW$1&lt;=($Y30+$Z30*3)),-1*PMT(VLOOKUP($P30,'9 - Finance Strategy Parameters'!$B$3:$C$6,2)/12,$Z30*12,$M30*(1+$Z$1)^($Z30*3)),"FAILURE"))))))))))</f>
        <v>274.6175643458082</v>
      </c>
      <c r="AX30" s="159">
        <f>IF($F30=1,0,IF(AND($H30=1,AX$1&lt;=$Y30),$V30,IF(AND($H30=1,AX$1&gt;$Y30,AX$1&lt;=$Y30+$Z30),($T30*(1+$Z$1)^$Z30)/$Z30,IF(AND($H30=1,AX$1&gt;($Y30+$Z30),AX$1&lt;=($Y30+$Z30*2)),($T30*(1+$Z$1)^($Z30*2))/$Z30,IF(AND($H30=1,AX$1&gt;($Y30+$Z30*2),AX$1&lt;=($Y30+$Z30*3)),($T30*(1+$Z$1)^($Z30*3))/$Z30,IF(AND($H30=1,AX$1&gt;($Y30+$Z30*3),AX$1&lt;=($Y30+$Z30*4)),($T30*(1+$Z$1)^($Z30*4))/$Z30,IF(AND($G30=1,AX$1&lt;=$N30),0,IF(AND($G30=1,AX$1&gt;$N30,AX$1&lt;=($Y30+$Z30)),-1*PMT(VLOOKUP($P30,'9 - Finance Strategy Parameters'!$B$3:$C$6,2)/12,$Z30*12,$M30),IF(AND($G30=1,AX$1&gt;($Y30+$Z30),AX$1&lt;=($Y30+$Z30*2)),-1*PMT(VLOOKUP($P30,'9 - Finance Strategy Parameters'!$B$3:$C$6,2)/12,$Z30*12,$M30*(1+$Z$1)^($Z30*2)),IF(AND($G30=1,AX$1&gt;($Y30+$Z30*2),AX$1&lt;=($Y30+$Z30*3)),-1*PMT(VLOOKUP($P30,'9 - Finance Strategy Parameters'!$B$3:$C$6,2)/12,$Z30*12,$M30*(1+$Z$1)^($Z30*3)),"FAILURE"))))))))))</f>
        <v>274.6175643458082</v>
      </c>
      <c r="AY30" s="159">
        <f>IF($F30=1,0,IF(AND($H30=1,AY$1&lt;=$Y30),$V30,IF(AND($H30=1,AY$1&gt;$Y30,AY$1&lt;=$Y30+$Z30),($T30*(1+$Z$1)^$Z30)/$Z30,IF(AND($H30=1,AY$1&gt;($Y30+$Z30),AY$1&lt;=($Y30+$Z30*2)),($T30*(1+$Z$1)^($Z30*2))/$Z30,IF(AND($H30=1,AY$1&gt;($Y30+$Z30*2),AY$1&lt;=($Y30+$Z30*3)),($T30*(1+$Z$1)^($Z30*3))/$Z30,IF(AND($H30=1,AY$1&gt;($Y30+$Z30*3),AY$1&lt;=($Y30+$Z30*4)),($T30*(1+$Z$1)^($Z30*4))/$Z30,IF(AND($G30=1,AY$1&lt;=$N30),0,IF(AND($G30=1,AY$1&gt;$N30,AY$1&lt;=($Y30+$Z30)),-1*PMT(VLOOKUP($P30,'9 - Finance Strategy Parameters'!$B$3:$C$6,2)/12,$Z30*12,$M30),IF(AND($G30=1,AY$1&gt;($Y30+$Z30),AY$1&lt;=($Y30+$Z30*2)),-1*PMT(VLOOKUP($P30,'9 - Finance Strategy Parameters'!$B$3:$C$6,2)/12,$Z30*12,$M30*(1+$Z$1)^($Z30*2)),IF(AND($G30=1,AY$1&gt;($Y30+$Z30*2),AY$1&lt;=($Y30+$Z30*3)),-1*PMT(VLOOKUP($P30,'9 - Finance Strategy Parameters'!$B$3:$C$6,2)/12,$Z30*12,$M30*(1+$Z$1)^($Z30*3)),"FAILURE"))))))))))</f>
        <v>274.6175643458082</v>
      </c>
      <c r="AZ30" s="159">
        <f>IF($F30=1,0,IF(AND($H30=1,AZ$1&lt;=$Y30),$V30,IF(AND($H30=1,AZ$1&gt;$Y30,AZ$1&lt;=$Y30+$Z30),($T30*(1+$Z$1)^$Z30)/$Z30,IF(AND($H30=1,AZ$1&gt;($Y30+$Z30),AZ$1&lt;=($Y30+$Z30*2)),($T30*(1+$Z$1)^($Z30*2))/$Z30,IF(AND($H30=1,AZ$1&gt;($Y30+$Z30*2),AZ$1&lt;=($Y30+$Z30*3)),($T30*(1+$Z$1)^($Z30*3))/$Z30,IF(AND($H30=1,AZ$1&gt;($Y30+$Z30*3),AZ$1&lt;=($Y30+$Z30*4)),($T30*(1+$Z$1)^($Z30*4))/$Z30,IF(AND($G30=1,AZ$1&lt;=$N30),0,IF(AND($G30=1,AZ$1&gt;$N30,AZ$1&lt;=($Y30+$Z30)),-1*PMT(VLOOKUP($P30,'9 - Finance Strategy Parameters'!$B$3:$C$6,2)/12,$Z30*12,$M30),IF(AND($G30=1,AZ$1&gt;($Y30+$Z30),AZ$1&lt;=($Y30+$Z30*2)),-1*PMT(VLOOKUP($P30,'9 - Finance Strategy Parameters'!$B$3:$C$6,2)/12,$Z30*12,$M30*(1+$Z$1)^($Z30*2)),IF(AND($G30=1,AZ$1&gt;($Y30+$Z30*2),AZ$1&lt;=($Y30+$Z30*3)),-1*PMT(VLOOKUP($P30,'9 - Finance Strategy Parameters'!$B$3:$C$6,2)/12,$Z30*12,$M30*(1+$Z$1)^($Z30*3)),"FAILURE"))))))))))</f>
        <v>274.6175643458082</v>
      </c>
      <c r="BA30" s="159">
        <f>IF($F30=1,0,IF(AND($H30=1,BA$1&lt;=$Y30),$V30,IF(AND($H30=1,BA$1&gt;$Y30,BA$1&lt;=$Y30+$Z30),($T30*(1+$Z$1)^$Z30)/$Z30,IF(AND($H30=1,BA$1&gt;($Y30+$Z30),BA$1&lt;=($Y30+$Z30*2)),($T30*(1+$Z$1)^($Z30*2))/$Z30,IF(AND($H30=1,BA$1&gt;($Y30+$Z30*2),BA$1&lt;=($Y30+$Z30*3)),($T30*(1+$Z$1)^($Z30*3))/$Z30,IF(AND($H30=1,BA$1&gt;($Y30+$Z30*3),BA$1&lt;=($Y30+$Z30*4)),($T30*(1+$Z$1)^($Z30*4))/$Z30,IF(AND($G30=1,BA$1&lt;=$N30),0,IF(AND($G30=1,BA$1&gt;$N30,BA$1&lt;=($Y30+$Z30)),-1*PMT(VLOOKUP($P30,'9 - Finance Strategy Parameters'!$B$3:$C$6,2)/12,$Z30*12,$M30),IF(AND($G30=1,BA$1&gt;($Y30+$Z30),BA$1&lt;=($Y30+$Z30*2)),-1*PMT(VLOOKUP($P30,'9 - Finance Strategy Parameters'!$B$3:$C$6,2)/12,$Z30*12,$M30*(1+$Z$1)^($Z30*2)),IF(AND($G30=1,BA$1&gt;($Y30+$Z30*2),BA$1&lt;=($Y30+$Z30*3)),-1*PMT(VLOOKUP($P30,'9 - Finance Strategy Parameters'!$B$3:$C$6,2)/12,$Z30*12,$M30*(1+$Z$1)^($Z30*3)),"FAILURE"))))))))))</f>
        <v>274.6175643458082</v>
      </c>
      <c r="BB30" s="159">
        <f>IF($F30=1,0,IF(AND($H30=1,BB$1&lt;=$Y30),$V30,IF(AND($H30=1,BB$1&gt;$Y30,BB$1&lt;=$Y30+$Z30),($T30*(1+$Z$1)^$Z30)/$Z30,IF(AND($H30=1,BB$1&gt;($Y30+$Z30),BB$1&lt;=($Y30+$Z30*2)),($T30*(1+$Z$1)^($Z30*2))/$Z30,IF(AND($H30=1,BB$1&gt;($Y30+$Z30*2),BB$1&lt;=($Y30+$Z30*3)),($T30*(1+$Z$1)^($Z30*3))/$Z30,IF(AND($H30=1,BB$1&gt;($Y30+$Z30*3),BB$1&lt;=($Y30+$Z30*4)),($T30*(1+$Z$1)^($Z30*4))/$Z30,IF(AND($G30=1,BB$1&lt;=$N30),0,IF(AND($G30=1,BB$1&gt;$N30,BB$1&lt;=($Y30+$Z30)),-1*PMT(VLOOKUP($P30,'9 - Finance Strategy Parameters'!$B$3:$C$6,2)/12,$Z30*12,$M30),IF(AND($G30=1,BB$1&gt;($Y30+$Z30),BB$1&lt;=($Y30+$Z30*2)),-1*PMT(VLOOKUP($P30,'9 - Finance Strategy Parameters'!$B$3:$C$6,2)/12,$Z30*12,$M30*(1+$Z$1)^($Z30*2)),IF(AND($G30=1,BB$1&gt;($Y30+$Z30*2),BB$1&lt;=($Y30+$Z30*3)),-1*PMT(VLOOKUP($P30,'9 - Finance Strategy Parameters'!$B$3:$C$6,2)/12,$Z30*12,$M30*(1+$Z$1)^($Z30*3)),"FAILURE"))))))))))</f>
        <v>274.6175643458082</v>
      </c>
      <c r="BC30" s="159">
        <f>IF($F30=1,0,IF(AND($H30=1,BC$1&lt;=$Y30),$V30,IF(AND($H30=1,BC$1&gt;$Y30,BC$1&lt;=$Y30+$Z30),($T30*(1+$Z$1)^$Z30)/$Z30,IF(AND($H30=1,BC$1&gt;($Y30+$Z30),BC$1&lt;=($Y30+$Z30*2)),($T30*(1+$Z$1)^($Z30*2))/$Z30,IF(AND($H30=1,BC$1&gt;($Y30+$Z30*2),BC$1&lt;=($Y30+$Z30*3)),($T30*(1+$Z$1)^($Z30*3))/$Z30,IF(AND($H30=1,BC$1&gt;($Y30+$Z30*3),BC$1&lt;=($Y30+$Z30*4)),($T30*(1+$Z$1)^($Z30*4))/$Z30,IF(AND($G30=1,BC$1&lt;=$N30),0,IF(AND($G30=1,BC$1&gt;$N30,BC$1&lt;=($Y30+$Z30)),-1*PMT(VLOOKUP($P30,'9 - Finance Strategy Parameters'!$B$3:$C$6,2)/12,$Z30*12,$M30),IF(AND($G30=1,BC$1&gt;($Y30+$Z30),BC$1&lt;=($Y30+$Z30*2)),-1*PMT(VLOOKUP($P30,'9 - Finance Strategy Parameters'!$B$3:$C$6,2)/12,$Z30*12,$M30*(1+$Z$1)^($Z30*2)),IF(AND($G30=1,BC$1&gt;($Y30+$Z30*2),BC$1&lt;=($Y30+$Z30*3)),-1*PMT(VLOOKUP($P30,'9 - Finance Strategy Parameters'!$B$3:$C$6,2)/12,$Z30*12,$M30*(1+$Z$1)^($Z30*3)),"FAILURE"))))))))))</f>
        <v>274.6175643458082</v>
      </c>
      <c r="BD30" s="159">
        <f>IF($F30=1,0,IF(AND($H30=1,BD$1&lt;=$Y30),$V30,IF(AND($H30=1,BD$1&gt;$Y30,BD$1&lt;=$Y30+$Z30),($T30*(1+$Z$1)^$Z30)/$Z30,IF(AND($H30=1,BD$1&gt;($Y30+$Z30),BD$1&lt;=($Y30+$Z30*2)),($T30*(1+$Z$1)^($Z30*2))/$Z30,IF(AND($H30=1,BD$1&gt;($Y30+$Z30*2),BD$1&lt;=($Y30+$Z30*3)),($T30*(1+$Z$1)^($Z30*3))/$Z30,IF(AND($H30=1,BD$1&gt;($Y30+$Z30*3),BD$1&lt;=($Y30+$Z30*4)),($T30*(1+$Z$1)^($Z30*4))/$Z30,IF(AND($G30=1,BD$1&lt;=$N30),0,IF(AND($G30=1,BD$1&gt;$N30,BD$1&lt;=($Y30+$Z30)),-1*PMT(VLOOKUP($P30,'9 - Finance Strategy Parameters'!$B$3:$C$6,2)/12,$Z30*12,$M30),IF(AND($G30=1,BD$1&gt;($Y30+$Z30),BD$1&lt;=($Y30+$Z30*2)),-1*PMT(VLOOKUP($P30,'9 - Finance Strategy Parameters'!$B$3:$C$6,2)/12,$Z30*12,$M30*(1+$Z$1)^($Z30*2)),IF(AND($G30=1,BD$1&gt;($Y30+$Z30*2),BD$1&lt;=($Y30+$Z30*3)),-1*PMT(VLOOKUP($P30,'9 - Finance Strategy Parameters'!$B$3:$C$6,2)/12,$Z30*12,$M30*(1+$Z$1)^($Z30*3)),"FAILURE"))))))))))</f>
        <v>274.6175643458082</v>
      </c>
      <c r="BE30" s="159">
        <f>IF($F30=1,0,IF(AND($H30=1,BE$1&lt;=$Y30),$V30,IF(AND($H30=1,BE$1&gt;$Y30,BE$1&lt;=$Y30+$Z30),($T30*(1+$Z$1)^$Z30)/$Z30,IF(AND($H30=1,BE$1&gt;($Y30+$Z30),BE$1&lt;=($Y30+$Z30*2)),($T30*(1+$Z$1)^($Z30*2))/$Z30,IF(AND($H30=1,BE$1&gt;($Y30+$Z30*2),BE$1&lt;=($Y30+$Z30*3)),($T30*(1+$Z$1)^($Z30*3))/$Z30,IF(AND($H30=1,BE$1&gt;($Y30+$Z30*3),BE$1&lt;=($Y30+$Z30*4)),($T30*(1+$Z$1)^($Z30*4))/$Z30,IF(AND($G30=1,BE$1&lt;=$N30),0,IF(AND($G30=1,BE$1&gt;$N30,BE$1&lt;=($Y30+$Z30)),-1*PMT(VLOOKUP($P30,'9 - Finance Strategy Parameters'!$B$3:$C$6,2)/12,$Z30*12,$M30),IF(AND($G30=1,BE$1&gt;($Y30+$Z30),BE$1&lt;=($Y30+$Z30*2)),-1*PMT(VLOOKUP($P30,'9 - Finance Strategy Parameters'!$B$3:$C$6,2)/12,$Z30*12,$M30*(1+$Z$1)^($Z30*2)),IF(AND($G30=1,BE$1&gt;($Y30+$Z30*2),BE$1&lt;=($Y30+$Z30*3)),-1*PMT(VLOOKUP($P30,'9 - Finance Strategy Parameters'!$B$3:$C$6,2)/12,$Z30*12,$M30*(1+$Z$1)^($Z30*3)),"FAILURE"))))))))))</f>
        <v>274.6175643458082</v>
      </c>
      <c r="BF30" s="159">
        <f>IF($F30=1,0,IF(AND($H30=1,BF$1&lt;=$Y30),$V30,IF(AND($H30=1,BF$1&gt;$Y30,BF$1&lt;=$Y30+$Z30),($T30*(1+$Z$1)^$Z30)/$Z30,IF(AND($H30=1,BF$1&gt;($Y30+$Z30),BF$1&lt;=($Y30+$Z30*2)),($T30*(1+$Z$1)^($Z30*2))/$Z30,IF(AND($H30=1,BF$1&gt;($Y30+$Z30*2),BF$1&lt;=($Y30+$Z30*3)),($T30*(1+$Z$1)^($Z30*3))/$Z30,IF(AND($H30=1,BF$1&gt;($Y30+$Z30*3),BF$1&lt;=($Y30+$Z30*4)),($T30*(1+$Z$1)^($Z30*4))/$Z30,IF(AND($G30=1,BF$1&lt;=$N30),0,IF(AND($G30=1,BF$1&gt;$N30,BF$1&lt;=($Y30+$Z30)),-1*PMT(VLOOKUP($P30,'9 - Finance Strategy Parameters'!$B$3:$C$6,2)/12,$Z30*12,$M30),IF(AND($G30=1,BF$1&gt;($Y30+$Z30),BF$1&lt;=($Y30+$Z30*2)),-1*PMT(VLOOKUP($P30,'9 - Finance Strategy Parameters'!$B$3:$C$6,2)/12,$Z30*12,$M30*(1+$Z$1)^($Z30*2)),IF(AND($G30=1,BF$1&gt;($Y30+$Z30*2),BF$1&lt;=($Y30+$Z30*3)),-1*PMT(VLOOKUP($P30,'9 - Finance Strategy Parameters'!$B$3:$C$6,2)/12,$Z30*12,$M30*(1+$Z$1)^($Z30*3)),"FAILURE"))))))))))</f>
        <v>274.6175643458082</v>
      </c>
      <c r="BG30" s="159">
        <f>IF($F30=1,0,IF(AND($H30=1,BG$1&lt;=$Y30),$V30,IF(AND($H30=1,BG$1&gt;$Y30,BG$1&lt;=$Y30+$Z30),($T30*(1+$Z$1)^$Z30)/$Z30,IF(AND($H30=1,BG$1&gt;($Y30+$Z30),BG$1&lt;=($Y30+$Z30*2)),($T30*(1+$Z$1)^($Z30*2))/$Z30,IF(AND($H30=1,BG$1&gt;($Y30+$Z30*2),BG$1&lt;=($Y30+$Z30*3)),($T30*(1+$Z$1)^($Z30*3))/$Z30,IF(AND($H30=1,BG$1&gt;($Y30+$Z30*3),BG$1&lt;=($Y30+$Z30*4)),($T30*(1+$Z$1)^($Z30*4))/$Z30,IF(AND($G30=1,BG$1&lt;=$N30),0,IF(AND($G30=1,BG$1&gt;$N30,BG$1&lt;=($Y30+$Z30)),-1*PMT(VLOOKUP($P30,'9 - Finance Strategy Parameters'!$B$3:$C$6,2)/12,$Z30*12,$M30),IF(AND($G30=1,BG$1&gt;($Y30+$Z30),BG$1&lt;=($Y30+$Z30*2)),-1*PMT(VLOOKUP($P30,'9 - Finance Strategy Parameters'!$B$3:$C$6,2)/12,$Z30*12,$M30*(1+$Z$1)^($Z30*2)),IF(AND($G30=1,BG$1&gt;($Y30+$Z30*2),BG$1&lt;=($Y30+$Z30*3)),-1*PMT(VLOOKUP($P30,'9 - Finance Strategy Parameters'!$B$3:$C$6,2)/12,$Z30*12,$M30*(1+$Z$1)^($Z30*3)),"FAILURE"))))))))))</f>
        <v>274.6175643458082</v>
      </c>
      <c r="BH30" s="159">
        <f>IF($F30=1,0,IF(AND($H30=1,BH$1&lt;=$Y30),$V30,IF(AND($H30=1,BH$1&gt;$Y30,BH$1&lt;=$Y30+$Z30),($T30*(1+$Z$1)^$Z30)/$Z30,IF(AND($H30=1,BH$1&gt;($Y30+$Z30),BH$1&lt;=($Y30+$Z30*2)),($T30*(1+$Z$1)^($Z30*2))/$Z30,IF(AND($H30=1,BH$1&gt;($Y30+$Z30*2),BH$1&lt;=($Y30+$Z30*3)),($T30*(1+$Z$1)^($Z30*3))/$Z30,IF(AND($H30=1,BH$1&gt;($Y30+$Z30*3),BH$1&lt;=($Y30+$Z30*4)),($T30*(1+$Z$1)^($Z30*4))/$Z30,IF(AND($G30=1,BH$1&lt;=$N30),0,IF(AND($G30=1,BH$1&gt;$N30,BH$1&lt;=($Y30+$Z30)),-1*PMT(VLOOKUP($P30,'9 - Finance Strategy Parameters'!$B$3:$C$6,2)/12,$Z30*12,$M30),IF(AND($G30=1,BH$1&gt;($Y30+$Z30),BH$1&lt;=($Y30+$Z30*2)),-1*PMT(VLOOKUP($P30,'9 - Finance Strategy Parameters'!$B$3:$C$6,2)/12,$Z30*12,$M30*(1+$Z$1)^($Z30*2)),IF(AND($G30=1,BH$1&gt;($Y30+$Z30*2),BH$1&lt;=($Y30+$Z30*3)),-1*PMT(VLOOKUP($P30,'9 - Finance Strategy Parameters'!$B$3:$C$6,2)/12,$Z30*12,$M30*(1+$Z$1)^($Z30*3)),"FAILURE"))))))))))</f>
        <v>274.6175643458082</v>
      </c>
      <c r="BI30" s="159">
        <f>IF($F30=1,0,IF(AND($H30=1,BI$1&lt;=$Y30),$V30,IF(AND($H30=1,BI$1&gt;$Y30,BI$1&lt;=$Y30+$Z30),($T30*(1+$Z$1)^$Z30)/$Z30,IF(AND($H30=1,BI$1&gt;($Y30+$Z30),BI$1&lt;=($Y30+$Z30*2)),($T30*(1+$Z$1)^($Z30*2))/$Z30,IF(AND($H30=1,BI$1&gt;($Y30+$Z30*2),BI$1&lt;=($Y30+$Z30*3)),($T30*(1+$Z$1)^($Z30*3))/$Z30,IF(AND($H30=1,BI$1&gt;($Y30+$Z30*3),BI$1&lt;=($Y30+$Z30*4)),($T30*(1+$Z$1)^($Z30*4))/$Z30,IF(AND($G30=1,BI$1&lt;=$N30),0,IF(AND($G30=1,BI$1&gt;$N30,BI$1&lt;=($Y30+$Z30)),-1*PMT(VLOOKUP($P30,'9 - Finance Strategy Parameters'!$B$3:$C$6,2)/12,$Z30*12,$M30),IF(AND($G30=1,BI$1&gt;($Y30+$Z30),BI$1&lt;=($Y30+$Z30*2)),-1*PMT(VLOOKUP($P30,'9 - Finance Strategy Parameters'!$B$3:$C$6,2)/12,$Z30*12,$M30*(1+$Z$1)^($Z30*2)),IF(AND($G30=1,BI$1&gt;($Y30+$Z30*2),BI$1&lt;=($Y30+$Z30*3)),-1*PMT(VLOOKUP($P30,'9 - Finance Strategy Parameters'!$B$3:$C$6,2)/12,$Z30*12,$M30*(1+$Z$1)^($Z30*3)),"FAILURE"))))))))))</f>
        <v>274.6175643458082</v>
      </c>
      <c r="BJ30" s="159">
        <f>IF($F30=1,0,IF(AND($H30=1,BJ$1&lt;=$Y30),$V30,IF(AND($H30=1,BJ$1&gt;$Y30,BJ$1&lt;=$Y30+$Z30),($T30*(1+$Z$1)^$Z30)/$Z30,IF(AND($H30=1,BJ$1&gt;($Y30+$Z30),BJ$1&lt;=($Y30+$Z30*2)),($T30*(1+$Z$1)^($Z30*2))/$Z30,IF(AND($H30=1,BJ$1&gt;($Y30+$Z30*2),BJ$1&lt;=($Y30+$Z30*3)),($T30*(1+$Z$1)^($Z30*3))/$Z30,IF(AND($H30=1,BJ$1&gt;($Y30+$Z30*3),BJ$1&lt;=($Y30+$Z30*4)),($T30*(1+$Z$1)^($Z30*4))/$Z30,IF(AND($G30=1,BJ$1&lt;=$N30),0,IF(AND($G30=1,BJ$1&gt;$N30,BJ$1&lt;=($Y30+$Z30)),-1*PMT(VLOOKUP($P30,'9 - Finance Strategy Parameters'!$B$3:$C$6,2)/12,$Z30*12,$M30),IF(AND($G30=1,BJ$1&gt;($Y30+$Z30),BJ$1&lt;=($Y30+$Z30*2)),-1*PMT(VLOOKUP($P30,'9 - Finance Strategy Parameters'!$B$3:$C$6,2)/12,$Z30*12,$M30*(1+$Z$1)^($Z30*2)),IF(AND($G30=1,BJ$1&gt;($Y30+$Z30*2),BJ$1&lt;=($Y30+$Z30*3)),-1*PMT(VLOOKUP($P30,'9 - Finance Strategy Parameters'!$B$3:$C$6,2)/12,$Z30*12,$M30*(1+$Z$1)^($Z30*3)),"FAILURE"))))))))))</f>
        <v>274.6175643458082</v>
      </c>
      <c r="BK30" s="159">
        <f>IF($F30=1,0,IF(AND($H30=1,BK$1&lt;=$Y30),$V30,IF(AND($H30=1,BK$1&gt;$Y30,BK$1&lt;=$Y30+$Z30),($T30*(1+$Z$1)^$Z30)/$Z30,IF(AND($H30=1,BK$1&gt;($Y30+$Z30),BK$1&lt;=($Y30+$Z30*2)),($T30*(1+$Z$1)^($Z30*2))/$Z30,IF(AND($H30=1,BK$1&gt;($Y30+$Z30*2),BK$1&lt;=($Y30+$Z30*3)),($T30*(1+$Z$1)^($Z30*3))/$Z30,IF(AND($H30=1,BK$1&gt;($Y30+$Z30*3),BK$1&lt;=($Y30+$Z30*4)),($T30*(1+$Z$1)^($Z30*4))/$Z30,IF(AND($G30=1,BK$1&lt;=$N30),0,IF(AND($G30=1,BK$1&gt;$N30,BK$1&lt;=($Y30+$Z30)),-1*PMT(VLOOKUP($P30,'9 - Finance Strategy Parameters'!$B$3:$C$6,2)/12,$Z30*12,$M30),IF(AND($G30=1,BK$1&gt;($Y30+$Z30),BK$1&lt;=($Y30+$Z30*2)),-1*PMT(VLOOKUP($P30,'9 - Finance Strategy Parameters'!$B$3:$C$6,2)/12,$Z30*12,$M30*(1+$Z$1)^($Z30*2)),IF(AND($G30=1,BK$1&gt;($Y30+$Z30*2),BK$1&lt;=($Y30+$Z30*3)),-1*PMT(VLOOKUP($P30,'9 - Finance Strategy Parameters'!$B$3:$C$6,2)/12,$Z30*12,$M30*(1+$Z$1)^($Z30*3)),"FAILURE"))))))))))</f>
        <v>274.6175643458082</v>
      </c>
      <c r="BL30" s="159">
        <f>IF($F30=1,0,IF(AND($H30=1,BL$1&lt;=$Y30),$V30,IF(AND($H30=1,BL$1&gt;$Y30,BL$1&lt;=$Y30+$Z30),($T30*(1+$Z$1)^$Z30)/$Z30,IF(AND($H30=1,BL$1&gt;($Y30+$Z30),BL$1&lt;=($Y30+$Z30*2)),($T30*(1+$Z$1)^($Z30*2))/$Z30,IF(AND($H30=1,BL$1&gt;($Y30+$Z30*2),BL$1&lt;=($Y30+$Z30*3)),($T30*(1+$Z$1)^($Z30*3))/$Z30,IF(AND($H30=1,BL$1&gt;($Y30+$Z30*3),BL$1&lt;=($Y30+$Z30*4)),($T30*(1+$Z$1)^($Z30*4))/$Z30,IF(AND($G30=1,BL$1&lt;=$N30),0,IF(AND($G30=1,BL$1&gt;$N30,BL$1&lt;=($Y30+$Z30)),-1*PMT(VLOOKUP($P30,'9 - Finance Strategy Parameters'!$B$3:$C$6,2)/12,$Z30*12,$M30),IF(AND($G30=1,BL$1&gt;($Y30+$Z30),BL$1&lt;=($Y30+$Z30*2)),-1*PMT(VLOOKUP($P30,'9 - Finance Strategy Parameters'!$B$3:$C$6,2)/12,$Z30*12,$M30*(1+$Z$1)^($Z30*2)),IF(AND($G30=1,BL$1&gt;($Y30+$Z30*2),BL$1&lt;=($Y30+$Z30*3)),-1*PMT(VLOOKUP($P30,'9 - Finance Strategy Parameters'!$B$3:$C$6,2)/12,$Z30*12,$M30*(1+$Z$1)^($Z30*3)),"FAILURE"))))))))))</f>
        <v>274.6175643458082</v>
      </c>
      <c r="BM30" s="159">
        <f>IF($F30=1,0,IF(AND($H30=1,BM$1&lt;=$Y30),$V30,IF(AND($H30=1,BM$1&gt;$Y30,BM$1&lt;=$Y30+$Z30),($T30*(1+$Z$1)^$Z30)/$Z30,IF(AND($H30=1,BM$1&gt;($Y30+$Z30),BM$1&lt;=($Y30+$Z30*2)),($T30*(1+$Z$1)^($Z30*2))/$Z30,IF(AND($H30=1,BM$1&gt;($Y30+$Z30*2),BM$1&lt;=($Y30+$Z30*3)),($T30*(1+$Z$1)^($Z30*3))/$Z30,IF(AND($H30=1,BM$1&gt;($Y30+$Z30*3),BM$1&lt;=($Y30+$Z30*4)),($T30*(1+$Z$1)^($Z30*4))/$Z30,IF(AND($G30=1,BM$1&lt;=$N30),0,IF(AND($G30=1,BM$1&gt;$N30,BM$1&lt;=($Y30+$Z30)),-1*PMT(VLOOKUP($P30,'9 - Finance Strategy Parameters'!$B$3:$C$6,2)/12,$Z30*12,$M30),IF(AND($G30=1,BM$1&gt;($Y30+$Z30),BM$1&lt;=($Y30+$Z30*2)),-1*PMT(VLOOKUP($P30,'9 - Finance Strategy Parameters'!$B$3:$C$6,2)/12,$Z30*12,$M30*(1+$Z$1)^($Z30*2)),IF(AND($G30=1,BM$1&gt;($Y30+$Z30*2),BM$1&lt;=($Y30+$Z30*3)),-1*PMT(VLOOKUP($P30,'9 - Finance Strategy Parameters'!$B$3:$C$6,2)/12,$Z30*12,$M30*(1+$Z$1)^($Z30*3)),"FAILURE"))))))))))</f>
        <v>274.6175643458082</v>
      </c>
      <c r="BN30" s="159">
        <f>IF($F30=1,0,IF(AND($H30=1,BN$1&lt;=$Y30),$V30,IF(AND($H30=1,BN$1&gt;$Y30,BN$1&lt;=$Y30+$Z30),($T30*(1+$Z$1)^$Z30)/$Z30,IF(AND($H30=1,BN$1&gt;($Y30+$Z30),BN$1&lt;=($Y30+$Z30*2)),($T30*(1+$Z$1)^($Z30*2))/$Z30,IF(AND($H30=1,BN$1&gt;($Y30+$Z30*2),BN$1&lt;=($Y30+$Z30*3)),($T30*(1+$Z$1)^($Z30*3))/$Z30,IF(AND($H30=1,BN$1&gt;($Y30+$Z30*3),BN$1&lt;=($Y30+$Z30*4)),($T30*(1+$Z$1)^($Z30*4))/$Z30,IF(AND($G30=1,BN$1&lt;=$N30),0,IF(AND($G30=1,BN$1&gt;$N30,BN$1&lt;=($Y30+$Z30)),-1*PMT(VLOOKUP($P30,'9 - Finance Strategy Parameters'!$B$3:$C$6,2)/12,$Z30*12,$M30),IF(AND($G30=1,BN$1&gt;($Y30+$Z30),BN$1&lt;=($Y30+$Z30*2)),-1*PMT(VLOOKUP($P30,'9 - Finance Strategy Parameters'!$B$3:$C$6,2)/12,$Z30*12,$M30*(1+$Z$1)^($Z30*2)),IF(AND($G30=1,BN$1&gt;($Y30+$Z30*2),BN$1&lt;=($Y30+$Z30*3)),-1*PMT(VLOOKUP($P30,'9 - Finance Strategy Parameters'!$B$3:$C$6,2)/12,$Z30*12,$M30*(1+$Z$1)^($Z30*3)),"FAILURE"))))))))))</f>
        <v>274.6175643458082</v>
      </c>
      <c r="BO30" s="159">
        <f>IF($F30=1,0,IF(AND($H30=1,BO$1&lt;=$Y30),$V30,IF(AND($H30=1,BO$1&gt;$Y30,BO$1&lt;=$Y30+$Z30),($T30*(1+$Z$1)^$Z30)/$Z30,IF(AND($H30=1,BO$1&gt;($Y30+$Z30),BO$1&lt;=($Y30+$Z30*2)),($T30*(1+$Z$1)^($Z30*2))/$Z30,IF(AND($H30=1,BO$1&gt;($Y30+$Z30*2),BO$1&lt;=($Y30+$Z30*3)),($T30*(1+$Z$1)^($Z30*3))/$Z30,IF(AND($H30=1,BO$1&gt;($Y30+$Z30*3),BO$1&lt;=($Y30+$Z30*4)),($T30*(1+$Z$1)^($Z30*4))/$Z30,IF(AND($G30=1,BO$1&lt;=$N30),0,IF(AND($G30=1,BO$1&gt;$N30,BO$1&lt;=($Y30+$Z30)),-1*PMT(VLOOKUP($P30,'9 - Finance Strategy Parameters'!$B$3:$C$6,2)/12,$Z30*12,$M30),IF(AND($G30=1,BO$1&gt;($Y30+$Z30),BO$1&lt;=($Y30+$Z30*2)),-1*PMT(VLOOKUP($P30,'9 - Finance Strategy Parameters'!$B$3:$C$6,2)/12,$Z30*12,$M30*(1+$Z$1)^($Z30*2)),IF(AND($G30=1,BO$1&gt;($Y30+$Z30*2),BO$1&lt;=($Y30+$Z30*3)),-1*PMT(VLOOKUP($P30,'9 - Finance Strategy Parameters'!$B$3:$C$6,2)/12,$Z30*12,$M30*(1+$Z$1)^($Z30*3)),"FAILURE"))))))))))</f>
        <v>274.6175643458082</v>
      </c>
      <c r="BP30" s="159">
        <f>IF($F30=1,0,IF(AND($H30=1,BP$1&lt;=$Y30),$V30,IF(AND($H30=1,BP$1&gt;$Y30,BP$1&lt;=$Y30+$Z30),($T30*(1+$Z$1)^$Z30)/$Z30,IF(AND($H30=1,BP$1&gt;($Y30+$Z30),BP$1&lt;=($Y30+$Z30*2)),($T30*(1+$Z$1)^($Z30*2))/$Z30,IF(AND($H30=1,BP$1&gt;($Y30+$Z30*2),BP$1&lt;=($Y30+$Z30*3)),($T30*(1+$Z$1)^($Z30*3))/$Z30,IF(AND($H30=1,BP$1&gt;($Y30+$Z30*3),BP$1&lt;=($Y30+$Z30*4)),($T30*(1+$Z$1)^($Z30*4))/$Z30,IF(AND($G30=1,BP$1&lt;=$N30),0,IF(AND($G30=1,BP$1&gt;$N30,BP$1&lt;=($Y30+$Z30)),-1*PMT(VLOOKUP($P30,'9 - Finance Strategy Parameters'!$B$3:$C$6,2)/12,$Z30*12,$M30),IF(AND($G30=1,BP$1&gt;($Y30+$Z30),BP$1&lt;=($Y30+$Z30*2)),-1*PMT(VLOOKUP($P30,'9 - Finance Strategy Parameters'!$B$3:$C$6,2)/12,$Z30*12,$M30*(1+$Z$1)^($Z30*2)),IF(AND($G30=1,BP$1&gt;($Y30+$Z30*2),BP$1&lt;=($Y30+$Z30*3)),-1*PMT(VLOOKUP($P30,'9 - Finance Strategy Parameters'!$B$3:$C$6,2)/12,$Z30*12,$M30*(1+$Z$1)^($Z30*3)),"FAILURE"))))))))))</f>
        <v>274.6175643458082</v>
      </c>
      <c r="BQ30" s="159">
        <f>IF($F30=1,0,IF(AND($H30=1,BQ$1&lt;=$Y30),$V30,IF(AND($H30=1,BQ$1&gt;$Y30,BQ$1&lt;=$Y30+$Z30),($T30*(1+$Z$1)^$Z30)/$Z30,IF(AND($H30=1,BQ$1&gt;($Y30+$Z30),BQ$1&lt;=($Y30+$Z30*2)),($T30*(1+$Z$1)^($Z30*2))/$Z30,IF(AND($H30=1,BQ$1&gt;($Y30+$Z30*2),BQ$1&lt;=($Y30+$Z30*3)),($T30*(1+$Z$1)^($Z30*3))/$Z30,IF(AND($H30=1,BQ$1&gt;($Y30+$Z30*3),BQ$1&lt;=($Y30+$Z30*4)),($T30*(1+$Z$1)^($Z30*4))/$Z30,IF(AND($G30=1,BQ$1&lt;=$N30),0,IF(AND($G30=1,BQ$1&gt;$N30,BQ$1&lt;=($Y30+$Z30)),-1*PMT(VLOOKUP($P30,'9 - Finance Strategy Parameters'!$B$3:$C$6,2)/12,$Z30*12,$M30),IF(AND($G30=1,BQ$1&gt;($Y30+$Z30),BQ$1&lt;=($Y30+$Z30*2)),-1*PMT(VLOOKUP($P30,'9 - Finance Strategy Parameters'!$B$3:$C$6,2)/12,$Z30*12,$M30*(1+$Z$1)^($Z30*2)),IF(AND($G30=1,BQ$1&gt;($Y30+$Z30*2),BQ$1&lt;=($Y30+$Z30*3)),-1*PMT(VLOOKUP($P30,'9 - Finance Strategy Parameters'!$B$3:$C$6,2)/12,$Z30*12,$M30*(1+$Z$1)^($Z30*3)),"FAILURE"))))))))))</f>
        <v>274.6175643458082</v>
      </c>
      <c r="BR30" s="159">
        <f>IF($F30=1,0,IF(AND($H30=1,BR$1&lt;=$Y30),$V30,IF(AND($H30=1,BR$1&gt;$Y30,BR$1&lt;=$Y30+$Z30),($T30*(1+$Z$1)^$Z30)/$Z30,IF(AND($H30=1,BR$1&gt;($Y30+$Z30),BR$1&lt;=($Y30+$Z30*2)),($T30*(1+$Z$1)^($Z30*2))/$Z30,IF(AND($H30=1,BR$1&gt;($Y30+$Z30*2),BR$1&lt;=($Y30+$Z30*3)),($T30*(1+$Z$1)^($Z30*3))/$Z30,IF(AND($H30=1,BR$1&gt;($Y30+$Z30*3),BR$1&lt;=($Y30+$Z30*4)),($T30*(1+$Z$1)^($Z30*4))/$Z30,IF(AND($G30=1,BR$1&lt;=$N30),0,IF(AND($G30=1,BR$1&gt;$N30,BR$1&lt;=($Y30+$Z30)),-1*PMT(VLOOKUP($P30,'9 - Finance Strategy Parameters'!$B$3:$C$6,2)/12,$Z30*12,$M30),IF(AND($G30=1,BR$1&gt;($Y30+$Z30),BR$1&lt;=($Y30+$Z30*2)),-1*PMT(VLOOKUP($P30,'9 - Finance Strategy Parameters'!$B$3:$C$6,2)/12,$Z30*12,$M30*(1+$Z$1)^($Z30*2)),IF(AND($G30=1,BR$1&gt;($Y30+$Z30*2),BR$1&lt;=($Y30+$Z30*3)),-1*PMT(VLOOKUP($P30,'9 - Finance Strategy Parameters'!$B$3:$C$6,2)/12,$Z30*12,$M30*(1+$Z$1)^($Z30*3)),"FAILURE"))))))))))</f>
        <v>274.6175643458082</v>
      </c>
      <c r="BS30" s="159">
        <f>IF($F30=1,0,IF(AND($H30=1,BS$1&lt;=$Y30),$V30,IF(AND($H30=1,BS$1&gt;$Y30,BS$1&lt;=$Y30+$Z30),($T30*(1+$Z$1)^$Z30)/$Z30,IF(AND($H30=1,BS$1&gt;($Y30+$Z30),BS$1&lt;=($Y30+$Z30*2)),($T30*(1+$Z$1)^($Z30*2))/$Z30,IF(AND($H30=1,BS$1&gt;($Y30+$Z30*2),BS$1&lt;=($Y30+$Z30*3)),($T30*(1+$Z$1)^($Z30*3))/$Z30,IF(AND($H30=1,BS$1&gt;($Y30+$Z30*3),BS$1&lt;=($Y30+$Z30*4)),($T30*(1+$Z$1)^($Z30*4))/$Z30,IF(AND($G30=1,BS$1&lt;=$N30),0,IF(AND($G30=1,BS$1&gt;$N30,BS$1&lt;=($Y30+$Z30)),-1*PMT(VLOOKUP($P30,'9 - Finance Strategy Parameters'!$B$3:$C$6,2)/12,$Z30*12,$M30),IF(AND($G30=1,BS$1&gt;($Y30+$Z30),BS$1&lt;=($Y30+$Z30*2)),-1*PMT(VLOOKUP($P30,'9 - Finance Strategy Parameters'!$B$3:$C$6,2)/12,$Z30*12,$M30*(1+$Z$1)^($Z30*2)),IF(AND($G30=1,BS$1&gt;($Y30+$Z30*2),BS$1&lt;=($Y30+$Z30*3)),-1*PMT(VLOOKUP($P30,'9 - Finance Strategy Parameters'!$B$3:$C$6,2)/12,$Z30*12,$M30*(1+$Z$1)^($Z30*3)),"FAILURE"))))))))))</f>
        <v>274.6175643458082</v>
      </c>
      <c r="BT30" s="159">
        <f>IF($F30=1,0,IF(AND($H30=1,BT$1&lt;=$Y30),$V30,IF(AND($H30=1,BT$1&gt;$Y30,BT$1&lt;=$Y30+$Z30),($T30*(1+$Z$1)^$Z30)/$Z30,IF(AND($H30=1,BT$1&gt;($Y30+$Z30),BT$1&lt;=($Y30+$Z30*2)),($T30*(1+$Z$1)^($Z30*2))/$Z30,IF(AND($H30=1,BT$1&gt;($Y30+$Z30*2),BT$1&lt;=($Y30+$Z30*3)),($T30*(1+$Z$1)^($Z30*3))/$Z30,IF(AND($H30=1,BT$1&gt;($Y30+$Z30*3),BT$1&lt;=($Y30+$Z30*4)),($T30*(1+$Z$1)^($Z30*4))/$Z30,IF(AND($G30=1,BT$1&lt;=$N30),0,IF(AND($G30=1,BT$1&gt;$N30,BT$1&lt;=($Y30+$Z30)),-1*PMT(VLOOKUP($P30,'9 - Finance Strategy Parameters'!$B$3:$C$6,2)/12,$Z30*12,$M30),IF(AND($G30=1,BT$1&gt;($Y30+$Z30),BT$1&lt;=($Y30+$Z30*2)),-1*PMT(VLOOKUP($P30,'9 - Finance Strategy Parameters'!$B$3:$C$6,2)/12,$Z30*12,$M30*(1+$Z$1)^($Z30*2)),IF(AND($G30=1,BT$1&gt;($Y30+$Z30*2),BT$1&lt;=($Y30+$Z30*3)),-1*PMT(VLOOKUP($P30,'9 - Finance Strategy Parameters'!$B$3:$C$6,2)/12,$Z30*12,$M30*(1+$Z$1)^($Z30*3)),"FAILURE"))))))))))</f>
        <v>274.6175643458082</v>
      </c>
    </row>
    <row r="31" spans="1:72" ht="30" x14ac:dyDescent="0.25">
      <c r="A31" s="10" t="s">
        <v>34</v>
      </c>
      <c r="B31" s="138">
        <f>INDEX('8-Choosing Asset Strategies'!$B$4:$B$101,MATCH('9 - Financing Strategy'!C31,'8-Choosing Asset Strategies'!$C$4:$C$101,0))</f>
        <v>1</v>
      </c>
      <c r="C31" s="28" t="s">
        <v>148</v>
      </c>
      <c r="D31" s="13" t="str">
        <f>IF(INDEX('8-Choosing Asset Strategies'!$CW$4:$CW$101,MATCH($C31,'8-Choosing Asset Strategies'!$C$4:$C$101,0))=0,"",INDEX('8-Choosing Asset Strategies'!$CW$4:$CW$101,MATCH(C31,'8-Choosing Asset Strategies'!$C$4:$C$101,0)))</f>
        <v>Should be upgraded to 6" line</v>
      </c>
      <c r="E31" s="27"/>
      <c r="F31" s="138"/>
      <c r="G31" s="138">
        <v>1</v>
      </c>
      <c r="H31" s="138"/>
      <c r="J31" s="143" t="str">
        <f>IF(F31=1,ROUND(INDEX('8-Choosing Asset Strategies'!$DL$4:$DL$101,MATCH($C31,'8-Choosing Asset Strategies'!$C$4:$C$101,0)),2),"")</f>
        <v/>
      </c>
      <c r="K31" s="12" t="str">
        <f>IF(F31=1,ROUND(INDEX('8-Choosing Asset Strategies'!$DC$4:$DC$101,MATCH($C31,'8-Choosing Asset Strategies'!$C$4:$C$101,0)),2),"")</f>
        <v/>
      </c>
      <c r="L31" s="12"/>
      <c r="M31" s="143">
        <f>IF(G31=1,ROUND(INDEX('8-Choosing Asset Strategies'!$DL$4:$DL$101,MATCH($C31,'8-Choosing Asset Strategies'!$C$4:$C$101,0)),2),"")</f>
        <v>140541.93</v>
      </c>
      <c r="N31" s="12">
        <f>IF(G31=1,ROUND(INDEX('8-Choosing Asset Strategies'!$DC$4:$DC$101,MATCH($C31,'8-Choosing Asset Strategies'!$C$4:$C$101,0)),2),"")</f>
        <v>15</v>
      </c>
      <c r="O31" s="12">
        <f>IF(G31="","",INDEX('9 - Finance Strategy Parameters'!$H$3:$H$9,MATCH(B31,'9 - Finance Strategy Parameters'!$F$3:$F$9,0)))</f>
        <v>20</v>
      </c>
      <c r="P31" s="12" t="s">
        <v>313</v>
      </c>
      <c r="Q31" s="144">
        <f>IFERROR((M31*INDEX('9 - Finance Strategy Parameters'!$C$3:$C$6,MATCH(P31,'9 - Finance Strategy Parameters'!$B$3:$B$6,0))/12*(1+INDEX('9 - Finance Strategy Parameters'!$C$3:$C$6,MATCH(P31,'9 - Finance Strategy Parameters'!$B$3:$B$6,0))/12)^(O31*12))/((1+INDEX('9 - Finance Strategy Parameters'!$C$3:$C$6,MATCH(P31,'9 - Finance Strategy Parameters'!$B$3:$B$6,0))/12)^(O31*12)-1),"")</f>
        <v>744.73575299329673</v>
      </c>
      <c r="R31" s="144">
        <f t="shared" si="3"/>
        <v>8936.8290359195598</v>
      </c>
      <c r="S31" s="12"/>
      <c r="T31" s="143" t="str">
        <f>IF(H31=1,ROUND(INDEX('8-Choosing Asset Strategies'!$DL$4:$DL$101,MATCH($C31,'8-Choosing Asset Strategies'!$C$4:$C$101,0)),2),"")</f>
        <v/>
      </c>
      <c r="U31" s="145" t="str">
        <f>IF(H31=1,ROUND(INDEX('8-Choosing Asset Strategies'!$DC$4:$DC$101,MATCH($C31,'8-Choosing Asset Strategies'!$C$4:$C$101,0)),2),"")</f>
        <v/>
      </c>
      <c r="V31" s="101" t="str">
        <f t="shared" si="1"/>
        <v/>
      </c>
      <c r="W31" s="155" t="str">
        <f t="shared" si="2"/>
        <v/>
      </c>
      <c r="Y31">
        <f>INDEX('8-Choosing Asset Strategies'!$DC$4:$DC$101,MATCH(C31,'8-Choosing Asset Strategies'!$C$4:$C$101,0))</f>
        <v>15</v>
      </c>
      <c r="Z31">
        <f>INDEX('8-Choosing Asset Strategies'!$DA$4:$DA$101,MATCH(C31,'8-Choosing Asset Strategies'!$C$4:$C$101,0))</f>
        <v>35</v>
      </c>
      <c r="AB31" s="159">
        <f>IF($F31=1,0,IF(AND($H31=1,AB$1&lt;=$Y31),$V31,IF(AND($H31=1,AB$1&gt;$Y31,AB$1&lt;=$Y31+$Z31),($T31*(1+$Z$1)^$Z31)/$Z31,IF(AND($H31=1,AB$1&gt;($Y31+$Z31),AB$1&lt;=($Y31+$Z31*2)),($T31*(1+$Z$1)^($Z31*2))/$Z31,IF(AND($H31=1,AB$1&gt;($Y31+$Z31*2),AB$1&lt;=($Y31+$Z31*3)),($T31*(1+$Z$1)^($Z31*3))/$Z31,IF(AND($H31=1,AB$1&gt;($Y31+$Z31*3),AB$1&lt;=($Y31+$Z31*4)),($T31*(1+$Z$1)^($Z31*4))/$Z31,IF(AND($G31=1,AB$1&lt;=$N31),0,IF(AND($G31=1,AB$1&gt;$N31,AB$1&lt;=($Y31+$Z31)),-1*PMT(VLOOKUP($P31,'9 - Finance Strategy Parameters'!$B$3:$C$6,2)/12,$Z31*12,$M31),IF(AND($G31=1,AB$1&gt;($Y31+$Z31),AB$1&lt;=($Y31+$Z31*2)),-1*PMT(VLOOKUP($P31,'9 - Finance Strategy Parameters'!$B$3:$C$6,2)/12,$Z31*12,$M31*(1+$Z$1)^($Z31*2)),IF(AND($G31=1,AB$1&gt;($Y31+$Z31*2),AB$1&lt;=($Y31+$Z31*3)),-1*PMT(VLOOKUP($P31,'9 - Finance Strategy Parameters'!$B$3:$C$6,2)/12,$Z31*12,$M31*(1+$Z$1)^($Z31*3)),"FAILURE"))))))))))</f>
        <v>0</v>
      </c>
      <c r="AC31" s="159">
        <f>IF($F31=1,0,IF(AND($H31=1,AC$1&lt;=$Y31),$V31,IF(AND($H31=1,AC$1&gt;$Y31,AC$1&lt;=$Y31+$Z31),($T31*(1+$Z$1)^$Z31)/$Z31,IF(AND($H31=1,AC$1&gt;($Y31+$Z31),AC$1&lt;=($Y31+$Z31*2)),($T31*(1+$Z$1)^($Z31*2))/$Z31,IF(AND($H31=1,AC$1&gt;($Y31+$Z31*2),AC$1&lt;=($Y31+$Z31*3)),($T31*(1+$Z$1)^($Z31*3))/$Z31,IF(AND($H31=1,AC$1&gt;($Y31+$Z31*3),AC$1&lt;=($Y31+$Z31*4)),($T31*(1+$Z$1)^($Z31*4))/$Z31,IF(AND($G31=1,AC$1&lt;=$N31),0,IF(AND($G31=1,AC$1&gt;$N31,AC$1&lt;=($Y31+$Z31)),-1*PMT(VLOOKUP($P31,'9 - Finance Strategy Parameters'!$B$3:$C$6,2)/12,$Z31*12,$M31),IF(AND($G31=1,AC$1&gt;($Y31+$Z31),AC$1&lt;=($Y31+$Z31*2)),-1*PMT(VLOOKUP($P31,'9 - Finance Strategy Parameters'!$B$3:$C$6,2)/12,$Z31*12,$M31*(1+$Z$1)^($Z31*2)),IF(AND($G31=1,AC$1&gt;($Y31+$Z31*2),AC$1&lt;=($Y31+$Z31*3)),-1*PMT(VLOOKUP($P31,'9 - Finance Strategy Parameters'!$B$3:$C$6,2)/12,$Z31*12,$M31*(1+$Z$1)^($Z31*3)),"FAILURE"))))))))))</f>
        <v>0</v>
      </c>
      <c r="AD31" s="159">
        <f>IF($F31=1,0,IF(AND($H31=1,AD$1&lt;=$Y31),$V31,IF(AND($H31=1,AD$1&gt;$Y31,AD$1&lt;=$Y31+$Z31),($T31*(1+$Z$1)^$Z31)/$Z31,IF(AND($H31=1,AD$1&gt;($Y31+$Z31),AD$1&lt;=($Y31+$Z31*2)),($T31*(1+$Z$1)^($Z31*2))/$Z31,IF(AND($H31=1,AD$1&gt;($Y31+$Z31*2),AD$1&lt;=($Y31+$Z31*3)),($T31*(1+$Z$1)^($Z31*3))/$Z31,IF(AND($H31=1,AD$1&gt;($Y31+$Z31*3),AD$1&lt;=($Y31+$Z31*4)),($T31*(1+$Z$1)^($Z31*4))/$Z31,IF(AND($G31=1,AD$1&lt;=$N31),0,IF(AND($G31=1,AD$1&gt;$N31,AD$1&lt;=($Y31+$Z31)),-1*PMT(VLOOKUP($P31,'9 - Finance Strategy Parameters'!$B$3:$C$6,2)/12,$Z31*12,$M31),IF(AND($G31=1,AD$1&gt;($Y31+$Z31),AD$1&lt;=($Y31+$Z31*2)),-1*PMT(VLOOKUP($P31,'9 - Finance Strategy Parameters'!$B$3:$C$6,2)/12,$Z31*12,$M31*(1+$Z$1)^($Z31*2)),IF(AND($G31=1,AD$1&gt;($Y31+$Z31*2),AD$1&lt;=($Y31+$Z31*3)),-1*PMT(VLOOKUP($P31,'9 - Finance Strategy Parameters'!$B$3:$C$6,2)/12,$Z31*12,$M31*(1+$Z$1)^($Z31*3)),"FAILURE"))))))))))</f>
        <v>0</v>
      </c>
      <c r="AE31" s="159">
        <f>IF($F31=1,0,IF(AND($H31=1,AE$1&lt;=$Y31),$V31,IF(AND($H31=1,AE$1&gt;$Y31,AE$1&lt;=$Y31+$Z31),($T31*(1+$Z$1)^$Z31)/$Z31,IF(AND($H31=1,AE$1&gt;($Y31+$Z31),AE$1&lt;=($Y31+$Z31*2)),($T31*(1+$Z$1)^($Z31*2))/$Z31,IF(AND($H31=1,AE$1&gt;($Y31+$Z31*2),AE$1&lt;=($Y31+$Z31*3)),($T31*(1+$Z$1)^($Z31*3))/$Z31,IF(AND($H31=1,AE$1&gt;($Y31+$Z31*3),AE$1&lt;=($Y31+$Z31*4)),($T31*(1+$Z$1)^($Z31*4))/$Z31,IF(AND($G31=1,AE$1&lt;=$N31),0,IF(AND($G31=1,AE$1&gt;$N31,AE$1&lt;=($Y31+$Z31)),-1*PMT(VLOOKUP($P31,'9 - Finance Strategy Parameters'!$B$3:$C$6,2)/12,$Z31*12,$M31),IF(AND($G31=1,AE$1&gt;($Y31+$Z31),AE$1&lt;=($Y31+$Z31*2)),-1*PMT(VLOOKUP($P31,'9 - Finance Strategy Parameters'!$B$3:$C$6,2)/12,$Z31*12,$M31*(1+$Z$1)^($Z31*2)),IF(AND($G31=1,AE$1&gt;($Y31+$Z31*2),AE$1&lt;=($Y31+$Z31*3)),-1*PMT(VLOOKUP($P31,'9 - Finance Strategy Parameters'!$B$3:$C$6,2)/12,$Z31*12,$M31*(1+$Z$1)^($Z31*3)),"FAILURE"))))))))))</f>
        <v>0</v>
      </c>
      <c r="AF31" s="159">
        <f>IF($F31=1,0,IF(AND($H31=1,AF$1&lt;=$Y31),$V31,IF(AND($H31=1,AF$1&gt;$Y31,AF$1&lt;=$Y31+$Z31),($T31*(1+$Z$1)^$Z31)/$Z31,IF(AND($H31=1,AF$1&gt;($Y31+$Z31),AF$1&lt;=($Y31+$Z31*2)),($T31*(1+$Z$1)^($Z31*2))/$Z31,IF(AND($H31=1,AF$1&gt;($Y31+$Z31*2),AF$1&lt;=($Y31+$Z31*3)),($T31*(1+$Z$1)^($Z31*3))/$Z31,IF(AND($H31=1,AF$1&gt;($Y31+$Z31*3),AF$1&lt;=($Y31+$Z31*4)),($T31*(1+$Z$1)^($Z31*4))/$Z31,IF(AND($G31=1,AF$1&lt;=$N31),0,IF(AND($G31=1,AF$1&gt;$N31,AF$1&lt;=($Y31+$Z31)),-1*PMT(VLOOKUP($P31,'9 - Finance Strategy Parameters'!$B$3:$C$6,2)/12,$Z31*12,$M31),IF(AND($G31=1,AF$1&gt;($Y31+$Z31),AF$1&lt;=($Y31+$Z31*2)),-1*PMT(VLOOKUP($P31,'9 - Finance Strategy Parameters'!$B$3:$C$6,2)/12,$Z31*12,$M31*(1+$Z$1)^($Z31*2)),IF(AND($G31=1,AF$1&gt;($Y31+$Z31*2),AF$1&lt;=($Y31+$Z31*3)),-1*PMT(VLOOKUP($P31,'9 - Finance Strategy Parameters'!$B$3:$C$6,2)/12,$Z31*12,$M31*(1+$Z$1)^($Z31*3)),"FAILURE"))))))))))</f>
        <v>0</v>
      </c>
      <c r="AG31" s="159">
        <f>IF($F31=1,0,IF(AND($H31=1,AG$1&lt;=$Y31),$V31,IF(AND($H31=1,AG$1&gt;$Y31,AG$1&lt;=$Y31+$Z31),($T31*(1+$Z$1)^$Z31)/$Z31,IF(AND($H31=1,AG$1&gt;($Y31+$Z31),AG$1&lt;=($Y31+$Z31*2)),($T31*(1+$Z$1)^($Z31*2))/$Z31,IF(AND($H31=1,AG$1&gt;($Y31+$Z31*2),AG$1&lt;=($Y31+$Z31*3)),($T31*(1+$Z$1)^($Z31*3))/$Z31,IF(AND($H31=1,AG$1&gt;($Y31+$Z31*3),AG$1&lt;=($Y31+$Z31*4)),($T31*(1+$Z$1)^($Z31*4))/$Z31,IF(AND($G31=1,AG$1&lt;=$N31),0,IF(AND($G31=1,AG$1&gt;$N31,AG$1&lt;=($Y31+$Z31)),-1*PMT(VLOOKUP($P31,'9 - Finance Strategy Parameters'!$B$3:$C$6,2)/12,$Z31*12,$M31),IF(AND($G31=1,AG$1&gt;($Y31+$Z31),AG$1&lt;=($Y31+$Z31*2)),-1*PMT(VLOOKUP($P31,'9 - Finance Strategy Parameters'!$B$3:$C$6,2)/12,$Z31*12,$M31*(1+$Z$1)^($Z31*2)),IF(AND($G31=1,AG$1&gt;($Y31+$Z31*2),AG$1&lt;=($Y31+$Z31*3)),-1*PMT(VLOOKUP($P31,'9 - Finance Strategy Parameters'!$B$3:$C$6,2)/12,$Z31*12,$M31*(1+$Z$1)^($Z31*3)),"FAILURE"))))))))))</f>
        <v>0</v>
      </c>
      <c r="AH31" s="159">
        <f>IF($F31=1,0,IF(AND($H31=1,AH$1&lt;=$Y31),$V31,IF(AND($H31=1,AH$1&gt;$Y31,AH$1&lt;=$Y31+$Z31),($T31*(1+$Z$1)^$Z31)/$Z31,IF(AND($H31=1,AH$1&gt;($Y31+$Z31),AH$1&lt;=($Y31+$Z31*2)),($T31*(1+$Z$1)^($Z31*2))/$Z31,IF(AND($H31=1,AH$1&gt;($Y31+$Z31*2),AH$1&lt;=($Y31+$Z31*3)),($T31*(1+$Z$1)^($Z31*3))/$Z31,IF(AND($H31=1,AH$1&gt;($Y31+$Z31*3),AH$1&lt;=($Y31+$Z31*4)),($T31*(1+$Z$1)^($Z31*4))/$Z31,IF(AND($G31=1,AH$1&lt;=$N31),0,IF(AND($G31=1,AH$1&gt;$N31,AH$1&lt;=($Y31+$Z31)),-1*PMT(VLOOKUP($P31,'9 - Finance Strategy Parameters'!$B$3:$C$6,2)/12,$Z31*12,$M31),IF(AND($G31=1,AH$1&gt;($Y31+$Z31),AH$1&lt;=($Y31+$Z31*2)),-1*PMT(VLOOKUP($P31,'9 - Finance Strategy Parameters'!$B$3:$C$6,2)/12,$Z31*12,$M31*(1+$Z$1)^($Z31*2)),IF(AND($G31=1,AH$1&gt;($Y31+$Z31*2),AH$1&lt;=($Y31+$Z31*3)),-1*PMT(VLOOKUP($P31,'9 - Finance Strategy Parameters'!$B$3:$C$6,2)/12,$Z31*12,$M31*(1+$Z$1)^($Z31*3)),"FAILURE"))))))))))</f>
        <v>0</v>
      </c>
      <c r="AI31" s="159">
        <f>IF($F31=1,0,IF(AND($H31=1,AI$1&lt;=$Y31),$V31,IF(AND($H31=1,AI$1&gt;$Y31,AI$1&lt;=$Y31+$Z31),($T31*(1+$Z$1)^$Z31)/$Z31,IF(AND($H31=1,AI$1&gt;($Y31+$Z31),AI$1&lt;=($Y31+$Z31*2)),($T31*(1+$Z$1)^($Z31*2))/$Z31,IF(AND($H31=1,AI$1&gt;($Y31+$Z31*2),AI$1&lt;=($Y31+$Z31*3)),($T31*(1+$Z$1)^($Z31*3))/$Z31,IF(AND($H31=1,AI$1&gt;($Y31+$Z31*3),AI$1&lt;=($Y31+$Z31*4)),($T31*(1+$Z$1)^($Z31*4))/$Z31,IF(AND($G31=1,AI$1&lt;=$N31),0,IF(AND($G31=1,AI$1&gt;$N31,AI$1&lt;=($Y31+$Z31)),-1*PMT(VLOOKUP($P31,'9 - Finance Strategy Parameters'!$B$3:$C$6,2)/12,$Z31*12,$M31),IF(AND($G31=1,AI$1&gt;($Y31+$Z31),AI$1&lt;=($Y31+$Z31*2)),-1*PMT(VLOOKUP($P31,'9 - Finance Strategy Parameters'!$B$3:$C$6,2)/12,$Z31*12,$M31*(1+$Z$1)^($Z31*2)),IF(AND($G31=1,AI$1&gt;($Y31+$Z31*2),AI$1&lt;=($Y31+$Z31*3)),-1*PMT(VLOOKUP($P31,'9 - Finance Strategy Parameters'!$B$3:$C$6,2)/12,$Z31*12,$M31*(1+$Z$1)^($Z31*3)),"FAILURE"))))))))))</f>
        <v>0</v>
      </c>
      <c r="AJ31" s="159">
        <f>IF($F31=1,0,IF(AND($H31=1,AJ$1&lt;=$Y31),$V31,IF(AND($H31=1,AJ$1&gt;$Y31,AJ$1&lt;=$Y31+$Z31),($T31*(1+$Z$1)^$Z31)/$Z31,IF(AND($H31=1,AJ$1&gt;($Y31+$Z31),AJ$1&lt;=($Y31+$Z31*2)),($T31*(1+$Z$1)^($Z31*2))/$Z31,IF(AND($H31=1,AJ$1&gt;($Y31+$Z31*2),AJ$1&lt;=($Y31+$Z31*3)),($T31*(1+$Z$1)^($Z31*3))/$Z31,IF(AND($H31=1,AJ$1&gt;($Y31+$Z31*3),AJ$1&lt;=($Y31+$Z31*4)),($T31*(1+$Z$1)^($Z31*4))/$Z31,IF(AND($G31=1,AJ$1&lt;=$N31),0,IF(AND($G31=1,AJ$1&gt;$N31,AJ$1&lt;=($Y31+$Z31)),-1*PMT(VLOOKUP($P31,'9 - Finance Strategy Parameters'!$B$3:$C$6,2)/12,$Z31*12,$M31),IF(AND($G31=1,AJ$1&gt;($Y31+$Z31),AJ$1&lt;=($Y31+$Z31*2)),-1*PMT(VLOOKUP($P31,'9 - Finance Strategy Parameters'!$B$3:$C$6,2)/12,$Z31*12,$M31*(1+$Z$1)^($Z31*2)),IF(AND($G31=1,AJ$1&gt;($Y31+$Z31*2),AJ$1&lt;=($Y31+$Z31*3)),-1*PMT(VLOOKUP($P31,'9 - Finance Strategy Parameters'!$B$3:$C$6,2)/12,$Z31*12,$M31*(1+$Z$1)^($Z31*3)),"FAILURE"))))))))))</f>
        <v>0</v>
      </c>
      <c r="AK31" s="159">
        <f>IF($F31=1,0,IF(AND($H31=1,AK$1&lt;=$Y31),$V31,IF(AND($H31=1,AK$1&gt;$Y31,AK$1&lt;=$Y31+$Z31),($T31*(1+$Z$1)^$Z31)/$Z31,IF(AND($H31=1,AK$1&gt;($Y31+$Z31),AK$1&lt;=($Y31+$Z31*2)),($T31*(1+$Z$1)^($Z31*2))/$Z31,IF(AND($H31=1,AK$1&gt;($Y31+$Z31*2),AK$1&lt;=($Y31+$Z31*3)),($T31*(1+$Z$1)^($Z31*3))/$Z31,IF(AND($H31=1,AK$1&gt;($Y31+$Z31*3),AK$1&lt;=($Y31+$Z31*4)),($T31*(1+$Z$1)^($Z31*4))/$Z31,IF(AND($G31=1,AK$1&lt;=$N31),0,IF(AND($G31=1,AK$1&gt;$N31,AK$1&lt;=($Y31+$Z31)),-1*PMT(VLOOKUP($P31,'9 - Finance Strategy Parameters'!$B$3:$C$6,2)/12,$Z31*12,$M31),IF(AND($G31=1,AK$1&gt;($Y31+$Z31),AK$1&lt;=($Y31+$Z31*2)),-1*PMT(VLOOKUP($P31,'9 - Finance Strategy Parameters'!$B$3:$C$6,2)/12,$Z31*12,$M31*(1+$Z$1)^($Z31*2)),IF(AND($G31=1,AK$1&gt;($Y31+$Z31*2),AK$1&lt;=($Y31+$Z31*3)),-1*PMT(VLOOKUP($P31,'9 - Finance Strategy Parameters'!$B$3:$C$6,2)/12,$Z31*12,$M31*(1+$Z$1)^($Z31*3)),"FAILURE"))))))))))</f>
        <v>0</v>
      </c>
      <c r="AL31" s="159">
        <f>IF($F31=1,0,IF(AND($H31=1,AL$1&lt;=$Y31),$V31,IF(AND($H31=1,AL$1&gt;$Y31,AL$1&lt;=$Y31+$Z31),($T31*(1+$Z$1)^$Z31)/$Z31,IF(AND($H31=1,AL$1&gt;($Y31+$Z31),AL$1&lt;=($Y31+$Z31*2)),($T31*(1+$Z$1)^($Z31*2))/$Z31,IF(AND($H31=1,AL$1&gt;($Y31+$Z31*2),AL$1&lt;=($Y31+$Z31*3)),($T31*(1+$Z$1)^($Z31*3))/$Z31,IF(AND($H31=1,AL$1&gt;($Y31+$Z31*3),AL$1&lt;=($Y31+$Z31*4)),($T31*(1+$Z$1)^($Z31*4))/$Z31,IF(AND($G31=1,AL$1&lt;=$N31),0,IF(AND($G31=1,AL$1&gt;$N31,AL$1&lt;=($Y31+$Z31)),-1*PMT(VLOOKUP($P31,'9 - Finance Strategy Parameters'!$B$3:$C$6,2)/12,$Z31*12,$M31),IF(AND($G31=1,AL$1&gt;($Y31+$Z31),AL$1&lt;=($Y31+$Z31*2)),-1*PMT(VLOOKUP($P31,'9 - Finance Strategy Parameters'!$B$3:$C$6,2)/12,$Z31*12,$M31*(1+$Z$1)^($Z31*2)),IF(AND($G31=1,AL$1&gt;($Y31+$Z31*2),AL$1&lt;=($Y31+$Z31*3)),-1*PMT(VLOOKUP($P31,'9 - Finance Strategy Parameters'!$B$3:$C$6,2)/12,$Z31*12,$M31*(1+$Z$1)^($Z31*3)),"FAILURE"))))))))))</f>
        <v>0</v>
      </c>
      <c r="AM31" s="159">
        <f>IF($F31=1,0,IF(AND($H31=1,AM$1&lt;=$Y31),$V31,IF(AND($H31=1,AM$1&gt;$Y31,AM$1&lt;=$Y31+$Z31),($T31*(1+$Z$1)^$Z31)/$Z31,IF(AND($H31=1,AM$1&gt;($Y31+$Z31),AM$1&lt;=($Y31+$Z31*2)),($T31*(1+$Z$1)^($Z31*2))/$Z31,IF(AND($H31=1,AM$1&gt;($Y31+$Z31*2),AM$1&lt;=($Y31+$Z31*3)),($T31*(1+$Z$1)^($Z31*3))/$Z31,IF(AND($H31=1,AM$1&gt;($Y31+$Z31*3),AM$1&lt;=($Y31+$Z31*4)),($T31*(1+$Z$1)^($Z31*4))/$Z31,IF(AND($G31=1,AM$1&lt;=$N31),0,IF(AND($G31=1,AM$1&gt;$N31,AM$1&lt;=($Y31+$Z31)),-1*PMT(VLOOKUP($P31,'9 - Finance Strategy Parameters'!$B$3:$C$6,2)/12,$Z31*12,$M31),IF(AND($G31=1,AM$1&gt;($Y31+$Z31),AM$1&lt;=($Y31+$Z31*2)),-1*PMT(VLOOKUP($P31,'9 - Finance Strategy Parameters'!$B$3:$C$6,2)/12,$Z31*12,$M31*(1+$Z$1)^($Z31*2)),IF(AND($G31=1,AM$1&gt;($Y31+$Z31*2),AM$1&lt;=($Y31+$Z31*3)),-1*PMT(VLOOKUP($P31,'9 - Finance Strategy Parameters'!$B$3:$C$6,2)/12,$Z31*12,$M31*(1+$Z$1)^($Z31*3)),"FAILURE"))))))))))</f>
        <v>0</v>
      </c>
      <c r="AN31" s="159">
        <f>IF($F31=1,0,IF(AND($H31=1,AN$1&lt;=$Y31),$V31,IF(AND($H31=1,AN$1&gt;$Y31,AN$1&lt;=$Y31+$Z31),($T31*(1+$Z$1)^$Z31)/$Z31,IF(AND($H31=1,AN$1&gt;($Y31+$Z31),AN$1&lt;=($Y31+$Z31*2)),($T31*(1+$Z$1)^($Z31*2))/$Z31,IF(AND($H31=1,AN$1&gt;($Y31+$Z31*2),AN$1&lt;=($Y31+$Z31*3)),($T31*(1+$Z$1)^($Z31*3))/$Z31,IF(AND($H31=1,AN$1&gt;($Y31+$Z31*3),AN$1&lt;=($Y31+$Z31*4)),($T31*(1+$Z$1)^($Z31*4))/$Z31,IF(AND($G31=1,AN$1&lt;=$N31),0,IF(AND($G31=1,AN$1&gt;$N31,AN$1&lt;=($Y31+$Z31)),-1*PMT(VLOOKUP($P31,'9 - Finance Strategy Parameters'!$B$3:$C$6,2)/12,$Z31*12,$M31),IF(AND($G31=1,AN$1&gt;($Y31+$Z31),AN$1&lt;=($Y31+$Z31*2)),-1*PMT(VLOOKUP($P31,'9 - Finance Strategy Parameters'!$B$3:$C$6,2)/12,$Z31*12,$M31*(1+$Z$1)^($Z31*2)),IF(AND($G31=1,AN$1&gt;($Y31+$Z31*2),AN$1&lt;=($Y31+$Z31*3)),-1*PMT(VLOOKUP($P31,'9 - Finance Strategy Parameters'!$B$3:$C$6,2)/12,$Z31*12,$M31*(1+$Z$1)^($Z31*3)),"FAILURE"))))))))))</f>
        <v>0</v>
      </c>
      <c r="AO31" s="159">
        <f>IF($F31=1,0,IF(AND($H31=1,AO$1&lt;=$Y31),$V31,IF(AND($H31=1,AO$1&gt;$Y31,AO$1&lt;=$Y31+$Z31),($T31*(1+$Z$1)^$Z31)/$Z31,IF(AND($H31=1,AO$1&gt;($Y31+$Z31),AO$1&lt;=($Y31+$Z31*2)),($T31*(1+$Z$1)^($Z31*2))/$Z31,IF(AND($H31=1,AO$1&gt;($Y31+$Z31*2),AO$1&lt;=($Y31+$Z31*3)),($T31*(1+$Z$1)^($Z31*3))/$Z31,IF(AND($H31=1,AO$1&gt;($Y31+$Z31*3),AO$1&lt;=($Y31+$Z31*4)),($T31*(1+$Z$1)^($Z31*4))/$Z31,IF(AND($G31=1,AO$1&lt;=$N31),0,IF(AND($G31=1,AO$1&gt;$N31,AO$1&lt;=($Y31+$Z31)),-1*PMT(VLOOKUP($P31,'9 - Finance Strategy Parameters'!$B$3:$C$6,2)/12,$Z31*12,$M31),IF(AND($G31=1,AO$1&gt;($Y31+$Z31),AO$1&lt;=($Y31+$Z31*2)),-1*PMT(VLOOKUP($P31,'9 - Finance Strategy Parameters'!$B$3:$C$6,2)/12,$Z31*12,$M31*(1+$Z$1)^($Z31*2)),IF(AND($G31=1,AO$1&gt;($Y31+$Z31*2),AO$1&lt;=($Y31+$Z31*3)),-1*PMT(VLOOKUP($P31,'9 - Finance Strategy Parameters'!$B$3:$C$6,2)/12,$Z31*12,$M31*(1+$Z$1)^($Z31*3)),"FAILURE"))))))))))</f>
        <v>0</v>
      </c>
      <c r="AP31" s="159">
        <f>IF($F31=1,0,IF(AND($H31=1,AP$1&lt;=$Y31),$V31,IF(AND($H31=1,AP$1&gt;$Y31,AP$1&lt;=$Y31+$Z31),($T31*(1+$Z$1)^$Z31)/$Z31,IF(AND($H31=1,AP$1&gt;($Y31+$Z31),AP$1&lt;=($Y31+$Z31*2)),($T31*(1+$Z$1)^($Z31*2))/$Z31,IF(AND($H31=1,AP$1&gt;($Y31+$Z31*2),AP$1&lt;=($Y31+$Z31*3)),($T31*(1+$Z$1)^($Z31*3))/$Z31,IF(AND($H31=1,AP$1&gt;($Y31+$Z31*3),AP$1&lt;=($Y31+$Z31*4)),($T31*(1+$Z$1)^($Z31*4))/$Z31,IF(AND($G31=1,AP$1&lt;=$N31),0,IF(AND($G31=1,AP$1&gt;$N31,AP$1&lt;=($Y31+$Z31)),-1*PMT(VLOOKUP($P31,'9 - Finance Strategy Parameters'!$B$3:$C$6,2)/12,$Z31*12,$M31),IF(AND($G31=1,AP$1&gt;($Y31+$Z31),AP$1&lt;=($Y31+$Z31*2)),-1*PMT(VLOOKUP($P31,'9 - Finance Strategy Parameters'!$B$3:$C$6,2)/12,$Z31*12,$M31*(1+$Z$1)^($Z31*2)),IF(AND($G31=1,AP$1&gt;($Y31+$Z31*2),AP$1&lt;=($Y31+$Z31*3)),-1*PMT(VLOOKUP($P31,'9 - Finance Strategy Parameters'!$B$3:$C$6,2)/12,$Z31*12,$M31*(1+$Z$1)^($Z31*3)),"FAILURE"))))))))))</f>
        <v>0</v>
      </c>
      <c r="AQ31" s="159">
        <f>IF($F31=1,0,IF(AND($H31=1,AQ$1&lt;=$Y31),$V31,IF(AND($H31=1,AQ$1&gt;$Y31,AQ$1&lt;=$Y31+$Z31),($T31*(1+$Z$1)^$Z31)/$Z31,IF(AND($H31=1,AQ$1&gt;($Y31+$Z31),AQ$1&lt;=($Y31+$Z31*2)),($T31*(1+$Z$1)^($Z31*2))/$Z31,IF(AND($H31=1,AQ$1&gt;($Y31+$Z31*2),AQ$1&lt;=($Y31+$Z31*3)),($T31*(1+$Z$1)^($Z31*3))/$Z31,IF(AND($H31=1,AQ$1&gt;($Y31+$Z31*3),AQ$1&lt;=($Y31+$Z31*4)),($T31*(1+$Z$1)^($Z31*4))/$Z31,IF(AND($G31=1,AQ$1&lt;=$N31),0,IF(AND($G31=1,AQ$1&gt;$N31,AQ$1&lt;=($Y31+$Z31)),-1*PMT(VLOOKUP($P31,'9 - Finance Strategy Parameters'!$B$3:$C$6,2)/12,$Z31*12,$M31),IF(AND($G31=1,AQ$1&gt;($Y31+$Z31),AQ$1&lt;=($Y31+$Z31*2)),-1*PMT(VLOOKUP($P31,'9 - Finance Strategy Parameters'!$B$3:$C$6,2)/12,$Z31*12,$M31*(1+$Z$1)^($Z31*2)),IF(AND($G31=1,AQ$1&gt;($Y31+$Z31*2),AQ$1&lt;=($Y31+$Z31*3)),-1*PMT(VLOOKUP($P31,'9 - Finance Strategy Parameters'!$B$3:$C$6,2)/12,$Z31*12,$M31*(1+$Z$1)^($Z31*3)),"FAILURE"))))))))))</f>
        <v>502.43067535924689</v>
      </c>
      <c r="AR31" s="159">
        <f>IF($F31=1,0,IF(AND($H31=1,AR$1&lt;=$Y31),$V31,IF(AND($H31=1,AR$1&gt;$Y31,AR$1&lt;=$Y31+$Z31),($T31*(1+$Z$1)^$Z31)/$Z31,IF(AND($H31=1,AR$1&gt;($Y31+$Z31),AR$1&lt;=($Y31+$Z31*2)),($T31*(1+$Z$1)^($Z31*2))/$Z31,IF(AND($H31=1,AR$1&gt;($Y31+$Z31*2),AR$1&lt;=($Y31+$Z31*3)),($T31*(1+$Z$1)^($Z31*3))/$Z31,IF(AND($H31=1,AR$1&gt;($Y31+$Z31*3),AR$1&lt;=($Y31+$Z31*4)),($T31*(1+$Z$1)^($Z31*4))/$Z31,IF(AND($G31=1,AR$1&lt;=$N31),0,IF(AND($G31=1,AR$1&gt;$N31,AR$1&lt;=($Y31+$Z31)),-1*PMT(VLOOKUP($P31,'9 - Finance Strategy Parameters'!$B$3:$C$6,2)/12,$Z31*12,$M31),IF(AND($G31=1,AR$1&gt;($Y31+$Z31),AR$1&lt;=($Y31+$Z31*2)),-1*PMT(VLOOKUP($P31,'9 - Finance Strategy Parameters'!$B$3:$C$6,2)/12,$Z31*12,$M31*(1+$Z$1)^($Z31*2)),IF(AND($G31=1,AR$1&gt;($Y31+$Z31*2),AR$1&lt;=($Y31+$Z31*3)),-1*PMT(VLOOKUP($P31,'9 - Finance Strategy Parameters'!$B$3:$C$6,2)/12,$Z31*12,$M31*(1+$Z$1)^($Z31*3)),"FAILURE"))))))))))</f>
        <v>502.43067535924689</v>
      </c>
      <c r="AS31" s="159">
        <f>IF($F31=1,0,IF(AND($H31=1,AS$1&lt;=$Y31),$V31,IF(AND($H31=1,AS$1&gt;$Y31,AS$1&lt;=$Y31+$Z31),($T31*(1+$Z$1)^$Z31)/$Z31,IF(AND($H31=1,AS$1&gt;($Y31+$Z31),AS$1&lt;=($Y31+$Z31*2)),($T31*(1+$Z$1)^($Z31*2))/$Z31,IF(AND($H31=1,AS$1&gt;($Y31+$Z31*2),AS$1&lt;=($Y31+$Z31*3)),($T31*(1+$Z$1)^($Z31*3))/$Z31,IF(AND($H31=1,AS$1&gt;($Y31+$Z31*3),AS$1&lt;=($Y31+$Z31*4)),($T31*(1+$Z$1)^($Z31*4))/$Z31,IF(AND($G31=1,AS$1&lt;=$N31),0,IF(AND($G31=1,AS$1&gt;$N31,AS$1&lt;=($Y31+$Z31)),-1*PMT(VLOOKUP($P31,'9 - Finance Strategy Parameters'!$B$3:$C$6,2)/12,$Z31*12,$M31),IF(AND($G31=1,AS$1&gt;($Y31+$Z31),AS$1&lt;=($Y31+$Z31*2)),-1*PMT(VLOOKUP($P31,'9 - Finance Strategy Parameters'!$B$3:$C$6,2)/12,$Z31*12,$M31*(1+$Z$1)^($Z31*2)),IF(AND($G31=1,AS$1&gt;($Y31+$Z31*2),AS$1&lt;=($Y31+$Z31*3)),-1*PMT(VLOOKUP($P31,'9 - Finance Strategy Parameters'!$B$3:$C$6,2)/12,$Z31*12,$M31*(1+$Z$1)^($Z31*3)),"FAILURE"))))))))))</f>
        <v>502.43067535924689</v>
      </c>
      <c r="AT31" s="159">
        <f>IF($F31=1,0,IF(AND($H31=1,AT$1&lt;=$Y31),$V31,IF(AND($H31=1,AT$1&gt;$Y31,AT$1&lt;=$Y31+$Z31),($T31*(1+$Z$1)^$Z31)/$Z31,IF(AND($H31=1,AT$1&gt;($Y31+$Z31),AT$1&lt;=($Y31+$Z31*2)),($T31*(1+$Z$1)^($Z31*2))/$Z31,IF(AND($H31=1,AT$1&gt;($Y31+$Z31*2),AT$1&lt;=($Y31+$Z31*3)),($T31*(1+$Z$1)^($Z31*3))/$Z31,IF(AND($H31=1,AT$1&gt;($Y31+$Z31*3),AT$1&lt;=($Y31+$Z31*4)),($T31*(1+$Z$1)^($Z31*4))/$Z31,IF(AND($G31=1,AT$1&lt;=$N31),0,IF(AND($G31=1,AT$1&gt;$N31,AT$1&lt;=($Y31+$Z31)),-1*PMT(VLOOKUP($P31,'9 - Finance Strategy Parameters'!$B$3:$C$6,2)/12,$Z31*12,$M31),IF(AND($G31=1,AT$1&gt;($Y31+$Z31),AT$1&lt;=($Y31+$Z31*2)),-1*PMT(VLOOKUP($P31,'9 - Finance Strategy Parameters'!$B$3:$C$6,2)/12,$Z31*12,$M31*(1+$Z$1)^($Z31*2)),IF(AND($G31=1,AT$1&gt;($Y31+$Z31*2),AT$1&lt;=($Y31+$Z31*3)),-1*PMT(VLOOKUP($P31,'9 - Finance Strategy Parameters'!$B$3:$C$6,2)/12,$Z31*12,$M31*(1+$Z$1)^($Z31*3)),"FAILURE"))))))))))</f>
        <v>502.43067535924689</v>
      </c>
      <c r="AU31" s="159">
        <f>IF($F31=1,0,IF(AND($H31=1,AU$1&lt;=$Y31),$V31,IF(AND($H31=1,AU$1&gt;$Y31,AU$1&lt;=$Y31+$Z31),($T31*(1+$Z$1)^$Z31)/$Z31,IF(AND($H31=1,AU$1&gt;($Y31+$Z31),AU$1&lt;=($Y31+$Z31*2)),($T31*(1+$Z$1)^($Z31*2))/$Z31,IF(AND($H31=1,AU$1&gt;($Y31+$Z31*2),AU$1&lt;=($Y31+$Z31*3)),($T31*(1+$Z$1)^($Z31*3))/$Z31,IF(AND($H31=1,AU$1&gt;($Y31+$Z31*3),AU$1&lt;=($Y31+$Z31*4)),($T31*(1+$Z$1)^($Z31*4))/$Z31,IF(AND($G31=1,AU$1&lt;=$N31),0,IF(AND($G31=1,AU$1&gt;$N31,AU$1&lt;=($Y31+$Z31)),-1*PMT(VLOOKUP($P31,'9 - Finance Strategy Parameters'!$B$3:$C$6,2)/12,$Z31*12,$M31),IF(AND($G31=1,AU$1&gt;($Y31+$Z31),AU$1&lt;=($Y31+$Z31*2)),-1*PMT(VLOOKUP($P31,'9 - Finance Strategy Parameters'!$B$3:$C$6,2)/12,$Z31*12,$M31*(1+$Z$1)^($Z31*2)),IF(AND($G31=1,AU$1&gt;($Y31+$Z31*2),AU$1&lt;=($Y31+$Z31*3)),-1*PMT(VLOOKUP($P31,'9 - Finance Strategy Parameters'!$B$3:$C$6,2)/12,$Z31*12,$M31*(1+$Z$1)^($Z31*3)),"FAILURE"))))))))))</f>
        <v>502.43067535924689</v>
      </c>
      <c r="AV31" s="159">
        <f>IF($F31=1,0,IF(AND($H31=1,AV$1&lt;=$Y31),$V31,IF(AND($H31=1,AV$1&gt;$Y31,AV$1&lt;=$Y31+$Z31),($T31*(1+$Z$1)^$Z31)/$Z31,IF(AND($H31=1,AV$1&gt;($Y31+$Z31),AV$1&lt;=($Y31+$Z31*2)),($T31*(1+$Z$1)^($Z31*2))/$Z31,IF(AND($H31=1,AV$1&gt;($Y31+$Z31*2),AV$1&lt;=($Y31+$Z31*3)),($T31*(1+$Z$1)^($Z31*3))/$Z31,IF(AND($H31=1,AV$1&gt;($Y31+$Z31*3),AV$1&lt;=($Y31+$Z31*4)),($T31*(1+$Z$1)^($Z31*4))/$Z31,IF(AND($G31=1,AV$1&lt;=$N31),0,IF(AND($G31=1,AV$1&gt;$N31,AV$1&lt;=($Y31+$Z31)),-1*PMT(VLOOKUP($P31,'9 - Finance Strategy Parameters'!$B$3:$C$6,2)/12,$Z31*12,$M31),IF(AND($G31=1,AV$1&gt;($Y31+$Z31),AV$1&lt;=($Y31+$Z31*2)),-1*PMT(VLOOKUP($P31,'9 - Finance Strategy Parameters'!$B$3:$C$6,2)/12,$Z31*12,$M31*(1+$Z$1)^($Z31*2)),IF(AND($G31=1,AV$1&gt;($Y31+$Z31*2),AV$1&lt;=($Y31+$Z31*3)),-1*PMT(VLOOKUP($P31,'9 - Finance Strategy Parameters'!$B$3:$C$6,2)/12,$Z31*12,$M31*(1+$Z$1)^($Z31*3)),"FAILURE"))))))))))</f>
        <v>502.43067535924689</v>
      </c>
      <c r="AW31" s="159">
        <f>IF($F31=1,0,IF(AND($H31=1,AW$1&lt;=$Y31),$V31,IF(AND($H31=1,AW$1&gt;$Y31,AW$1&lt;=$Y31+$Z31),($T31*(1+$Z$1)^$Z31)/$Z31,IF(AND($H31=1,AW$1&gt;($Y31+$Z31),AW$1&lt;=($Y31+$Z31*2)),($T31*(1+$Z$1)^($Z31*2))/$Z31,IF(AND($H31=1,AW$1&gt;($Y31+$Z31*2),AW$1&lt;=($Y31+$Z31*3)),($T31*(1+$Z$1)^($Z31*3))/$Z31,IF(AND($H31=1,AW$1&gt;($Y31+$Z31*3),AW$1&lt;=($Y31+$Z31*4)),($T31*(1+$Z$1)^($Z31*4))/$Z31,IF(AND($G31=1,AW$1&lt;=$N31),0,IF(AND($G31=1,AW$1&gt;$N31,AW$1&lt;=($Y31+$Z31)),-1*PMT(VLOOKUP($P31,'9 - Finance Strategy Parameters'!$B$3:$C$6,2)/12,$Z31*12,$M31),IF(AND($G31=1,AW$1&gt;($Y31+$Z31),AW$1&lt;=($Y31+$Z31*2)),-1*PMT(VLOOKUP($P31,'9 - Finance Strategy Parameters'!$B$3:$C$6,2)/12,$Z31*12,$M31*(1+$Z$1)^($Z31*2)),IF(AND($G31=1,AW$1&gt;($Y31+$Z31*2),AW$1&lt;=($Y31+$Z31*3)),-1*PMT(VLOOKUP($P31,'9 - Finance Strategy Parameters'!$B$3:$C$6,2)/12,$Z31*12,$M31*(1+$Z$1)^($Z31*3)),"FAILURE"))))))))))</f>
        <v>502.43067535924689</v>
      </c>
      <c r="AX31" s="159">
        <f>IF($F31=1,0,IF(AND($H31=1,AX$1&lt;=$Y31),$V31,IF(AND($H31=1,AX$1&gt;$Y31,AX$1&lt;=$Y31+$Z31),($T31*(1+$Z$1)^$Z31)/$Z31,IF(AND($H31=1,AX$1&gt;($Y31+$Z31),AX$1&lt;=($Y31+$Z31*2)),($T31*(1+$Z$1)^($Z31*2))/$Z31,IF(AND($H31=1,AX$1&gt;($Y31+$Z31*2),AX$1&lt;=($Y31+$Z31*3)),($T31*(1+$Z$1)^($Z31*3))/$Z31,IF(AND($H31=1,AX$1&gt;($Y31+$Z31*3),AX$1&lt;=($Y31+$Z31*4)),($T31*(1+$Z$1)^($Z31*4))/$Z31,IF(AND($G31=1,AX$1&lt;=$N31),0,IF(AND($G31=1,AX$1&gt;$N31,AX$1&lt;=($Y31+$Z31)),-1*PMT(VLOOKUP($P31,'9 - Finance Strategy Parameters'!$B$3:$C$6,2)/12,$Z31*12,$M31),IF(AND($G31=1,AX$1&gt;($Y31+$Z31),AX$1&lt;=($Y31+$Z31*2)),-1*PMT(VLOOKUP($P31,'9 - Finance Strategy Parameters'!$B$3:$C$6,2)/12,$Z31*12,$M31*(1+$Z$1)^($Z31*2)),IF(AND($G31=1,AX$1&gt;($Y31+$Z31*2),AX$1&lt;=($Y31+$Z31*3)),-1*PMT(VLOOKUP($P31,'9 - Finance Strategy Parameters'!$B$3:$C$6,2)/12,$Z31*12,$M31*(1+$Z$1)^($Z31*3)),"FAILURE"))))))))))</f>
        <v>502.43067535924689</v>
      </c>
      <c r="AY31" s="159">
        <f>IF($F31=1,0,IF(AND($H31=1,AY$1&lt;=$Y31),$V31,IF(AND($H31=1,AY$1&gt;$Y31,AY$1&lt;=$Y31+$Z31),($T31*(1+$Z$1)^$Z31)/$Z31,IF(AND($H31=1,AY$1&gt;($Y31+$Z31),AY$1&lt;=($Y31+$Z31*2)),($T31*(1+$Z$1)^($Z31*2))/$Z31,IF(AND($H31=1,AY$1&gt;($Y31+$Z31*2),AY$1&lt;=($Y31+$Z31*3)),($T31*(1+$Z$1)^($Z31*3))/$Z31,IF(AND($H31=1,AY$1&gt;($Y31+$Z31*3),AY$1&lt;=($Y31+$Z31*4)),($T31*(1+$Z$1)^($Z31*4))/$Z31,IF(AND($G31=1,AY$1&lt;=$N31),0,IF(AND($G31=1,AY$1&gt;$N31,AY$1&lt;=($Y31+$Z31)),-1*PMT(VLOOKUP($P31,'9 - Finance Strategy Parameters'!$B$3:$C$6,2)/12,$Z31*12,$M31),IF(AND($G31=1,AY$1&gt;($Y31+$Z31),AY$1&lt;=($Y31+$Z31*2)),-1*PMT(VLOOKUP($P31,'9 - Finance Strategy Parameters'!$B$3:$C$6,2)/12,$Z31*12,$M31*(1+$Z$1)^($Z31*2)),IF(AND($G31=1,AY$1&gt;($Y31+$Z31*2),AY$1&lt;=($Y31+$Z31*3)),-1*PMT(VLOOKUP($P31,'9 - Finance Strategy Parameters'!$B$3:$C$6,2)/12,$Z31*12,$M31*(1+$Z$1)^($Z31*3)),"FAILURE"))))))))))</f>
        <v>502.43067535924689</v>
      </c>
      <c r="AZ31" s="159">
        <f>IF($F31=1,0,IF(AND($H31=1,AZ$1&lt;=$Y31),$V31,IF(AND($H31=1,AZ$1&gt;$Y31,AZ$1&lt;=$Y31+$Z31),($T31*(1+$Z$1)^$Z31)/$Z31,IF(AND($H31=1,AZ$1&gt;($Y31+$Z31),AZ$1&lt;=($Y31+$Z31*2)),($T31*(1+$Z$1)^($Z31*2))/$Z31,IF(AND($H31=1,AZ$1&gt;($Y31+$Z31*2),AZ$1&lt;=($Y31+$Z31*3)),($T31*(1+$Z$1)^($Z31*3))/$Z31,IF(AND($H31=1,AZ$1&gt;($Y31+$Z31*3),AZ$1&lt;=($Y31+$Z31*4)),($T31*(1+$Z$1)^($Z31*4))/$Z31,IF(AND($G31=1,AZ$1&lt;=$N31),0,IF(AND($G31=1,AZ$1&gt;$N31,AZ$1&lt;=($Y31+$Z31)),-1*PMT(VLOOKUP($P31,'9 - Finance Strategy Parameters'!$B$3:$C$6,2)/12,$Z31*12,$M31),IF(AND($G31=1,AZ$1&gt;($Y31+$Z31),AZ$1&lt;=($Y31+$Z31*2)),-1*PMT(VLOOKUP($P31,'9 - Finance Strategy Parameters'!$B$3:$C$6,2)/12,$Z31*12,$M31*(1+$Z$1)^($Z31*2)),IF(AND($G31=1,AZ$1&gt;($Y31+$Z31*2),AZ$1&lt;=($Y31+$Z31*3)),-1*PMT(VLOOKUP($P31,'9 - Finance Strategy Parameters'!$B$3:$C$6,2)/12,$Z31*12,$M31*(1+$Z$1)^($Z31*3)),"FAILURE"))))))))))</f>
        <v>502.43067535924689</v>
      </c>
      <c r="BA31" s="159">
        <f>IF($F31=1,0,IF(AND($H31=1,BA$1&lt;=$Y31),$V31,IF(AND($H31=1,BA$1&gt;$Y31,BA$1&lt;=$Y31+$Z31),($T31*(1+$Z$1)^$Z31)/$Z31,IF(AND($H31=1,BA$1&gt;($Y31+$Z31),BA$1&lt;=($Y31+$Z31*2)),($T31*(1+$Z$1)^($Z31*2))/$Z31,IF(AND($H31=1,BA$1&gt;($Y31+$Z31*2),BA$1&lt;=($Y31+$Z31*3)),($T31*(1+$Z$1)^($Z31*3))/$Z31,IF(AND($H31=1,BA$1&gt;($Y31+$Z31*3),BA$1&lt;=($Y31+$Z31*4)),($T31*(1+$Z$1)^($Z31*4))/$Z31,IF(AND($G31=1,BA$1&lt;=$N31),0,IF(AND($G31=1,BA$1&gt;$N31,BA$1&lt;=($Y31+$Z31)),-1*PMT(VLOOKUP($P31,'9 - Finance Strategy Parameters'!$B$3:$C$6,2)/12,$Z31*12,$M31),IF(AND($G31=1,BA$1&gt;($Y31+$Z31),BA$1&lt;=($Y31+$Z31*2)),-1*PMT(VLOOKUP($P31,'9 - Finance Strategy Parameters'!$B$3:$C$6,2)/12,$Z31*12,$M31*(1+$Z$1)^($Z31*2)),IF(AND($G31=1,BA$1&gt;($Y31+$Z31*2),BA$1&lt;=($Y31+$Z31*3)),-1*PMT(VLOOKUP($P31,'9 - Finance Strategy Parameters'!$B$3:$C$6,2)/12,$Z31*12,$M31*(1+$Z$1)^($Z31*3)),"FAILURE"))))))))))</f>
        <v>502.43067535924689</v>
      </c>
      <c r="BB31" s="159">
        <f>IF($F31=1,0,IF(AND($H31=1,BB$1&lt;=$Y31),$V31,IF(AND($H31=1,BB$1&gt;$Y31,BB$1&lt;=$Y31+$Z31),($T31*(1+$Z$1)^$Z31)/$Z31,IF(AND($H31=1,BB$1&gt;($Y31+$Z31),BB$1&lt;=($Y31+$Z31*2)),($T31*(1+$Z$1)^($Z31*2))/$Z31,IF(AND($H31=1,BB$1&gt;($Y31+$Z31*2),BB$1&lt;=($Y31+$Z31*3)),($T31*(1+$Z$1)^($Z31*3))/$Z31,IF(AND($H31=1,BB$1&gt;($Y31+$Z31*3),BB$1&lt;=($Y31+$Z31*4)),($T31*(1+$Z$1)^($Z31*4))/$Z31,IF(AND($G31=1,BB$1&lt;=$N31),0,IF(AND($G31=1,BB$1&gt;$N31,BB$1&lt;=($Y31+$Z31)),-1*PMT(VLOOKUP($P31,'9 - Finance Strategy Parameters'!$B$3:$C$6,2)/12,$Z31*12,$M31),IF(AND($G31=1,BB$1&gt;($Y31+$Z31),BB$1&lt;=($Y31+$Z31*2)),-1*PMT(VLOOKUP($P31,'9 - Finance Strategy Parameters'!$B$3:$C$6,2)/12,$Z31*12,$M31*(1+$Z$1)^($Z31*2)),IF(AND($G31=1,BB$1&gt;($Y31+$Z31*2),BB$1&lt;=($Y31+$Z31*3)),-1*PMT(VLOOKUP($P31,'9 - Finance Strategy Parameters'!$B$3:$C$6,2)/12,$Z31*12,$M31*(1+$Z$1)^($Z31*3)),"FAILURE"))))))))))</f>
        <v>502.43067535924689</v>
      </c>
      <c r="BC31" s="159">
        <f>IF($F31=1,0,IF(AND($H31=1,BC$1&lt;=$Y31),$V31,IF(AND($H31=1,BC$1&gt;$Y31,BC$1&lt;=$Y31+$Z31),($T31*(1+$Z$1)^$Z31)/$Z31,IF(AND($H31=1,BC$1&gt;($Y31+$Z31),BC$1&lt;=($Y31+$Z31*2)),($T31*(1+$Z$1)^($Z31*2))/$Z31,IF(AND($H31=1,BC$1&gt;($Y31+$Z31*2),BC$1&lt;=($Y31+$Z31*3)),($T31*(1+$Z$1)^($Z31*3))/$Z31,IF(AND($H31=1,BC$1&gt;($Y31+$Z31*3),BC$1&lt;=($Y31+$Z31*4)),($T31*(1+$Z$1)^($Z31*4))/$Z31,IF(AND($G31=1,BC$1&lt;=$N31),0,IF(AND($G31=1,BC$1&gt;$N31,BC$1&lt;=($Y31+$Z31)),-1*PMT(VLOOKUP($P31,'9 - Finance Strategy Parameters'!$B$3:$C$6,2)/12,$Z31*12,$M31),IF(AND($G31=1,BC$1&gt;($Y31+$Z31),BC$1&lt;=($Y31+$Z31*2)),-1*PMT(VLOOKUP($P31,'9 - Finance Strategy Parameters'!$B$3:$C$6,2)/12,$Z31*12,$M31*(1+$Z$1)^($Z31*2)),IF(AND($G31=1,BC$1&gt;($Y31+$Z31*2),BC$1&lt;=($Y31+$Z31*3)),-1*PMT(VLOOKUP($P31,'9 - Finance Strategy Parameters'!$B$3:$C$6,2)/12,$Z31*12,$M31*(1+$Z$1)^($Z31*3)),"FAILURE"))))))))))</f>
        <v>502.43067535924689</v>
      </c>
      <c r="BD31" s="159">
        <f>IF($F31=1,0,IF(AND($H31=1,BD$1&lt;=$Y31),$V31,IF(AND($H31=1,BD$1&gt;$Y31,BD$1&lt;=$Y31+$Z31),($T31*(1+$Z$1)^$Z31)/$Z31,IF(AND($H31=1,BD$1&gt;($Y31+$Z31),BD$1&lt;=($Y31+$Z31*2)),($T31*(1+$Z$1)^($Z31*2))/$Z31,IF(AND($H31=1,BD$1&gt;($Y31+$Z31*2),BD$1&lt;=($Y31+$Z31*3)),($T31*(1+$Z$1)^($Z31*3))/$Z31,IF(AND($H31=1,BD$1&gt;($Y31+$Z31*3),BD$1&lt;=($Y31+$Z31*4)),($T31*(1+$Z$1)^($Z31*4))/$Z31,IF(AND($G31=1,BD$1&lt;=$N31),0,IF(AND($G31=1,BD$1&gt;$N31,BD$1&lt;=($Y31+$Z31)),-1*PMT(VLOOKUP($P31,'9 - Finance Strategy Parameters'!$B$3:$C$6,2)/12,$Z31*12,$M31),IF(AND($G31=1,BD$1&gt;($Y31+$Z31),BD$1&lt;=($Y31+$Z31*2)),-1*PMT(VLOOKUP($P31,'9 - Finance Strategy Parameters'!$B$3:$C$6,2)/12,$Z31*12,$M31*(1+$Z$1)^($Z31*2)),IF(AND($G31=1,BD$1&gt;($Y31+$Z31*2),BD$1&lt;=($Y31+$Z31*3)),-1*PMT(VLOOKUP($P31,'9 - Finance Strategy Parameters'!$B$3:$C$6,2)/12,$Z31*12,$M31*(1+$Z$1)^($Z31*3)),"FAILURE"))))))))))</f>
        <v>502.43067535924689</v>
      </c>
      <c r="BE31" s="159">
        <f>IF($F31=1,0,IF(AND($H31=1,BE$1&lt;=$Y31),$V31,IF(AND($H31=1,BE$1&gt;$Y31,BE$1&lt;=$Y31+$Z31),($T31*(1+$Z$1)^$Z31)/$Z31,IF(AND($H31=1,BE$1&gt;($Y31+$Z31),BE$1&lt;=($Y31+$Z31*2)),($T31*(1+$Z$1)^($Z31*2))/$Z31,IF(AND($H31=1,BE$1&gt;($Y31+$Z31*2),BE$1&lt;=($Y31+$Z31*3)),($T31*(1+$Z$1)^($Z31*3))/$Z31,IF(AND($H31=1,BE$1&gt;($Y31+$Z31*3),BE$1&lt;=($Y31+$Z31*4)),($T31*(1+$Z$1)^($Z31*4))/$Z31,IF(AND($G31=1,BE$1&lt;=$N31),0,IF(AND($G31=1,BE$1&gt;$N31,BE$1&lt;=($Y31+$Z31)),-1*PMT(VLOOKUP($P31,'9 - Finance Strategy Parameters'!$B$3:$C$6,2)/12,$Z31*12,$M31),IF(AND($G31=1,BE$1&gt;($Y31+$Z31),BE$1&lt;=($Y31+$Z31*2)),-1*PMT(VLOOKUP($P31,'9 - Finance Strategy Parameters'!$B$3:$C$6,2)/12,$Z31*12,$M31*(1+$Z$1)^($Z31*2)),IF(AND($G31=1,BE$1&gt;($Y31+$Z31*2),BE$1&lt;=($Y31+$Z31*3)),-1*PMT(VLOOKUP($P31,'9 - Finance Strategy Parameters'!$B$3:$C$6,2)/12,$Z31*12,$M31*(1+$Z$1)^($Z31*3)),"FAILURE"))))))))))</f>
        <v>502.43067535924689</v>
      </c>
      <c r="BF31" s="159">
        <f>IF($F31=1,0,IF(AND($H31=1,BF$1&lt;=$Y31),$V31,IF(AND($H31=1,BF$1&gt;$Y31,BF$1&lt;=$Y31+$Z31),($T31*(1+$Z$1)^$Z31)/$Z31,IF(AND($H31=1,BF$1&gt;($Y31+$Z31),BF$1&lt;=($Y31+$Z31*2)),($T31*(1+$Z$1)^($Z31*2))/$Z31,IF(AND($H31=1,BF$1&gt;($Y31+$Z31*2),BF$1&lt;=($Y31+$Z31*3)),($T31*(1+$Z$1)^($Z31*3))/$Z31,IF(AND($H31=1,BF$1&gt;($Y31+$Z31*3),BF$1&lt;=($Y31+$Z31*4)),($T31*(1+$Z$1)^($Z31*4))/$Z31,IF(AND($G31=1,BF$1&lt;=$N31),0,IF(AND($G31=1,BF$1&gt;$N31,BF$1&lt;=($Y31+$Z31)),-1*PMT(VLOOKUP($P31,'9 - Finance Strategy Parameters'!$B$3:$C$6,2)/12,$Z31*12,$M31),IF(AND($G31=1,BF$1&gt;($Y31+$Z31),BF$1&lt;=($Y31+$Z31*2)),-1*PMT(VLOOKUP($P31,'9 - Finance Strategy Parameters'!$B$3:$C$6,2)/12,$Z31*12,$M31*(1+$Z$1)^($Z31*2)),IF(AND($G31=1,BF$1&gt;($Y31+$Z31*2),BF$1&lt;=($Y31+$Z31*3)),-1*PMT(VLOOKUP($P31,'9 - Finance Strategy Parameters'!$B$3:$C$6,2)/12,$Z31*12,$M31*(1+$Z$1)^($Z31*3)),"FAILURE"))))))))))</f>
        <v>502.43067535924689</v>
      </c>
      <c r="BG31" s="159">
        <f>IF($F31=1,0,IF(AND($H31=1,BG$1&lt;=$Y31),$V31,IF(AND($H31=1,BG$1&gt;$Y31,BG$1&lt;=$Y31+$Z31),($T31*(1+$Z$1)^$Z31)/$Z31,IF(AND($H31=1,BG$1&gt;($Y31+$Z31),BG$1&lt;=($Y31+$Z31*2)),($T31*(1+$Z$1)^($Z31*2))/$Z31,IF(AND($H31=1,BG$1&gt;($Y31+$Z31*2),BG$1&lt;=($Y31+$Z31*3)),($T31*(1+$Z$1)^($Z31*3))/$Z31,IF(AND($H31=1,BG$1&gt;($Y31+$Z31*3),BG$1&lt;=($Y31+$Z31*4)),($T31*(1+$Z$1)^($Z31*4))/$Z31,IF(AND($G31=1,BG$1&lt;=$N31),0,IF(AND($G31=1,BG$1&gt;$N31,BG$1&lt;=($Y31+$Z31)),-1*PMT(VLOOKUP($P31,'9 - Finance Strategy Parameters'!$B$3:$C$6,2)/12,$Z31*12,$M31),IF(AND($G31=1,BG$1&gt;($Y31+$Z31),BG$1&lt;=($Y31+$Z31*2)),-1*PMT(VLOOKUP($P31,'9 - Finance Strategy Parameters'!$B$3:$C$6,2)/12,$Z31*12,$M31*(1+$Z$1)^($Z31*2)),IF(AND($G31=1,BG$1&gt;($Y31+$Z31*2),BG$1&lt;=($Y31+$Z31*3)),-1*PMT(VLOOKUP($P31,'9 - Finance Strategy Parameters'!$B$3:$C$6,2)/12,$Z31*12,$M31*(1+$Z$1)^($Z31*3)),"FAILURE"))))))))))</f>
        <v>502.43067535924689</v>
      </c>
      <c r="BH31" s="159">
        <f>IF($F31=1,0,IF(AND($H31=1,BH$1&lt;=$Y31),$V31,IF(AND($H31=1,BH$1&gt;$Y31,BH$1&lt;=$Y31+$Z31),($T31*(1+$Z$1)^$Z31)/$Z31,IF(AND($H31=1,BH$1&gt;($Y31+$Z31),BH$1&lt;=($Y31+$Z31*2)),($T31*(1+$Z$1)^($Z31*2))/$Z31,IF(AND($H31=1,BH$1&gt;($Y31+$Z31*2),BH$1&lt;=($Y31+$Z31*3)),($T31*(1+$Z$1)^($Z31*3))/$Z31,IF(AND($H31=1,BH$1&gt;($Y31+$Z31*3),BH$1&lt;=($Y31+$Z31*4)),($T31*(1+$Z$1)^($Z31*4))/$Z31,IF(AND($G31=1,BH$1&lt;=$N31),0,IF(AND($G31=1,BH$1&gt;$N31,BH$1&lt;=($Y31+$Z31)),-1*PMT(VLOOKUP($P31,'9 - Finance Strategy Parameters'!$B$3:$C$6,2)/12,$Z31*12,$M31),IF(AND($G31=1,BH$1&gt;($Y31+$Z31),BH$1&lt;=($Y31+$Z31*2)),-1*PMT(VLOOKUP($P31,'9 - Finance Strategy Parameters'!$B$3:$C$6,2)/12,$Z31*12,$M31*(1+$Z$1)^($Z31*2)),IF(AND($G31=1,BH$1&gt;($Y31+$Z31*2),BH$1&lt;=($Y31+$Z31*3)),-1*PMT(VLOOKUP($P31,'9 - Finance Strategy Parameters'!$B$3:$C$6,2)/12,$Z31*12,$M31*(1+$Z$1)^($Z31*3)),"FAILURE"))))))))))</f>
        <v>502.43067535924689</v>
      </c>
      <c r="BI31" s="159">
        <f>IF($F31=1,0,IF(AND($H31=1,BI$1&lt;=$Y31),$V31,IF(AND($H31=1,BI$1&gt;$Y31,BI$1&lt;=$Y31+$Z31),($T31*(1+$Z$1)^$Z31)/$Z31,IF(AND($H31=1,BI$1&gt;($Y31+$Z31),BI$1&lt;=($Y31+$Z31*2)),($T31*(1+$Z$1)^($Z31*2))/$Z31,IF(AND($H31=1,BI$1&gt;($Y31+$Z31*2),BI$1&lt;=($Y31+$Z31*3)),($T31*(1+$Z$1)^($Z31*3))/$Z31,IF(AND($H31=1,BI$1&gt;($Y31+$Z31*3),BI$1&lt;=($Y31+$Z31*4)),($T31*(1+$Z$1)^($Z31*4))/$Z31,IF(AND($G31=1,BI$1&lt;=$N31),0,IF(AND($G31=1,BI$1&gt;$N31,BI$1&lt;=($Y31+$Z31)),-1*PMT(VLOOKUP($P31,'9 - Finance Strategy Parameters'!$B$3:$C$6,2)/12,$Z31*12,$M31),IF(AND($G31=1,BI$1&gt;($Y31+$Z31),BI$1&lt;=($Y31+$Z31*2)),-1*PMT(VLOOKUP($P31,'9 - Finance Strategy Parameters'!$B$3:$C$6,2)/12,$Z31*12,$M31*(1+$Z$1)^($Z31*2)),IF(AND($G31=1,BI$1&gt;($Y31+$Z31*2),BI$1&lt;=($Y31+$Z31*3)),-1*PMT(VLOOKUP($P31,'9 - Finance Strategy Parameters'!$B$3:$C$6,2)/12,$Z31*12,$M31*(1+$Z$1)^($Z31*3)),"FAILURE"))))))))))</f>
        <v>502.43067535924689</v>
      </c>
      <c r="BJ31" s="159">
        <f>IF($F31=1,0,IF(AND($H31=1,BJ$1&lt;=$Y31),$V31,IF(AND($H31=1,BJ$1&gt;$Y31,BJ$1&lt;=$Y31+$Z31),($T31*(1+$Z$1)^$Z31)/$Z31,IF(AND($H31=1,BJ$1&gt;($Y31+$Z31),BJ$1&lt;=($Y31+$Z31*2)),($T31*(1+$Z$1)^($Z31*2))/$Z31,IF(AND($H31=1,BJ$1&gt;($Y31+$Z31*2),BJ$1&lt;=($Y31+$Z31*3)),($T31*(1+$Z$1)^($Z31*3))/$Z31,IF(AND($H31=1,BJ$1&gt;($Y31+$Z31*3),BJ$1&lt;=($Y31+$Z31*4)),($T31*(1+$Z$1)^($Z31*4))/$Z31,IF(AND($G31=1,BJ$1&lt;=$N31),0,IF(AND($G31=1,BJ$1&gt;$N31,BJ$1&lt;=($Y31+$Z31)),-1*PMT(VLOOKUP($P31,'9 - Finance Strategy Parameters'!$B$3:$C$6,2)/12,$Z31*12,$M31),IF(AND($G31=1,BJ$1&gt;($Y31+$Z31),BJ$1&lt;=($Y31+$Z31*2)),-1*PMT(VLOOKUP($P31,'9 - Finance Strategy Parameters'!$B$3:$C$6,2)/12,$Z31*12,$M31*(1+$Z$1)^($Z31*2)),IF(AND($G31=1,BJ$1&gt;($Y31+$Z31*2),BJ$1&lt;=($Y31+$Z31*3)),-1*PMT(VLOOKUP($P31,'9 - Finance Strategy Parameters'!$B$3:$C$6,2)/12,$Z31*12,$M31*(1+$Z$1)^($Z31*3)),"FAILURE"))))))))))</f>
        <v>502.43067535924689</v>
      </c>
      <c r="BK31" s="159">
        <f>IF($F31=1,0,IF(AND($H31=1,BK$1&lt;=$Y31),$V31,IF(AND($H31=1,BK$1&gt;$Y31,BK$1&lt;=$Y31+$Z31),($T31*(1+$Z$1)^$Z31)/$Z31,IF(AND($H31=1,BK$1&gt;($Y31+$Z31),BK$1&lt;=($Y31+$Z31*2)),($T31*(1+$Z$1)^($Z31*2))/$Z31,IF(AND($H31=1,BK$1&gt;($Y31+$Z31*2),BK$1&lt;=($Y31+$Z31*3)),($T31*(1+$Z$1)^($Z31*3))/$Z31,IF(AND($H31=1,BK$1&gt;($Y31+$Z31*3),BK$1&lt;=($Y31+$Z31*4)),($T31*(1+$Z$1)^($Z31*4))/$Z31,IF(AND($G31=1,BK$1&lt;=$N31),0,IF(AND($G31=1,BK$1&gt;$N31,BK$1&lt;=($Y31+$Z31)),-1*PMT(VLOOKUP($P31,'9 - Finance Strategy Parameters'!$B$3:$C$6,2)/12,$Z31*12,$M31),IF(AND($G31=1,BK$1&gt;($Y31+$Z31),BK$1&lt;=($Y31+$Z31*2)),-1*PMT(VLOOKUP($P31,'9 - Finance Strategy Parameters'!$B$3:$C$6,2)/12,$Z31*12,$M31*(1+$Z$1)^($Z31*2)),IF(AND($G31=1,BK$1&gt;($Y31+$Z31*2),BK$1&lt;=($Y31+$Z31*3)),-1*PMT(VLOOKUP($P31,'9 - Finance Strategy Parameters'!$B$3:$C$6,2)/12,$Z31*12,$M31*(1+$Z$1)^($Z31*3)),"FAILURE"))))))))))</f>
        <v>502.43067535924689</v>
      </c>
      <c r="BL31" s="159">
        <f>IF($F31=1,0,IF(AND($H31=1,BL$1&lt;=$Y31),$V31,IF(AND($H31=1,BL$1&gt;$Y31,BL$1&lt;=$Y31+$Z31),($T31*(1+$Z$1)^$Z31)/$Z31,IF(AND($H31=1,BL$1&gt;($Y31+$Z31),BL$1&lt;=($Y31+$Z31*2)),($T31*(1+$Z$1)^($Z31*2))/$Z31,IF(AND($H31=1,BL$1&gt;($Y31+$Z31*2),BL$1&lt;=($Y31+$Z31*3)),($T31*(1+$Z$1)^($Z31*3))/$Z31,IF(AND($H31=1,BL$1&gt;($Y31+$Z31*3),BL$1&lt;=($Y31+$Z31*4)),($T31*(1+$Z$1)^($Z31*4))/$Z31,IF(AND($G31=1,BL$1&lt;=$N31),0,IF(AND($G31=1,BL$1&gt;$N31,BL$1&lt;=($Y31+$Z31)),-1*PMT(VLOOKUP($P31,'9 - Finance Strategy Parameters'!$B$3:$C$6,2)/12,$Z31*12,$M31),IF(AND($G31=1,BL$1&gt;($Y31+$Z31),BL$1&lt;=($Y31+$Z31*2)),-1*PMT(VLOOKUP($P31,'9 - Finance Strategy Parameters'!$B$3:$C$6,2)/12,$Z31*12,$M31*(1+$Z$1)^($Z31*2)),IF(AND($G31=1,BL$1&gt;($Y31+$Z31*2),BL$1&lt;=($Y31+$Z31*3)),-1*PMT(VLOOKUP($P31,'9 - Finance Strategy Parameters'!$B$3:$C$6,2)/12,$Z31*12,$M31*(1+$Z$1)^($Z31*3)),"FAILURE"))))))))))</f>
        <v>502.43067535924689</v>
      </c>
      <c r="BM31" s="159">
        <f>IF($F31=1,0,IF(AND($H31=1,BM$1&lt;=$Y31),$V31,IF(AND($H31=1,BM$1&gt;$Y31,BM$1&lt;=$Y31+$Z31),($T31*(1+$Z$1)^$Z31)/$Z31,IF(AND($H31=1,BM$1&gt;($Y31+$Z31),BM$1&lt;=($Y31+$Z31*2)),($T31*(1+$Z$1)^($Z31*2))/$Z31,IF(AND($H31=1,BM$1&gt;($Y31+$Z31*2),BM$1&lt;=($Y31+$Z31*3)),($T31*(1+$Z$1)^($Z31*3))/$Z31,IF(AND($H31=1,BM$1&gt;($Y31+$Z31*3),BM$1&lt;=($Y31+$Z31*4)),($T31*(1+$Z$1)^($Z31*4))/$Z31,IF(AND($G31=1,BM$1&lt;=$N31),0,IF(AND($G31=1,BM$1&gt;$N31,BM$1&lt;=($Y31+$Z31)),-1*PMT(VLOOKUP($P31,'9 - Finance Strategy Parameters'!$B$3:$C$6,2)/12,$Z31*12,$M31),IF(AND($G31=1,BM$1&gt;($Y31+$Z31),BM$1&lt;=($Y31+$Z31*2)),-1*PMT(VLOOKUP($P31,'9 - Finance Strategy Parameters'!$B$3:$C$6,2)/12,$Z31*12,$M31*(1+$Z$1)^($Z31*2)),IF(AND($G31=1,BM$1&gt;($Y31+$Z31*2),BM$1&lt;=($Y31+$Z31*3)),-1*PMT(VLOOKUP($P31,'9 - Finance Strategy Parameters'!$B$3:$C$6,2)/12,$Z31*12,$M31*(1+$Z$1)^($Z31*3)),"FAILURE"))))))))))</f>
        <v>502.43067535924689</v>
      </c>
      <c r="BN31" s="159">
        <f>IF($F31=1,0,IF(AND($H31=1,BN$1&lt;=$Y31),$V31,IF(AND($H31=1,BN$1&gt;$Y31,BN$1&lt;=$Y31+$Z31),($T31*(1+$Z$1)^$Z31)/$Z31,IF(AND($H31=1,BN$1&gt;($Y31+$Z31),BN$1&lt;=($Y31+$Z31*2)),($T31*(1+$Z$1)^($Z31*2))/$Z31,IF(AND($H31=1,BN$1&gt;($Y31+$Z31*2),BN$1&lt;=($Y31+$Z31*3)),($T31*(1+$Z$1)^($Z31*3))/$Z31,IF(AND($H31=1,BN$1&gt;($Y31+$Z31*3),BN$1&lt;=($Y31+$Z31*4)),($T31*(1+$Z$1)^($Z31*4))/$Z31,IF(AND($G31=1,BN$1&lt;=$N31),0,IF(AND($G31=1,BN$1&gt;$N31,BN$1&lt;=($Y31+$Z31)),-1*PMT(VLOOKUP($P31,'9 - Finance Strategy Parameters'!$B$3:$C$6,2)/12,$Z31*12,$M31),IF(AND($G31=1,BN$1&gt;($Y31+$Z31),BN$1&lt;=($Y31+$Z31*2)),-1*PMT(VLOOKUP($P31,'9 - Finance Strategy Parameters'!$B$3:$C$6,2)/12,$Z31*12,$M31*(1+$Z$1)^($Z31*2)),IF(AND($G31=1,BN$1&gt;($Y31+$Z31*2),BN$1&lt;=($Y31+$Z31*3)),-1*PMT(VLOOKUP($P31,'9 - Finance Strategy Parameters'!$B$3:$C$6,2)/12,$Z31*12,$M31*(1+$Z$1)^($Z31*3)),"FAILURE"))))))))))</f>
        <v>502.43067535924689</v>
      </c>
      <c r="BO31" s="159">
        <f>IF($F31=1,0,IF(AND($H31=1,BO$1&lt;=$Y31),$V31,IF(AND($H31=1,BO$1&gt;$Y31,BO$1&lt;=$Y31+$Z31),($T31*(1+$Z$1)^$Z31)/$Z31,IF(AND($H31=1,BO$1&gt;($Y31+$Z31),BO$1&lt;=($Y31+$Z31*2)),($T31*(1+$Z$1)^($Z31*2))/$Z31,IF(AND($H31=1,BO$1&gt;($Y31+$Z31*2),BO$1&lt;=($Y31+$Z31*3)),($T31*(1+$Z$1)^($Z31*3))/$Z31,IF(AND($H31=1,BO$1&gt;($Y31+$Z31*3),BO$1&lt;=($Y31+$Z31*4)),($T31*(1+$Z$1)^($Z31*4))/$Z31,IF(AND($G31=1,BO$1&lt;=$N31),0,IF(AND($G31=1,BO$1&gt;$N31,BO$1&lt;=($Y31+$Z31)),-1*PMT(VLOOKUP($P31,'9 - Finance Strategy Parameters'!$B$3:$C$6,2)/12,$Z31*12,$M31),IF(AND($G31=1,BO$1&gt;($Y31+$Z31),BO$1&lt;=($Y31+$Z31*2)),-1*PMT(VLOOKUP($P31,'9 - Finance Strategy Parameters'!$B$3:$C$6,2)/12,$Z31*12,$M31*(1+$Z$1)^($Z31*2)),IF(AND($G31=1,BO$1&gt;($Y31+$Z31*2),BO$1&lt;=($Y31+$Z31*3)),-1*PMT(VLOOKUP($P31,'9 - Finance Strategy Parameters'!$B$3:$C$6,2)/12,$Z31*12,$M31*(1+$Z$1)^($Z31*3)),"FAILURE"))))))))))</f>
        <v>502.43067535924689</v>
      </c>
      <c r="BP31" s="159">
        <f>IF($F31=1,0,IF(AND($H31=1,BP$1&lt;=$Y31),$V31,IF(AND($H31=1,BP$1&gt;$Y31,BP$1&lt;=$Y31+$Z31),($T31*(1+$Z$1)^$Z31)/$Z31,IF(AND($H31=1,BP$1&gt;($Y31+$Z31),BP$1&lt;=($Y31+$Z31*2)),($T31*(1+$Z$1)^($Z31*2))/$Z31,IF(AND($H31=1,BP$1&gt;($Y31+$Z31*2),BP$1&lt;=($Y31+$Z31*3)),($T31*(1+$Z$1)^($Z31*3))/$Z31,IF(AND($H31=1,BP$1&gt;($Y31+$Z31*3),BP$1&lt;=($Y31+$Z31*4)),($T31*(1+$Z$1)^($Z31*4))/$Z31,IF(AND($G31=1,BP$1&lt;=$N31),0,IF(AND($G31=1,BP$1&gt;$N31,BP$1&lt;=($Y31+$Z31)),-1*PMT(VLOOKUP($P31,'9 - Finance Strategy Parameters'!$B$3:$C$6,2)/12,$Z31*12,$M31),IF(AND($G31=1,BP$1&gt;($Y31+$Z31),BP$1&lt;=($Y31+$Z31*2)),-1*PMT(VLOOKUP($P31,'9 - Finance Strategy Parameters'!$B$3:$C$6,2)/12,$Z31*12,$M31*(1+$Z$1)^($Z31*2)),IF(AND($G31=1,BP$1&gt;($Y31+$Z31*2),BP$1&lt;=($Y31+$Z31*3)),-1*PMT(VLOOKUP($P31,'9 - Finance Strategy Parameters'!$B$3:$C$6,2)/12,$Z31*12,$M31*(1+$Z$1)^($Z31*3)),"FAILURE"))))))))))</f>
        <v>502.43067535924689</v>
      </c>
      <c r="BQ31" s="159">
        <f>IF($F31=1,0,IF(AND($H31=1,BQ$1&lt;=$Y31),$V31,IF(AND($H31=1,BQ$1&gt;$Y31,BQ$1&lt;=$Y31+$Z31),($T31*(1+$Z$1)^$Z31)/$Z31,IF(AND($H31=1,BQ$1&gt;($Y31+$Z31),BQ$1&lt;=($Y31+$Z31*2)),($T31*(1+$Z$1)^($Z31*2))/$Z31,IF(AND($H31=1,BQ$1&gt;($Y31+$Z31*2),BQ$1&lt;=($Y31+$Z31*3)),($T31*(1+$Z$1)^($Z31*3))/$Z31,IF(AND($H31=1,BQ$1&gt;($Y31+$Z31*3),BQ$1&lt;=($Y31+$Z31*4)),($T31*(1+$Z$1)^($Z31*4))/$Z31,IF(AND($G31=1,BQ$1&lt;=$N31),0,IF(AND($G31=1,BQ$1&gt;$N31,BQ$1&lt;=($Y31+$Z31)),-1*PMT(VLOOKUP($P31,'9 - Finance Strategy Parameters'!$B$3:$C$6,2)/12,$Z31*12,$M31),IF(AND($G31=1,BQ$1&gt;($Y31+$Z31),BQ$1&lt;=($Y31+$Z31*2)),-1*PMT(VLOOKUP($P31,'9 - Finance Strategy Parameters'!$B$3:$C$6,2)/12,$Z31*12,$M31*(1+$Z$1)^($Z31*2)),IF(AND($G31=1,BQ$1&gt;($Y31+$Z31*2),BQ$1&lt;=($Y31+$Z31*3)),-1*PMT(VLOOKUP($P31,'9 - Finance Strategy Parameters'!$B$3:$C$6,2)/12,$Z31*12,$M31*(1+$Z$1)^($Z31*3)),"FAILURE"))))))))))</f>
        <v>502.43067535924689</v>
      </c>
      <c r="BR31" s="159">
        <f>IF($F31=1,0,IF(AND($H31=1,BR$1&lt;=$Y31),$V31,IF(AND($H31=1,BR$1&gt;$Y31,BR$1&lt;=$Y31+$Z31),($T31*(1+$Z$1)^$Z31)/$Z31,IF(AND($H31=1,BR$1&gt;($Y31+$Z31),BR$1&lt;=($Y31+$Z31*2)),($T31*(1+$Z$1)^($Z31*2))/$Z31,IF(AND($H31=1,BR$1&gt;($Y31+$Z31*2),BR$1&lt;=($Y31+$Z31*3)),($T31*(1+$Z$1)^($Z31*3))/$Z31,IF(AND($H31=1,BR$1&gt;($Y31+$Z31*3),BR$1&lt;=($Y31+$Z31*4)),($T31*(1+$Z$1)^($Z31*4))/$Z31,IF(AND($G31=1,BR$1&lt;=$N31),0,IF(AND($G31=1,BR$1&gt;$N31,BR$1&lt;=($Y31+$Z31)),-1*PMT(VLOOKUP($P31,'9 - Finance Strategy Parameters'!$B$3:$C$6,2)/12,$Z31*12,$M31),IF(AND($G31=1,BR$1&gt;($Y31+$Z31),BR$1&lt;=($Y31+$Z31*2)),-1*PMT(VLOOKUP($P31,'9 - Finance Strategy Parameters'!$B$3:$C$6,2)/12,$Z31*12,$M31*(1+$Z$1)^($Z31*2)),IF(AND($G31=1,BR$1&gt;($Y31+$Z31*2),BR$1&lt;=($Y31+$Z31*3)),-1*PMT(VLOOKUP($P31,'9 - Finance Strategy Parameters'!$B$3:$C$6,2)/12,$Z31*12,$M31*(1+$Z$1)^($Z31*3)),"FAILURE"))))))))))</f>
        <v>502.43067535924689</v>
      </c>
      <c r="BS31" s="159">
        <f>IF($F31=1,0,IF(AND($H31=1,BS$1&lt;=$Y31),$V31,IF(AND($H31=1,BS$1&gt;$Y31,BS$1&lt;=$Y31+$Z31),($T31*(1+$Z$1)^$Z31)/$Z31,IF(AND($H31=1,BS$1&gt;($Y31+$Z31),BS$1&lt;=($Y31+$Z31*2)),($T31*(1+$Z$1)^($Z31*2))/$Z31,IF(AND($H31=1,BS$1&gt;($Y31+$Z31*2),BS$1&lt;=($Y31+$Z31*3)),($T31*(1+$Z$1)^($Z31*3))/$Z31,IF(AND($H31=1,BS$1&gt;($Y31+$Z31*3),BS$1&lt;=($Y31+$Z31*4)),($T31*(1+$Z$1)^($Z31*4))/$Z31,IF(AND($G31=1,BS$1&lt;=$N31),0,IF(AND($G31=1,BS$1&gt;$N31,BS$1&lt;=($Y31+$Z31)),-1*PMT(VLOOKUP($P31,'9 - Finance Strategy Parameters'!$B$3:$C$6,2)/12,$Z31*12,$M31),IF(AND($G31=1,BS$1&gt;($Y31+$Z31),BS$1&lt;=($Y31+$Z31*2)),-1*PMT(VLOOKUP($P31,'9 - Finance Strategy Parameters'!$B$3:$C$6,2)/12,$Z31*12,$M31*(1+$Z$1)^($Z31*2)),IF(AND($G31=1,BS$1&gt;($Y31+$Z31*2),BS$1&lt;=($Y31+$Z31*3)),-1*PMT(VLOOKUP($P31,'9 - Finance Strategy Parameters'!$B$3:$C$6,2)/12,$Z31*12,$M31*(1+$Z$1)^($Z31*3)),"FAILURE"))))))))))</f>
        <v>502.43067535924689</v>
      </c>
      <c r="BT31" s="159">
        <f>IF($F31=1,0,IF(AND($H31=1,BT$1&lt;=$Y31),$V31,IF(AND($H31=1,BT$1&gt;$Y31,BT$1&lt;=$Y31+$Z31),($T31*(1+$Z$1)^$Z31)/$Z31,IF(AND($H31=1,BT$1&gt;($Y31+$Z31),BT$1&lt;=($Y31+$Z31*2)),($T31*(1+$Z$1)^($Z31*2))/$Z31,IF(AND($H31=1,BT$1&gt;($Y31+$Z31*2),BT$1&lt;=($Y31+$Z31*3)),($T31*(1+$Z$1)^($Z31*3))/$Z31,IF(AND($H31=1,BT$1&gt;($Y31+$Z31*3),BT$1&lt;=($Y31+$Z31*4)),($T31*(1+$Z$1)^($Z31*4))/$Z31,IF(AND($G31=1,BT$1&lt;=$N31),0,IF(AND($G31=1,BT$1&gt;$N31,BT$1&lt;=($Y31+$Z31)),-1*PMT(VLOOKUP($P31,'9 - Finance Strategy Parameters'!$B$3:$C$6,2)/12,$Z31*12,$M31),IF(AND($G31=1,BT$1&gt;($Y31+$Z31),BT$1&lt;=($Y31+$Z31*2)),-1*PMT(VLOOKUP($P31,'9 - Finance Strategy Parameters'!$B$3:$C$6,2)/12,$Z31*12,$M31*(1+$Z$1)^($Z31*2)),IF(AND($G31=1,BT$1&gt;($Y31+$Z31*2),BT$1&lt;=($Y31+$Z31*3)),-1*PMT(VLOOKUP($P31,'9 - Finance Strategy Parameters'!$B$3:$C$6,2)/12,$Z31*12,$M31*(1+$Z$1)^($Z31*3)),"FAILURE"))))))))))</f>
        <v>502.43067535924689</v>
      </c>
    </row>
    <row r="32" spans="1:72" ht="30" x14ac:dyDescent="0.25">
      <c r="A32" s="10" t="s">
        <v>34</v>
      </c>
      <c r="B32" s="138">
        <f>INDEX('8-Choosing Asset Strategies'!$B$4:$B$101,MATCH('9 - Financing Strategy'!C32,'8-Choosing Asset Strategies'!$C$4:$C$101,0))</f>
        <v>1</v>
      </c>
      <c r="C32" s="28" t="s">
        <v>149</v>
      </c>
      <c r="D32" s="13" t="str">
        <f>IF(INDEX('8-Choosing Asset Strategies'!$CW$4:$CW$101,MATCH($C32,'8-Choosing Asset Strategies'!$C$4:$C$101,0))=0,"",INDEX('8-Choosing Asset Strategies'!$CW$4:$CW$101,MATCH(C32,'8-Choosing Asset Strategies'!$C$4:$C$101,0)))</f>
        <v>Should be upgraded to 6" line</v>
      </c>
      <c r="E32" s="27"/>
      <c r="F32" s="138"/>
      <c r="G32" s="138">
        <v>1</v>
      </c>
      <c r="H32" s="138"/>
      <c r="J32" s="143" t="str">
        <f>IF(F32=1,ROUND(INDEX('8-Choosing Asset Strategies'!$DL$4:$DL$101,MATCH($C32,'8-Choosing Asset Strategies'!$C$4:$C$101,0)),2),"")</f>
        <v/>
      </c>
      <c r="K32" s="12" t="str">
        <f>IF(F32=1,ROUND(INDEX('8-Choosing Asset Strategies'!$DC$4:$DC$101,MATCH($C32,'8-Choosing Asset Strategies'!$C$4:$C$101,0)),2),"")</f>
        <v/>
      </c>
      <c r="L32" s="12"/>
      <c r="M32" s="143">
        <f>IF(G32=1,ROUND(INDEX('8-Choosing Asset Strategies'!$DL$4:$DL$101,MATCH($C32,'8-Choosing Asset Strategies'!$C$4:$C$101,0)),2),"")</f>
        <v>149368.74</v>
      </c>
      <c r="N32" s="12">
        <f>IF(G32=1,ROUND(INDEX('8-Choosing Asset Strategies'!$DC$4:$DC$101,MATCH($C32,'8-Choosing Asset Strategies'!$C$4:$C$101,0)),2),"")</f>
        <v>15</v>
      </c>
      <c r="O32" s="12">
        <f>IF(G32="","",INDEX('9 - Finance Strategy Parameters'!$H$3:$H$9,MATCH(B32,'9 - Finance Strategy Parameters'!$F$3:$F$9,0)))</f>
        <v>20</v>
      </c>
      <c r="P32" s="12" t="s">
        <v>313</v>
      </c>
      <c r="Q32" s="144">
        <f>IFERROR((M32*INDEX('9 - Finance Strategy Parameters'!$C$3:$C$6,MATCH(P32,'9 - Finance Strategy Parameters'!$B$3:$B$6,0))/12*(1+INDEX('9 - Finance Strategy Parameters'!$C$3:$C$6,MATCH(P32,'9 - Finance Strategy Parameters'!$B$3:$B$6,0))/12)^(O32*12))/((1+INDEX('9 - Finance Strategy Parameters'!$C$3:$C$6,MATCH(P32,'9 - Finance Strategy Parameters'!$B$3:$B$6,0))/12)^(O32*12)-1),"")</f>
        <v>791.50927454575265</v>
      </c>
      <c r="R32" s="144">
        <f t="shared" si="3"/>
        <v>9498.1112945490313</v>
      </c>
      <c r="S32" s="12"/>
      <c r="T32" s="143" t="str">
        <f>IF(H32=1,ROUND(INDEX('8-Choosing Asset Strategies'!$DL$4:$DL$101,MATCH($C32,'8-Choosing Asset Strategies'!$C$4:$C$101,0)),2),"")</f>
        <v/>
      </c>
      <c r="U32" s="145" t="str">
        <f>IF(H32=1,ROUND(INDEX('8-Choosing Asset Strategies'!$DC$4:$DC$101,MATCH($C32,'8-Choosing Asset Strategies'!$C$4:$C$101,0)),2),"")</f>
        <v/>
      </c>
      <c r="V32" s="101" t="str">
        <f t="shared" si="1"/>
        <v/>
      </c>
      <c r="W32" s="155" t="str">
        <f t="shared" si="2"/>
        <v/>
      </c>
      <c r="Y32">
        <f>INDEX('8-Choosing Asset Strategies'!$DC$4:$DC$101,MATCH(C32,'8-Choosing Asset Strategies'!$C$4:$C$101,0))</f>
        <v>15</v>
      </c>
      <c r="Z32">
        <f>INDEX('8-Choosing Asset Strategies'!$DA$4:$DA$101,MATCH(C32,'8-Choosing Asset Strategies'!$C$4:$C$101,0))</f>
        <v>35</v>
      </c>
      <c r="AB32" s="159">
        <f>IF($F32=1,0,IF(AND($H32=1,AB$1&lt;=$Y32),$V32,IF(AND($H32=1,AB$1&gt;$Y32,AB$1&lt;=$Y32+$Z32),($T32*(1+$Z$1)^$Z32)/$Z32,IF(AND($H32=1,AB$1&gt;($Y32+$Z32),AB$1&lt;=($Y32+$Z32*2)),($T32*(1+$Z$1)^($Z32*2))/$Z32,IF(AND($H32=1,AB$1&gt;($Y32+$Z32*2),AB$1&lt;=($Y32+$Z32*3)),($T32*(1+$Z$1)^($Z32*3))/$Z32,IF(AND($H32=1,AB$1&gt;($Y32+$Z32*3),AB$1&lt;=($Y32+$Z32*4)),($T32*(1+$Z$1)^($Z32*4))/$Z32,IF(AND($G32=1,AB$1&lt;=$N32),0,IF(AND($G32=1,AB$1&gt;$N32,AB$1&lt;=($Y32+$Z32)),-1*PMT(VLOOKUP($P32,'9 - Finance Strategy Parameters'!$B$3:$C$6,2)/12,$Z32*12,$M32),IF(AND($G32=1,AB$1&gt;($Y32+$Z32),AB$1&lt;=($Y32+$Z32*2)),-1*PMT(VLOOKUP($P32,'9 - Finance Strategy Parameters'!$B$3:$C$6,2)/12,$Z32*12,$M32*(1+$Z$1)^($Z32*2)),IF(AND($G32=1,AB$1&gt;($Y32+$Z32*2),AB$1&lt;=($Y32+$Z32*3)),-1*PMT(VLOOKUP($P32,'9 - Finance Strategy Parameters'!$B$3:$C$6,2)/12,$Z32*12,$M32*(1+$Z$1)^($Z32*3)),"FAILURE"))))))))))</f>
        <v>0</v>
      </c>
      <c r="AC32" s="159">
        <f>IF($F32=1,0,IF(AND($H32=1,AC$1&lt;=$Y32),$V32,IF(AND($H32=1,AC$1&gt;$Y32,AC$1&lt;=$Y32+$Z32),($T32*(1+$Z$1)^$Z32)/$Z32,IF(AND($H32=1,AC$1&gt;($Y32+$Z32),AC$1&lt;=($Y32+$Z32*2)),($T32*(1+$Z$1)^($Z32*2))/$Z32,IF(AND($H32=1,AC$1&gt;($Y32+$Z32*2),AC$1&lt;=($Y32+$Z32*3)),($T32*(1+$Z$1)^($Z32*3))/$Z32,IF(AND($H32=1,AC$1&gt;($Y32+$Z32*3),AC$1&lt;=($Y32+$Z32*4)),($T32*(1+$Z$1)^($Z32*4))/$Z32,IF(AND($G32=1,AC$1&lt;=$N32),0,IF(AND($G32=1,AC$1&gt;$N32,AC$1&lt;=($Y32+$Z32)),-1*PMT(VLOOKUP($P32,'9 - Finance Strategy Parameters'!$B$3:$C$6,2)/12,$Z32*12,$M32),IF(AND($G32=1,AC$1&gt;($Y32+$Z32),AC$1&lt;=($Y32+$Z32*2)),-1*PMT(VLOOKUP($P32,'9 - Finance Strategy Parameters'!$B$3:$C$6,2)/12,$Z32*12,$M32*(1+$Z$1)^($Z32*2)),IF(AND($G32=1,AC$1&gt;($Y32+$Z32*2),AC$1&lt;=($Y32+$Z32*3)),-1*PMT(VLOOKUP($P32,'9 - Finance Strategy Parameters'!$B$3:$C$6,2)/12,$Z32*12,$M32*(1+$Z$1)^($Z32*3)),"FAILURE"))))))))))</f>
        <v>0</v>
      </c>
      <c r="AD32" s="159">
        <f>IF($F32=1,0,IF(AND($H32=1,AD$1&lt;=$Y32),$V32,IF(AND($H32=1,AD$1&gt;$Y32,AD$1&lt;=$Y32+$Z32),($T32*(1+$Z$1)^$Z32)/$Z32,IF(AND($H32=1,AD$1&gt;($Y32+$Z32),AD$1&lt;=($Y32+$Z32*2)),($T32*(1+$Z$1)^($Z32*2))/$Z32,IF(AND($H32=1,AD$1&gt;($Y32+$Z32*2),AD$1&lt;=($Y32+$Z32*3)),($T32*(1+$Z$1)^($Z32*3))/$Z32,IF(AND($H32=1,AD$1&gt;($Y32+$Z32*3),AD$1&lt;=($Y32+$Z32*4)),($T32*(1+$Z$1)^($Z32*4))/$Z32,IF(AND($G32=1,AD$1&lt;=$N32),0,IF(AND($G32=1,AD$1&gt;$N32,AD$1&lt;=($Y32+$Z32)),-1*PMT(VLOOKUP($P32,'9 - Finance Strategy Parameters'!$B$3:$C$6,2)/12,$Z32*12,$M32),IF(AND($G32=1,AD$1&gt;($Y32+$Z32),AD$1&lt;=($Y32+$Z32*2)),-1*PMT(VLOOKUP($P32,'9 - Finance Strategy Parameters'!$B$3:$C$6,2)/12,$Z32*12,$M32*(1+$Z$1)^($Z32*2)),IF(AND($G32=1,AD$1&gt;($Y32+$Z32*2),AD$1&lt;=($Y32+$Z32*3)),-1*PMT(VLOOKUP($P32,'9 - Finance Strategy Parameters'!$B$3:$C$6,2)/12,$Z32*12,$M32*(1+$Z$1)^($Z32*3)),"FAILURE"))))))))))</f>
        <v>0</v>
      </c>
      <c r="AE32" s="159">
        <f>IF($F32=1,0,IF(AND($H32=1,AE$1&lt;=$Y32),$V32,IF(AND($H32=1,AE$1&gt;$Y32,AE$1&lt;=$Y32+$Z32),($T32*(1+$Z$1)^$Z32)/$Z32,IF(AND($H32=1,AE$1&gt;($Y32+$Z32),AE$1&lt;=($Y32+$Z32*2)),($T32*(1+$Z$1)^($Z32*2))/$Z32,IF(AND($H32=1,AE$1&gt;($Y32+$Z32*2),AE$1&lt;=($Y32+$Z32*3)),($T32*(1+$Z$1)^($Z32*3))/$Z32,IF(AND($H32=1,AE$1&gt;($Y32+$Z32*3),AE$1&lt;=($Y32+$Z32*4)),($T32*(1+$Z$1)^($Z32*4))/$Z32,IF(AND($G32=1,AE$1&lt;=$N32),0,IF(AND($G32=1,AE$1&gt;$N32,AE$1&lt;=($Y32+$Z32)),-1*PMT(VLOOKUP($P32,'9 - Finance Strategy Parameters'!$B$3:$C$6,2)/12,$Z32*12,$M32),IF(AND($G32=1,AE$1&gt;($Y32+$Z32),AE$1&lt;=($Y32+$Z32*2)),-1*PMT(VLOOKUP($P32,'9 - Finance Strategy Parameters'!$B$3:$C$6,2)/12,$Z32*12,$M32*(1+$Z$1)^($Z32*2)),IF(AND($G32=1,AE$1&gt;($Y32+$Z32*2),AE$1&lt;=($Y32+$Z32*3)),-1*PMT(VLOOKUP($P32,'9 - Finance Strategy Parameters'!$B$3:$C$6,2)/12,$Z32*12,$M32*(1+$Z$1)^($Z32*3)),"FAILURE"))))))))))</f>
        <v>0</v>
      </c>
      <c r="AF32" s="159">
        <f>IF($F32=1,0,IF(AND($H32=1,AF$1&lt;=$Y32),$V32,IF(AND($H32=1,AF$1&gt;$Y32,AF$1&lt;=$Y32+$Z32),($T32*(1+$Z$1)^$Z32)/$Z32,IF(AND($H32=1,AF$1&gt;($Y32+$Z32),AF$1&lt;=($Y32+$Z32*2)),($T32*(1+$Z$1)^($Z32*2))/$Z32,IF(AND($H32=1,AF$1&gt;($Y32+$Z32*2),AF$1&lt;=($Y32+$Z32*3)),($T32*(1+$Z$1)^($Z32*3))/$Z32,IF(AND($H32=1,AF$1&gt;($Y32+$Z32*3),AF$1&lt;=($Y32+$Z32*4)),($T32*(1+$Z$1)^($Z32*4))/$Z32,IF(AND($G32=1,AF$1&lt;=$N32),0,IF(AND($G32=1,AF$1&gt;$N32,AF$1&lt;=($Y32+$Z32)),-1*PMT(VLOOKUP($P32,'9 - Finance Strategy Parameters'!$B$3:$C$6,2)/12,$Z32*12,$M32),IF(AND($G32=1,AF$1&gt;($Y32+$Z32),AF$1&lt;=($Y32+$Z32*2)),-1*PMT(VLOOKUP($P32,'9 - Finance Strategy Parameters'!$B$3:$C$6,2)/12,$Z32*12,$M32*(1+$Z$1)^($Z32*2)),IF(AND($G32=1,AF$1&gt;($Y32+$Z32*2),AF$1&lt;=($Y32+$Z32*3)),-1*PMT(VLOOKUP($P32,'9 - Finance Strategy Parameters'!$B$3:$C$6,2)/12,$Z32*12,$M32*(1+$Z$1)^($Z32*3)),"FAILURE"))))))))))</f>
        <v>0</v>
      </c>
      <c r="AG32" s="159">
        <f>IF($F32=1,0,IF(AND($H32=1,AG$1&lt;=$Y32),$V32,IF(AND($H32=1,AG$1&gt;$Y32,AG$1&lt;=$Y32+$Z32),($T32*(1+$Z$1)^$Z32)/$Z32,IF(AND($H32=1,AG$1&gt;($Y32+$Z32),AG$1&lt;=($Y32+$Z32*2)),($T32*(1+$Z$1)^($Z32*2))/$Z32,IF(AND($H32=1,AG$1&gt;($Y32+$Z32*2),AG$1&lt;=($Y32+$Z32*3)),($T32*(1+$Z$1)^($Z32*3))/$Z32,IF(AND($H32=1,AG$1&gt;($Y32+$Z32*3),AG$1&lt;=($Y32+$Z32*4)),($T32*(1+$Z$1)^($Z32*4))/$Z32,IF(AND($G32=1,AG$1&lt;=$N32),0,IF(AND($G32=1,AG$1&gt;$N32,AG$1&lt;=($Y32+$Z32)),-1*PMT(VLOOKUP($P32,'9 - Finance Strategy Parameters'!$B$3:$C$6,2)/12,$Z32*12,$M32),IF(AND($G32=1,AG$1&gt;($Y32+$Z32),AG$1&lt;=($Y32+$Z32*2)),-1*PMT(VLOOKUP($P32,'9 - Finance Strategy Parameters'!$B$3:$C$6,2)/12,$Z32*12,$M32*(1+$Z$1)^($Z32*2)),IF(AND($G32=1,AG$1&gt;($Y32+$Z32*2),AG$1&lt;=($Y32+$Z32*3)),-1*PMT(VLOOKUP($P32,'9 - Finance Strategy Parameters'!$B$3:$C$6,2)/12,$Z32*12,$M32*(1+$Z$1)^($Z32*3)),"FAILURE"))))))))))</f>
        <v>0</v>
      </c>
      <c r="AH32" s="159">
        <f>IF($F32=1,0,IF(AND($H32=1,AH$1&lt;=$Y32),$V32,IF(AND($H32=1,AH$1&gt;$Y32,AH$1&lt;=$Y32+$Z32),($T32*(1+$Z$1)^$Z32)/$Z32,IF(AND($H32=1,AH$1&gt;($Y32+$Z32),AH$1&lt;=($Y32+$Z32*2)),($T32*(1+$Z$1)^($Z32*2))/$Z32,IF(AND($H32=1,AH$1&gt;($Y32+$Z32*2),AH$1&lt;=($Y32+$Z32*3)),($T32*(1+$Z$1)^($Z32*3))/$Z32,IF(AND($H32=1,AH$1&gt;($Y32+$Z32*3),AH$1&lt;=($Y32+$Z32*4)),($T32*(1+$Z$1)^($Z32*4))/$Z32,IF(AND($G32=1,AH$1&lt;=$N32),0,IF(AND($G32=1,AH$1&gt;$N32,AH$1&lt;=($Y32+$Z32)),-1*PMT(VLOOKUP($P32,'9 - Finance Strategy Parameters'!$B$3:$C$6,2)/12,$Z32*12,$M32),IF(AND($G32=1,AH$1&gt;($Y32+$Z32),AH$1&lt;=($Y32+$Z32*2)),-1*PMT(VLOOKUP($P32,'9 - Finance Strategy Parameters'!$B$3:$C$6,2)/12,$Z32*12,$M32*(1+$Z$1)^($Z32*2)),IF(AND($G32=1,AH$1&gt;($Y32+$Z32*2),AH$1&lt;=($Y32+$Z32*3)),-1*PMT(VLOOKUP($P32,'9 - Finance Strategy Parameters'!$B$3:$C$6,2)/12,$Z32*12,$M32*(1+$Z$1)^($Z32*3)),"FAILURE"))))))))))</f>
        <v>0</v>
      </c>
      <c r="AI32" s="159">
        <f>IF($F32=1,0,IF(AND($H32=1,AI$1&lt;=$Y32),$V32,IF(AND($H32=1,AI$1&gt;$Y32,AI$1&lt;=$Y32+$Z32),($T32*(1+$Z$1)^$Z32)/$Z32,IF(AND($H32=1,AI$1&gt;($Y32+$Z32),AI$1&lt;=($Y32+$Z32*2)),($T32*(1+$Z$1)^($Z32*2))/$Z32,IF(AND($H32=1,AI$1&gt;($Y32+$Z32*2),AI$1&lt;=($Y32+$Z32*3)),($T32*(1+$Z$1)^($Z32*3))/$Z32,IF(AND($H32=1,AI$1&gt;($Y32+$Z32*3),AI$1&lt;=($Y32+$Z32*4)),($T32*(1+$Z$1)^($Z32*4))/$Z32,IF(AND($G32=1,AI$1&lt;=$N32),0,IF(AND($G32=1,AI$1&gt;$N32,AI$1&lt;=($Y32+$Z32)),-1*PMT(VLOOKUP($P32,'9 - Finance Strategy Parameters'!$B$3:$C$6,2)/12,$Z32*12,$M32),IF(AND($G32=1,AI$1&gt;($Y32+$Z32),AI$1&lt;=($Y32+$Z32*2)),-1*PMT(VLOOKUP($P32,'9 - Finance Strategy Parameters'!$B$3:$C$6,2)/12,$Z32*12,$M32*(1+$Z$1)^($Z32*2)),IF(AND($G32=1,AI$1&gt;($Y32+$Z32*2),AI$1&lt;=($Y32+$Z32*3)),-1*PMT(VLOOKUP($P32,'9 - Finance Strategy Parameters'!$B$3:$C$6,2)/12,$Z32*12,$M32*(1+$Z$1)^($Z32*3)),"FAILURE"))))))))))</f>
        <v>0</v>
      </c>
      <c r="AJ32" s="159">
        <f>IF($F32=1,0,IF(AND($H32=1,AJ$1&lt;=$Y32),$V32,IF(AND($H32=1,AJ$1&gt;$Y32,AJ$1&lt;=$Y32+$Z32),($T32*(1+$Z$1)^$Z32)/$Z32,IF(AND($H32=1,AJ$1&gt;($Y32+$Z32),AJ$1&lt;=($Y32+$Z32*2)),($T32*(1+$Z$1)^($Z32*2))/$Z32,IF(AND($H32=1,AJ$1&gt;($Y32+$Z32*2),AJ$1&lt;=($Y32+$Z32*3)),($T32*(1+$Z$1)^($Z32*3))/$Z32,IF(AND($H32=1,AJ$1&gt;($Y32+$Z32*3),AJ$1&lt;=($Y32+$Z32*4)),($T32*(1+$Z$1)^($Z32*4))/$Z32,IF(AND($G32=1,AJ$1&lt;=$N32),0,IF(AND($G32=1,AJ$1&gt;$N32,AJ$1&lt;=($Y32+$Z32)),-1*PMT(VLOOKUP($P32,'9 - Finance Strategy Parameters'!$B$3:$C$6,2)/12,$Z32*12,$M32),IF(AND($G32=1,AJ$1&gt;($Y32+$Z32),AJ$1&lt;=($Y32+$Z32*2)),-1*PMT(VLOOKUP($P32,'9 - Finance Strategy Parameters'!$B$3:$C$6,2)/12,$Z32*12,$M32*(1+$Z$1)^($Z32*2)),IF(AND($G32=1,AJ$1&gt;($Y32+$Z32*2),AJ$1&lt;=($Y32+$Z32*3)),-1*PMT(VLOOKUP($P32,'9 - Finance Strategy Parameters'!$B$3:$C$6,2)/12,$Z32*12,$M32*(1+$Z$1)^($Z32*3)),"FAILURE"))))))))))</f>
        <v>0</v>
      </c>
      <c r="AK32" s="159">
        <f>IF($F32=1,0,IF(AND($H32=1,AK$1&lt;=$Y32),$V32,IF(AND($H32=1,AK$1&gt;$Y32,AK$1&lt;=$Y32+$Z32),($T32*(1+$Z$1)^$Z32)/$Z32,IF(AND($H32=1,AK$1&gt;($Y32+$Z32),AK$1&lt;=($Y32+$Z32*2)),($T32*(1+$Z$1)^($Z32*2))/$Z32,IF(AND($H32=1,AK$1&gt;($Y32+$Z32*2),AK$1&lt;=($Y32+$Z32*3)),($T32*(1+$Z$1)^($Z32*3))/$Z32,IF(AND($H32=1,AK$1&gt;($Y32+$Z32*3),AK$1&lt;=($Y32+$Z32*4)),($T32*(1+$Z$1)^($Z32*4))/$Z32,IF(AND($G32=1,AK$1&lt;=$N32),0,IF(AND($G32=1,AK$1&gt;$N32,AK$1&lt;=($Y32+$Z32)),-1*PMT(VLOOKUP($P32,'9 - Finance Strategy Parameters'!$B$3:$C$6,2)/12,$Z32*12,$M32),IF(AND($G32=1,AK$1&gt;($Y32+$Z32),AK$1&lt;=($Y32+$Z32*2)),-1*PMT(VLOOKUP($P32,'9 - Finance Strategy Parameters'!$B$3:$C$6,2)/12,$Z32*12,$M32*(1+$Z$1)^($Z32*2)),IF(AND($G32=1,AK$1&gt;($Y32+$Z32*2),AK$1&lt;=($Y32+$Z32*3)),-1*PMT(VLOOKUP($P32,'9 - Finance Strategy Parameters'!$B$3:$C$6,2)/12,$Z32*12,$M32*(1+$Z$1)^($Z32*3)),"FAILURE"))))))))))</f>
        <v>0</v>
      </c>
      <c r="AL32" s="159">
        <f>IF($F32=1,0,IF(AND($H32=1,AL$1&lt;=$Y32),$V32,IF(AND($H32=1,AL$1&gt;$Y32,AL$1&lt;=$Y32+$Z32),($T32*(1+$Z$1)^$Z32)/$Z32,IF(AND($H32=1,AL$1&gt;($Y32+$Z32),AL$1&lt;=($Y32+$Z32*2)),($T32*(1+$Z$1)^($Z32*2))/$Z32,IF(AND($H32=1,AL$1&gt;($Y32+$Z32*2),AL$1&lt;=($Y32+$Z32*3)),($T32*(1+$Z$1)^($Z32*3))/$Z32,IF(AND($H32=1,AL$1&gt;($Y32+$Z32*3),AL$1&lt;=($Y32+$Z32*4)),($T32*(1+$Z$1)^($Z32*4))/$Z32,IF(AND($G32=1,AL$1&lt;=$N32),0,IF(AND($G32=1,AL$1&gt;$N32,AL$1&lt;=($Y32+$Z32)),-1*PMT(VLOOKUP($P32,'9 - Finance Strategy Parameters'!$B$3:$C$6,2)/12,$Z32*12,$M32),IF(AND($G32=1,AL$1&gt;($Y32+$Z32),AL$1&lt;=($Y32+$Z32*2)),-1*PMT(VLOOKUP($P32,'9 - Finance Strategy Parameters'!$B$3:$C$6,2)/12,$Z32*12,$M32*(1+$Z$1)^($Z32*2)),IF(AND($G32=1,AL$1&gt;($Y32+$Z32*2),AL$1&lt;=($Y32+$Z32*3)),-1*PMT(VLOOKUP($P32,'9 - Finance Strategy Parameters'!$B$3:$C$6,2)/12,$Z32*12,$M32*(1+$Z$1)^($Z32*3)),"FAILURE"))))))))))</f>
        <v>0</v>
      </c>
      <c r="AM32" s="159">
        <f>IF($F32=1,0,IF(AND($H32=1,AM$1&lt;=$Y32),$V32,IF(AND($H32=1,AM$1&gt;$Y32,AM$1&lt;=$Y32+$Z32),($T32*(1+$Z$1)^$Z32)/$Z32,IF(AND($H32=1,AM$1&gt;($Y32+$Z32),AM$1&lt;=($Y32+$Z32*2)),($T32*(1+$Z$1)^($Z32*2))/$Z32,IF(AND($H32=1,AM$1&gt;($Y32+$Z32*2),AM$1&lt;=($Y32+$Z32*3)),($T32*(1+$Z$1)^($Z32*3))/$Z32,IF(AND($H32=1,AM$1&gt;($Y32+$Z32*3),AM$1&lt;=($Y32+$Z32*4)),($T32*(1+$Z$1)^($Z32*4))/$Z32,IF(AND($G32=1,AM$1&lt;=$N32),0,IF(AND($G32=1,AM$1&gt;$N32,AM$1&lt;=($Y32+$Z32)),-1*PMT(VLOOKUP($P32,'9 - Finance Strategy Parameters'!$B$3:$C$6,2)/12,$Z32*12,$M32),IF(AND($G32=1,AM$1&gt;($Y32+$Z32),AM$1&lt;=($Y32+$Z32*2)),-1*PMT(VLOOKUP($P32,'9 - Finance Strategy Parameters'!$B$3:$C$6,2)/12,$Z32*12,$M32*(1+$Z$1)^($Z32*2)),IF(AND($G32=1,AM$1&gt;($Y32+$Z32*2),AM$1&lt;=($Y32+$Z32*3)),-1*PMT(VLOOKUP($P32,'9 - Finance Strategy Parameters'!$B$3:$C$6,2)/12,$Z32*12,$M32*(1+$Z$1)^($Z32*3)),"FAILURE"))))))))))</f>
        <v>0</v>
      </c>
      <c r="AN32" s="159">
        <f>IF($F32=1,0,IF(AND($H32=1,AN$1&lt;=$Y32),$V32,IF(AND($H32=1,AN$1&gt;$Y32,AN$1&lt;=$Y32+$Z32),($T32*(1+$Z$1)^$Z32)/$Z32,IF(AND($H32=1,AN$1&gt;($Y32+$Z32),AN$1&lt;=($Y32+$Z32*2)),($T32*(1+$Z$1)^($Z32*2))/$Z32,IF(AND($H32=1,AN$1&gt;($Y32+$Z32*2),AN$1&lt;=($Y32+$Z32*3)),($T32*(1+$Z$1)^($Z32*3))/$Z32,IF(AND($H32=1,AN$1&gt;($Y32+$Z32*3),AN$1&lt;=($Y32+$Z32*4)),($T32*(1+$Z$1)^($Z32*4))/$Z32,IF(AND($G32=1,AN$1&lt;=$N32),0,IF(AND($G32=1,AN$1&gt;$N32,AN$1&lt;=($Y32+$Z32)),-1*PMT(VLOOKUP($P32,'9 - Finance Strategy Parameters'!$B$3:$C$6,2)/12,$Z32*12,$M32),IF(AND($G32=1,AN$1&gt;($Y32+$Z32),AN$1&lt;=($Y32+$Z32*2)),-1*PMT(VLOOKUP($P32,'9 - Finance Strategy Parameters'!$B$3:$C$6,2)/12,$Z32*12,$M32*(1+$Z$1)^($Z32*2)),IF(AND($G32=1,AN$1&gt;($Y32+$Z32*2),AN$1&lt;=($Y32+$Z32*3)),-1*PMT(VLOOKUP($P32,'9 - Finance Strategy Parameters'!$B$3:$C$6,2)/12,$Z32*12,$M32*(1+$Z$1)^($Z32*3)),"FAILURE"))))))))))</f>
        <v>0</v>
      </c>
      <c r="AO32" s="159">
        <f>IF($F32=1,0,IF(AND($H32=1,AO$1&lt;=$Y32),$V32,IF(AND($H32=1,AO$1&gt;$Y32,AO$1&lt;=$Y32+$Z32),($T32*(1+$Z$1)^$Z32)/$Z32,IF(AND($H32=1,AO$1&gt;($Y32+$Z32),AO$1&lt;=($Y32+$Z32*2)),($T32*(1+$Z$1)^($Z32*2))/$Z32,IF(AND($H32=1,AO$1&gt;($Y32+$Z32*2),AO$1&lt;=($Y32+$Z32*3)),($T32*(1+$Z$1)^($Z32*3))/$Z32,IF(AND($H32=1,AO$1&gt;($Y32+$Z32*3),AO$1&lt;=($Y32+$Z32*4)),($T32*(1+$Z$1)^($Z32*4))/$Z32,IF(AND($G32=1,AO$1&lt;=$N32),0,IF(AND($G32=1,AO$1&gt;$N32,AO$1&lt;=($Y32+$Z32)),-1*PMT(VLOOKUP($P32,'9 - Finance Strategy Parameters'!$B$3:$C$6,2)/12,$Z32*12,$M32),IF(AND($G32=1,AO$1&gt;($Y32+$Z32),AO$1&lt;=($Y32+$Z32*2)),-1*PMT(VLOOKUP($P32,'9 - Finance Strategy Parameters'!$B$3:$C$6,2)/12,$Z32*12,$M32*(1+$Z$1)^($Z32*2)),IF(AND($G32=1,AO$1&gt;($Y32+$Z32*2),AO$1&lt;=($Y32+$Z32*3)),-1*PMT(VLOOKUP($P32,'9 - Finance Strategy Parameters'!$B$3:$C$6,2)/12,$Z32*12,$M32*(1+$Z$1)^($Z32*3)),"FAILURE"))))))))))</f>
        <v>0</v>
      </c>
      <c r="AP32" s="159">
        <f>IF($F32=1,0,IF(AND($H32=1,AP$1&lt;=$Y32),$V32,IF(AND($H32=1,AP$1&gt;$Y32,AP$1&lt;=$Y32+$Z32),($T32*(1+$Z$1)^$Z32)/$Z32,IF(AND($H32=1,AP$1&gt;($Y32+$Z32),AP$1&lt;=($Y32+$Z32*2)),($T32*(1+$Z$1)^($Z32*2))/$Z32,IF(AND($H32=1,AP$1&gt;($Y32+$Z32*2),AP$1&lt;=($Y32+$Z32*3)),($T32*(1+$Z$1)^($Z32*3))/$Z32,IF(AND($H32=1,AP$1&gt;($Y32+$Z32*3),AP$1&lt;=($Y32+$Z32*4)),($T32*(1+$Z$1)^($Z32*4))/$Z32,IF(AND($G32=1,AP$1&lt;=$N32),0,IF(AND($G32=1,AP$1&gt;$N32,AP$1&lt;=($Y32+$Z32)),-1*PMT(VLOOKUP($P32,'9 - Finance Strategy Parameters'!$B$3:$C$6,2)/12,$Z32*12,$M32),IF(AND($G32=1,AP$1&gt;($Y32+$Z32),AP$1&lt;=($Y32+$Z32*2)),-1*PMT(VLOOKUP($P32,'9 - Finance Strategy Parameters'!$B$3:$C$6,2)/12,$Z32*12,$M32*(1+$Z$1)^($Z32*2)),IF(AND($G32=1,AP$1&gt;($Y32+$Z32*2),AP$1&lt;=($Y32+$Z32*3)),-1*PMT(VLOOKUP($P32,'9 - Finance Strategy Parameters'!$B$3:$C$6,2)/12,$Z32*12,$M32*(1+$Z$1)^($Z32*3)),"FAILURE"))))))))))</f>
        <v>0</v>
      </c>
      <c r="AQ32" s="159">
        <f>IF($F32=1,0,IF(AND($H32=1,AQ$1&lt;=$Y32),$V32,IF(AND($H32=1,AQ$1&gt;$Y32,AQ$1&lt;=$Y32+$Z32),($T32*(1+$Z$1)^$Z32)/$Z32,IF(AND($H32=1,AQ$1&gt;($Y32+$Z32),AQ$1&lt;=($Y32+$Z32*2)),($T32*(1+$Z$1)^($Z32*2))/$Z32,IF(AND($H32=1,AQ$1&gt;($Y32+$Z32*2),AQ$1&lt;=($Y32+$Z32*3)),($T32*(1+$Z$1)^($Z32*3))/$Z32,IF(AND($H32=1,AQ$1&gt;($Y32+$Z32*3),AQ$1&lt;=($Y32+$Z32*4)),($T32*(1+$Z$1)^($Z32*4))/$Z32,IF(AND($G32=1,AQ$1&lt;=$N32),0,IF(AND($G32=1,AQ$1&gt;$N32,AQ$1&lt;=($Y32+$Z32)),-1*PMT(VLOOKUP($P32,'9 - Finance Strategy Parameters'!$B$3:$C$6,2)/12,$Z32*12,$M32),IF(AND($G32=1,AQ$1&gt;($Y32+$Z32),AQ$1&lt;=($Y32+$Z32*2)),-1*PMT(VLOOKUP($P32,'9 - Finance Strategy Parameters'!$B$3:$C$6,2)/12,$Z32*12,$M32*(1+$Z$1)^($Z32*2)),IF(AND($G32=1,AQ$1&gt;($Y32+$Z32*2),AQ$1&lt;=($Y32+$Z32*3)),-1*PMT(VLOOKUP($P32,'9 - Finance Strategy Parameters'!$B$3:$C$6,2)/12,$Z32*12,$M32*(1+$Z$1)^($Z32*3)),"FAILURE"))))))))))</f>
        <v>533.98609878034097</v>
      </c>
      <c r="AR32" s="159">
        <f>IF($F32=1,0,IF(AND($H32=1,AR$1&lt;=$Y32),$V32,IF(AND($H32=1,AR$1&gt;$Y32,AR$1&lt;=$Y32+$Z32),($T32*(1+$Z$1)^$Z32)/$Z32,IF(AND($H32=1,AR$1&gt;($Y32+$Z32),AR$1&lt;=($Y32+$Z32*2)),($T32*(1+$Z$1)^($Z32*2))/$Z32,IF(AND($H32=1,AR$1&gt;($Y32+$Z32*2),AR$1&lt;=($Y32+$Z32*3)),($T32*(1+$Z$1)^($Z32*3))/$Z32,IF(AND($H32=1,AR$1&gt;($Y32+$Z32*3),AR$1&lt;=($Y32+$Z32*4)),($T32*(1+$Z$1)^($Z32*4))/$Z32,IF(AND($G32=1,AR$1&lt;=$N32),0,IF(AND($G32=1,AR$1&gt;$N32,AR$1&lt;=($Y32+$Z32)),-1*PMT(VLOOKUP($P32,'9 - Finance Strategy Parameters'!$B$3:$C$6,2)/12,$Z32*12,$M32),IF(AND($G32=1,AR$1&gt;($Y32+$Z32),AR$1&lt;=($Y32+$Z32*2)),-1*PMT(VLOOKUP($P32,'9 - Finance Strategy Parameters'!$B$3:$C$6,2)/12,$Z32*12,$M32*(1+$Z$1)^($Z32*2)),IF(AND($G32=1,AR$1&gt;($Y32+$Z32*2),AR$1&lt;=($Y32+$Z32*3)),-1*PMT(VLOOKUP($P32,'9 - Finance Strategy Parameters'!$B$3:$C$6,2)/12,$Z32*12,$M32*(1+$Z$1)^($Z32*3)),"FAILURE"))))))))))</f>
        <v>533.98609878034097</v>
      </c>
      <c r="AS32" s="159">
        <f>IF($F32=1,0,IF(AND($H32=1,AS$1&lt;=$Y32),$V32,IF(AND($H32=1,AS$1&gt;$Y32,AS$1&lt;=$Y32+$Z32),($T32*(1+$Z$1)^$Z32)/$Z32,IF(AND($H32=1,AS$1&gt;($Y32+$Z32),AS$1&lt;=($Y32+$Z32*2)),($T32*(1+$Z$1)^($Z32*2))/$Z32,IF(AND($H32=1,AS$1&gt;($Y32+$Z32*2),AS$1&lt;=($Y32+$Z32*3)),($T32*(1+$Z$1)^($Z32*3))/$Z32,IF(AND($H32=1,AS$1&gt;($Y32+$Z32*3),AS$1&lt;=($Y32+$Z32*4)),($T32*(1+$Z$1)^($Z32*4))/$Z32,IF(AND($G32=1,AS$1&lt;=$N32),0,IF(AND($G32=1,AS$1&gt;$N32,AS$1&lt;=($Y32+$Z32)),-1*PMT(VLOOKUP($P32,'9 - Finance Strategy Parameters'!$B$3:$C$6,2)/12,$Z32*12,$M32),IF(AND($G32=1,AS$1&gt;($Y32+$Z32),AS$1&lt;=($Y32+$Z32*2)),-1*PMT(VLOOKUP($P32,'9 - Finance Strategy Parameters'!$B$3:$C$6,2)/12,$Z32*12,$M32*(1+$Z$1)^($Z32*2)),IF(AND($G32=1,AS$1&gt;($Y32+$Z32*2),AS$1&lt;=($Y32+$Z32*3)),-1*PMT(VLOOKUP($P32,'9 - Finance Strategy Parameters'!$B$3:$C$6,2)/12,$Z32*12,$M32*(1+$Z$1)^($Z32*3)),"FAILURE"))))))))))</f>
        <v>533.98609878034097</v>
      </c>
      <c r="AT32" s="159">
        <f>IF($F32=1,0,IF(AND($H32=1,AT$1&lt;=$Y32),$V32,IF(AND($H32=1,AT$1&gt;$Y32,AT$1&lt;=$Y32+$Z32),($T32*(1+$Z$1)^$Z32)/$Z32,IF(AND($H32=1,AT$1&gt;($Y32+$Z32),AT$1&lt;=($Y32+$Z32*2)),($T32*(1+$Z$1)^($Z32*2))/$Z32,IF(AND($H32=1,AT$1&gt;($Y32+$Z32*2),AT$1&lt;=($Y32+$Z32*3)),($T32*(1+$Z$1)^($Z32*3))/$Z32,IF(AND($H32=1,AT$1&gt;($Y32+$Z32*3),AT$1&lt;=($Y32+$Z32*4)),($T32*(1+$Z$1)^($Z32*4))/$Z32,IF(AND($G32=1,AT$1&lt;=$N32),0,IF(AND($G32=1,AT$1&gt;$N32,AT$1&lt;=($Y32+$Z32)),-1*PMT(VLOOKUP($P32,'9 - Finance Strategy Parameters'!$B$3:$C$6,2)/12,$Z32*12,$M32),IF(AND($G32=1,AT$1&gt;($Y32+$Z32),AT$1&lt;=($Y32+$Z32*2)),-1*PMT(VLOOKUP($P32,'9 - Finance Strategy Parameters'!$B$3:$C$6,2)/12,$Z32*12,$M32*(1+$Z$1)^($Z32*2)),IF(AND($G32=1,AT$1&gt;($Y32+$Z32*2),AT$1&lt;=($Y32+$Z32*3)),-1*PMT(VLOOKUP($P32,'9 - Finance Strategy Parameters'!$B$3:$C$6,2)/12,$Z32*12,$M32*(1+$Z$1)^($Z32*3)),"FAILURE"))))))))))</f>
        <v>533.98609878034097</v>
      </c>
      <c r="AU32" s="159">
        <f>IF($F32=1,0,IF(AND($H32=1,AU$1&lt;=$Y32),$V32,IF(AND($H32=1,AU$1&gt;$Y32,AU$1&lt;=$Y32+$Z32),($T32*(1+$Z$1)^$Z32)/$Z32,IF(AND($H32=1,AU$1&gt;($Y32+$Z32),AU$1&lt;=($Y32+$Z32*2)),($T32*(1+$Z$1)^($Z32*2))/$Z32,IF(AND($H32=1,AU$1&gt;($Y32+$Z32*2),AU$1&lt;=($Y32+$Z32*3)),($T32*(1+$Z$1)^($Z32*3))/$Z32,IF(AND($H32=1,AU$1&gt;($Y32+$Z32*3),AU$1&lt;=($Y32+$Z32*4)),($T32*(1+$Z$1)^($Z32*4))/$Z32,IF(AND($G32=1,AU$1&lt;=$N32),0,IF(AND($G32=1,AU$1&gt;$N32,AU$1&lt;=($Y32+$Z32)),-1*PMT(VLOOKUP($P32,'9 - Finance Strategy Parameters'!$B$3:$C$6,2)/12,$Z32*12,$M32),IF(AND($G32=1,AU$1&gt;($Y32+$Z32),AU$1&lt;=($Y32+$Z32*2)),-1*PMT(VLOOKUP($P32,'9 - Finance Strategy Parameters'!$B$3:$C$6,2)/12,$Z32*12,$M32*(1+$Z$1)^($Z32*2)),IF(AND($G32=1,AU$1&gt;($Y32+$Z32*2),AU$1&lt;=($Y32+$Z32*3)),-1*PMT(VLOOKUP($P32,'9 - Finance Strategy Parameters'!$B$3:$C$6,2)/12,$Z32*12,$M32*(1+$Z$1)^($Z32*3)),"FAILURE"))))))))))</f>
        <v>533.98609878034097</v>
      </c>
      <c r="AV32" s="159">
        <f>IF($F32=1,0,IF(AND($H32=1,AV$1&lt;=$Y32),$V32,IF(AND($H32=1,AV$1&gt;$Y32,AV$1&lt;=$Y32+$Z32),($T32*(1+$Z$1)^$Z32)/$Z32,IF(AND($H32=1,AV$1&gt;($Y32+$Z32),AV$1&lt;=($Y32+$Z32*2)),($T32*(1+$Z$1)^($Z32*2))/$Z32,IF(AND($H32=1,AV$1&gt;($Y32+$Z32*2),AV$1&lt;=($Y32+$Z32*3)),($T32*(1+$Z$1)^($Z32*3))/$Z32,IF(AND($H32=1,AV$1&gt;($Y32+$Z32*3),AV$1&lt;=($Y32+$Z32*4)),($T32*(1+$Z$1)^($Z32*4))/$Z32,IF(AND($G32=1,AV$1&lt;=$N32),0,IF(AND($G32=1,AV$1&gt;$N32,AV$1&lt;=($Y32+$Z32)),-1*PMT(VLOOKUP($P32,'9 - Finance Strategy Parameters'!$B$3:$C$6,2)/12,$Z32*12,$M32),IF(AND($G32=1,AV$1&gt;($Y32+$Z32),AV$1&lt;=($Y32+$Z32*2)),-1*PMT(VLOOKUP($P32,'9 - Finance Strategy Parameters'!$B$3:$C$6,2)/12,$Z32*12,$M32*(1+$Z$1)^($Z32*2)),IF(AND($G32=1,AV$1&gt;($Y32+$Z32*2),AV$1&lt;=($Y32+$Z32*3)),-1*PMT(VLOOKUP($P32,'9 - Finance Strategy Parameters'!$B$3:$C$6,2)/12,$Z32*12,$M32*(1+$Z$1)^($Z32*3)),"FAILURE"))))))))))</f>
        <v>533.98609878034097</v>
      </c>
      <c r="AW32" s="159">
        <f>IF($F32=1,0,IF(AND($H32=1,AW$1&lt;=$Y32),$V32,IF(AND($H32=1,AW$1&gt;$Y32,AW$1&lt;=$Y32+$Z32),($T32*(1+$Z$1)^$Z32)/$Z32,IF(AND($H32=1,AW$1&gt;($Y32+$Z32),AW$1&lt;=($Y32+$Z32*2)),($T32*(1+$Z$1)^($Z32*2))/$Z32,IF(AND($H32=1,AW$1&gt;($Y32+$Z32*2),AW$1&lt;=($Y32+$Z32*3)),($T32*(1+$Z$1)^($Z32*3))/$Z32,IF(AND($H32=1,AW$1&gt;($Y32+$Z32*3),AW$1&lt;=($Y32+$Z32*4)),($T32*(1+$Z$1)^($Z32*4))/$Z32,IF(AND($G32=1,AW$1&lt;=$N32),0,IF(AND($G32=1,AW$1&gt;$N32,AW$1&lt;=($Y32+$Z32)),-1*PMT(VLOOKUP($P32,'9 - Finance Strategy Parameters'!$B$3:$C$6,2)/12,$Z32*12,$M32),IF(AND($G32=1,AW$1&gt;($Y32+$Z32),AW$1&lt;=($Y32+$Z32*2)),-1*PMT(VLOOKUP($P32,'9 - Finance Strategy Parameters'!$B$3:$C$6,2)/12,$Z32*12,$M32*(1+$Z$1)^($Z32*2)),IF(AND($G32=1,AW$1&gt;($Y32+$Z32*2),AW$1&lt;=($Y32+$Z32*3)),-1*PMT(VLOOKUP($P32,'9 - Finance Strategy Parameters'!$B$3:$C$6,2)/12,$Z32*12,$M32*(1+$Z$1)^($Z32*3)),"FAILURE"))))))))))</f>
        <v>533.98609878034097</v>
      </c>
      <c r="AX32" s="159">
        <f>IF($F32=1,0,IF(AND($H32=1,AX$1&lt;=$Y32),$V32,IF(AND($H32=1,AX$1&gt;$Y32,AX$1&lt;=$Y32+$Z32),($T32*(1+$Z$1)^$Z32)/$Z32,IF(AND($H32=1,AX$1&gt;($Y32+$Z32),AX$1&lt;=($Y32+$Z32*2)),($T32*(1+$Z$1)^($Z32*2))/$Z32,IF(AND($H32=1,AX$1&gt;($Y32+$Z32*2),AX$1&lt;=($Y32+$Z32*3)),($T32*(1+$Z$1)^($Z32*3))/$Z32,IF(AND($H32=1,AX$1&gt;($Y32+$Z32*3),AX$1&lt;=($Y32+$Z32*4)),($T32*(1+$Z$1)^($Z32*4))/$Z32,IF(AND($G32=1,AX$1&lt;=$N32),0,IF(AND($G32=1,AX$1&gt;$N32,AX$1&lt;=($Y32+$Z32)),-1*PMT(VLOOKUP($P32,'9 - Finance Strategy Parameters'!$B$3:$C$6,2)/12,$Z32*12,$M32),IF(AND($G32=1,AX$1&gt;($Y32+$Z32),AX$1&lt;=($Y32+$Z32*2)),-1*PMT(VLOOKUP($P32,'9 - Finance Strategy Parameters'!$B$3:$C$6,2)/12,$Z32*12,$M32*(1+$Z$1)^($Z32*2)),IF(AND($G32=1,AX$1&gt;($Y32+$Z32*2),AX$1&lt;=($Y32+$Z32*3)),-1*PMT(VLOOKUP($P32,'9 - Finance Strategy Parameters'!$B$3:$C$6,2)/12,$Z32*12,$M32*(1+$Z$1)^($Z32*3)),"FAILURE"))))))))))</f>
        <v>533.98609878034097</v>
      </c>
      <c r="AY32" s="159">
        <f>IF($F32=1,0,IF(AND($H32=1,AY$1&lt;=$Y32),$V32,IF(AND($H32=1,AY$1&gt;$Y32,AY$1&lt;=$Y32+$Z32),($T32*(1+$Z$1)^$Z32)/$Z32,IF(AND($H32=1,AY$1&gt;($Y32+$Z32),AY$1&lt;=($Y32+$Z32*2)),($T32*(1+$Z$1)^($Z32*2))/$Z32,IF(AND($H32=1,AY$1&gt;($Y32+$Z32*2),AY$1&lt;=($Y32+$Z32*3)),($T32*(1+$Z$1)^($Z32*3))/$Z32,IF(AND($H32=1,AY$1&gt;($Y32+$Z32*3),AY$1&lt;=($Y32+$Z32*4)),($T32*(1+$Z$1)^($Z32*4))/$Z32,IF(AND($G32=1,AY$1&lt;=$N32),0,IF(AND($G32=1,AY$1&gt;$N32,AY$1&lt;=($Y32+$Z32)),-1*PMT(VLOOKUP($P32,'9 - Finance Strategy Parameters'!$B$3:$C$6,2)/12,$Z32*12,$M32),IF(AND($G32=1,AY$1&gt;($Y32+$Z32),AY$1&lt;=($Y32+$Z32*2)),-1*PMT(VLOOKUP($P32,'9 - Finance Strategy Parameters'!$B$3:$C$6,2)/12,$Z32*12,$M32*(1+$Z$1)^($Z32*2)),IF(AND($G32=1,AY$1&gt;($Y32+$Z32*2),AY$1&lt;=($Y32+$Z32*3)),-1*PMT(VLOOKUP($P32,'9 - Finance Strategy Parameters'!$B$3:$C$6,2)/12,$Z32*12,$M32*(1+$Z$1)^($Z32*3)),"FAILURE"))))))))))</f>
        <v>533.98609878034097</v>
      </c>
      <c r="AZ32" s="159">
        <f>IF($F32=1,0,IF(AND($H32=1,AZ$1&lt;=$Y32),$V32,IF(AND($H32=1,AZ$1&gt;$Y32,AZ$1&lt;=$Y32+$Z32),($T32*(1+$Z$1)^$Z32)/$Z32,IF(AND($H32=1,AZ$1&gt;($Y32+$Z32),AZ$1&lt;=($Y32+$Z32*2)),($T32*(1+$Z$1)^($Z32*2))/$Z32,IF(AND($H32=1,AZ$1&gt;($Y32+$Z32*2),AZ$1&lt;=($Y32+$Z32*3)),($T32*(1+$Z$1)^($Z32*3))/$Z32,IF(AND($H32=1,AZ$1&gt;($Y32+$Z32*3),AZ$1&lt;=($Y32+$Z32*4)),($T32*(1+$Z$1)^($Z32*4))/$Z32,IF(AND($G32=1,AZ$1&lt;=$N32),0,IF(AND($G32=1,AZ$1&gt;$N32,AZ$1&lt;=($Y32+$Z32)),-1*PMT(VLOOKUP($P32,'9 - Finance Strategy Parameters'!$B$3:$C$6,2)/12,$Z32*12,$M32),IF(AND($G32=1,AZ$1&gt;($Y32+$Z32),AZ$1&lt;=($Y32+$Z32*2)),-1*PMT(VLOOKUP($P32,'9 - Finance Strategy Parameters'!$B$3:$C$6,2)/12,$Z32*12,$M32*(1+$Z$1)^($Z32*2)),IF(AND($G32=1,AZ$1&gt;($Y32+$Z32*2),AZ$1&lt;=($Y32+$Z32*3)),-1*PMT(VLOOKUP($P32,'9 - Finance Strategy Parameters'!$B$3:$C$6,2)/12,$Z32*12,$M32*(1+$Z$1)^($Z32*3)),"FAILURE"))))))))))</f>
        <v>533.98609878034097</v>
      </c>
      <c r="BA32" s="159">
        <f>IF($F32=1,0,IF(AND($H32=1,BA$1&lt;=$Y32),$V32,IF(AND($H32=1,BA$1&gt;$Y32,BA$1&lt;=$Y32+$Z32),($T32*(1+$Z$1)^$Z32)/$Z32,IF(AND($H32=1,BA$1&gt;($Y32+$Z32),BA$1&lt;=($Y32+$Z32*2)),($T32*(1+$Z$1)^($Z32*2))/$Z32,IF(AND($H32=1,BA$1&gt;($Y32+$Z32*2),BA$1&lt;=($Y32+$Z32*3)),($T32*(1+$Z$1)^($Z32*3))/$Z32,IF(AND($H32=1,BA$1&gt;($Y32+$Z32*3),BA$1&lt;=($Y32+$Z32*4)),($T32*(1+$Z$1)^($Z32*4))/$Z32,IF(AND($G32=1,BA$1&lt;=$N32),0,IF(AND($G32=1,BA$1&gt;$N32,BA$1&lt;=($Y32+$Z32)),-1*PMT(VLOOKUP($P32,'9 - Finance Strategy Parameters'!$B$3:$C$6,2)/12,$Z32*12,$M32),IF(AND($G32=1,BA$1&gt;($Y32+$Z32),BA$1&lt;=($Y32+$Z32*2)),-1*PMT(VLOOKUP($P32,'9 - Finance Strategy Parameters'!$B$3:$C$6,2)/12,$Z32*12,$M32*(1+$Z$1)^($Z32*2)),IF(AND($G32=1,BA$1&gt;($Y32+$Z32*2),BA$1&lt;=($Y32+$Z32*3)),-1*PMT(VLOOKUP($P32,'9 - Finance Strategy Parameters'!$B$3:$C$6,2)/12,$Z32*12,$M32*(1+$Z$1)^($Z32*3)),"FAILURE"))))))))))</f>
        <v>533.98609878034097</v>
      </c>
      <c r="BB32" s="159">
        <f>IF($F32=1,0,IF(AND($H32=1,BB$1&lt;=$Y32),$V32,IF(AND($H32=1,BB$1&gt;$Y32,BB$1&lt;=$Y32+$Z32),($T32*(1+$Z$1)^$Z32)/$Z32,IF(AND($H32=1,BB$1&gt;($Y32+$Z32),BB$1&lt;=($Y32+$Z32*2)),($T32*(1+$Z$1)^($Z32*2))/$Z32,IF(AND($H32=1,BB$1&gt;($Y32+$Z32*2),BB$1&lt;=($Y32+$Z32*3)),($T32*(1+$Z$1)^($Z32*3))/$Z32,IF(AND($H32=1,BB$1&gt;($Y32+$Z32*3),BB$1&lt;=($Y32+$Z32*4)),($T32*(1+$Z$1)^($Z32*4))/$Z32,IF(AND($G32=1,BB$1&lt;=$N32),0,IF(AND($G32=1,BB$1&gt;$N32,BB$1&lt;=($Y32+$Z32)),-1*PMT(VLOOKUP($P32,'9 - Finance Strategy Parameters'!$B$3:$C$6,2)/12,$Z32*12,$M32),IF(AND($G32=1,BB$1&gt;($Y32+$Z32),BB$1&lt;=($Y32+$Z32*2)),-1*PMT(VLOOKUP($P32,'9 - Finance Strategy Parameters'!$B$3:$C$6,2)/12,$Z32*12,$M32*(1+$Z$1)^($Z32*2)),IF(AND($G32=1,BB$1&gt;($Y32+$Z32*2),BB$1&lt;=($Y32+$Z32*3)),-1*PMT(VLOOKUP($P32,'9 - Finance Strategy Parameters'!$B$3:$C$6,2)/12,$Z32*12,$M32*(1+$Z$1)^($Z32*3)),"FAILURE"))))))))))</f>
        <v>533.98609878034097</v>
      </c>
      <c r="BC32" s="159">
        <f>IF($F32=1,0,IF(AND($H32=1,BC$1&lt;=$Y32),$V32,IF(AND($H32=1,BC$1&gt;$Y32,BC$1&lt;=$Y32+$Z32),($T32*(1+$Z$1)^$Z32)/$Z32,IF(AND($H32=1,BC$1&gt;($Y32+$Z32),BC$1&lt;=($Y32+$Z32*2)),($T32*(1+$Z$1)^($Z32*2))/$Z32,IF(AND($H32=1,BC$1&gt;($Y32+$Z32*2),BC$1&lt;=($Y32+$Z32*3)),($T32*(1+$Z$1)^($Z32*3))/$Z32,IF(AND($H32=1,BC$1&gt;($Y32+$Z32*3),BC$1&lt;=($Y32+$Z32*4)),($T32*(1+$Z$1)^($Z32*4))/$Z32,IF(AND($G32=1,BC$1&lt;=$N32),0,IF(AND($G32=1,BC$1&gt;$N32,BC$1&lt;=($Y32+$Z32)),-1*PMT(VLOOKUP($P32,'9 - Finance Strategy Parameters'!$B$3:$C$6,2)/12,$Z32*12,$M32),IF(AND($G32=1,BC$1&gt;($Y32+$Z32),BC$1&lt;=($Y32+$Z32*2)),-1*PMT(VLOOKUP($P32,'9 - Finance Strategy Parameters'!$B$3:$C$6,2)/12,$Z32*12,$M32*(1+$Z$1)^($Z32*2)),IF(AND($G32=1,BC$1&gt;($Y32+$Z32*2),BC$1&lt;=($Y32+$Z32*3)),-1*PMT(VLOOKUP($P32,'9 - Finance Strategy Parameters'!$B$3:$C$6,2)/12,$Z32*12,$M32*(1+$Z$1)^($Z32*3)),"FAILURE"))))))))))</f>
        <v>533.98609878034097</v>
      </c>
      <c r="BD32" s="159">
        <f>IF($F32=1,0,IF(AND($H32=1,BD$1&lt;=$Y32),$V32,IF(AND($H32=1,BD$1&gt;$Y32,BD$1&lt;=$Y32+$Z32),($T32*(1+$Z$1)^$Z32)/$Z32,IF(AND($H32=1,BD$1&gt;($Y32+$Z32),BD$1&lt;=($Y32+$Z32*2)),($T32*(1+$Z$1)^($Z32*2))/$Z32,IF(AND($H32=1,BD$1&gt;($Y32+$Z32*2),BD$1&lt;=($Y32+$Z32*3)),($T32*(1+$Z$1)^($Z32*3))/$Z32,IF(AND($H32=1,BD$1&gt;($Y32+$Z32*3),BD$1&lt;=($Y32+$Z32*4)),($T32*(1+$Z$1)^($Z32*4))/$Z32,IF(AND($G32=1,BD$1&lt;=$N32),0,IF(AND($G32=1,BD$1&gt;$N32,BD$1&lt;=($Y32+$Z32)),-1*PMT(VLOOKUP($P32,'9 - Finance Strategy Parameters'!$B$3:$C$6,2)/12,$Z32*12,$M32),IF(AND($G32=1,BD$1&gt;($Y32+$Z32),BD$1&lt;=($Y32+$Z32*2)),-1*PMT(VLOOKUP($P32,'9 - Finance Strategy Parameters'!$B$3:$C$6,2)/12,$Z32*12,$M32*(1+$Z$1)^($Z32*2)),IF(AND($G32=1,BD$1&gt;($Y32+$Z32*2),BD$1&lt;=($Y32+$Z32*3)),-1*PMT(VLOOKUP($P32,'9 - Finance Strategy Parameters'!$B$3:$C$6,2)/12,$Z32*12,$M32*(1+$Z$1)^($Z32*3)),"FAILURE"))))))))))</f>
        <v>533.98609878034097</v>
      </c>
      <c r="BE32" s="159">
        <f>IF($F32=1,0,IF(AND($H32=1,BE$1&lt;=$Y32),$V32,IF(AND($H32=1,BE$1&gt;$Y32,BE$1&lt;=$Y32+$Z32),($T32*(1+$Z$1)^$Z32)/$Z32,IF(AND($H32=1,BE$1&gt;($Y32+$Z32),BE$1&lt;=($Y32+$Z32*2)),($T32*(1+$Z$1)^($Z32*2))/$Z32,IF(AND($H32=1,BE$1&gt;($Y32+$Z32*2),BE$1&lt;=($Y32+$Z32*3)),($T32*(1+$Z$1)^($Z32*3))/$Z32,IF(AND($H32=1,BE$1&gt;($Y32+$Z32*3),BE$1&lt;=($Y32+$Z32*4)),($T32*(1+$Z$1)^($Z32*4))/$Z32,IF(AND($G32=1,BE$1&lt;=$N32),0,IF(AND($G32=1,BE$1&gt;$N32,BE$1&lt;=($Y32+$Z32)),-1*PMT(VLOOKUP($P32,'9 - Finance Strategy Parameters'!$B$3:$C$6,2)/12,$Z32*12,$M32),IF(AND($G32=1,BE$1&gt;($Y32+$Z32),BE$1&lt;=($Y32+$Z32*2)),-1*PMT(VLOOKUP($P32,'9 - Finance Strategy Parameters'!$B$3:$C$6,2)/12,$Z32*12,$M32*(1+$Z$1)^($Z32*2)),IF(AND($G32=1,BE$1&gt;($Y32+$Z32*2),BE$1&lt;=($Y32+$Z32*3)),-1*PMT(VLOOKUP($P32,'9 - Finance Strategy Parameters'!$B$3:$C$6,2)/12,$Z32*12,$M32*(1+$Z$1)^($Z32*3)),"FAILURE"))))))))))</f>
        <v>533.98609878034097</v>
      </c>
      <c r="BF32" s="159">
        <f>IF($F32=1,0,IF(AND($H32=1,BF$1&lt;=$Y32),$V32,IF(AND($H32=1,BF$1&gt;$Y32,BF$1&lt;=$Y32+$Z32),($T32*(1+$Z$1)^$Z32)/$Z32,IF(AND($H32=1,BF$1&gt;($Y32+$Z32),BF$1&lt;=($Y32+$Z32*2)),($T32*(1+$Z$1)^($Z32*2))/$Z32,IF(AND($H32=1,BF$1&gt;($Y32+$Z32*2),BF$1&lt;=($Y32+$Z32*3)),($T32*(1+$Z$1)^($Z32*3))/$Z32,IF(AND($H32=1,BF$1&gt;($Y32+$Z32*3),BF$1&lt;=($Y32+$Z32*4)),($T32*(1+$Z$1)^($Z32*4))/$Z32,IF(AND($G32=1,BF$1&lt;=$N32),0,IF(AND($G32=1,BF$1&gt;$N32,BF$1&lt;=($Y32+$Z32)),-1*PMT(VLOOKUP($P32,'9 - Finance Strategy Parameters'!$B$3:$C$6,2)/12,$Z32*12,$M32),IF(AND($G32=1,BF$1&gt;($Y32+$Z32),BF$1&lt;=($Y32+$Z32*2)),-1*PMT(VLOOKUP($P32,'9 - Finance Strategy Parameters'!$B$3:$C$6,2)/12,$Z32*12,$M32*(1+$Z$1)^($Z32*2)),IF(AND($G32=1,BF$1&gt;($Y32+$Z32*2),BF$1&lt;=($Y32+$Z32*3)),-1*PMT(VLOOKUP($P32,'9 - Finance Strategy Parameters'!$B$3:$C$6,2)/12,$Z32*12,$M32*(1+$Z$1)^($Z32*3)),"FAILURE"))))))))))</f>
        <v>533.98609878034097</v>
      </c>
      <c r="BG32" s="159">
        <f>IF($F32=1,0,IF(AND($H32=1,BG$1&lt;=$Y32),$V32,IF(AND($H32=1,BG$1&gt;$Y32,BG$1&lt;=$Y32+$Z32),($T32*(1+$Z$1)^$Z32)/$Z32,IF(AND($H32=1,BG$1&gt;($Y32+$Z32),BG$1&lt;=($Y32+$Z32*2)),($T32*(1+$Z$1)^($Z32*2))/$Z32,IF(AND($H32=1,BG$1&gt;($Y32+$Z32*2),BG$1&lt;=($Y32+$Z32*3)),($T32*(1+$Z$1)^($Z32*3))/$Z32,IF(AND($H32=1,BG$1&gt;($Y32+$Z32*3),BG$1&lt;=($Y32+$Z32*4)),($T32*(1+$Z$1)^($Z32*4))/$Z32,IF(AND($G32=1,BG$1&lt;=$N32),0,IF(AND($G32=1,BG$1&gt;$N32,BG$1&lt;=($Y32+$Z32)),-1*PMT(VLOOKUP($P32,'9 - Finance Strategy Parameters'!$B$3:$C$6,2)/12,$Z32*12,$M32),IF(AND($G32=1,BG$1&gt;($Y32+$Z32),BG$1&lt;=($Y32+$Z32*2)),-1*PMT(VLOOKUP($P32,'9 - Finance Strategy Parameters'!$B$3:$C$6,2)/12,$Z32*12,$M32*(1+$Z$1)^($Z32*2)),IF(AND($G32=1,BG$1&gt;($Y32+$Z32*2),BG$1&lt;=($Y32+$Z32*3)),-1*PMT(VLOOKUP($P32,'9 - Finance Strategy Parameters'!$B$3:$C$6,2)/12,$Z32*12,$M32*(1+$Z$1)^($Z32*3)),"FAILURE"))))))))))</f>
        <v>533.98609878034097</v>
      </c>
      <c r="BH32" s="159">
        <f>IF($F32=1,0,IF(AND($H32=1,BH$1&lt;=$Y32),$V32,IF(AND($H32=1,BH$1&gt;$Y32,BH$1&lt;=$Y32+$Z32),($T32*(1+$Z$1)^$Z32)/$Z32,IF(AND($H32=1,BH$1&gt;($Y32+$Z32),BH$1&lt;=($Y32+$Z32*2)),($T32*(1+$Z$1)^($Z32*2))/$Z32,IF(AND($H32=1,BH$1&gt;($Y32+$Z32*2),BH$1&lt;=($Y32+$Z32*3)),($T32*(1+$Z$1)^($Z32*3))/$Z32,IF(AND($H32=1,BH$1&gt;($Y32+$Z32*3),BH$1&lt;=($Y32+$Z32*4)),($T32*(1+$Z$1)^($Z32*4))/$Z32,IF(AND($G32=1,BH$1&lt;=$N32),0,IF(AND($G32=1,BH$1&gt;$N32,BH$1&lt;=($Y32+$Z32)),-1*PMT(VLOOKUP($P32,'9 - Finance Strategy Parameters'!$B$3:$C$6,2)/12,$Z32*12,$M32),IF(AND($G32=1,BH$1&gt;($Y32+$Z32),BH$1&lt;=($Y32+$Z32*2)),-1*PMT(VLOOKUP($P32,'9 - Finance Strategy Parameters'!$B$3:$C$6,2)/12,$Z32*12,$M32*(1+$Z$1)^($Z32*2)),IF(AND($G32=1,BH$1&gt;($Y32+$Z32*2),BH$1&lt;=($Y32+$Z32*3)),-1*PMT(VLOOKUP($P32,'9 - Finance Strategy Parameters'!$B$3:$C$6,2)/12,$Z32*12,$M32*(1+$Z$1)^($Z32*3)),"FAILURE"))))))))))</f>
        <v>533.98609878034097</v>
      </c>
      <c r="BI32" s="159">
        <f>IF($F32=1,0,IF(AND($H32=1,BI$1&lt;=$Y32),$V32,IF(AND($H32=1,BI$1&gt;$Y32,BI$1&lt;=$Y32+$Z32),($T32*(1+$Z$1)^$Z32)/$Z32,IF(AND($H32=1,BI$1&gt;($Y32+$Z32),BI$1&lt;=($Y32+$Z32*2)),($T32*(1+$Z$1)^($Z32*2))/$Z32,IF(AND($H32=1,BI$1&gt;($Y32+$Z32*2),BI$1&lt;=($Y32+$Z32*3)),($T32*(1+$Z$1)^($Z32*3))/$Z32,IF(AND($H32=1,BI$1&gt;($Y32+$Z32*3),BI$1&lt;=($Y32+$Z32*4)),($T32*(1+$Z$1)^($Z32*4))/$Z32,IF(AND($G32=1,BI$1&lt;=$N32),0,IF(AND($G32=1,BI$1&gt;$N32,BI$1&lt;=($Y32+$Z32)),-1*PMT(VLOOKUP($P32,'9 - Finance Strategy Parameters'!$B$3:$C$6,2)/12,$Z32*12,$M32),IF(AND($G32=1,BI$1&gt;($Y32+$Z32),BI$1&lt;=($Y32+$Z32*2)),-1*PMT(VLOOKUP($P32,'9 - Finance Strategy Parameters'!$B$3:$C$6,2)/12,$Z32*12,$M32*(1+$Z$1)^($Z32*2)),IF(AND($G32=1,BI$1&gt;($Y32+$Z32*2),BI$1&lt;=($Y32+$Z32*3)),-1*PMT(VLOOKUP($P32,'9 - Finance Strategy Parameters'!$B$3:$C$6,2)/12,$Z32*12,$M32*(1+$Z$1)^($Z32*3)),"FAILURE"))))))))))</f>
        <v>533.98609878034097</v>
      </c>
      <c r="BJ32" s="159">
        <f>IF($F32=1,0,IF(AND($H32=1,BJ$1&lt;=$Y32),$V32,IF(AND($H32=1,BJ$1&gt;$Y32,BJ$1&lt;=$Y32+$Z32),($T32*(1+$Z$1)^$Z32)/$Z32,IF(AND($H32=1,BJ$1&gt;($Y32+$Z32),BJ$1&lt;=($Y32+$Z32*2)),($T32*(1+$Z$1)^($Z32*2))/$Z32,IF(AND($H32=1,BJ$1&gt;($Y32+$Z32*2),BJ$1&lt;=($Y32+$Z32*3)),($T32*(1+$Z$1)^($Z32*3))/$Z32,IF(AND($H32=1,BJ$1&gt;($Y32+$Z32*3),BJ$1&lt;=($Y32+$Z32*4)),($T32*(1+$Z$1)^($Z32*4))/$Z32,IF(AND($G32=1,BJ$1&lt;=$N32),0,IF(AND($G32=1,BJ$1&gt;$N32,BJ$1&lt;=($Y32+$Z32)),-1*PMT(VLOOKUP($P32,'9 - Finance Strategy Parameters'!$B$3:$C$6,2)/12,$Z32*12,$M32),IF(AND($G32=1,BJ$1&gt;($Y32+$Z32),BJ$1&lt;=($Y32+$Z32*2)),-1*PMT(VLOOKUP($P32,'9 - Finance Strategy Parameters'!$B$3:$C$6,2)/12,$Z32*12,$M32*(1+$Z$1)^($Z32*2)),IF(AND($G32=1,BJ$1&gt;($Y32+$Z32*2),BJ$1&lt;=($Y32+$Z32*3)),-1*PMT(VLOOKUP($P32,'9 - Finance Strategy Parameters'!$B$3:$C$6,2)/12,$Z32*12,$M32*(1+$Z$1)^($Z32*3)),"FAILURE"))))))))))</f>
        <v>533.98609878034097</v>
      </c>
      <c r="BK32" s="159">
        <f>IF($F32=1,0,IF(AND($H32=1,BK$1&lt;=$Y32),$V32,IF(AND($H32=1,BK$1&gt;$Y32,BK$1&lt;=$Y32+$Z32),($T32*(1+$Z$1)^$Z32)/$Z32,IF(AND($H32=1,BK$1&gt;($Y32+$Z32),BK$1&lt;=($Y32+$Z32*2)),($T32*(1+$Z$1)^($Z32*2))/$Z32,IF(AND($H32=1,BK$1&gt;($Y32+$Z32*2),BK$1&lt;=($Y32+$Z32*3)),($T32*(1+$Z$1)^($Z32*3))/$Z32,IF(AND($H32=1,BK$1&gt;($Y32+$Z32*3),BK$1&lt;=($Y32+$Z32*4)),($T32*(1+$Z$1)^($Z32*4))/$Z32,IF(AND($G32=1,BK$1&lt;=$N32),0,IF(AND($G32=1,BK$1&gt;$N32,BK$1&lt;=($Y32+$Z32)),-1*PMT(VLOOKUP($P32,'9 - Finance Strategy Parameters'!$B$3:$C$6,2)/12,$Z32*12,$M32),IF(AND($G32=1,BK$1&gt;($Y32+$Z32),BK$1&lt;=($Y32+$Z32*2)),-1*PMT(VLOOKUP($P32,'9 - Finance Strategy Parameters'!$B$3:$C$6,2)/12,$Z32*12,$M32*(1+$Z$1)^($Z32*2)),IF(AND($G32=1,BK$1&gt;($Y32+$Z32*2),BK$1&lt;=($Y32+$Z32*3)),-1*PMT(VLOOKUP($P32,'9 - Finance Strategy Parameters'!$B$3:$C$6,2)/12,$Z32*12,$M32*(1+$Z$1)^($Z32*3)),"FAILURE"))))))))))</f>
        <v>533.98609878034097</v>
      </c>
      <c r="BL32" s="159">
        <f>IF($F32=1,0,IF(AND($H32=1,BL$1&lt;=$Y32),$V32,IF(AND($H32=1,BL$1&gt;$Y32,BL$1&lt;=$Y32+$Z32),($T32*(1+$Z$1)^$Z32)/$Z32,IF(AND($H32=1,BL$1&gt;($Y32+$Z32),BL$1&lt;=($Y32+$Z32*2)),($T32*(1+$Z$1)^($Z32*2))/$Z32,IF(AND($H32=1,BL$1&gt;($Y32+$Z32*2),BL$1&lt;=($Y32+$Z32*3)),($T32*(1+$Z$1)^($Z32*3))/$Z32,IF(AND($H32=1,BL$1&gt;($Y32+$Z32*3),BL$1&lt;=($Y32+$Z32*4)),($T32*(1+$Z$1)^($Z32*4))/$Z32,IF(AND($G32=1,BL$1&lt;=$N32),0,IF(AND($G32=1,BL$1&gt;$N32,BL$1&lt;=($Y32+$Z32)),-1*PMT(VLOOKUP($P32,'9 - Finance Strategy Parameters'!$B$3:$C$6,2)/12,$Z32*12,$M32),IF(AND($G32=1,BL$1&gt;($Y32+$Z32),BL$1&lt;=($Y32+$Z32*2)),-1*PMT(VLOOKUP($P32,'9 - Finance Strategy Parameters'!$B$3:$C$6,2)/12,$Z32*12,$M32*(1+$Z$1)^($Z32*2)),IF(AND($G32=1,BL$1&gt;($Y32+$Z32*2),BL$1&lt;=($Y32+$Z32*3)),-1*PMT(VLOOKUP($P32,'9 - Finance Strategy Parameters'!$B$3:$C$6,2)/12,$Z32*12,$M32*(1+$Z$1)^($Z32*3)),"FAILURE"))))))))))</f>
        <v>533.98609878034097</v>
      </c>
      <c r="BM32" s="159">
        <f>IF($F32=1,0,IF(AND($H32=1,BM$1&lt;=$Y32),$V32,IF(AND($H32=1,BM$1&gt;$Y32,BM$1&lt;=$Y32+$Z32),($T32*(1+$Z$1)^$Z32)/$Z32,IF(AND($H32=1,BM$1&gt;($Y32+$Z32),BM$1&lt;=($Y32+$Z32*2)),($T32*(1+$Z$1)^($Z32*2))/$Z32,IF(AND($H32=1,BM$1&gt;($Y32+$Z32*2),BM$1&lt;=($Y32+$Z32*3)),($T32*(1+$Z$1)^($Z32*3))/$Z32,IF(AND($H32=1,BM$1&gt;($Y32+$Z32*3),BM$1&lt;=($Y32+$Z32*4)),($T32*(1+$Z$1)^($Z32*4))/$Z32,IF(AND($G32=1,BM$1&lt;=$N32),0,IF(AND($G32=1,BM$1&gt;$N32,BM$1&lt;=($Y32+$Z32)),-1*PMT(VLOOKUP($P32,'9 - Finance Strategy Parameters'!$B$3:$C$6,2)/12,$Z32*12,$M32),IF(AND($G32=1,BM$1&gt;($Y32+$Z32),BM$1&lt;=($Y32+$Z32*2)),-1*PMT(VLOOKUP($P32,'9 - Finance Strategy Parameters'!$B$3:$C$6,2)/12,$Z32*12,$M32*(1+$Z$1)^($Z32*2)),IF(AND($G32=1,BM$1&gt;($Y32+$Z32*2),BM$1&lt;=($Y32+$Z32*3)),-1*PMT(VLOOKUP($P32,'9 - Finance Strategy Parameters'!$B$3:$C$6,2)/12,$Z32*12,$M32*(1+$Z$1)^($Z32*3)),"FAILURE"))))))))))</f>
        <v>533.98609878034097</v>
      </c>
      <c r="BN32" s="159">
        <f>IF($F32=1,0,IF(AND($H32=1,BN$1&lt;=$Y32),$V32,IF(AND($H32=1,BN$1&gt;$Y32,BN$1&lt;=$Y32+$Z32),($T32*(1+$Z$1)^$Z32)/$Z32,IF(AND($H32=1,BN$1&gt;($Y32+$Z32),BN$1&lt;=($Y32+$Z32*2)),($T32*(1+$Z$1)^($Z32*2))/$Z32,IF(AND($H32=1,BN$1&gt;($Y32+$Z32*2),BN$1&lt;=($Y32+$Z32*3)),($T32*(1+$Z$1)^($Z32*3))/$Z32,IF(AND($H32=1,BN$1&gt;($Y32+$Z32*3),BN$1&lt;=($Y32+$Z32*4)),($T32*(1+$Z$1)^($Z32*4))/$Z32,IF(AND($G32=1,BN$1&lt;=$N32),0,IF(AND($G32=1,BN$1&gt;$N32,BN$1&lt;=($Y32+$Z32)),-1*PMT(VLOOKUP($P32,'9 - Finance Strategy Parameters'!$B$3:$C$6,2)/12,$Z32*12,$M32),IF(AND($G32=1,BN$1&gt;($Y32+$Z32),BN$1&lt;=($Y32+$Z32*2)),-1*PMT(VLOOKUP($P32,'9 - Finance Strategy Parameters'!$B$3:$C$6,2)/12,$Z32*12,$M32*(1+$Z$1)^($Z32*2)),IF(AND($G32=1,BN$1&gt;($Y32+$Z32*2),BN$1&lt;=($Y32+$Z32*3)),-1*PMT(VLOOKUP($P32,'9 - Finance Strategy Parameters'!$B$3:$C$6,2)/12,$Z32*12,$M32*(1+$Z$1)^($Z32*3)),"FAILURE"))))))))))</f>
        <v>533.98609878034097</v>
      </c>
      <c r="BO32" s="159">
        <f>IF($F32=1,0,IF(AND($H32=1,BO$1&lt;=$Y32),$V32,IF(AND($H32=1,BO$1&gt;$Y32,BO$1&lt;=$Y32+$Z32),($T32*(1+$Z$1)^$Z32)/$Z32,IF(AND($H32=1,BO$1&gt;($Y32+$Z32),BO$1&lt;=($Y32+$Z32*2)),($T32*(1+$Z$1)^($Z32*2))/$Z32,IF(AND($H32=1,BO$1&gt;($Y32+$Z32*2),BO$1&lt;=($Y32+$Z32*3)),($T32*(1+$Z$1)^($Z32*3))/$Z32,IF(AND($H32=1,BO$1&gt;($Y32+$Z32*3),BO$1&lt;=($Y32+$Z32*4)),($T32*(1+$Z$1)^($Z32*4))/$Z32,IF(AND($G32=1,BO$1&lt;=$N32),0,IF(AND($G32=1,BO$1&gt;$N32,BO$1&lt;=($Y32+$Z32)),-1*PMT(VLOOKUP($P32,'9 - Finance Strategy Parameters'!$B$3:$C$6,2)/12,$Z32*12,$M32),IF(AND($G32=1,BO$1&gt;($Y32+$Z32),BO$1&lt;=($Y32+$Z32*2)),-1*PMT(VLOOKUP($P32,'9 - Finance Strategy Parameters'!$B$3:$C$6,2)/12,$Z32*12,$M32*(1+$Z$1)^($Z32*2)),IF(AND($G32=1,BO$1&gt;($Y32+$Z32*2),BO$1&lt;=($Y32+$Z32*3)),-1*PMT(VLOOKUP($P32,'9 - Finance Strategy Parameters'!$B$3:$C$6,2)/12,$Z32*12,$M32*(1+$Z$1)^($Z32*3)),"FAILURE"))))))))))</f>
        <v>533.98609878034097</v>
      </c>
      <c r="BP32" s="159">
        <f>IF($F32=1,0,IF(AND($H32=1,BP$1&lt;=$Y32),$V32,IF(AND($H32=1,BP$1&gt;$Y32,BP$1&lt;=$Y32+$Z32),($T32*(1+$Z$1)^$Z32)/$Z32,IF(AND($H32=1,BP$1&gt;($Y32+$Z32),BP$1&lt;=($Y32+$Z32*2)),($T32*(1+$Z$1)^($Z32*2))/$Z32,IF(AND($H32=1,BP$1&gt;($Y32+$Z32*2),BP$1&lt;=($Y32+$Z32*3)),($T32*(1+$Z$1)^($Z32*3))/$Z32,IF(AND($H32=1,BP$1&gt;($Y32+$Z32*3),BP$1&lt;=($Y32+$Z32*4)),($T32*(1+$Z$1)^($Z32*4))/$Z32,IF(AND($G32=1,BP$1&lt;=$N32),0,IF(AND($G32=1,BP$1&gt;$N32,BP$1&lt;=($Y32+$Z32)),-1*PMT(VLOOKUP($P32,'9 - Finance Strategy Parameters'!$B$3:$C$6,2)/12,$Z32*12,$M32),IF(AND($G32=1,BP$1&gt;($Y32+$Z32),BP$1&lt;=($Y32+$Z32*2)),-1*PMT(VLOOKUP($P32,'9 - Finance Strategy Parameters'!$B$3:$C$6,2)/12,$Z32*12,$M32*(1+$Z$1)^($Z32*2)),IF(AND($G32=1,BP$1&gt;($Y32+$Z32*2),BP$1&lt;=($Y32+$Z32*3)),-1*PMT(VLOOKUP($P32,'9 - Finance Strategy Parameters'!$B$3:$C$6,2)/12,$Z32*12,$M32*(1+$Z$1)^($Z32*3)),"FAILURE"))))))))))</f>
        <v>533.98609878034097</v>
      </c>
      <c r="BQ32" s="159">
        <f>IF($F32=1,0,IF(AND($H32=1,BQ$1&lt;=$Y32),$V32,IF(AND($H32=1,BQ$1&gt;$Y32,BQ$1&lt;=$Y32+$Z32),($T32*(1+$Z$1)^$Z32)/$Z32,IF(AND($H32=1,BQ$1&gt;($Y32+$Z32),BQ$1&lt;=($Y32+$Z32*2)),($T32*(1+$Z$1)^($Z32*2))/$Z32,IF(AND($H32=1,BQ$1&gt;($Y32+$Z32*2),BQ$1&lt;=($Y32+$Z32*3)),($T32*(1+$Z$1)^($Z32*3))/$Z32,IF(AND($H32=1,BQ$1&gt;($Y32+$Z32*3),BQ$1&lt;=($Y32+$Z32*4)),($T32*(1+$Z$1)^($Z32*4))/$Z32,IF(AND($G32=1,BQ$1&lt;=$N32),0,IF(AND($G32=1,BQ$1&gt;$N32,BQ$1&lt;=($Y32+$Z32)),-1*PMT(VLOOKUP($P32,'9 - Finance Strategy Parameters'!$B$3:$C$6,2)/12,$Z32*12,$M32),IF(AND($G32=1,BQ$1&gt;($Y32+$Z32),BQ$1&lt;=($Y32+$Z32*2)),-1*PMT(VLOOKUP($P32,'9 - Finance Strategy Parameters'!$B$3:$C$6,2)/12,$Z32*12,$M32*(1+$Z$1)^($Z32*2)),IF(AND($G32=1,BQ$1&gt;($Y32+$Z32*2),BQ$1&lt;=($Y32+$Z32*3)),-1*PMT(VLOOKUP($P32,'9 - Finance Strategy Parameters'!$B$3:$C$6,2)/12,$Z32*12,$M32*(1+$Z$1)^($Z32*3)),"FAILURE"))))))))))</f>
        <v>533.98609878034097</v>
      </c>
      <c r="BR32" s="159">
        <f>IF($F32=1,0,IF(AND($H32=1,BR$1&lt;=$Y32),$V32,IF(AND($H32=1,BR$1&gt;$Y32,BR$1&lt;=$Y32+$Z32),($T32*(1+$Z$1)^$Z32)/$Z32,IF(AND($H32=1,BR$1&gt;($Y32+$Z32),BR$1&lt;=($Y32+$Z32*2)),($T32*(1+$Z$1)^($Z32*2))/$Z32,IF(AND($H32=1,BR$1&gt;($Y32+$Z32*2),BR$1&lt;=($Y32+$Z32*3)),($T32*(1+$Z$1)^($Z32*3))/$Z32,IF(AND($H32=1,BR$1&gt;($Y32+$Z32*3),BR$1&lt;=($Y32+$Z32*4)),($T32*(1+$Z$1)^($Z32*4))/$Z32,IF(AND($G32=1,BR$1&lt;=$N32),0,IF(AND($G32=1,BR$1&gt;$N32,BR$1&lt;=($Y32+$Z32)),-1*PMT(VLOOKUP($P32,'9 - Finance Strategy Parameters'!$B$3:$C$6,2)/12,$Z32*12,$M32),IF(AND($G32=1,BR$1&gt;($Y32+$Z32),BR$1&lt;=($Y32+$Z32*2)),-1*PMT(VLOOKUP($P32,'9 - Finance Strategy Parameters'!$B$3:$C$6,2)/12,$Z32*12,$M32*(1+$Z$1)^($Z32*2)),IF(AND($G32=1,BR$1&gt;($Y32+$Z32*2),BR$1&lt;=($Y32+$Z32*3)),-1*PMT(VLOOKUP($P32,'9 - Finance Strategy Parameters'!$B$3:$C$6,2)/12,$Z32*12,$M32*(1+$Z$1)^($Z32*3)),"FAILURE"))))))))))</f>
        <v>533.98609878034097</v>
      </c>
      <c r="BS32" s="159">
        <f>IF($F32=1,0,IF(AND($H32=1,BS$1&lt;=$Y32),$V32,IF(AND($H32=1,BS$1&gt;$Y32,BS$1&lt;=$Y32+$Z32),($T32*(1+$Z$1)^$Z32)/$Z32,IF(AND($H32=1,BS$1&gt;($Y32+$Z32),BS$1&lt;=($Y32+$Z32*2)),($T32*(1+$Z$1)^($Z32*2))/$Z32,IF(AND($H32=1,BS$1&gt;($Y32+$Z32*2),BS$1&lt;=($Y32+$Z32*3)),($T32*(1+$Z$1)^($Z32*3))/$Z32,IF(AND($H32=1,BS$1&gt;($Y32+$Z32*3),BS$1&lt;=($Y32+$Z32*4)),($T32*(1+$Z$1)^($Z32*4))/$Z32,IF(AND($G32=1,BS$1&lt;=$N32),0,IF(AND($G32=1,BS$1&gt;$N32,BS$1&lt;=($Y32+$Z32)),-1*PMT(VLOOKUP($P32,'9 - Finance Strategy Parameters'!$B$3:$C$6,2)/12,$Z32*12,$M32),IF(AND($G32=1,BS$1&gt;($Y32+$Z32),BS$1&lt;=($Y32+$Z32*2)),-1*PMT(VLOOKUP($P32,'9 - Finance Strategy Parameters'!$B$3:$C$6,2)/12,$Z32*12,$M32*(1+$Z$1)^($Z32*2)),IF(AND($G32=1,BS$1&gt;($Y32+$Z32*2),BS$1&lt;=($Y32+$Z32*3)),-1*PMT(VLOOKUP($P32,'9 - Finance Strategy Parameters'!$B$3:$C$6,2)/12,$Z32*12,$M32*(1+$Z$1)^($Z32*3)),"FAILURE"))))))))))</f>
        <v>533.98609878034097</v>
      </c>
      <c r="BT32" s="159">
        <f>IF($F32=1,0,IF(AND($H32=1,BT$1&lt;=$Y32),$V32,IF(AND($H32=1,BT$1&gt;$Y32,BT$1&lt;=$Y32+$Z32),($T32*(1+$Z$1)^$Z32)/$Z32,IF(AND($H32=1,BT$1&gt;($Y32+$Z32),BT$1&lt;=($Y32+$Z32*2)),($T32*(1+$Z$1)^($Z32*2))/$Z32,IF(AND($H32=1,BT$1&gt;($Y32+$Z32*2),BT$1&lt;=($Y32+$Z32*3)),($T32*(1+$Z$1)^($Z32*3))/$Z32,IF(AND($H32=1,BT$1&gt;($Y32+$Z32*3),BT$1&lt;=($Y32+$Z32*4)),($T32*(1+$Z$1)^($Z32*4))/$Z32,IF(AND($G32=1,BT$1&lt;=$N32),0,IF(AND($G32=1,BT$1&gt;$N32,BT$1&lt;=($Y32+$Z32)),-1*PMT(VLOOKUP($P32,'9 - Finance Strategy Parameters'!$B$3:$C$6,2)/12,$Z32*12,$M32),IF(AND($G32=1,BT$1&gt;($Y32+$Z32),BT$1&lt;=($Y32+$Z32*2)),-1*PMT(VLOOKUP($P32,'9 - Finance Strategy Parameters'!$B$3:$C$6,2)/12,$Z32*12,$M32*(1+$Z$1)^($Z32*2)),IF(AND($G32=1,BT$1&gt;($Y32+$Z32*2),BT$1&lt;=($Y32+$Z32*3)),-1*PMT(VLOOKUP($P32,'9 - Finance Strategy Parameters'!$B$3:$C$6,2)/12,$Z32*12,$M32*(1+$Z$1)^($Z32*3)),"FAILURE"))))))))))</f>
        <v>533.98609878034097</v>
      </c>
    </row>
    <row r="33" spans="1:72" ht="30" x14ac:dyDescent="0.25">
      <c r="A33" s="10" t="s">
        <v>34</v>
      </c>
      <c r="B33" s="138">
        <f>INDEX('8-Choosing Asset Strategies'!$B$4:$B$101,MATCH('9 - Financing Strategy'!C33,'8-Choosing Asset Strategies'!$C$4:$C$101,0))</f>
        <v>1</v>
      </c>
      <c r="C33" s="28" t="s">
        <v>150</v>
      </c>
      <c r="D33" s="13" t="str">
        <f>IF(INDEX('8-Choosing Asset Strategies'!$CW$4:$CW$101,MATCH($C33,'8-Choosing Asset Strategies'!$C$4:$C$101,0))=0,"",INDEX('8-Choosing Asset Strategies'!$CW$4:$CW$101,MATCH(C33,'8-Choosing Asset Strategies'!$C$4:$C$101,0)))</f>
        <v>Should be upgraded to 6" line</v>
      </c>
      <c r="E33" s="27"/>
      <c r="F33" s="138"/>
      <c r="G33" s="138">
        <v>1</v>
      </c>
      <c r="H33" s="138"/>
      <c r="J33" s="143" t="str">
        <f>IF(F33=1,ROUND(INDEX('8-Choosing Asset Strategies'!$DL$4:$DL$101,MATCH($C33,'8-Choosing Asset Strategies'!$C$4:$C$101,0)),2),"")</f>
        <v/>
      </c>
      <c r="K33" s="12" t="str">
        <f>IF(F33=1,ROUND(INDEX('8-Choosing Asset Strategies'!$DC$4:$DC$101,MATCH($C33,'8-Choosing Asset Strategies'!$C$4:$C$101,0)),2),"")</f>
        <v/>
      </c>
      <c r="L33" s="12"/>
      <c r="M33" s="143">
        <f>IF(G33=1,ROUND(INDEX('8-Choosing Asset Strategies'!$DL$4:$DL$101,MATCH($C33,'8-Choosing Asset Strategies'!$C$4:$C$101,0)),2),"")</f>
        <v>337201.43</v>
      </c>
      <c r="N33" s="12">
        <f>IF(G33=1,ROUND(INDEX('8-Choosing Asset Strategies'!$DC$4:$DC$101,MATCH($C33,'8-Choosing Asset Strategies'!$C$4:$C$101,0)),2),"")</f>
        <v>15</v>
      </c>
      <c r="O33" s="12">
        <f>IF(G33="","",INDEX('9 - Finance Strategy Parameters'!$H$3:$H$9,MATCH(B33,'9 - Finance Strategy Parameters'!$F$3:$F$9,0)))</f>
        <v>20</v>
      </c>
      <c r="P33" s="12" t="s">
        <v>313</v>
      </c>
      <c r="Q33" s="144">
        <f>IFERROR((M33*INDEX('9 - Finance Strategy Parameters'!$C$3:$C$6,MATCH(P33,'9 - Finance Strategy Parameters'!$B$3:$B$6,0))/12*(1+INDEX('9 - Finance Strategy Parameters'!$C$3:$C$6,MATCH(P33,'9 - Finance Strategy Parameters'!$B$3:$B$6,0))/12)^(O33*12))/((1+INDEX('9 - Finance Strategy Parameters'!$C$3:$C$6,MATCH(P33,'9 - Finance Strategy Parameters'!$B$3:$B$6,0))/12)^(O33*12)-1),"")</f>
        <v>1786.8401329159667</v>
      </c>
      <c r="R33" s="144">
        <f t="shared" si="3"/>
        <v>21442.0815949916</v>
      </c>
      <c r="S33" s="12"/>
      <c r="T33" s="143" t="str">
        <f>IF(H33=1,ROUND(INDEX('8-Choosing Asset Strategies'!$DL$4:$DL$101,MATCH($C33,'8-Choosing Asset Strategies'!$C$4:$C$101,0)),2),"")</f>
        <v/>
      </c>
      <c r="U33" s="145" t="str">
        <f>IF(H33=1,ROUND(INDEX('8-Choosing Asset Strategies'!$DC$4:$DC$101,MATCH($C33,'8-Choosing Asset Strategies'!$C$4:$C$101,0)),2),"")</f>
        <v/>
      </c>
      <c r="V33" s="101" t="str">
        <f t="shared" si="1"/>
        <v/>
      </c>
      <c r="W33" s="155" t="str">
        <f t="shared" si="2"/>
        <v/>
      </c>
      <c r="Y33">
        <f>INDEX('8-Choosing Asset Strategies'!$DC$4:$DC$101,MATCH(C33,'8-Choosing Asset Strategies'!$C$4:$C$101,0))</f>
        <v>15</v>
      </c>
      <c r="Z33">
        <f>INDEX('8-Choosing Asset Strategies'!$DA$4:$DA$101,MATCH(C33,'8-Choosing Asset Strategies'!$C$4:$C$101,0))</f>
        <v>35</v>
      </c>
      <c r="AB33" s="159">
        <f>IF($F33=1,0,IF(AND($H33=1,AB$1&lt;=$Y33),$V33,IF(AND($H33=1,AB$1&gt;$Y33,AB$1&lt;=$Y33+$Z33),($T33*(1+$Z$1)^$Z33)/$Z33,IF(AND($H33=1,AB$1&gt;($Y33+$Z33),AB$1&lt;=($Y33+$Z33*2)),($T33*(1+$Z$1)^($Z33*2))/$Z33,IF(AND($H33=1,AB$1&gt;($Y33+$Z33*2),AB$1&lt;=($Y33+$Z33*3)),($T33*(1+$Z$1)^($Z33*3))/$Z33,IF(AND($H33=1,AB$1&gt;($Y33+$Z33*3),AB$1&lt;=($Y33+$Z33*4)),($T33*(1+$Z$1)^($Z33*4))/$Z33,IF(AND($G33=1,AB$1&lt;=$N33),0,IF(AND($G33=1,AB$1&gt;$N33,AB$1&lt;=($Y33+$Z33)),-1*PMT(VLOOKUP($P33,'9 - Finance Strategy Parameters'!$B$3:$C$6,2)/12,$Z33*12,$M33),IF(AND($G33=1,AB$1&gt;($Y33+$Z33),AB$1&lt;=($Y33+$Z33*2)),-1*PMT(VLOOKUP($P33,'9 - Finance Strategy Parameters'!$B$3:$C$6,2)/12,$Z33*12,$M33*(1+$Z$1)^($Z33*2)),IF(AND($G33=1,AB$1&gt;($Y33+$Z33*2),AB$1&lt;=($Y33+$Z33*3)),-1*PMT(VLOOKUP($P33,'9 - Finance Strategy Parameters'!$B$3:$C$6,2)/12,$Z33*12,$M33*(1+$Z$1)^($Z33*3)),"FAILURE"))))))))))</f>
        <v>0</v>
      </c>
      <c r="AC33" s="159">
        <f>IF($F33=1,0,IF(AND($H33=1,AC$1&lt;=$Y33),$V33,IF(AND($H33=1,AC$1&gt;$Y33,AC$1&lt;=$Y33+$Z33),($T33*(1+$Z$1)^$Z33)/$Z33,IF(AND($H33=1,AC$1&gt;($Y33+$Z33),AC$1&lt;=($Y33+$Z33*2)),($T33*(1+$Z$1)^($Z33*2))/$Z33,IF(AND($H33=1,AC$1&gt;($Y33+$Z33*2),AC$1&lt;=($Y33+$Z33*3)),($T33*(1+$Z$1)^($Z33*3))/$Z33,IF(AND($H33=1,AC$1&gt;($Y33+$Z33*3),AC$1&lt;=($Y33+$Z33*4)),($T33*(1+$Z$1)^($Z33*4))/$Z33,IF(AND($G33=1,AC$1&lt;=$N33),0,IF(AND($G33=1,AC$1&gt;$N33,AC$1&lt;=($Y33+$Z33)),-1*PMT(VLOOKUP($P33,'9 - Finance Strategy Parameters'!$B$3:$C$6,2)/12,$Z33*12,$M33),IF(AND($G33=1,AC$1&gt;($Y33+$Z33),AC$1&lt;=($Y33+$Z33*2)),-1*PMT(VLOOKUP($P33,'9 - Finance Strategy Parameters'!$B$3:$C$6,2)/12,$Z33*12,$M33*(1+$Z$1)^($Z33*2)),IF(AND($G33=1,AC$1&gt;($Y33+$Z33*2),AC$1&lt;=($Y33+$Z33*3)),-1*PMT(VLOOKUP($P33,'9 - Finance Strategy Parameters'!$B$3:$C$6,2)/12,$Z33*12,$M33*(1+$Z$1)^($Z33*3)),"FAILURE"))))))))))</f>
        <v>0</v>
      </c>
      <c r="AD33" s="159">
        <f>IF($F33=1,0,IF(AND($H33=1,AD$1&lt;=$Y33),$V33,IF(AND($H33=1,AD$1&gt;$Y33,AD$1&lt;=$Y33+$Z33),($T33*(1+$Z$1)^$Z33)/$Z33,IF(AND($H33=1,AD$1&gt;($Y33+$Z33),AD$1&lt;=($Y33+$Z33*2)),($T33*(1+$Z$1)^($Z33*2))/$Z33,IF(AND($H33=1,AD$1&gt;($Y33+$Z33*2),AD$1&lt;=($Y33+$Z33*3)),($T33*(1+$Z$1)^($Z33*3))/$Z33,IF(AND($H33=1,AD$1&gt;($Y33+$Z33*3),AD$1&lt;=($Y33+$Z33*4)),($T33*(1+$Z$1)^($Z33*4))/$Z33,IF(AND($G33=1,AD$1&lt;=$N33),0,IF(AND($G33=1,AD$1&gt;$N33,AD$1&lt;=($Y33+$Z33)),-1*PMT(VLOOKUP($P33,'9 - Finance Strategy Parameters'!$B$3:$C$6,2)/12,$Z33*12,$M33),IF(AND($G33=1,AD$1&gt;($Y33+$Z33),AD$1&lt;=($Y33+$Z33*2)),-1*PMT(VLOOKUP($P33,'9 - Finance Strategy Parameters'!$B$3:$C$6,2)/12,$Z33*12,$M33*(1+$Z$1)^($Z33*2)),IF(AND($G33=1,AD$1&gt;($Y33+$Z33*2),AD$1&lt;=($Y33+$Z33*3)),-1*PMT(VLOOKUP($P33,'9 - Finance Strategy Parameters'!$B$3:$C$6,2)/12,$Z33*12,$M33*(1+$Z$1)^($Z33*3)),"FAILURE"))))))))))</f>
        <v>0</v>
      </c>
      <c r="AE33" s="159">
        <f>IF($F33=1,0,IF(AND($H33=1,AE$1&lt;=$Y33),$V33,IF(AND($H33=1,AE$1&gt;$Y33,AE$1&lt;=$Y33+$Z33),($T33*(1+$Z$1)^$Z33)/$Z33,IF(AND($H33=1,AE$1&gt;($Y33+$Z33),AE$1&lt;=($Y33+$Z33*2)),($T33*(1+$Z$1)^($Z33*2))/$Z33,IF(AND($H33=1,AE$1&gt;($Y33+$Z33*2),AE$1&lt;=($Y33+$Z33*3)),($T33*(1+$Z$1)^($Z33*3))/$Z33,IF(AND($H33=1,AE$1&gt;($Y33+$Z33*3),AE$1&lt;=($Y33+$Z33*4)),($T33*(1+$Z$1)^($Z33*4))/$Z33,IF(AND($G33=1,AE$1&lt;=$N33),0,IF(AND($G33=1,AE$1&gt;$N33,AE$1&lt;=($Y33+$Z33)),-1*PMT(VLOOKUP($P33,'9 - Finance Strategy Parameters'!$B$3:$C$6,2)/12,$Z33*12,$M33),IF(AND($G33=1,AE$1&gt;($Y33+$Z33),AE$1&lt;=($Y33+$Z33*2)),-1*PMT(VLOOKUP($P33,'9 - Finance Strategy Parameters'!$B$3:$C$6,2)/12,$Z33*12,$M33*(1+$Z$1)^($Z33*2)),IF(AND($G33=1,AE$1&gt;($Y33+$Z33*2),AE$1&lt;=($Y33+$Z33*3)),-1*PMT(VLOOKUP($P33,'9 - Finance Strategy Parameters'!$B$3:$C$6,2)/12,$Z33*12,$M33*(1+$Z$1)^($Z33*3)),"FAILURE"))))))))))</f>
        <v>0</v>
      </c>
      <c r="AF33" s="159">
        <f>IF($F33=1,0,IF(AND($H33=1,AF$1&lt;=$Y33),$V33,IF(AND($H33=1,AF$1&gt;$Y33,AF$1&lt;=$Y33+$Z33),($T33*(1+$Z$1)^$Z33)/$Z33,IF(AND($H33=1,AF$1&gt;($Y33+$Z33),AF$1&lt;=($Y33+$Z33*2)),($T33*(1+$Z$1)^($Z33*2))/$Z33,IF(AND($H33=1,AF$1&gt;($Y33+$Z33*2),AF$1&lt;=($Y33+$Z33*3)),($T33*(1+$Z$1)^($Z33*3))/$Z33,IF(AND($H33=1,AF$1&gt;($Y33+$Z33*3),AF$1&lt;=($Y33+$Z33*4)),($T33*(1+$Z$1)^($Z33*4))/$Z33,IF(AND($G33=1,AF$1&lt;=$N33),0,IF(AND($G33=1,AF$1&gt;$N33,AF$1&lt;=($Y33+$Z33)),-1*PMT(VLOOKUP($P33,'9 - Finance Strategy Parameters'!$B$3:$C$6,2)/12,$Z33*12,$M33),IF(AND($G33=1,AF$1&gt;($Y33+$Z33),AF$1&lt;=($Y33+$Z33*2)),-1*PMT(VLOOKUP($P33,'9 - Finance Strategy Parameters'!$B$3:$C$6,2)/12,$Z33*12,$M33*(1+$Z$1)^($Z33*2)),IF(AND($G33=1,AF$1&gt;($Y33+$Z33*2),AF$1&lt;=($Y33+$Z33*3)),-1*PMT(VLOOKUP($P33,'9 - Finance Strategy Parameters'!$B$3:$C$6,2)/12,$Z33*12,$M33*(1+$Z$1)^($Z33*3)),"FAILURE"))))))))))</f>
        <v>0</v>
      </c>
      <c r="AG33" s="159">
        <f>IF($F33=1,0,IF(AND($H33=1,AG$1&lt;=$Y33),$V33,IF(AND($H33=1,AG$1&gt;$Y33,AG$1&lt;=$Y33+$Z33),($T33*(1+$Z$1)^$Z33)/$Z33,IF(AND($H33=1,AG$1&gt;($Y33+$Z33),AG$1&lt;=($Y33+$Z33*2)),($T33*(1+$Z$1)^($Z33*2))/$Z33,IF(AND($H33=1,AG$1&gt;($Y33+$Z33*2),AG$1&lt;=($Y33+$Z33*3)),($T33*(1+$Z$1)^($Z33*3))/$Z33,IF(AND($H33=1,AG$1&gt;($Y33+$Z33*3),AG$1&lt;=($Y33+$Z33*4)),($T33*(1+$Z$1)^($Z33*4))/$Z33,IF(AND($G33=1,AG$1&lt;=$N33),0,IF(AND($G33=1,AG$1&gt;$N33,AG$1&lt;=($Y33+$Z33)),-1*PMT(VLOOKUP($P33,'9 - Finance Strategy Parameters'!$B$3:$C$6,2)/12,$Z33*12,$M33),IF(AND($G33=1,AG$1&gt;($Y33+$Z33),AG$1&lt;=($Y33+$Z33*2)),-1*PMT(VLOOKUP($P33,'9 - Finance Strategy Parameters'!$B$3:$C$6,2)/12,$Z33*12,$M33*(1+$Z$1)^($Z33*2)),IF(AND($G33=1,AG$1&gt;($Y33+$Z33*2),AG$1&lt;=($Y33+$Z33*3)),-1*PMT(VLOOKUP($P33,'9 - Finance Strategy Parameters'!$B$3:$C$6,2)/12,$Z33*12,$M33*(1+$Z$1)^($Z33*3)),"FAILURE"))))))))))</f>
        <v>0</v>
      </c>
      <c r="AH33" s="159">
        <f>IF($F33=1,0,IF(AND($H33=1,AH$1&lt;=$Y33),$V33,IF(AND($H33=1,AH$1&gt;$Y33,AH$1&lt;=$Y33+$Z33),($T33*(1+$Z$1)^$Z33)/$Z33,IF(AND($H33=1,AH$1&gt;($Y33+$Z33),AH$1&lt;=($Y33+$Z33*2)),($T33*(1+$Z$1)^($Z33*2))/$Z33,IF(AND($H33=1,AH$1&gt;($Y33+$Z33*2),AH$1&lt;=($Y33+$Z33*3)),($T33*(1+$Z$1)^($Z33*3))/$Z33,IF(AND($H33=1,AH$1&gt;($Y33+$Z33*3),AH$1&lt;=($Y33+$Z33*4)),($T33*(1+$Z$1)^($Z33*4))/$Z33,IF(AND($G33=1,AH$1&lt;=$N33),0,IF(AND($G33=1,AH$1&gt;$N33,AH$1&lt;=($Y33+$Z33)),-1*PMT(VLOOKUP($P33,'9 - Finance Strategy Parameters'!$B$3:$C$6,2)/12,$Z33*12,$M33),IF(AND($G33=1,AH$1&gt;($Y33+$Z33),AH$1&lt;=($Y33+$Z33*2)),-1*PMT(VLOOKUP($P33,'9 - Finance Strategy Parameters'!$B$3:$C$6,2)/12,$Z33*12,$M33*(1+$Z$1)^($Z33*2)),IF(AND($G33=1,AH$1&gt;($Y33+$Z33*2),AH$1&lt;=($Y33+$Z33*3)),-1*PMT(VLOOKUP($P33,'9 - Finance Strategy Parameters'!$B$3:$C$6,2)/12,$Z33*12,$M33*(1+$Z$1)^($Z33*3)),"FAILURE"))))))))))</f>
        <v>0</v>
      </c>
      <c r="AI33" s="159">
        <f>IF($F33=1,0,IF(AND($H33=1,AI$1&lt;=$Y33),$V33,IF(AND($H33=1,AI$1&gt;$Y33,AI$1&lt;=$Y33+$Z33),($T33*(1+$Z$1)^$Z33)/$Z33,IF(AND($H33=1,AI$1&gt;($Y33+$Z33),AI$1&lt;=($Y33+$Z33*2)),($T33*(1+$Z$1)^($Z33*2))/$Z33,IF(AND($H33=1,AI$1&gt;($Y33+$Z33*2),AI$1&lt;=($Y33+$Z33*3)),($T33*(1+$Z$1)^($Z33*3))/$Z33,IF(AND($H33=1,AI$1&gt;($Y33+$Z33*3),AI$1&lt;=($Y33+$Z33*4)),($T33*(1+$Z$1)^($Z33*4))/$Z33,IF(AND($G33=1,AI$1&lt;=$N33),0,IF(AND($G33=1,AI$1&gt;$N33,AI$1&lt;=($Y33+$Z33)),-1*PMT(VLOOKUP($P33,'9 - Finance Strategy Parameters'!$B$3:$C$6,2)/12,$Z33*12,$M33),IF(AND($G33=1,AI$1&gt;($Y33+$Z33),AI$1&lt;=($Y33+$Z33*2)),-1*PMT(VLOOKUP($P33,'9 - Finance Strategy Parameters'!$B$3:$C$6,2)/12,$Z33*12,$M33*(1+$Z$1)^($Z33*2)),IF(AND($G33=1,AI$1&gt;($Y33+$Z33*2),AI$1&lt;=($Y33+$Z33*3)),-1*PMT(VLOOKUP($P33,'9 - Finance Strategy Parameters'!$B$3:$C$6,2)/12,$Z33*12,$M33*(1+$Z$1)^($Z33*3)),"FAILURE"))))))))))</f>
        <v>0</v>
      </c>
      <c r="AJ33" s="159">
        <f>IF($F33=1,0,IF(AND($H33=1,AJ$1&lt;=$Y33),$V33,IF(AND($H33=1,AJ$1&gt;$Y33,AJ$1&lt;=$Y33+$Z33),($T33*(1+$Z$1)^$Z33)/$Z33,IF(AND($H33=1,AJ$1&gt;($Y33+$Z33),AJ$1&lt;=($Y33+$Z33*2)),($T33*(1+$Z$1)^($Z33*2))/$Z33,IF(AND($H33=1,AJ$1&gt;($Y33+$Z33*2),AJ$1&lt;=($Y33+$Z33*3)),($T33*(1+$Z$1)^($Z33*3))/$Z33,IF(AND($H33=1,AJ$1&gt;($Y33+$Z33*3),AJ$1&lt;=($Y33+$Z33*4)),($T33*(1+$Z$1)^($Z33*4))/$Z33,IF(AND($G33=1,AJ$1&lt;=$N33),0,IF(AND($G33=1,AJ$1&gt;$N33,AJ$1&lt;=($Y33+$Z33)),-1*PMT(VLOOKUP($P33,'9 - Finance Strategy Parameters'!$B$3:$C$6,2)/12,$Z33*12,$M33),IF(AND($G33=1,AJ$1&gt;($Y33+$Z33),AJ$1&lt;=($Y33+$Z33*2)),-1*PMT(VLOOKUP($P33,'9 - Finance Strategy Parameters'!$B$3:$C$6,2)/12,$Z33*12,$M33*(1+$Z$1)^($Z33*2)),IF(AND($G33=1,AJ$1&gt;($Y33+$Z33*2),AJ$1&lt;=($Y33+$Z33*3)),-1*PMT(VLOOKUP($P33,'9 - Finance Strategy Parameters'!$B$3:$C$6,2)/12,$Z33*12,$M33*(1+$Z$1)^($Z33*3)),"FAILURE"))))))))))</f>
        <v>0</v>
      </c>
      <c r="AK33" s="159">
        <f>IF($F33=1,0,IF(AND($H33=1,AK$1&lt;=$Y33),$V33,IF(AND($H33=1,AK$1&gt;$Y33,AK$1&lt;=$Y33+$Z33),($T33*(1+$Z$1)^$Z33)/$Z33,IF(AND($H33=1,AK$1&gt;($Y33+$Z33),AK$1&lt;=($Y33+$Z33*2)),($T33*(1+$Z$1)^($Z33*2))/$Z33,IF(AND($H33=1,AK$1&gt;($Y33+$Z33*2),AK$1&lt;=($Y33+$Z33*3)),($T33*(1+$Z$1)^($Z33*3))/$Z33,IF(AND($H33=1,AK$1&gt;($Y33+$Z33*3),AK$1&lt;=($Y33+$Z33*4)),($T33*(1+$Z$1)^($Z33*4))/$Z33,IF(AND($G33=1,AK$1&lt;=$N33),0,IF(AND($G33=1,AK$1&gt;$N33,AK$1&lt;=($Y33+$Z33)),-1*PMT(VLOOKUP($P33,'9 - Finance Strategy Parameters'!$B$3:$C$6,2)/12,$Z33*12,$M33),IF(AND($G33=1,AK$1&gt;($Y33+$Z33),AK$1&lt;=($Y33+$Z33*2)),-1*PMT(VLOOKUP($P33,'9 - Finance Strategy Parameters'!$B$3:$C$6,2)/12,$Z33*12,$M33*(1+$Z$1)^($Z33*2)),IF(AND($G33=1,AK$1&gt;($Y33+$Z33*2),AK$1&lt;=($Y33+$Z33*3)),-1*PMT(VLOOKUP($P33,'9 - Finance Strategy Parameters'!$B$3:$C$6,2)/12,$Z33*12,$M33*(1+$Z$1)^($Z33*3)),"FAILURE"))))))))))</f>
        <v>0</v>
      </c>
      <c r="AL33" s="159">
        <f>IF($F33=1,0,IF(AND($H33=1,AL$1&lt;=$Y33),$V33,IF(AND($H33=1,AL$1&gt;$Y33,AL$1&lt;=$Y33+$Z33),($T33*(1+$Z$1)^$Z33)/$Z33,IF(AND($H33=1,AL$1&gt;($Y33+$Z33),AL$1&lt;=($Y33+$Z33*2)),($T33*(1+$Z$1)^($Z33*2))/$Z33,IF(AND($H33=1,AL$1&gt;($Y33+$Z33*2),AL$1&lt;=($Y33+$Z33*3)),($T33*(1+$Z$1)^($Z33*3))/$Z33,IF(AND($H33=1,AL$1&gt;($Y33+$Z33*3),AL$1&lt;=($Y33+$Z33*4)),($T33*(1+$Z$1)^($Z33*4))/$Z33,IF(AND($G33=1,AL$1&lt;=$N33),0,IF(AND($G33=1,AL$1&gt;$N33,AL$1&lt;=($Y33+$Z33)),-1*PMT(VLOOKUP($P33,'9 - Finance Strategy Parameters'!$B$3:$C$6,2)/12,$Z33*12,$M33),IF(AND($G33=1,AL$1&gt;($Y33+$Z33),AL$1&lt;=($Y33+$Z33*2)),-1*PMT(VLOOKUP($P33,'9 - Finance Strategy Parameters'!$B$3:$C$6,2)/12,$Z33*12,$M33*(1+$Z$1)^($Z33*2)),IF(AND($G33=1,AL$1&gt;($Y33+$Z33*2),AL$1&lt;=($Y33+$Z33*3)),-1*PMT(VLOOKUP($P33,'9 - Finance Strategy Parameters'!$B$3:$C$6,2)/12,$Z33*12,$M33*(1+$Z$1)^($Z33*3)),"FAILURE"))))))))))</f>
        <v>0</v>
      </c>
      <c r="AM33" s="159">
        <f>IF($F33=1,0,IF(AND($H33=1,AM$1&lt;=$Y33),$V33,IF(AND($H33=1,AM$1&gt;$Y33,AM$1&lt;=$Y33+$Z33),($T33*(1+$Z$1)^$Z33)/$Z33,IF(AND($H33=1,AM$1&gt;($Y33+$Z33),AM$1&lt;=($Y33+$Z33*2)),($T33*(1+$Z$1)^($Z33*2))/$Z33,IF(AND($H33=1,AM$1&gt;($Y33+$Z33*2),AM$1&lt;=($Y33+$Z33*3)),($T33*(1+$Z$1)^($Z33*3))/$Z33,IF(AND($H33=1,AM$1&gt;($Y33+$Z33*3),AM$1&lt;=($Y33+$Z33*4)),($T33*(1+$Z$1)^($Z33*4))/$Z33,IF(AND($G33=1,AM$1&lt;=$N33),0,IF(AND($G33=1,AM$1&gt;$N33,AM$1&lt;=($Y33+$Z33)),-1*PMT(VLOOKUP($P33,'9 - Finance Strategy Parameters'!$B$3:$C$6,2)/12,$Z33*12,$M33),IF(AND($G33=1,AM$1&gt;($Y33+$Z33),AM$1&lt;=($Y33+$Z33*2)),-1*PMT(VLOOKUP($P33,'9 - Finance Strategy Parameters'!$B$3:$C$6,2)/12,$Z33*12,$M33*(1+$Z$1)^($Z33*2)),IF(AND($G33=1,AM$1&gt;($Y33+$Z33*2),AM$1&lt;=($Y33+$Z33*3)),-1*PMT(VLOOKUP($P33,'9 - Finance Strategy Parameters'!$B$3:$C$6,2)/12,$Z33*12,$M33*(1+$Z$1)^($Z33*3)),"FAILURE"))))))))))</f>
        <v>0</v>
      </c>
      <c r="AN33" s="159">
        <f>IF($F33=1,0,IF(AND($H33=1,AN$1&lt;=$Y33),$V33,IF(AND($H33=1,AN$1&gt;$Y33,AN$1&lt;=$Y33+$Z33),($T33*(1+$Z$1)^$Z33)/$Z33,IF(AND($H33=1,AN$1&gt;($Y33+$Z33),AN$1&lt;=($Y33+$Z33*2)),($T33*(1+$Z$1)^($Z33*2))/$Z33,IF(AND($H33=1,AN$1&gt;($Y33+$Z33*2),AN$1&lt;=($Y33+$Z33*3)),($T33*(1+$Z$1)^($Z33*3))/$Z33,IF(AND($H33=1,AN$1&gt;($Y33+$Z33*3),AN$1&lt;=($Y33+$Z33*4)),($T33*(1+$Z$1)^($Z33*4))/$Z33,IF(AND($G33=1,AN$1&lt;=$N33),0,IF(AND($G33=1,AN$1&gt;$N33,AN$1&lt;=($Y33+$Z33)),-1*PMT(VLOOKUP($P33,'9 - Finance Strategy Parameters'!$B$3:$C$6,2)/12,$Z33*12,$M33),IF(AND($G33=1,AN$1&gt;($Y33+$Z33),AN$1&lt;=($Y33+$Z33*2)),-1*PMT(VLOOKUP($P33,'9 - Finance Strategy Parameters'!$B$3:$C$6,2)/12,$Z33*12,$M33*(1+$Z$1)^($Z33*2)),IF(AND($G33=1,AN$1&gt;($Y33+$Z33*2),AN$1&lt;=($Y33+$Z33*3)),-1*PMT(VLOOKUP($P33,'9 - Finance Strategy Parameters'!$B$3:$C$6,2)/12,$Z33*12,$M33*(1+$Z$1)^($Z33*3)),"FAILURE"))))))))))</f>
        <v>0</v>
      </c>
      <c r="AO33" s="159">
        <f>IF($F33=1,0,IF(AND($H33=1,AO$1&lt;=$Y33),$V33,IF(AND($H33=1,AO$1&gt;$Y33,AO$1&lt;=$Y33+$Z33),($T33*(1+$Z$1)^$Z33)/$Z33,IF(AND($H33=1,AO$1&gt;($Y33+$Z33),AO$1&lt;=($Y33+$Z33*2)),($T33*(1+$Z$1)^($Z33*2))/$Z33,IF(AND($H33=1,AO$1&gt;($Y33+$Z33*2),AO$1&lt;=($Y33+$Z33*3)),($T33*(1+$Z$1)^($Z33*3))/$Z33,IF(AND($H33=1,AO$1&gt;($Y33+$Z33*3),AO$1&lt;=($Y33+$Z33*4)),($T33*(1+$Z$1)^($Z33*4))/$Z33,IF(AND($G33=1,AO$1&lt;=$N33),0,IF(AND($G33=1,AO$1&gt;$N33,AO$1&lt;=($Y33+$Z33)),-1*PMT(VLOOKUP($P33,'9 - Finance Strategy Parameters'!$B$3:$C$6,2)/12,$Z33*12,$M33),IF(AND($G33=1,AO$1&gt;($Y33+$Z33),AO$1&lt;=($Y33+$Z33*2)),-1*PMT(VLOOKUP($P33,'9 - Finance Strategy Parameters'!$B$3:$C$6,2)/12,$Z33*12,$M33*(1+$Z$1)^($Z33*2)),IF(AND($G33=1,AO$1&gt;($Y33+$Z33*2),AO$1&lt;=($Y33+$Z33*3)),-1*PMT(VLOOKUP($P33,'9 - Finance Strategy Parameters'!$B$3:$C$6,2)/12,$Z33*12,$M33*(1+$Z$1)^($Z33*3)),"FAILURE"))))))))))</f>
        <v>0</v>
      </c>
      <c r="AP33" s="159">
        <f>IF($F33=1,0,IF(AND($H33=1,AP$1&lt;=$Y33),$V33,IF(AND($H33=1,AP$1&gt;$Y33,AP$1&lt;=$Y33+$Z33),($T33*(1+$Z$1)^$Z33)/$Z33,IF(AND($H33=1,AP$1&gt;($Y33+$Z33),AP$1&lt;=($Y33+$Z33*2)),($T33*(1+$Z$1)^($Z33*2))/$Z33,IF(AND($H33=1,AP$1&gt;($Y33+$Z33*2),AP$1&lt;=($Y33+$Z33*3)),($T33*(1+$Z$1)^($Z33*3))/$Z33,IF(AND($H33=1,AP$1&gt;($Y33+$Z33*3),AP$1&lt;=($Y33+$Z33*4)),($T33*(1+$Z$1)^($Z33*4))/$Z33,IF(AND($G33=1,AP$1&lt;=$N33),0,IF(AND($G33=1,AP$1&gt;$N33,AP$1&lt;=($Y33+$Z33)),-1*PMT(VLOOKUP($P33,'9 - Finance Strategy Parameters'!$B$3:$C$6,2)/12,$Z33*12,$M33),IF(AND($G33=1,AP$1&gt;($Y33+$Z33),AP$1&lt;=($Y33+$Z33*2)),-1*PMT(VLOOKUP($P33,'9 - Finance Strategy Parameters'!$B$3:$C$6,2)/12,$Z33*12,$M33*(1+$Z$1)^($Z33*2)),IF(AND($G33=1,AP$1&gt;($Y33+$Z33*2),AP$1&lt;=($Y33+$Z33*3)),-1*PMT(VLOOKUP($P33,'9 - Finance Strategy Parameters'!$B$3:$C$6,2)/12,$Z33*12,$M33*(1+$Z$1)^($Z33*3)),"FAILURE"))))))))))</f>
        <v>0</v>
      </c>
      <c r="AQ33" s="159">
        <f>IF($F33=1,0,IF(AND($H33=1,AQ$1&lt;=$Y33),$V33,IF(AND($H33=1,AQ$1&gt;$Y33,AQ$1&lt;=$Y33+$Z33),($T33*(1+$Z$1)^$Z33)/$Z33,IF(AND($H33=1,AQ$1&gt;($Y33+$Z33),AQ$1&lt;=($Y33+$Z33*2)),($T33*(1+$Z$1)^($Z33*2))/$Z33,IF(AND($H33=1,AQ$1&gt;($Y33+$Z33*2),AQ$1&lt;=($Y33+$Z33*3)),($T33*(1+$Z$1)^($Z33*3))/$Z33,IF(AND($H33=1,AQ$1&gt;($Y33+$Z33*3),AQ$1&lt;=($Y33+$Z33*4)),($T33*(1+$Z$1)^($Z33*4))/$Z33,IF(AND($G33=1,AQ$1&lt;=$N33),0,IF(AND($G33=1,AQ$1&gt;$N33,AQ$1&lt;=($Y33+$Z33)),-1*PMT(VLOOKUP($P33,'9 - Finance Strategy Parameters'!$B$3:$C$6,2)/12,$Z33*12,$M33),IF(AND($G33=1,AQ$1&gt;($Y33+$Z33),AQ$1&lt;=($Y33+$Z33*2)),-1*PMT(VLOOKUP($P33,'9 - Finance Strategy Parameters'!$B$3:$C$6,2)/12,$Z33*12,$M33*(1+$Z$1)^($Z33*2)),IF(AND($G33=1,AQ$1&gt;($Y33+$Z33*2),AQ$1&lt;=($Y33+$Z33*3)),-1*PMT(VLOOKUP($P33,'9 - Finance Strategy Parameters'!$B$3:$C$6,2)/12,$Z33*12,$M33*(1+$Z$1)^($Z33*3)),"FAILURE"))))))))))</f>
        <v>1205.4789784586269</v>
      </c>
      <c r="AR33" s="159">
        <f>IF($F33=1,0,IF(AND($H33=1,AR$1&lt;=$Y33),$V33,IF(AND($H33=1,AR$1&gt;$Y33,AR$1&lt;=$Y33+$Z33),($T33*(1+$Z$1)^$Z33)/$Z33,IF(AND($H33=1,AR$1&gt;($Y33+$Z33),AR$1&lt;=($Y33+$Z33*2)),($T33*(1+$Z$1)^($Z33*2))/$Z33,IF(AND($H33=1,AR$1&gt;($Y33+$Z33*2),AR$1&lt;=($Y33+$Z33*3)),($T33*(1+$Z$1)^($Z33*3))/$Z33,IF(AND($H33=1,AR$1&gt;($Y33+$Z33*3),AR$1&lt;=($Y33+$Z33*4)),($T33*(1+$Z$1)^($Z33*4))/$Z33,IF(AND($G33=1,AR$1&lt;=$N33),0,IF(AND($G33=1,AR$1&gt;$N33,AR$1&lt;=($Y33+$Z33)),-1*PMT(VLOOKUP($P33,'9 - Finance Strategy Parameters'!$B$3:$C$6,2)/12,$Z33*12,$M33),IF(AND($G33=1,AR$1&gt;($Y33+$Z33),AR$1&lt;=($Y33+$Z33*2)),-1*PMT(VLOOKUP($P33,'9 - Finance Strategy Parameters'!$B$3:$C$6,2)/12,$Z33*12,$M33*(1+$Z$1)^($Z33*2)),IF(AND($G33=1,AR$1&gt;($Y33+$Z33*2),AR$1&lt;=($Y33+$Z33*3)),-1*PMT(VLOOKUP($P33,'9 - Finance Strategy Parameters'!$B$3:$C$6,2)/12,$Z33*12,$M33*(1+$Z$1)^($Z33*3)),"FAILURE"))))))))))</f>
        <v>1205.4789784586269</v>
      </c>
      <c r="AS33" s="159">
        <f>IF($F33=1,0,IF(AND($H33=1,AS$1&lt;=$Y33),$V33,IF(AND($H33=1,AS$1&gt;$Y33,AS$1&lt;=$Y33+$Z33),($T33*(1+$Z$1)^$Z33)/$Z33,IF(AND($H33=1,AS$1&gt;($Y33+$Z33),AS$1&lt;=($Y33+$Z33*2)),($T33*(1+$Z$1)^($Z33*2))/$Z33,IF(AND($H33=1,AS$1&gt;($Y33+$Z33*2),AS$1&lt;=($Y33+$Z33*3)),($T33*(1+$Z$1)^($Z33*3))/$Z33,IF(AND($H33=1,AS$1&gt;($Y33+$Z33*3),AS$1&lt;=($Y33+$Z33*4)),($T33*(1+$Z$1)^($Z33*4))/$Z33,IF(AND($G33=1,AS$1&lt;=$N33),0,IF(AND($G33=1,AS$1&gt;$N33,AS$1&lt;=($Y33+$Z33)),-1*PMT(VLOOKUP($P33,'9 - Finance Strategy Parameters'!$B$3:$C$6,2)/12,$Z33*12,$M33),IF(AND($G33=1,AS$1&gt;($Y33+$Z33),AS$1&lt;=($Y33+$Z33*2)),-1*PMT(VLOOKUP($P33,'9 - Finance Strategy Parameters'!$B$3:$C$6,2)/12,$Z33*12,$M33*(1+$Z$1)^($Z33*2)),IF(AND($G33=1,AS$1&gt;($Y33+$Z33*2),AS$1&lt;=($Y33+$Z33*3)),-1*PMT(VLOOKUP($P33,'9 - Finance Strategy Parameters'!$B$3:$C$6,2)/12,$Z33*12,$M33*(1+$Z$1)^($Z33*3)),"FAILURE"))))))))))</f>
        <v>1205.4789784586269</v>
      </c>
      <c r="AT33" s="159">
        <f>IF($F33=1,0,IF(AND($H33=1,AT$1&lt;=$Y33),$V33,IF(AND($H33=1,AT$1&gt;$Y33,AT$1&lt;=$Y33+$Z33),($T33*(1+$Z$1)^$Z33)/$Z33,IF(AND($H33=1,AT$1&gt;($Y33+$Z33),AT$1&lt;=($Y33+$Z33*2)),($T33*(1+$Z$1)^($Z33*2))/$Z33,IF(AND($H33=1,AT$1&gt;($Y33+$Z33*2),AT$1&lt;=($Y33+$Z33*3)),($T33*(1+$Z$1)^($Z33*3))/$Z33,IF(AND($H33=1,AT$1&gt;($Y33+$Z33*3),AT$1&lt;=($Y33+$Z33*4)),($T33*(1+$Z$1)^($Z33*4))/$Z33,IF(AND($G33=1,AT$1&lt;=$N33),0,IF(AND($G33=1,AT$1&gt;$N33,AT$1&lt;=($Y33+$Z33)),-1*PMT(VLOOKUP($P33,'9 - Finance Strategy Parameters'!$B$3:$C$6,2)/12,$Z33*12,$M33),IF(AND($G33=1,AT$1&gt;($Y33+$Z33),AT$1&lt;=($Y33+$Z33*2)),-1*PMT(VLOOKUP($P33,'9 - Finance Strategy Parameters'!$B$3:$C$6,2)/12,$Z33*12,$M33*(1+$Z$1)^($Z33*2)),IF(AND($G33=1,AT$1&gt;($Y33+$Z33*2),AT$1&lt;=($Y33+$Z33*3)),-1*PMT(VLOOKUP($P33,'9 - Finance Strategy Parameters'!$B$3:$C$6,2)/12,$Z33*12,$M33*(1+$Z$1)^($Z33*3)),"FAILURE"))))))))))</f>
        <v>1205.4789784586269</v>
      </c>
      <c r="AU33" s="159">
        <f>IF($F33=1,0,IF(AND($H33=1,AU$1&lt;=$Y33),$V33,IF(AND($H33=1,AU$1&gt;$Y33,AU$1&lt;=$Y33+$Z33),($T33*(1+$Z$1)^$Z33)/$Z33,IF(AND($H33=1,AU$1&gt;($Y33+$Z33),AU$1&lt;=($Y33+$Z33*2)),($T33*(1+$Z$1)^($Z33*2))/$Z33,IF(AND($H33=1,AU$1&gt;($Y33+$Z33*2),AU$1&lt;=($Y33+$Z33*3)),($T33*(1+$Z$1)^($Z33*3))/$Z33,IF(AND($H33=1,AU$1&gt;($Y33+$Z33*3),AU$1&lt;=($Y33+$Z33*4)),($T33*(1+$Z$1)^($Z33*4))/$Z33,IF(AND($G33=1,AU$1&lt;=$N33),0,IF(AND($G33=1,AU$1&gt;$N33,AU$1&lt;=($Y33+$Z33)),-1*PMT(VLOOKUP($P33,'9 - Finance Strategy Parameters'!$B$3:$C$6,2)/12,$Z33*12,$M33),IF(AND($G33=1,AU$1&gt;($Y33+$Z33),AU$1&lt;=($Y33+$Z33*2)),-1*PMT(VLOOKUP($P33,'9 - Finance Strategy Parameters'!$B$3:$C$6,2)/12,$Z33*12,$M33*(1+$Z$1)^($Z33*2)),IF(AND($G33=1,AU$1&gt;($Y33+$Z33*2),AU$1&lt;=($Y33+$Z33*3)),-1*PMT(VLOOKUP($P33,'9 - Finance Strategy Parameters'!$B$3:$C$6,2)/12,$Z33*12,$M33*(1+$Z$1)^($Z33*3)),"FAILURE"))))))))))</f>
        <v>1205.4789784586269</v>
      </c>
      <c r="AV33" s="159">
        <f>IF($F33=1,0,IF(AND($H33=1,AV$1&lt;=$Y33),$V33,IF(AND($H33=1,AV$1&gt;$Y33,AV$1&lt;=$Y33+$Z33),($T33*(1+$Z$1)^$Z33)/$Z33,IF(AND($H33=1,AV$1&gt;($Y33+$Z33),AV$1&lt;=($Y33+$Z33*2)),($T33*(1+$Z$1)^($Z33*2))/$Z33,IF(AND($H33=1,AV$1&gt;($Y33+$Z33*2),AV$1&lt;=($Y33+$Z33*3)),($T33*(1+$Z$1)^($Z33*3))/$Z33,IF(AND($H33=1,AV$1&gt;($Y33+$Z33*3),AV$1&lt;=($Y33+$Z33*4)),($T33*(1+$Z$1)^($Z33*4))/$Z33,IF(AND($G33=1,AV$1&lt;=$N33),0,IF(AND($G33=1,AV$1&gt;$N33,AV$1&lt;=($Y33+$Z33)),-1*PMT(VLOOKUP($P33,'9 - Finance Strategy Parameters'!$B$3:$C$6,2)/12,$Z33*12,$M33),IF(AND($G33=1,AV$1&gt;($Y33+$Z33),AV$1&lt;=($Y33+$Z33*2)),-1*PMT(VLOOKUP($P33,'9 - Finance Strategy Parameters'!$B$3:$C$6,2)/12,$Z33*12,$M33*(1+$Z$1)^($Z33*2)),IF(AND($G33=1,AV$1&gt;($Y33+$Z33*2),AV$1&lt;=($Y33+$Z33*3)),-1*PMT(VLOOKUP($P33,'9 - Finance Strategy Parameters'!$B$3:$C$6,2)/12,$Z33*12,$M33*(1+$Z$1)^($Z33*3)),"FAILURE"))))))))))</f>
        <v>1205.4789784586269</v>
      </c>
      <c r="AW33" s="159">
        <f>IF($F33=1,0,IF(AND($H33=1,AW$1&lt;=$Y33),$V33,IF(AND($H33=1,AW$1&gt;$Y33,AW$1&lt;=$Y33+$Z33),($T33*(1+$Z$1)^$Z33)/$Z33,IF(AND($H33=1,AW$1&gt;($Y33+$Z33),AW$1&lt;=($Y33+$Z33*2)),($T33*(1+$Z$1)^($Z33*2))/$Z33,IF(AND($H33=1,AW$1&gt;($Y33+$Z33*2),AW$1&lt;=($Y33+$Z33*3)),($T33*(1+$Z$1)^($Z33*3))/$Z33,IF(AND($H33=1,AW$1&gt;($Y33+$Z33*3),AW$1&lt;=($Y33+$Z33*4)),($T33*(1+$Z$1)^($Z33*4))/$Z33,IF(AND($G33=1,AW$1&lt;=$N33),0,IF(AND($G33=1,AW$1&gt;$N33,AW$1&lt;=($Y33+$Z33)),-1*PMT(VLOOKUP($P33,'9 - Finance Strategy Parameters'!$B$3:$C$6,2)/12,$Z33*12,$M33),IF(AND($G33=1,AW$1&gt;($Y33+$Z33),AW$1&lt;=($Y33+$Z33*2)),-1*PMT(VLOOKUP($P33,'9 - Finance Strategy Parameters'!$B$3:$C$6,2)/12,$Z33*12,$M33*(1+$Z$1)^($Z33*2)),IF(AND($G33=1,AW$1&gt;($Y33+$Z33*2),AW$1&lt;=($Y33+$Z33*3)),-1*PMT(VLOOKUP($P33,'9 - Finance Strategy Parameters'!$B$3:$C$6,2)/12,$Z33*12,$M33*(1+$Z$1)^($Z33*3)),"FAILURE"))))))))))</f>
        <v>1205.4789784586269</v>
      </c>
      <c r="AX33" s="159">
        <f>IF($F33=1,0,IF(AND($H33=1,AX$1&lt;=$Y33),$V33,IF(AND($H33=1,AX$1&gt;$Y33,AX$1&lt;=$Y33+$Z33),($T33*(1+$Z$1)^$Z33)/$Z33,IF(AND($H33=1,AX$1&gt;($Y33+$Z33),AX$1&lt;=($Y33+$Z33*2)),($T33*(1+$Z$1)^($Z33*2))/$Z33,IF(AND($H33=1,AX$1&gt;($Y33+$Z33*2),AX$1&lt;=($Y33+$Z33*3)),($T33*(1+$Z$1)^($Z33*3))/$Z33,IF(AND($H33=1,AX$1&gt;($Y33+$Z33*3),AX$1&lt;=($Y33+$Z33*4)),($T33*(1+$Z$1)^($Z33*4))/$Z33,IF(AND($G33=1,AX$1&lt;=$N33),0,IF(AND($G33=1,AX$1&gt;$N33,AX$1&lt;=($Y33+$Z33)),-1*PMT(VLOOKUP($P33,'9 - Finance Strategy Parameters'!$B$3:$C$6,2)/12,$Z33*12,$M33),IF(AND($G33=1,AX$1&gt;($Y33+$Z33),AX$1&lt;=($Y33+$Z33*2)),-1*PMT(VLOOKUP($P33,'9 - Finance Strategy Parameters'!$B$3:$C$6,2)/12,$Z33*12,$M33*(1+$Z$1)^($Z33*2)),IF(AND($G33=1,AX$1&gt;($Y33+$Z33*2),AX$1&lt;=($Y33+$Z33*3)),-1*PMT(VLOOKUP($P33,'9 - Finance Strategy Parameters'!$B$3:$C$6,2)/12,$Z33*12,$M33*(1+$Z$1)^($Z33*3)),"FAILURE"))))))))))</f>
        <v>1205.4789784586269</v>
      </c>
      <c r="AY33" s="159">
        <f>IF($F33=1,0,IF(AND($H33=1,AY$1&lt;=$Y33),$V33,IF(AND($H33=1,AY$1&gt;$Y33,AY$1&lt;=$Y33+$Z33),($T33*(1+$Z$1)^$Z33)/$Z33,IF(AND($H33=1,AY$1&gt;($Y33+$Z33),AY$1&lt;=($Y33+$Z33*2)),($T33*(1+$Z$1)^($Z33*2))/$Z33,IF(AND($H33=1,AY$1&gt;($Y33+$Z33*2),AY$1&lt;=($Y33+$Z33*3)),($T33*(1+$Z$1)^($Z33*3))/$Z33,IF(AND($H33=1,AY$1&gt;($Y33+$Z33*3),AY$1&lt;=($Y33+$Z33*4)),($T33*(1+$Z$1)^($Z33*4))/$Z33,IF(AND($G33=1,AY$1&lt;=$N33),0,IF(AND($G33=1,AY$1&gt;$N33,AY$1&lt;=($Y33+$Z33)),-1*PMT(VLOOKUP($P33,'9 - Finance Strategy Parameters'!$B$3:$C$6,2)/12,$Z33*12,$M33),IF(AND($G33=1,AY$1&gt;($Y33+$Z33),AY$1&lt;=($Y33+$Z33*2)),-1*PMT(VLOOKUP($P33,'9 - Finance Strategy Parameters'!$B$3:$C$6,2)/12,$Z33*12,$M33*(1+$Z$1)^($Z33*2)),IF(AND($G33=1,AY$1&gt;($Y33+$Z33*2),AY$1&lt;=($Y33+$Z33*3)),-1*PMT(VLOOKUP($P33,'9 - Finance Strategy Parameters'!$B$3:$C$6,2)/12,$Z33*12,$M33*(1+$Z$1)^($Z33*3)),"FAILURE"))))))))))</f>
        <v>1205.4789784586269</v>
      </c>
      <c r="AZ33" s="159">
        <f>IF($F33=1,0,IF(AND($H33=1,AZ$1&lt;=$Y33),$V33,IF(AND($H33=1,AZ$1&gt;$Y33,AZ$1&lt;=$Y33+$Z33),($T33*(1+$Z$1)^$Z33)/$Z33,IF(AND($H33=1,AZ$1&gt;($Y33+$Z33),AZ$1&lt;=($Y33+$Z33*2)),($T33*(1+$Z$1)^($Z33*2))/$Z33,IF(AND($H33=1,AZ$1&gt;($Y33+$Z33*2),AZ$1&lt;=($Y33+$Z33*3)),($T33*(1+$Z$1)^($Z33*3))/$Z33,IF(AND($H33=1,AZ$1&gt;($Y33+$Z33*3),AZ$1&lt;=($Y33+$Z33*4)),($T33*(1+$Z$1)^($Z33*4))/$Z33,IF(AND($G33=1,AZ$1&lt;=$N33),0,IF(AND($G33=1,AZ$1&gt;$N33,AZ$1&lt;=($Y33+$Z33)),-1*PMT(VLOOKUP($P33,'9 - Finance Strategy Parameters'!$B$3:$C$6,2)/12,$Z33*12,$M33),IF(AND($G33=1,AZ$1&gt;($Y33+$Z33),AZ$1&lt;=($Y33+$Z33*2)),-1*PMT(VLOOKUP($P33,'9 - Finance Strategy Parameters'!$B$3:$C$6,2)/12,$Z33*12,$M33*(1+$Z$1)^($Z33*2)),IF(AND($G33=1,AZ$1&gt;($Y33+$Z33*2),AZ$1&lt;=($Y33+$Z33*3)),-1*PMT(VLOOKUP($P33,'9 - Finance Strategy Parameters'!$B$3:$C$6,2)/12,$Z33*12,$M33*(1+$Z$1)^($Z33*3)),"FAILURE"))))))))))</f>
        <v>1205.4789784586269</v>
      </c>
      <c r="BA33" s="159">
        <f>IF($F33=1,0,IF(AND($H33=1,BA$1&lt;=$Y33),$V33,IF(AND($H33=1,BA$1&gt;$Y33,BA$1&lt;=$Y33+$Z33),($T33*(1+$Z$1)^$Z33)/$Z33,IF(AND($H33=1,BA$1&gt;($Y33+$Z33),BA$1&lt;=($Y33+$Z33*2)),($T33*(1+$Z$1)^($Z33*2))/$Z33,IF(AND($H33=1,BA$1&gt;($Y33+$Z33*2),BA$1&lt;=($Y33+$Z33*3)),($T33*(1+$Z$1)^($Z33*3))/$Z33,IF(AND($H33=1,BA$1&gt;($Y33+$Z33*3),BA$1&lt;=($Y33+$Z33*4)),($T33*(1+$Z$1)^($Z33*4))/$Z33,IF(AND($G33=1,BA$1&lt;=$N33),0,IF(AND($G33=1,BA$1&gt;$N33,BA$1&lt;=($Y33+$Z33)),-1*PMT(VLOOKUP($P33,'9 - Finance Strategy Parameters'!$B$3:$C$6,2)/12,$Z33*12,$M33),IF(AND($G33=1,BA$1&gt;($Y33+$Z33),BA$1&lt;=($Y33+$Z33*2)),-1*PMT(VLOOKUP($P33,'9 - Finance Strategy Parameters'!$B$3:$C$6,2)/12,$Z33*12,$M33*(1+$Z$1)^($Z33*2)),IF(AND($G33=1,BA$1&gt;($Y33+$Z33*2),BA$1&lt;=($Y33+$Z33*3)),-1*PMT(VLOOKUP($P33,'9 - Finance Strategy Parameters'!$B$3:$C$6,2)/12,$Z33*12,$M33*(1+$Z$1)^($Z33*3)),"FAILURE"))))))))))</f>
        <v>1205.4789784586269</v>
      </c>
      <c r="BB33" s="159">
        <f>IF($F33=1,0,IF(AND($H33=1,BB$1&lt;=$Y33),$V33,IF(AND($H33=1,BB$1&gt;$Y33,BB$1&lt;=$Y33+$Z33),($T33*(1+$Z$1)^$Z33)/$Z33,IF(AND($H33=1,BB$1&gt;($Y33+$Z33),BB$1&lt;=($Y33+$Z33*2)),($T33*(1+$Z$1)^($Z33*2))/$Z33,IF(AND($H33=1,BB$1&gt;($Y33+$Z33*2),BB$1&lt;=($Y33+$Z33*3)),($T33*(1+$Z$1)^($Z33*3))/$Z33,IF(AND($H33=1,BB$1&gt;($Y33+$Z33*3),BB$1&lt;=($Y33+$Z33*4)),($T33*(1+$Z$1)^($Z33*4))/$Z33,IF(AND($G33=1,BB$1&lt;=$N33),0,IF(AND($G33=1,BB$1&gt;$N33,BB$1&lt;=($Y33+$Z33)),-1*PMT(VLOOKUP($P33,'9 - Finance Strategy Parameters'!$B$3:$C$6,2)/12,$Z33*12,$M33),IF(AND($G33=1,BB$1&gt;($Y33+$Z33),BB$1&lt;=($Y33+$Z33*2)),-1*PMT(VLOOKUP($P33,'9 - Finance Strategy Parameters'!$B$3:$C$6,2)/12,$Z33*12,$M33*(1+$Z$1)^($Z33*2)),IF(AND($G33=1,BB$1&gt;($Y33+$Z33*2),BB$1&lt;=($Y33+$Z33*3)),-1*PMT(VLOOKUP($P33,'9 - Finance Strategy Parameters'!$B$3:$C$6,2)/12,$Z33*12,$M33*(1+$Z$1)^($Z33*3)),"FAILURE"))))))))))</f>
        <v>1205.4789784586269</v>
      </c>
      <c r="BC33" s="159">
        <f>IF($F33=1,0,IF(AND($H33=1,BC$1&lt;=$Y33),$V33,IF(AND($H33=1,BC$1&gt;$Y33,BC$1&lt;=$Y33+$Z33),($T33*(1+$Z$1)^$Z33)/$Z33,IF(AND($H33=1,BC$1&gt;($Y33+$Z33),BC$1&lt;=($Y33+$Z33*2)),($T33*(1+$Z$1)^($Z33*2))/$Z33,IF(AND($H33=1,BC$1&gt;($Y33+$Z33*2),BC$1&lt;=($Y33+$Z33*3)),($T33*(1+$Z$1)^($Z33*3))/$Z33,IF(AND($H33=1,BC$1&gt;($Y33+$Z33*3),BC$1&lt;=($Y33+$Z33*4)),($T33*(1+$Z$1)^($Z33*4))/$Z33,IF(AND($G33=1,BC$1&lt;=$N33),0,IF(AND($G33=1,BC$1&gt;$N33,BC$1&lt;=($Y33+$Z33)),-1*PMT(VLOOKUP($P33,'9 - Finance Strategy Parameters'!$B$3:$C$6,2)/12,$Z33*12,$M33),IF(AND($G33=1,BC$1&gt;($Y33+$Z33),BC$1&lt;=($Y33+$Z33*2)),-1*PMT(VLOOKUP($P33,'9 - Finance Strategy Parameters'!$B$3:$C$6,2)/12,$Z33*12,$M33*(1+$Z$1)^($Z33*2)),IF(AND($G33=1,BC$1&gt;($Y33+$Z33*2),BC$1&lt;=($Y33+$Z33*3)),-1*PMT(VLOOKUP($P33,'9 - Finance Strategy Parameters'!$B$3:$C$6,2)/12,$Z33*12,$M33*(1+$Z$1)^($Z33*3)),"FAILURE"))))))))))</f>
        <v>1205.4789784586269</v>
      </c>
      <c r="BD33" s="159">
        <f>IF($F33=1,0,IF(AND($H33=1,BD$1&lt;=$Y33),$V33,IF(AND($H33=1,BD$1&gt;$Y33,BD$1&lt;=$Y33+$Z33),($T33*(1+$Z$1)^$Z33)/$Z33,IF(AND($H33=1,BD$1&gt;($Y33+$Z33),BD$1&lt;=($Y33+$Z33*2)),($T33*(1+$Z$1)^($Z33*2))/$Z33,IF(AND($H33=1,BD$1&gt;($Y33+$Z33*2),BD$1&lt;=($Y33+$Z33*3)),($T33*(1+$Z$1)^($Z33*3))/$Z33,IF(AND($H33=1,BD$1&gt;($Y33+$Z33*3),BD$1&lt;=($Y33+$Z33*4)),($T33*(1+$Z$1)^($Z33*4))/$Z33,IF(AND($G33=1,BD$1&lt;=$N33),0,IF(AND($G33=1,BD$1&gt;$N33,BD$1&lt;=($Y33+$Z33)),-1*PMT(VLOOKUP($P33,'9 - Finance Strategy Parameters'!$B$3:$C$6,2)/12,$Z33*12,$M33),IF(AND($G33=1,BD$1&gt;($Y33+$Z33),BD$1&lt;=($Y33+$Z33*2)),-1*PMT(VLOOKUP($P33,'9 - Finance Strategy Parameters'!$B$3:$C$6,2)/12,$Z33*12,$M33*(1+$Z$1)^($Z33*2)),IF(AND($G33=1,BD$1&gt;($Y33+$Z33*2),BD$1&lt;=($Y33+$Z33*3)),-1*PMT(VLOOKUP($P33,'9 - Finance Strategy Parameters'!$B$3:$C$6,2)/12,$Z33*12,$M33*(1+$Z$1)^($Z33*3)),"FAILURE"))))))))))</f>
        <v>1205.4789784586269</v>
      </c>
      <c r="BE33" s="159">
        <f>IF($F33=1,0,IF(AND($H33=1,BE$1&lt;=$Y33),$V33,IF(AND($H33=1,BE$1&gt;$Y33,BE$1&lt;=$Y33+$Z33),($T33*(1+$Z$1)^$Z33)/$Z33,IF(AND($H33=1,BE$1&gt;($Y33+$Z33),BE$1&lt;=($Y33+$Z33*2)),($T33*(1+$Z$1)^($Z33*2))/$Z33,IF(AND($H33=1,BE$1&gt;($Y33+$Z33*2),BE$1&lt;=($Y33+$Z33*3)),($T33*(1+$Z$1)^($Z33*3))/$Z33,IF(AND($H33=1,BE$1&gt;($Y33+$Z33*3),BE$1&lt;=($Y33+$Z33*4)),($T33*(1+$Z$1)^($Z33*4))/$Z33,IF(AND($G33=1,BE$1&lt;=$N33),0,IF(AND($G33=1,BE$1&gt;$N33,BE$1&lt;=($Y33+$Z33)),-1*PMT(VLOOKUP($P33,'9 - Finance Strategy Parameters'!$B$3:$C$6,2)/12,$Z33*12,$M33),IF(AND($G33=1,BE$1&gt;($Y33+$Z33),BE$1&lt;=($Y33+$Z33*2)),-1*PMT(VLOOKUP($P33,'9 - Finance Strategy Parameters'!$B$3:$C$6,2)/12,$Z33*12,$M33*(1+$Z$1)^($Z33*2)),IF(AND($G33=1,BE$1&gt;($Y33+$Z33*2),BE$1&lt;=($Y33+$Z33*3)),-1*PMT(VLOOKUP($P33,'9 - Finance Strategy Parameters'!$B$3:$C$6,2)/12,$Z33*12,$M33*(1+$Z$1)^($Z33*3)),"FAILURE"))))))))))</f>
        <v>1205.4789784586269</v>
      </c>
      <c r="BF33" s="159">
        <f>IF($F33=1,0,IF(AND($H33=1,BF$1&lt;=$Y33),$V33,IF(AND($H33=1,BF$1&gt;$Y33,BF$1&lt;=$Y33+$Z33),($T33*(1+$Z$1)^$Z33)/$Z33,IF(AND($H33=1,BF$1&gt;($Y33+$Z33),BF$1&lt;=($Y33+$Z33*2)),($T33*(1+$Z$1)^($Z33*2))/$Z33,IF(AND($H33=1,BF$1&gt;($Y33+$Z33*2),BF$1&lt;=($Y33+$Z33*3)),($T33*(1+$Z$1)^($Z33*3))/$Z33,IF(AND($H33=1,BF$1&gt;($Y33+$Z33*3),BF$1&lt;=($Y33+$Z33*4)),($T33*(1+$Z$1)^($Z33*4))/$Z33,IF(AND($G33=1,BF$1&lt;=$N33),0,IF(AND($G33=1,BF$1&gt;$N33,BF$1&lt;=($Y33+$Z33)),-1*PMT(VLOOKUP($P33,'9 - Finance Strategy Parameters'!$B$3:$C$6,2)/12,$Z33*12,$M33),IF(AND($G33=1,BF$1&gt;($Y33+$Z33),BF$1&lt;=($Y33+$Z33*2)),-1*PMT(VLOOKUP($P33,'9 - Finance Strategy Parameters'!$B$3:$C$6,2)/12,$Z33*12,$M33*(1+$Z$1)^($Z33*2)),IF(AND($G33=1,BF$1&gt;($Y33+$Z33*2),BF$1&lt;=($Y33+$Z33*3)),-1*PMT(VLOOKUP($P33,'9 - Finance Strategy Parameters'!$B$3:$C$6,2)/12,$Z33*12,$M33*(1+$Z$1)^($Z33*3)),"FAILURE"))))))))))</f>
        <v>1205.4789784586269</v>
      </c>
      <c r="BG33" s="159">
        <f>IF($F33=1,0,IF(AND($H33=1,BG$1&lt;=$Y33),$V33,IF(AND($H33=1,BG$1&gt;$Y33,BG$1&lt;=$Y33+$Z33),($T33*(1+$Z$1)^$Z33)/$Z33,IF(AND($H33=1,BG$1&gt;($Y33+$Z33),BG$1&lt;=($Y33+$Z33*2)),($T33*(1+$Z$1)^($Z33*2))/$Z33,IF(AND($H33=1,BG$1&gt;($Y33+$Z33*2),BG$1&lt;=($Y33+$Z33*3)),($T33*(1+$Z$1)^($Z33*3))/$Z33,IF(AND($H33=1,BG$1&gt;($Y33+$Z33*3),BG$1&lt;=($Y33+$Z33*4)),($T33*(1+$Z$1)^($Z33*4))/$Z33,IF(AND($G33=1,BG$1&lt;=$N33),0,IF(AND($G33=1,BG$1&gt;$N33,BG$1&lt;=($Y33+$Z33)),-1*PMT(VLOOKUP($P33,'9 - Finance Strategy Parameters'!$B$3:$C$6,2)/12,$Z33*12,$M33),IF(AND($G33=1,BG$1&gt;($Y33+$Z33),BG$1&lt;=($Y33+$Z33*2)),-1*PMT(VLOOKUP($P33,'9 - Finance Strategy Parameters'!$B$3:$C$6,2)/12,$Z33*12,$M33*(1+$Z$1)^($Z33*2)),IF(AND($G33=1,BG$1&gt;($Y33+$Z33*2),BG$1&lt;=($Y33+$Z33*3)),-1*PMT(VLOOKUP($P33,'9 - Finance Strategy Parameters'!$B$3:$C$6,2)/12,$Z33*12,$M33*(1+$Z$1)^($Z33*3)),"FAILURE"))))))))))</f>
        <v>1205.4789784586269</v>
      </c>
      <c r="BH33" s="159">
        <f>IF($F33=1,0,IF(AND($H33=1,BH$1&lt;=$Y33),$V33,IF(AND($H33=1,BH$1&gt;$Y33,BH$1&lt;=$Y33+$Z33),($T33*(1+$Z$1)^$Z33)/$Z33,IF(AND($H33=1,BH$1&gt;($Y33+$Z33),BH$1&lt;=($Y33+$Z33*2)),($T33*(1+$Z$1)^($Z33*2))/$Z33,IF(AND($H33=1,BH$1&gt;($Y33+$Z33*2),BH$1&lt;=($Y33+$Z33*3)),($T33*(1+$Z$1)^($Z33*3))/$Z33,IF(AND($H33=1,BH$1&gt;($Y33+$Z33*3),BH$1&lt;=($Y33+$Z33*4)),($T33*(1+$Z$1)^($Z33*4))/$Z33,IF(AND($G33=1,BH$1&lt;=$N33),0,IF(AND($G33=1,BH$1&gt;$N33,BH$1&lt;=($Y33+$Z33)),-1*PMT(VLOOKUP($P33,'9 - Finance Strategy Parameters'!$B$3:$C$6,2)/12,$Z33*12,$M33),IF(AND($G33=1,BH$1&gt;($Y33+$Z33),BH$1&lt;=($Y33+$Z33*2)),-1*PMT(VLOOKUP($P33,'9 - Finance Strategy Parameters'!$B$3:$C$6,2)/12,$Z33*12,$M33*(1+$Z$1)^($Z33*2)),IF(AND($G33=1,BH$1&gt;($Y33+$Z33*2),BH$1&lt;=($Y33+$Z33*3)),-1*PMT(VLOOKUP($P33,'9 - Finance Strategy Parameters'!$B$3:$C$6,2)/12,$Z33*12,$M33*(1+$Z$1)^($Z33*3)),"FAILURE"))))))))))</f>
        <v>1205.4789784586269</v>
      </c>
      <c r="BI33" s="159">
        <f>IF($F33=1,0,IF(AND($H33=1,BI$1&lt;=$Y33),$V33,IF(AND($H33=1,BI$1&gt;$Y33,BI$1&lt;=$Y33+$Z33),($T33*(1+$Z$1)^$Z33)/$Z33,IF(AND($H33=1,BI$1&gt;($Y33+$Z33),BI$1&lt;=($Y33+$Z33*2)),($T33*(1+$Z$1)^($Z33*2))/$Z33,IF(AND($H33=1,BI$1&gt;($Y33+$Z33*2),BI$1&lt;=($Y33+$Z33*3)),($T33*(1+$Z$1)^($Z33*3))/$Z33,IF(AND($H33=1,BI$1&gt;($Y33+$Z33*3),BI$1&lt;=($Y33+$Z33*4)),($T33*(1+$Z$1)^($Z33*4))/$Z33,IF(AND($G33=1,BI$1&lt;=$N33),0,IF(AND($G33=1,BI$1&gt;$N33,BI$1&lt;=($Y33+$Z33)),-1*PMT(VLOOKUP($P33,'9 - Finance Strategy Parameters'!$B$3:$C$6,2)/12,$Z33*12,$M33),IF(AND($G33=1,BI$1&gt;($Y33+$Z33),BI$1&lt;=($Y33+$Z33*2)),-1*PMT(VLOOKUP($P33,'9 - Finance Strategy Parameters'!$B$3:$C$6,2)/12,$Z33*12,$M33*(1+$Z$1)^($Z33*2)),IF(AND($G33=1,BI$1&gt;($Y33+$Z33*2),BI$1&lt;=($Y33+$Z33*3)),-1*PMT(VLOOKUP($P33,'9 - Finance Strategy Parameters'!$B$3:$C$6,2)/12,$Z33*12,$M33*(1+$Z$1)^($Z33*3)),"FAILURE"))))))))))</f>
        <v>1205.4789784586269</v>
      </c>
      <c r="BJ33" s="159">
        <f>IF($F33=1,0,IF(AND($H33=1,BJ$1&lt;=$Y33),$V33,IF(AND($H33=1,BJ$1&gt;$Y33,BJ$1&lt;=$Y33+$Z33),($T33*(1+$Z$1)^$Z33)/$Z33,IF(AND($H33=1,BJ$1&gt;($Y33+$Z33),BJ$1&lt;=($Y33+$Z33*2)),($T33*(1+$Z$1)^($Z33*2))/$Z33,IF(AND($H33=1,BJ$1&gt;($Y33+$Z33*2),BJ$1&lt;=($Y33+$Z33*3)),($T33*(1+$Z$1)^($Z33*3))/$Z33,IF(AND($H33=1,BJ$1&gt;($Y33+$Z33*3),BJ$1&lt;=($Y33+$Z33*4)),($T33*(1+$Z$1)^($Z33*4))/$Z33,IF(AND($G33=1,BJ$1&lt;=$N33),0,IF(AND($G33=1,BJ$1&gt;$N33,BJ$1&lt;=($Y33+$Z33)),-1*PMT(VLOOKUP($P33,'9 - Finance Strategy Parameters'!$B$3:$C$6,2)/12,$Z33*12,$M33),IF(AND($G33=1,BJ$1&gt;($Y33+$Z33),BJ$1&lt;=($Y33+$Z33*2)),-1*PMT(VLOOKUP($P33,'9 - Finance Strategy Parameters'!$B$3:$C$6,2)/12,$Z33*12,$M33*(1+$Z$1)^($Z33*2)),IF(AND($G33=1,BJ$1&gt;($Y33+$Z33*2),BJ$1&lt;=($Y33+$Z33*3)),-1*PMT(VLOOKUP($P33,'9 - Finance Strategy Parameters'!$B$3:$C$6,2)/12,$Z33*12,$M33*(1+$Z$1)^($Z33*3)),"FAILURE"))))))))))</f>
        <v>1205.4789784586269</v>
      </c>
      <c r="BK33" s="159">
        <f>IF($F33=1,0,IF(AND($H33=1,BK$1&lt;=$Y33),$V33,IF(AND($H33=1,BK$1&gt;$Y33,BK$1&lt;=$Y33+$Z33),($T33*(1+$Z$1)^$Z33)/$Z33,IF(AND($H33=1,BK$1&gt;($Y33+$Z33),BK$1&lt;=($Y33+$Z33*2)),($T33*(1+$Z$1)^($Z33*2))/$Z33,IF(AND($H33=1,BK$1&gt;($Y33+$Z33*2),BK$1&lt;=($Y33+$Z33*3)),($T33*(1+$Z$1)^($Z33*3))/$Z33,IF(AND($H33=1,BK$1&gt;($Y33+$Z33*3),BK$1&lt;=($Y33+$Z33*4)),($T33*(1+$Z$1)^($Z33*4))/$Z33,IF(AND($G33=1,BK$1&lt;=$N33),0,IF(AND($G33=1,BK$1&gt;$N33,BK$1&lt;=($Y33+$Z33)),-1*PMT(VLOOKUP($P33,'9 - Finance Strategy Parameters'!$B$3:$C$6,2)/12,$Z33*12,$M33),IF(AND($G33=1,BK$1&gt;($Y33+$Z33),BK$1&lt;=($Y33+$Z33*2)),-1*PMT(VLOOKUP($P33,'9 - Finance Strategy Parameters'!$B$3:$C$6,2)/12,$Z33*12,$M33*(1+$Z$1)^($Z33*2)),IF(AND($G33=1,BK$1&gt;($Y33+$Z33*2),BK$1&lt;=($Y33+$Z33*3)),-1*PMT(VLOOKUP($P33,'9 - Finance Strategy Parameters'!$B$3:$C$6,2)/12,$Z33*12,$M33*(1+$Z$1)^($Z33*3)),"FAILURE"))))))))))</f>
        <v>1205.4789784586269</v>
      </c>
      <c r="BL33" s="159">
        <f>IF($F33=1,0,IF(AND($H33=1,BL$1&lt;=$Y33),$V33,IF(AND($H33=1,BL$1&gt;$Y33,BL$1&lt;=$Y33+$Z33),($T33*(1+$Z$1)^$Z33)/$Z33,IF(AND($H33=1,BL$1&gt;($Y33+$Z33),BL$1&lt;=($Y33+$Z33*2)),($T33*(1+$Z$1)^($Z33*2))/$Z33,IF(AND($H33=1,BL$1&gt;($Y33+$Z33*2),BL$1&lt;=($Y33+$Z33*3)),($T33*(1+$Z$1)^($Z33*3))/$Z33,IF(AND($H33=1,BL$1&gt;($Y33+$Z33*3),BL$1&lt;=($Y33+$Z33*4)),($T33*(1+$Z$1)^($Z33*4))/$Z33,IF(AND($G33=1,BL$1&lt;=$N33),0,IF(AND($G33=1,BL$1&gt;$N33,BL$1&lt;=($Y33+$Z33)),-1*PMT(VLOOKUP($P33,'9 - Finance Strategy Parameters'!$B$3:$C$6,2)/12,$Z33*12,$M33),IF(AND($G33=1,BL$1&gt;($Y33+$Z33),BL$1&lt;=($Y33+$Z33*2)),-1*PMT(VLOOKUP($P33,'9 - Finance Strategy Parameters'!$B$3:$C$6,2)/12,$Z33*12,$M33*(1+$Z$1)^($Z33*2)),IF(AND($G33=1,BL$1&gt;($Y33+$Z33*2),BL$1&lt;=($Y33+$Z33*3)),-1*PMT(VLOOKUP($P33,'9 - Finance Strategy Parameters'!$B$3:$C$6,2)/12,$Z33*12,$M33*(1+$Z$1)^($Z33*3)),"FAILURE"))))))))))</f>
        <v>1205.4789784586269</v>
      </c>
      <c r="BM33" s="159">
        <f>IF($F33=1,0,IF(AND($H33=1,BM$1&lt;=$Y33),$V33,IF(AND($H33=1,BM$1&gt;$Y33,BM$1&lt;=$Y33+$Z33),($T33*(1+$Z$1)^$Z33)/$Z33,IF(AND($H33=1,BM$1&gt;($Y33+$Z33),BM$1&lt;=($Y33+$Z33*2)),($T33*(1+$Z$1)^($Z33*2))/$Z33,IF(AND($H33=1,BM$1&gt;($Y33+$Z33*2),BM$1&lt;=($Y33+$Z33*3)),($T33*(1+$Z$1)^($Z33*3))/$Z33,IF(AND($H33=1,BM$1&gt;($Y33+$Z33*3),BM$1&lt;=($Y33+$Z33*4)),($T33*(1+$Z$1)^($Z33*4))/$Z33,IF(AND($G33=1,BM$1&lt;=$N33),0,IF(AND($G33=1,BM$1&gt;$N33,BM$1&lt;=($Y33+$Z33)),-1*PMT(VLOOKUP($P33,'9 - Finance Strategy Parameters'!$B$3:$C$6,2)/12,$Z33*12,$M33),IF(AND($G33=1,BM$1&gt;($Y33+$Z33),BM$1&lt;=($Y33+$Z33*2)),-1*PMT(VLOOKUP($P33,'9 - Finance Strategy Parameters'!$B$3:$C$6,2)/12,$Z33*12,$M33*(1+$Z$1)^($Z33*2)),IF(AND($G33=1,BM$1&gt;($Y33+$Z33*2),BM$1&lt;=($Y33+$Z33*3)),-1*PMT(VLOOKUP($P33,'9 - Finance Strategy Parameters'!$B$3:$C$6,2)/12,$Z33*12,$M33*(1+$Z$1)^($Z33*3)),"FAILURE"))))))))))</f>
        <v>1205.4789784586269</v>
      </c>
      <c r="BN33" s="159">
        <f>IF($F33=1,0,IF(AND($H33=1,BN$1&lt;=$Y33),$V33,IF(AND($H33=1,BN$1&gt;$Y33,BN$1&lt;=$Y33+$Z33),($T33*(1+$Z$1)^$Z33)/$Z33,IF(AND($H33=1,BN$1&gt;($Y33+$Z33),BN$1&lt;=($Y33+$Z33*2)),($T33*(1+$Z$1)^($Z33*2))/$Z33,IF(AND($H33=1,BN$1&gt;($Y33+$Z33*2),BN$1&lt;=($Y33+$Z33*3)),($T33*(1+$Z$1)^($Z33*3))/$Z33,IF(AND($H33=1,BN$1&gt;($Y33+$Z33*3),BN$1&lt;=($Y33+$Z33*4)),($T33*(1+$Z$1)^($Z33*4))/$Z33,IF(AND($G33=1,BN$1&lt;=$N33),0,IF(AND($G33=1,BN$1&gt;$N33,BN$1&lt;=($Y33+$Z33)),-1*PMT(VLOOKUP($P33,'9 - Finance Strategy Parameters'!$B$3:$C$6,2)/12,$Z33*12,$M33),IF(AND($G33=1,BN$1&gt;($Y33+$Z33),BN$1&lt;=($Y33+$Z33*2)),-1*PMT(VLOOKUP($P33,'9 - Finance Strategy Parameters'!$B$3:$C$6,2)/12,$Z33*12,$M33*(1+$Z$1)^($Z33*2)),IF(AND($G33=1,BN$1&gt;($Y33+$Z33*2),BN$1&lt;=($Y33+$Z33*3)),-1*PMT(VLOOKUP($P33,'9 - Finance Strategy Parameters'!$B$3:$C$6,2)/12,$Z33*12,$M33*(1+$Z$1)^($Z33*3)),"FAILURE"))))))))))</f>
        <v>1205.4789784586269</v>
      </c>
      <c r="BO33" s="159">
        <f>IF($F33=1,0,IF(AND($H33=1,BO$1&lt;=$Y33),$V33,IF(AND($H33=1,BO$1&gt;$Y33,BO$1&lt;=$Y33+$Z33),($T33*(1+$Z$1)^$Z33)/$Z33,IF(AND($H33=1,BO$1&gt;($Y33+$Z33),BO$1&lt;=($Y33+$Z33*2)),($T33*(1+$Z$1)^($Z33*2))/$Z33,IF(AND($H33=1,BO$1&gt;($Y33+$Z33*2),BO$1&lt;=($Y33+$Z33*3)),($T33*(1+$Z$1)^($Z33*3))/$Z33,IF(AND($H33=1,BO$1&gt;($Y33+$Z33*3),BO$1&lt;=($Y33+$Z33*4)),($T33*(1+$Z$1)^($Z33*4))/$Z33,IF(AND($G33=1,BO$1&lt;=$N33),0,IF(AND($G33=1,BO$1&gt;$N33,BO$1&lt;=($Y33+$Z33)),-1*PMT(VLOOKUP($P33,'9 - Finance Strategy Parameters'!$B$3:$C$6,2)/12,$Z33*12,$M33),IF(AND($G33=1,BO$1&gt;($Y33+$Z33),BO$1&lt;=($Y33+$Z33*2)),-1*PMT(VLOOKUP($P33,'9 - Finance Strategy Parameters'!$B$3:$C$6,2)/12,$Z33*12,$M33*(1+$Z$1)^($Z33*2)),IF(AND($G33=1,BO$1&gt;($Y33+$Z33*2),BO$1&lt;=($Y33+$Z33*3)),-1*PMT(VLOOKUP($P33,'9 - Finance Strategy Parameters'!$B$3:$C$6,2)/12,$Z33*12,$M33*(1+$Z$1)^($Z33*3)),"FAILURE"))))))))))</f>
        <v>1205.4789784586269</v>
      </c>
      <c r="BP33" s="159">
        <f>IF($F33=1,0,IF(AND($H33=1,BP$1&lt;=$Y33),$V33,IF(AND($H33=1,BP$1&gt;$Y33,BP$1&lt;=$Y33+$Z33),($T33*(1+$Z$1)^$Z33)/$Z33,IF(AND($H33=1,BP$1&gt;($Y33+$Z33),BP$1&lt;=($Y33+$Z33*2)),($T33*(1+$Z$1)^($Z33*2))/$Z33,IF(AND($H33=1,BP$1&gt;($Y33+$Z33*2),BP$1&lt;=($Y33+$Z33*3)),($T33*(1+$Z$1)^($Z33*3))/$Z33,IF(AND($H33=1,BP$1&gt;($Y33+$Z33*3),BP$1&lt;=($Y33+$Z33*4)),($T33*(1+$Z$1)^($Z33*4))/$Z33,IF(AND($G33=1,BP$1&lt;=$N33),0,IF(AND($G33=1,BP$1&gt;$N33,BP$1&lt;=($Y33+$Z33)),-1*PMT(VLOOKUP($P33,'9 - Finance Strategy Parameters'!$B$3:$C$6,2)/12,$Z33*12,$M33),IF(AND($G33=1,BP$1&gt;($Y33+$Z33),BP$1&lt;=($Y33+$Z33*2)),-1*PMT(VLOOKUP($P33,'9 - Finance Strategy Parameters'!$B$3:$C$6,2)/12,$Z33*12,$M33*(1+$Z$1)^($Z33*2)),IF(AND($G33=1,BP$1&gt;($Y33+$Z33*2),BP$1&lt;=($Y33+$Z33*3)),-1*PMT(VLOOKUP($P33,'9 - Finance Strategy Parameters'!$B$3:$C$6,2)/12,$Z33*12,$M33*(1+$Z$1)^($Z33*3)),"FAILURE"))))))))))</f>
        <v>1205.4789784586269</v>
      </c>
      <c r="BQ33" s="159">
        <f>IF($F33=1,0,IF(AND($H33=1,BQ$1&lt;=$Y33),$V33,IF(AND($H33=1,BQ$1&gt;$Y33,BQ$1&lt;=$Y33+$Z33),($T33*(1+$Z$1)^$Z33)/$Z33,IF(AND($H33=1,BQ$1&gt;($Y33+$Z33),BQ$1&lt;=($Y33+$Z33*2)),($T33*(1+$Z$1)^($Z33*2))/$Z33,IF(AND($H33=1,BQ$1&gt;($Y33+$Z33*2),BQ$1&lt;=($Y33+$Z33*3)),($T33*(1+$Z$1)^($Z33*3))/$Z33,IF(AND($H33=1,BQ$1&gt;($Y33+$Z33*3),BQ$1&lt;=($Y33+$Z33*4)),($T33*(1+$Z$1)^($Z33*4))/$Z33,IF(AND($G33=1,BQ$1&lt;=$N33),0,IF(AND($G33=1,BQ$1&gt;$N33,BQ$1&lt;=($Y33+$Z33)),-1*PMT(VLOOKUP($P33,'9 - Finance Strategy Parameters'!$B$3:$C$6,2)/12,$Z33*12,$M33),IF(AND($G33=1,BQ$1&gt;($Y33+$Z33),BQ$1&lt;=($Y33+$Z33*2)),-1*PMT(VLOOKUP($P33,'9 - Finance Strategy Parameters'!$B$3:$C$6,2)/12,$Z33*12,$M33*(1+$Z$1)^($Z33*2)),IF(AND($G33=1,BQ$1&gt;($Y33+$Z33*2),BQ$1&lt;=($Y33+$Z33*3)),-1*PMT(VLOOKUP($P33,'9 - Finance Strategy Parameters'!$B$3:$C$6,2)/12,$Z33*12,$M33*(1+$Z$1)^($Z33*3)),"FAILURE"))))))))))</f>
        <v>1205.4789784586269</v>
      </c>
      <c r="BR33" s="159">
        <f>IF($F33=1,0,IF(AND($H33=1,BR$1&lt;=$Y33),$V33,IF(AND($H33=1,BR$1&gt;$Y33,BR$1&lt;=$Y33+$Z33),($T33*(1+$Z$1)^$Z33)/$Z33,IF(AND($H33=1,BR$1&gt;($Y33+$Z33),BR$1&lt;=($Y33+$Z33*2)),($T33*(1+$Z$1)^($Z33*2))/$Z33,IF(AND($H33=1,BR$1&gt;($Y33+$Z33*2),BR$1&lt;=($Y33+$Z33*3)),($T33*(1+$Z$1)^($Z33*3))/$Z33,IF(AND($H33=1,BR$1&gt;($Y33+$Z33*3),BR$1&lt;=($Y33+$Z33*4)),($T33*(1+$Z$1)^($Z33*4))/$Z33,IF(AND($G33=1,BR$1&lt;=$N33),0,IF(AND($G33=1,BR$1&gt;$N33,BR$1&lt;=($Y33+$Z33)),-1*PMT(VLOOKUP($P33,'9 - Finance Strategy Parameters'!$B$3:$C$6,2)/12,$Z33*12,$M33),IF(AND($G33=1,BR$1&gt;($Y33+$Z33),BR$1&lt;=($Y33+$Z33*2)),-1*PMT(VLOOKUP($P33,'9 - Finance Strategy Parameters'!$B$3:$C$6,2)/12,$Z33*12,$M33*(1+$Z$1)^($Z33*2)),IF(AND($G33=1,BR$1&gt;($Y33+$Z33*2),BR$1&lt;=($Y33+$Z33*3)),-1*PMT(VLOOKUP($P33,'9 - Finance Strategy Parameters'!$B$3:$C$6,2)/12,$Z33*12,$M33*(1+$Z$1)^($Z33*3)),"FAILURE"))))))))))</f>
        <v>1205.4789784586269</v>
      </c>
      <c r="BS33" s="159">
        <f>IF($F33=1,0,IF(AND($H33=1,BS$1&lt;=$Y33),$V33,IF(AND($H33=1,BS$1&gt;$Y33,BS$1&lt;=$Y33+$Z33),($T33*(1+$Z$1)^$Z33)/$Z33,IF(AND($H33=1,BS$1&gt;($Y33+$Z33),BS$1&lt;=($Y33+$Z33*2)),($T33*(1+$Z$1)^($Z33*2))/$Z33,IF(AND($H33=1,BS$1&gt;($Y33+$Z33*2),BS$1&lt;=($Y33+$Z33*3)),($T33*(1+$Z$1)^($Z33*3))/$Z33,IF(AND($H33=1,BS$1&gt;($Y33+$Z33*3),BS$1&lt;=($Y33+$Z33*4)),($T33*(1+$Z$1)^($Z33*4))/$Z33,IF(AND($G33=1,BS$1&lt;=$N33),0,IF(AND($G33=1,BS$1&gt;$N33,BS$1&lt;=($Y33+$Z33)),-1*PMT(VLOOKUP($P33,'9 - Finance Strategy Parameters'!$B$3:$C$6,2)/12,$Z33*12,$M33),IF(AND($G33=1,BS$1&gt;($Y33+$Z33),BS$1&lt;=($Y33+$Z33*2)),-1*PMT(VLOOKUP($P33,'9 - Finance Strategy Parameters'!$B$3:$C$6,2)/12,$Z33*12,$M33*(1+$Z$1)^($Z33*2)),IF(AND($G33=1,BS$1&gt;($Y33+$Z33*2),BS$1&lt;=($Y33+$Z33*3)),-1*PMT(VLOOKUP($P33,'9 - Finance Strategy Parameters'!$B$3:$C$6,2)/12,$Z33*12,$M33*(1+$Z$1)^($Z33*3)),"FAILURE"))))))))))</f>
        <v>1205.4789784586269</v>
      </c>
      <c r="BT33" s="159">
        <f>IF($F33=1,0,IF(AND($H33=1,BT$1&lt;=$Y33),$V33,IF(AND($H33=1,BT$1&gt;$Y33,BT$1&lt;=$Y33+$Z33),($T33*(1+$Z$1)^$Z33)/$Z33,IF(AND($H33=1,BT$1&gt;($Y33+$Z33),BT$1&lt;=($Y33+$Z33*2)),($T33*(1+$Z$1)^($Z33*2))/$Z33,IF(AND($H33=1,BT$1&gt;($Y33+$Z33*2),BT$1&lt;=($Y33+$Z33*3)),($T33*(1+$Z$1)^($Z33*3))/$Z33,IF(AND($H33=1,BT$1&gt;($Y33+$Z33*3),BT$1&lt;=($Y33+$Z33*4)),($T33*(1+$Z$1)^($Z33*4))/$Z33,IF(AND($G33=1,BT$1&lt;=$N33),0,IF(AND($G33=1,BT$1&gt;$N33,BT$1&lt;=($Y33+$Z33)),-1*PMT(VLOOKUP($P33,'9 - Finance Strategy Parameters'!$B$3:$C$6,2)/12,$Z33*12,$M33),IF(AND($G33=1,BT$1&gt;($Y33+$Z33),BT$1&lt;=($Y33+$Z33*2)),-1*PMT(VLOOKUP($P33,'9 - Finance Strategy Parameters'!$B$3:$C$6,2)/12,$Z33*12,$M33*(1+$Z$1)^($Z33*2)),IF(AND($G33=1,BT$1&gt;($Y33+$Z33*2),BT$1&lt;=($Y33+$Z33*3)),-1*PMT(VLOOKUP($P33,'9 - Finance Strategy Parameters'!$B$3:$C$6,2)/12,$Z33*12,$M33*(1+$Z$1)^($Z33*3)),"FAILURE"))))))))))</f>
        <v>1205.4789784586269</v>
      </c>
    </row>
    <row r="34" spans="1:72" ht="30" x14ac:dyDescent="0.25">
      <c r="A34" s="10" t="s">
        <v>34</v>
      </c>
      <c r="B34" s="138">
        <f>INDEX('8-Choosing Asset Strategies'!$B$4:$B$101,MATCH('9 - Financing Strategy'!C34,'8-Choosing Asset Strategies'!$C$4:$C$101,0))</f>
        <v>1</v>
      </c>
      <c r="C34" s="28" t="s">
        <v>151</v>
      </c>
      <c r="D34" s="13" t="str">
        <f>IF(INDEX('8-Choosing Asset Strategies'!$CW$4:$CW$101,MATCH($C34,'8-Choosing Asset Strategies'!$C$4:$C$101,0))=0,"",INDEX('8-Choosing Asset Strategies'!$CW$4:$CW$101,MATCH(C34,'8-Choosing Asset Strategies'!$C$4:$C$101,0)))</f>
        <v>Should be upgraded to 6" line</v>
      </c>
      <c r="E34" s="27"/>
      <c r="F34" s="138"/>
      <c r="G34" s="138">
        <v>1</v>
      </c>
      <c r="H34" s="138"/>
      <c r="J34" s="143" t="str">
        <f>IF(F34=1,ROUND(INDEX('8-Choosing Asset Strategies'!$DL$4:$DL$101,MATCH($C34,'8-Choosing Asset Strategies'!$C$4:$C$101,0)),2),"")</f>
        <v/>
      </c>
      <c r="K34" s="12" t="str">
        <f>IF(F34=1,ROUND(INDEX('8-Choosing Asset Strategies'!$DC$4:$DC$101,MATCH($C34,'8-Choosing Asset Strategies'!$C$4:$C$101,0)),2),"")</f>
        <v/>
      </c>
      <c r="L34" s="12"/>
      <c r="M34" s="143">
        <f>IF(G34=1,ROUND(INDEX('8-Choosing Asset Strategies'!$DL$4:$DL$101,MATCH($C34,'8-Choosing Asset Strategies'!$C$4:$C$101,0)),2),"")</f>
        <v>9208.7800000000007</v>
      </c>
      <c r="N34" s="12">
        <f>IF(G34=1,ROUND(INDEX('8-Choosing Asset Strategies'!$DC$4:$DC$101,MATCH($C34,'8-Choosing Asset Strategies'!$C$4:$C$101,0)),2),"")</f>
        <v>15</v>
      </c>
      <c r="O34" s="12">
        <f>IF(G34="","",INDEX('9 - Finance Strategy Parameters'!$H$3:$H$9,MATCH(B34,'9 - Finance Strategy Parameters'!$F$3:$F$9,0)))</f>
        <v>20</v>
      </c>
      <c r="P34" s="12" t="s">
        <v>313</v>
      </c>
      <c r="Q34" s="144">
        <f>IFERROR((M34*INDEX('9 - Finance Strategy Parameters'!$C$3:$C$6,MATCH(P34,'9 - Finance Strategy Parameters'!$B$3:$B$6,0))/12*(1+INDEX('9 - Finance Strategy Parameters'!$C$3:$C$6,MATCH(P34,'9 - Finance Strategy Parameters'!$B$3:$B$6,0))/12)^(O34*12))/((1+INDEX('9 - Finance Strategy Parameters'!$C$3:$C$6,MATCH(P34,'9 - Finance Strategy Parameters'!$B$3:$B$6,0))/12)^(O34*12)-1),"")</f>
        <v>48.79759163297112</v>
      </c>
      <c r="R34" s="144">
        <f t="shared" si="3"/>
        <v>585.57109959565344</v>
      </c>
      <c r="S34" s="12"/>
      <c r="T34" s="143" t="str">
        <f>IF(H34=1,ROUND(INDEX('8-Choosing Asset Strategies'!$DL$4:$DL$101,MATCH($C34,'8-Choosing Asset Strategies'!$C$4:$C$101,0)),2),"")</f>
        <v/>
      </c>
      <c r="U34" s="145" t="str">
        <f>IF(H34=1,ROUND(INDEX('8-Choosing Asset Strategies'!$DC$4:$DC$101,MATCH($C34,'8-Choosing Asset Strategies'!$C$4:$C$101,0)),2),"")</f>
        <v/>
      </c>
      <c r="V34" s="101" t="str">
        <f t="shared" si="1"/>
        <v/>
      </c>
      <c r="W34" s="155" t="str">
        <f t="shared" si="2"/>
        <v/>
      </c>
      <c r="Y34">
        <f>INDEX('8-Choosing Asset Strategies'!$DC$4:$DC$101,MATCH(C34,'8-Choosing Asset Strategies'!$C$4:$C$101,0))</f>
        <v>15</v>
      </c>
      <c r="Z34">
        <f>INDEX('8-Choosing Asset Strategies'!$DA$4:$DA$101,MATCH(C34,'8-Choosing Asset Strategies'!$C$4:$C$101,0))</f>
        <v>35</v>
      </c>
      <c r="AB34" s="159">
        <f>IF($F34=1,0,IF(AND($H34=1,AB$1&lt;=$Y34),$V34,IF(AND($H34=1,AB$1&gt;$Y34,AB$1&lt;=$Y34+$Z34),($T34*(1+$Z$1)^$Z34)/$Z34,IF(AND($H34=1,AB$1&gt;($Y34+$Z34),AB$1&lt;=($Y34+$Z34*2)),($T34*(1+$Z$1)^($Z34*2))/$Z34,IF(AND($H34=1,AB$1&gt;($Y34+$Z34*2),AB$1&lt;=($Y34+$Z34*3)),($T34*(1+$Z$1)^($Z34*3))/$Z34,IF(AND($H34=1,AB$1&gt;($Y34+$Z34*3),AB$1&lt;=($Y34+$Z34*4)),($T34*(1+$Z$1)^($Z34*4))/$Z34,IF(AND($G34=1,AB$1&lt;=$N34),0,IF(AND($G34=1,AB$1&gt;$N34,AB$1&lt;=($Y34+$Z34)),-1*PMT(VLOOKUP($P34,'9 - Finance Strategy Parameters'!$B$3:$C$6,2)/12,$Z34*12,$M34),IF(AND($G34=1,AB$1&gt;($Y34+$Z34),AB$1&lt;=($Y34+$Z34*2)),-1*PMT(VLOOKUP($P34,'9 - Finance Strategy Parameters'!$B$3:$C$6,2)/12,$Z34*12,$M34*(1+$Z$1)^($Z34*2)),IF(AND($G34=1,AB$1&gt;($Y34+$Z34*2),AB$1&lt;=($Y34+$Z34*3)),-1*PMT(VLOOKUP($P34,'9 - Finance Strategy Parameters'!$B$3:$C$6,2)/12,$Z34*12,$M34*(1+$Z$1)^($Z34*3)),"FAILURE"))))))))))</f>
        <v>0</v>
      </c>
      <c r="AC34" s="159">
        <f>IF($F34=1,0,IF(AND($H34=1,AC$1&lt;=$Y34),$V34,IF(AND($H34=1,AC$1&gt;$Y34,AC$1&lt;=$Y34+$Z34),($T34*(1+$Z$1)^$Z34)/$Z34,IF(AND($H34=1,AC$1&gt;($Y34+$Z34),AC$1&lt;=($Y34+$Z34*2)),($T34*(1+$Z$1)^($Z34*2))/$Z34,IF(AND($H34=1,AC$1&gt;($Y34+$Z34*2),AC$1&lt;=($Y34+$Z34*3)),($T34*(1+$Z$1)^($Z34*3))/$Z34,IF(AND($H34=1,AC$1&gt;($Y34+$Z34*3),AC$1&lt;=($Y34+$Z34*4)),($T34*(1+$Z$1)^($Z34*4))/$Z34,IF(AND($G34=1,AC$1&lt;=$N34),0,IF(AND($G34=1,AC$1&gt;$N34,AC$1&lt;=($Y34+$Z34)),-1*PMT(VLOOKUP($P34,'9 - Finance Strategy Parameters'!$B$3:$C$6,2)/12,$Z34*12,$M34),IF(AND($G34=1,AC$1&gt;($Y34+$Z34),AC$1&lt;=($Y34+$Z34*2)),-1*PMT(VLOOKUP($P34,'9 - Finance Strategy Parameters'!$B$3:$C$6,2)/12,$Z34*12,$M34*(1+$Z$1)^($Z34*2)),IF(AND($G34=1,AC$1&gt;($Y34+$Z34*2),AC$1&lt;=($Y34+$Z34*3)),-1*PMT(VLOOKUP($P34,'9 - Finance Strategy Parameters'!$B$3:$C$6,2)/12,$Z34*12,$M34*(1+$Z$1)^($Z34*3)),"FAILURE"))))))))))</f>
        <v>0</v>
      </c>
      <c r="AD34" s="159">
        <f>IF($F34=1,0,IF(AND($H34=1,AD$1&lt;=$Y34),$V34,IF(AND($H34=1,AD$1&gt;$Y34,AD$1&lt;=$Y34+$Z34),($T34*(1+$Z$1)^$Z34)/$Z34,IF(AND($H34=1,AD$1&gt;($Y34+$Z34),AD$1&lt;=($Y34+$Z34*2)),($T34*(1+$Z$1)^($Z34*2))/$Z34,IF(AND($H34=1,AD$1&gt;($Y34+$Z34*2),AD$1&lt;=($Y34+$Z34*3)),($T34*(1+$Z$1)^($Z34*3))/$Z34,IF(AND($H34=1,AD$1&gt;($Y34+$Z34*3),AD$1&lt;=($Y34+$Z34*4)),($T34*(1+$Z$1)^($Z34*4))/$Z34,IF(AND($G34=1,AD$1&lt;=$N34),0,IF(AND($G34=1,AD$1&gt;$N34,AD$1&lt;=($Y34+$Z34)),-1*PMT(VLOOKUP($P34,'9 - Finance Strategy Parameters'!$B$3:$C$6,2)/12,$Z34*12,$M34),IF(AND($G34=1,AD$1&gt;($Y34+$Z34),AD$1&lt;=($Y34+$Z34*2)),-1*PMT(VLOOKUP($P34,'9 - Finance Strategy Parameters'!$B$3:$C$6,2)/12,$Z34*12,$M34*(1+$Z$1)^($Z34*2)),IF(AND($G34=1,AD$1&gt;($Y34+$Z34*2),AD$1&lt;=($Y34+$Z34*3)),-1*PMT(VLOOKUP($P34,'9 - Finance Strategy Parameters'!$B$3:$C$6,2)/12,$Z34*12,$M34*(1+$Z$1)^($Z34*3)),"FAILURE"))))))))))</f>
        <v>0</v>
      </c>
      <c r="AE34" s="159">
        <f>IF($F34=1,0,IF(AND($H34=1,AE$1&lt;=$Y34),$V34,IF(AND($H34=1,AE$1&gt;$Y34,AE$1&lt;=$Y34+$Z34),($T34*(1+$Z$1)^$Z34)/$Z34,IF(AND($H34=1,AE$1&gt;($Y34+$Z34),AE$1&lt;=($Y34+$Z34*2)),($T34*(1+$Z$1)^($Z34*2))/$Z34,IF(AND($H34=1,AE$1&gt;($Y34+$Z34*2),AE$1&lt;=($Y34+$Z34*3)),($T34*(1+$Z$1)^($Z34*3))/$Z34,IF(AND($H34=1,AE$1&gt;($Y34+$Z34*3),AE$1&lt;=($Y34+$Z34*4)),($T34*(1+$Z$1)^($Z34*4))/$Z34,IF(AND($G34=1,AE$1&lt;=$N34),0,IF(AND($G34=1,AE$1&gt;$N34,AE$1&lt;=($Y34+$Z34)),-1*PMT(VLOOKUP($P34,'9 - Finance Strategy Parameters'!$B$3:$C$6,2)/12,$Z34*12,$M34),IF(AND($G34=1,AE$1&gt;($Y34+$Z34),AE$1&lt;=($Y34+$Z34*2)),-1*PMT(VLOOKUP($P34,'9 - Finance Strategy Parameters'!$B$3:$C$6,2)/12,$Z34*12,$M34*(1+$Z$1)^($Z34*2)),IF(AND($G34=1,AE$1&gt;($Y34+$Z34*2),AE$1&lt;=($Y34+$Z34*3)),-1*PMT(VLOOKUP($P34,'9 - Finance Strategy Parameters'!$B$3:$C$6,2)/12,$Z34*12,$M34*(1+$Z$1)^($Z34*3)),"FAILURE"))))))))))</f>
        <v>0</v>
      </c>
      <c r="AF34" s="159">
        <f>IF($F34=1,0,IF(AND($H34=1,AF$1&lt;=$Y34),$V34,IF(AND($H34=1,AF$1&gt;$Y34,AF$1&lt;=$Y34+$Z34),($T34*(1+$Z$1)^$Z34)/$Z34,IF(AND($H34=1,AF$1&gt;($Y34+$Z34),AF$1&lt;=($Y34+$Z34*2)),($T34*(1+$Z$1)^($Z34*2))/$Z34,IF(AND($H34=1,AF$1&gt;($Y34+$Z34*2),AF$1&lt;=($Y34+$Z34*3)),($T34*(1+$Z$1)^($Z34*3))/$Z34,IF(AND($H34=1,AF$1&gt;($Y34+$Z34*3),AF$1&lt;=($Y34+$Z34*4)),($T34*(1+$Z$1)^($Z34*4))/$Z34,IF(AND($G34=1,AF$1&lt;=$N34),0,IF(AND($G34=1,AF$1&gt;$N34,AF$1&lt;=($Y34+$Z34)),-1*PMT(VLOOKUP($P34,'9 - Finance Strategy Parameters'!$B$3:$C$6,2)/12,$Z34*12,$M34),IF(AND($G34=1,AF$1&gt;($Y34+$Z34),AF$1&lt;=($Y34+$Z34*2)),-1*PMT(VLOOKUP($P34,'9 - Finance Strategy Parameters'!$B$3:$C$6,2)/12,$Z34*12,$M34*(1+$Z$1)^($Z34*2)),IF(AND($G34=1,AF$1&gt;($Y34+$Z34*2),AF$1&lt;=($Y34+$Z34*3)),-1*PMT(VLOOKUP($P34,'9 - Finance Strategy Parameters'!$B$3:$C$6,2)/12,$Z34*12,$M34*(1+$Z$1)^($Z34*3)),"FAILURE"))))))))))</f>
        <v>0</v>
      </c>
      <c r="AG34" s="159">
        <f>IF($F34=1,0,IF(AND($H34=1,AG$1&lt;=$Y34),$V34,IF(AND($H34=1,AG$1&gt;$Y34,AG$1&lt;=$Y34+$Z34),($T34*(1+$Z$1)^$Z34)/$Z34,IF(AND($H34=1,AG$1&gt;($Y34+$Z34),AG$1&lt;=($Y34+$Z34*2)),($T34*(1+$Z$1)^($Z34*2))/$Z34,IF(AND($H34=1,AG$1&gt;($Y34+$Z34*2),AG$1&lt;=($Y34+$Z34*3)),($T34*(1+$Z$1)^($Z34*3))/$Z34,IF(AND($H34=1,AG$1&gt;($Y34+$Z34*3),AG$1&lt;=($Y34+$Z34*4)),($T34*(1+$Z$1)^($Z34*4))/$Z34,IF(AND($G34=1,AG$1&lt;=$N34),0,IF(AND($G34=1,AG$1&gt;$N34,AG$1&lt;=($Y34+$Z34)),-1*PMT(VLOOKUP($P34,'9 - Finance Strategy Parameters'!$B$3:$C$6,2)/12,$Z34*12,$M34),IF(AND($G34=1,AG$1&gt;($Y34+$Z34),AG$1&lt;=($Y34+$Z34*2)),-1*PMT(VLOOKUP($P34,'9 - Finance Strategy Parameters'!$B$3:$C$6,2)/12,$Z34*12,$M34*(1+$Z$1)^($Z34*2)),IF(AND($G34=1,AG$1&gt;($Y34+$Z34*2),AG$1&lt;=($Y34+$Z34*3)),-1*PMT(VLOOKUP($P34,'9 - Finance Strategy Parameters'!$B$3:$C$6,2)/12,$Z34*12,$M34*(1+$Z$1)^($Z34*3)),"FAILURE"))))))))))</f>
        <v>0</v>
      </c>
      <c r="AH34" s="159">
        <f>IF($F34=1,0,IF(AND($H34=1,AH$1&lt;=$Y34),$V34,IF(AND($H34=1,AH$1&gt;$Y34,AH$1&lt;=$Y34+$Z34),($T34*(1+$Z$1)^$Z34)/$Z34,IF(AND($H34=1,AH$1&gt;($Y34+$Z34),AH$1&lt;=($Y34+$Z34*2)),($T34*(1+$Z$1)^($Z34*2))/$Z34,IF(AND($H34=1,AH$1&gt;($Y34+$Z34*2),AH$1&lt;=($Y34+$Z34*3)),($T34*(1+$Z$1)^($Z34*3))/$Z34,IF(AND($H34=1,AH$1&gt;($Y34+$Z34*3),AH$1&lt;=($Y34+$Z34*4)),($T34*(1+$Z$1)^($Z34*4))/$Z34,IF(AND($G34=1,AH$1&lt;=$N34),0,IF(AND($G34=1,AH$1&gt;$N34,AH$1&lt;=($Y34+$Z34)),-1*PMT(VLOOKUP($P34,'9 - Finance Strategy Parameters'!$B$3:$C$6,2)/12,$Z34*12,$M34),IF(AND($G34=1,AH$1&gt;($Y34+$Z34),AH$1&lt;=($Y34+$Z34*2)),-1*PMT(VLOOKUP($P34,'9 - Finance Strategy Parameters'!$B$3:$C$6,2)/12,$Z34*12,$M34*(1+$Z$1)^($Z34*2)),IF(AND($G34=1,AH$1&gt;($Y34+$Z34*2),AH$1&lt;=($Y34+$Z34*3)),-1*PMT(VLOOKUP($P34,'9 - Finance Strategy Parameters'!$B$3:$C$6,2)/12,$Z34*12,$M34*(1+$Z$1)^($Z34*3)),"FAILURE"))))))))))</f>
        <v>0</v>
      </c>
      <c r="AI34" s="159">
        <f>IF($F34=1,0,IF(AND($H34=1,AI$1&lt;=$Y34),$V34,IF(AND($H34=1,AI$1&gt;$Y34,AI$1&lt;=$Y34+$Z34),($T34*(1+$Z$1)^$Z34)/$Z34,IF(AND($H34=1,AI$1&gt;($Y34+$Z34),AI$1&lt;=($Y34+$Z34*2)),($T34*(1+$Z$1)^($Z34*2))/$Z34,IF(AND($H34=1,AI$1&gt;($Y34+$Z34*2),AI$1&lt;=($Y34+$Z34*3)),($T34*(1+$Z$1)^($Z34*3))/$Z34,IF(AND($H34=1,AI$1&gt;($Y34+$Z34*3),AI$1&lt;=($Y34+$Z34*4)),($T34*(1+$Z$1)^($Z34*4))/$Z34,IF(AND($G34=1,AI$1&lt;=$N34),0,IF(AND($G34=1,AI$1&gt;$N34,AI$1&lt;=($Y34+$Z34)),-1*PMT(VLOOKUP($P34,'9 - Finance Strategy Parameters'!$B$3:$C$6,2)/12,$Z34*12,$M34),IF(AND($G34=1,AI$1&gt;($Y34+$Z34),AI$1&lt;=($Y34+$Z34*2)),-1*PMT(VLOOKUP($P34,'9 - Finance Strategy Parameters'!$B$3:$C$6,2)/12,$Z34*12,$M34*(1+$Z$1)^($Z34*2)),IF(AND($G34=1,AI$1&gt;($Y34+$Z34*2),AI$1&lt;=($Y34+$Z34*3)),-1*PMT(VLOOKUP($P34,'9 - Finance Strategy Parameters'!$B$3:$C$6,2)/12,$Z34*12,$M34*(1+$Z$1)^($Z34*3)),"FAILURE"))))))))))</f>
        <v>0</v>
      </c>
      <c r="AJ34" s="159">
        <f>IF($F34=1,0,IF(AND($H34=1,AJ$1&lt;=$Y34),$V34,IF(AND($H34=1,AJ$1&gt;$Y34,AJ$1&lt;=$Y34+$Z34),($T34*(1+$Z$1)^$Z34)/$Z34,IF(AND($H34=1,AJ$1&gt;($Y34+$Z34),AJ$1&lt;=($Y34+$Z34*2)),($T34*(1+$Z$1)^($Z34*2))/$Z34,IF(AND($H34=1,AJ$1&gt;($Y34+$Z34*2),AJ$1&lt;=($Y34+$Z34*3)),($T34*(1+$Z$1)^($Z34*3))/$Z34,IF(AND($H34=1,AJ$1&gt;($Y34+$Z34*3),AJ$1&lt;=($Y34+$Z34*4)),($T34*(1+$Z$1)^($Z34*4))/$Z34,IF(AND($G34=1,AJ$1&lt;=$N34),0,IF(AND($G34=1,AJ$1&gt;$N34,AJ$1&lt;=($Y34+$Z34)),-1*PMT(VLOOKUP($P34,'9 - Finance Strategy Parameters'!$B$3:$C$6,2)/12,$Z34*12,$M34),IF(AND($G34=1,AJ$1&gt;($Y34+$Z34),AJ$1&lt;=($Y34+$Z34*2)),-1*PMT(VLOOKUP($P34,'9 - Finance Strategy Parameters'!$B$3:$C$6,2)/12,$Z34*12,$M34*(1+$Z$1)^($Z34*2)),IF(AND($G34=1,AJ$1&gt;($Y34+$Z34*2),AJ$1&lt;=($Y34+$Z34*3)),-1*PMT(VLOOKUP($P34,'9 - Finance Strategy Parameters'!$B$3:$C$6,2)/12,$Z34*12,$M34*(1+$Z$1)^($Z34*3)),"FAILURE"))))))))))</f>
        <v>0</v>
      </c>
      <c r="AK34" s="159">
        <f>IF($F34=1,0,IF(AND($H34=1,AK$1&lt;=$Y34),$V34,IF(AND($H34=1,AK$1&gt;$Y34,AK$1&lt;=$Y34+$Z34),($T34*(1+$Z$1)^$Z34)/$Z34,IF(AND($H34=1,AK$1&gt;($Y34+$Z34),AK$1&lt;=($Y34+$Z34*2)),($T34*(1+$Z$1)^($Z34*2))/$Z34,IF(AND($H34=1,AK$1&gt;($Y34+$Z34*2),AK$1&lt;=($Y34+$Z34*3)),($T34*(1+$Z$1)^($Z34*3))/$Z34,IF(AND($H34=1,AK$1&gt;($Y34+$Z34*3),AK$1&lt;=($Y34+$Z34*4)),($T34*(1+$Z$1)^($Z34*4))/$Z34,IF(AND($G34=1,AK$1&lt;=$N34),0,IF(AND($G34=1,AK$1&gt;$N34,AK$1&lt;=($Y34+$Z34)),-1*PMT(VLOOKUP($P34,'9 - Finance Strategy Parameters'!$B$3:$C$6,2)/12,$Z34*12,$M34),IF(AND($G34=1,AK$1&gt;($Y34+$Z34),AK$1&lt;=($Y34+$Z34*2)),-1*PMT(VLOOKUP($P34,'9 - Finance Strategy Parameters'!$B$3:$C$6,2)/12,$Z34*12,$M34*(1+$Z$1)^($Z34*2)),IF(AND($G34=1,AK$1&gt;($Y34+$Z34*2),AK$1&lt;=($Y34+$Z34*3)),-1*PMT(VLOOKUP($P34,'9 - Finance Strategy Parameters'!$B$3:$C$6,2)/12,$Z34*12,$M34*(1+$Z$1)^($Z34*3)),"FAILURE"))))))))))</f>
        <v>0</v>
      </c>
      <c r="AL34" s="159">
        <f>IF($F34=1,0,IF(AND($H34=1,AL$1&lt;=$Y34),$V34,IF(AND($H34=1,AL$1&gt;$Y34,AL$1&lt;=$Y34+$Z34),($T34*(1+$Z$1)^$Z34)/$Z34,IF(AND($H34=1,AL$1&gt;($Y34+$Z34),AL$1&lt;=($Y34+$Z34*2)),($T34*(1+$Z$1)^($Z34*2))/$Z34,IF(AND($H34=1,AL$1&gt;($Y34+$Z34*2),AL$1&lt;=($Y34+$Z34*3)),($T34*(1+$Z$1)^($Z34*3))/$Z34,IF(AND($H34=1,AL$1&gt;($Y34+$Z34*3),AL$1&lt;=($Y34+$Z34*4)),($T34*(1+$Z$1)^($Z34*4))/$Z34,IF(AND($G34=1,AL$1&lt;=$N34),0,IF(AND($G34=1,AL$1&gt;$N34,AL$1&lt;=($Y34+$Z34)),-1*PMT(VLOOKUP($P34,'9 - Finance Strategy Parameters'!$B$3:$C$6,2)/12,$Z34*12,$M34),IF(AND($G34=1,AL$1&gt;($Y34+$Z34),AL$1&lt;=($Y34+$Z34*2)),-1*PMT(VLOOKUP($P34,'9 - Finance Strategy Parameters'!$B$3:$C$6,2)/12,$Z34*12,$M34*(1+$Z$1)^($Z34*2)),IF(AND($G34=1,AL$1&gt;($Y34+$Z34*2),AL$1&lt;=($Y34+$Z34*3)),-1*PMT(VLOOKUP($P34,'9 - Finance Strategy Parameters'!$B$3:$C$6,2)/12,$Z34*12,$M34*(1+$Z$1)^($Z34*3)),"FAILURE"))))))))))</f>
        <v>0</v>
      </c>
      <c r="AM34" s="159">
        <f>IF($F34=1,0,IF(AND($H34=1,AM$1&lt;=$Y34),$V34,IF(AND($H34=1,AM$1&gt;$Y34,AM$1&lt;=$Y34+$Z34),($T34*(1+$Z$1)^$Z34)/$Z34,IF(AND($H34=1,AM$1&gt;($Y34+$Z34),AM$1&lt;=($Y34+$Z34*2)),($T34*(1+$Z$1)^($Z34*2))/$Z34,IF(AND($H34=1,AM$1&gt;($Y34+$Z34*2),AM$1&lt;=($Y34+$Z34*3)),($T34*(1+$Z$1)^($Z34*3))/$Z34,IF(AND($H34=1,AM$1&gt;($Y34+$Z34*3),AM$1&lt;=($Y34+$Z34*4)),($T34*(1+$Z$1)^($Z34*4))/$Z34,IF(AND($G34=1,AM$1&lt;=$N34),0,IF(AND($G34=1,AM$1&gt;$N34,AM$1&lt;=($Y34+$Z34)),-1*PMT(VLOOKUP($P34,'9 - Finance Strategy Parameters'!$B$3:$C$6,2)/12,$Z34*12,$M34),IF(AND($G34=1,AM$1&gt;($Y34+$Z34),AM$1&lt;=($Y34+$Z34*2)),-1*PMT(VLOOKUP($P34,'9 - Finance Strategy Parameters'!$B$3:$C$6,2)/12,$Z34*12,$M34*(1+$Z$1)^($Z34*2)),IF(AND($G34=1,AM$1&gt;($Y34+$Z34*2),AM$1&lt;=($Y34+$Z34*3)),-1*PMT(VLOOKUP($P34,'9 - Finance Strategy Parameters'!$B$3:$C$6,2)/12,$Z34*12,$M34*(1+$Z$1)^($Z34*3)),"FAILURE"))))))))))</f>
        <v>0</v>
      </c>
      <c r="AN34" s="159">
        <f>IF($F34=1,0,IF(AND($H34=1,AN$1&lt;=$Y34),$V34,IF(AND($H34=1,AN$1&gt;$Y34,AN$1&lt;=$Y34+$Z34),($T34*(1+$Z$1)^$Z34)/$Z34,IF(AND($H34=1,AN$1&gt;($Y34+$Z34),AN$1&lt;=($Y34+$Z34*2)),($T34*(1+$Z$1)^($Z34*2))/$Z34,IF(AND($H34=1,AN$1&gt;($Y34+$Z34*2),AN$1&lt;=($Y34+$Z34*3)),($T34*(1+$Z$1)^($Z34*3))/$Z34,IF(AND($H34=1,AN$1&gt;($Y34+$Z34*3),AN$1&lt;=($Y34+$Z34*4)),($T34*(1+$Z$1)^($Z34*4))/$Z34,IF(AND($G34=1,AN$1&lt;=$N34),0,IF(AND($G34=1,AN$1&gt;$N34,AN$1&lt;=($Y34+$Z34)),-1*PMT(VLOOKUP($P34,'9 - Finance Strategy Parameters'!$B$3:$C$6,2)/12,$Z34*12,$M34),IF(AND($G34=1,AN$1&gt;($Y34+$Z34),AN$1&lt;=($Y34+$Z34*2)),-1*PMT(VLOOKUP($P34,'9 - Finance Strategy Parameters'!$B$3:$C$6,2)/12,$Z34*12,$M34*(1+$Z$1)^($Z34*2)),IF(AND($G34=1,AN$1&gt;($Y34+$Z34*2),AN$1&lt;=($Y34+$Z34*3)),-1*PMT(VLOOKUP($P34,'9 - Finance Strategy Parameters'!$B$3:$C$6,2)/12,$Z34*12,$M34*(1+$Z$1)^($Z34*3)),"FAILURE"))))))))))</f>
        <v>0</v>
      </c>
      <c r="AO34" s="159">
        <f>IF($F34=1,0,IF(AND($H34=1,AO$1&lt;=$Y34),$V34,IF(AND($H34=1,AO$1&gt;$Y34,AO$1&lt;=$Y34+$Z34),($T34*(1+$Z$1)^$Z34)/$Z34,IF(AND($H34=1,AO$1&gt;($Y34+$Z34),AO$1&lt;=($Y34+$Z34*2)),($T34*(1+$Z$1)^($Z34*2))/$Z34,IF(AND($H34=1,AO$1&gt;($Y34+$Z34*2),AO$1&lt;=($Y34+$Z34*3)),($T34*(1+$Z$1)^($Z34*3))/$Z34,IF(AND($H34=1,AO$1&gt;($Y34+$Z34*3),AO$1&lt;=($Y34+$Z34*4)),($T34*(1+$Z$1)^($Z34*4))/$Z34,IF(AND($G34=1,AO$1&lt;=$N34),0,IF(AND($G34=1,AO$1&gt;$N34,AO$1&lt;=($Y34+$Z34)),-1*PMT(VLOOKUP($P34,'9 - Finance Strategy Parameters'!$B$3:$C$6,2)/12,$Z34*12,$M34),IF(AND($G34=1,AO$1&gt;($Y34+$Z34),AO$1&lt;=($Y34+$Z34*2)),-1*PMT(VLOOKUP($P34,'9 - Finance Strategy Parameters'!$B$3:$C$6,2)/12,$Z34*12,$M34*(1+$Z$1)^($Z34*2)),IF(AND($G34=1,AO$1&gt;($Y34+$Z34*2),AO$1&lt;=($Y34+$Z34*3)),-1*PMT(VLOOKUP($P34,'9 - Finance Strategy Parameters'!$B$3:$C$6,2)/12,$Z34*12,$M34*(1+$Z$1)^($Z34*3)),"FAILURE"))))))))))</f>
        <v>0</v>
      </c>
      <c r="AP34" s="159">
        <f>IF($F34=1,0,IF(AND($H34=1,AP$1&lt;=$Y34),$V34,IF(AND($H34=1,AP$1&gt;$Y34,AP$1&lt;=$Y34+$Z34),($T34*(1+$Z$1)^$Z34)/$Z34,IF(AND($H34=1,AP$1&gt;($Y34+$Z34),AP$1&lt;=($Y34+$Z34*2)),($T34*(1+$Z$1)^($Z34*2))/$Z34,IF(AND($H34=1,AP$1&gt;($Y34+$Z34*2),AP$1&lt;=($Y34+$Z34*3)),($T34*(1+$Z$1)^($Z34*3))/$Z34,IF(AND($H34=1,AP$1&gt;($Y34+$Z34*3),AP$1&lt;=($Y34+$Z34*4)),($T34*(1+$Z$1)^($Z34*4))/$Z34,IF(AND($G34=1,AP$1&lt;=$N34),0,IF(AND($G34=1,AP$1&gt;$N34,AP$1&lt;=($Y34+$Z34)),-1*PMT(VLOOKUP($P34,'9 - Finance Strategy Parameters'!$B$3:$C$6,2)/12,$Z34*12,$M34),IF(AND($G34=1,AP$1&gt;($Y34+$Z34),AP$1&lt;=($Y34+$Z34*2)),-1*PMT(VLOOKUP($P34,'9 - Finance Strategy Parameters'!$B$3:$C$6,2)/12,$Z34*12,$M34*(1+$Z$1)^($Z34*2)),IF(AND($G34=1,AP$1&gt;($Y34+$Z34*2),AP$1&lt;=($Y34+$Z34*3)),-1*PMT(VLOOKUP($P34,'9 - Finance Strategy Parameters'!$B$3:$C$6,2)/12,$Z34*12,$M34*(1+$Z$1)^($Z34*3)),"FAILURE"))))))))))</f>
        <v>0</v>
      </c>
      <c r="AQ34" s="159">
        <f>IF($F34=1,0,IF(AND($H34=1,AQ$1&lt;=$Y34),$V34,IF(AND($H34=1,AQ$1&gt;$Y34,AQ$1&lt;=$Y34+$Z34),($T34*(1+$Z$1)^$Z34)/$Z34,IF(AND($H34=1,AQ$1&gt;($Y34+$Z34),AQ$1&lt;=($Y34+$Z34*2)),($T34*(1+$Z$1)^($Z34*2))/$Z34,IF(AND($H34=1,AQ$1&gt;($Y34+$Z34*2),AQ$1&lt;=($Y34+$Z34*3)),($T34*(1+$Z$1)^($Z34*3))/$Z34,IF(AND($H34=1,AQ$1&gt;($Y34+$Z34*3),AQ$1&lt;=($Y34+$Z34*4)),($T34*(1+$Z$1)^($Z34*4))/$Z34,IF(AND($G34=1,AQ$1&lt;=$N34),0,IF(AND($G34=1,AQ$1&gt;$N34,AQ$1&lt;=($Y34+$Z34)),-1*PMT(VLOOKUP($P34,'9 - Finance Strategy Parameters'!$B$3:$C$6,2)/12,$Z34*12,$M34),IF(AND($G34=1,AQ$1&gt;($Y34+$Z34),AQ$1&lt;=($Y34+$Z34*2)),-1*PMT(VLOOKUP($P34,'9 - Finance Strategy Parameters'!$B$3:$C$6,2)/12,$Z34*12,$M34*(1+$Z$1)^($Z34*2)),IF(AND($G34=1,AQ$1&gt;($Y34+$Z34*2),AQ$1&lt;=($Y34+$Z34*3)),-1*PMT(VLOOKUP($P34,'9 - Finance Strategy Parameters'!$B$3:$C$6,2)/12,$Z34*12,$M34*(1+$Z$1)^($Z34*3)),"FAILURE"))))))))))</f>
        <v>32.920947895298767</v>
      </c>
      <c r="AR34" s="159">
        <f>IF($F34=1,0,IF(AND($H34=1,AR$1&lt;=$Y34),$V34,IF(AND($H34=1,AR$1&gt;$Y34,AR$1&lt;=$Y34+$Z34),($T34*(1+$Z$1)^$Z34)/$Z34,IF(AND($H34=1,AR$1&gt;($Y34+$Z34),AR$1&lt;=($Y34+$Z34*2)),($T34*(1+$Z$1)^($Z34*2))/$Z34,IF(AND($H34=1,AR$1&gt;($Y34+$Z34*2),AR$1&lt;=($Y34+$Z34*3)),($T34*(1+$Z$1)^($Z34*3))/$Z34,IF(AND($H34=1,AR$1&gt;($Y34+$Z34*3),AR$1&lt;=($Y34+$Z34*4)),($T34*(1+$Z$1)^($Z34*4))/$Z34,IF(AND($G34=1,AR$1&lt;=$N34),0,IF(AND($G34=1,AR$1&gt;$N34,AR$1&lt;=($Y34+$Z34)),-1*PMT(VLOOKUP($P34,'9 - Finance Strategy Parameters'!$B$3:$C$6,2)/12,$Z34*12,$M34),IF(AND($G34=1,AR$1&gt;($Y34+$Z34),AR$1&lt;=($Y34+$Z34*2)),-1*PMT(VLOOKUP($P34,'9 - Finance Strategy Parameters'!$B$3:$C$6,2)/12,$Z34*12,$M34*(1+$Z$1)^($Z34*2)),IF(AND($G34=1,AR$1&gt;($Y34+$Z34*2),AR$1&lt;=($Y34+$Z34*3)),-1*PMT(VLOOKUP($P34,'9 - Finance Strategy Parameters'!$B$3:$C$6,2)/12,$Z34*12,$M34*(1+$Z$1)^($Z34*3)),"FAILURE"))))))))))</f>
        <v>32.920947895298767</v>
      </c>
      <c r="AS34" s="159">
        <f>IF($F34=1,0,IF(AND($H34=1,AS$1&lt;=$Y34),$V34,IF(AND($H34=1,AS$1&gt;$Y34,AS$1&lt;=$Y34+$Z34),($T34*(1+$Z$1)^$Z34)/$Z34,IF(AND($H34=1,AS$1&gt;($Y34+$Z34),AS$1&lt;=($Y34+$Z34*2)),($T34*(1+$Z$1)^($Z34*2))/$Z34,IF(AND($H34=1,AS$1&gt;($Y34+$Z34*2),AS$1&lt;=($Y34+$Z34*3)),($T34*(1+$Z$1)^($Z34*3))/$Z34,IF(AND($H34=1,AS$1&gt;($Y34+$Z34*3),AS$1&lt;=($Y34+$Z34*4)),($T34*(1+$Z$1)^($Z34*4))/$Z34,IF(AND($G34=1,AS$1&lt;=$N34),0,IF(AND($G34=1,AS$1&gt;$N34,AS$1&lt;=($Y34+$Z34)),-1*PMT(VLOOKUP($P34,'9 - Finance Strategy Parameters'!$B$3:$C$6,2)/12,$Z34*12,$M34),IF(AND($G34=1,AS$1&gt;($Y34+$Z34),AS$1&lt;=($Y34+$Z34*2)),-1*PMT(VLOOKUP($P34,'9 - Finance Strategy Parameters'!$B$3:$C$6,2)/12,$Z34*12,$M34*(1+$Z$1)^($Z34*2)),IF(AND($G34=1,AS$1&gt;($Y34+$Z34*2),AS$1&lt;=($Y34+$Z34*3)),-1*PMT(VLOOKUP($P34,'9 - Finance Strategy Parameters'!$B$3:$C$6,2)/12,$Z34*12,$M34*(1+$Z$1)^($Z34*3)),"FAILURE"))))))))))</f>
        <v>32.920947895298767</v>
      </c>
      <c r="AT34" s="159">
        <f>IF($F34=1,0,IF(AND($H34=1,AT$1&lt;=$Y34),$V34,IF(AND($H34=1,AT$1&gt;$Y34,AT$1&lt;=$Y34+$Z34),($T34*(1+$Z$1)^$Z34)/$Z34,IF(AND($H34=1,AT$1&gt;($Y34+$Z34),AT$1&lt;=($Y34+$Z34*2)),($T34*(1+$Z$1)^($Z34*2))/$Z34,IF(AND($H34=1,AT$1&gt;($Y34+$Z34*2),AT$1&lt;=($Y34+$Z34*3)),($T34*(1+$Z$1)^($Z34*3))/$Z34,IF(AND($H34=1,AT$1&gt;($Y34+$Z34*3),AT$1&lt;=($Y34+$Z34*4)),($T34*(1+$Z$1)^($Z34*4))/$Z34,IF(AND($G34=1,AT$1&lt;=$N34),0,IF(AND($G34=1,AT$1&gt;$N34,AT$1&lt;=($Y34+$Z34)),-1*PMT(VLOOKUP($P34,'9 - Finance Strategy Parameters'!$B$3:$C$6,2)/12,$Z34*12,$M34),IF(AND($G34=1,AT$1&gt;($Y34+$Z34),AT$1&lt;=($Y34+$Z34*2)),-1*PMT(VLOOKUP($P34,'9 - Finance Strategy Parameters'!$B$3:$C$6,2)/12,$Z34*12,$M34*(1+$Z$1)^($Z34*2)),IF(AND($G34=1,AT$1&gt;($Y34+$Z34*2),AT$1&lt;=($Y34+$Z34*3)),-1*PMT(VLOOKUP($P34,'9 - Finance Strategy Parameters'!$B$3:$C$6,2)/12,$Z34*12,$M34*(1+$Z$1)^($Z34*3)),"FAILURE"))))))))))</f>
        <v>32.920947895298767</v>
      </c>
      <c r="AU34" s="159">
        <f>IF($F34=1,0,IF(AND($H34=1,AU$1&lt;=$Y34),$V34,IF(AND($H34=1,AU$1&gt;$Y34,AU$1&lt;=$Y34+$Z34),($T34*(1+$Z$1)^$Z34)/$Z34,IF(AND($H34=1,AU$1&gt;($Y34+$Z34),AU$1&lt;=($Y34+$Z34*2)),($T34*(1+$Z$1)^($Z34*2))/$Z34,IF(AND($H34=1,AU$1&gt;($Y34+$Z34*2),AU$1&lt;=($Y34+$Z34*3)),($T34*(1+$Z$1)^($Z34*3))/$Z34,IF(AND($H34=1,AU$1&gt;($Y34+$Z34*3),AU$1&lt;=($Y34+$Z34*4)),($T34*(1+$Z$1)^($Z34*4))/$Z34,IF(AND($G34=1,AU$1&lt;=$N34),0,IF(AND($G34=1,AU$1&gt;$N34,AU$1&lt;=($Y34+$Z34)),-1*PMT(VLOOKUP($P34,'9 - Finance Strategy Parameters'!$B$3:$C$6,2)/12,$Z34*12,$M34),IF(AND($G34=1,AU$1&gt;($Y34+$Z34),AU$1&lt;=($Y34+$Z34*2)),-1*PMT(VLOOKUP($P34,'9 - Finance Strategy Parameters'!$B$3:$C$6,2)/12,$Z34*12,$M34*(1+$Z$1)^($Z34*2)),IF(AND($G34=1,AU$1&gt;($Y34+$Z34*2),AU$1&lt;=($Y34+$Z34*3)),-1*PMT(VLOOKUP($P34,'9 - Finance Strategy Parameters'!$B$3:$C$6,2)/12,$Z34*12,$M34*(1+$Z$1)^($Z34*3)),"FAILURE"))))))))))</f>
        <v>32.920947895298767</v>
      </c>
      <c r="AV34" s="159">
        <f>IF($F34=1,0,IF(AND($H34=1,AV$1&lt;=$Y34),$V34,IF(AND($H34=1,AV$1&gt;$Y34,AV$1&lt;=$Y34+$Z34),($T34*(1+$Z$1)^$Z34)/$Z34,IF(AND($H34=1,AV$1&gt;($Y34+$Z34),AV$1&lt;=($Y34+$Z34*2)),($T34*(1+$Z$1)^($Z34*2))/$Z34,IF(AND($H34=1,AV$1&gt;($Y34+$Z34*2),AV$1&lt;=($Y34+$Z34*3)),($T34*(1+$Z$1)^($Z34*3))/$Z34,IF(AND($H34=1,AV$1&gt;($Y34+$Z34*3),AV$1&lt;=($Y34+$Z34*4)),($T34*(1+$Z$1)^($Z34*4))/$Z34,IF(AND($G34=1,AV$1&lt;=$N34),0,IF(AND($G34=1,AV$1&gt;$N34,AV$1&lt;=($Y34+$Z34)),-1*PMT(VLOOKUP($P34,'9 - Finance Strategy Parameters'!$B$3:$C$6,2)/12,$Z34*12,$M34),IF(AND($G34=1,AV$1&gt;($Y34+$Z34),AV$1&lt;=($Y34+$Z34*2)),-1*PMT(VLOOKUP($P34,'9 - Finance Strategy Parameters'!$B$3:$C$6,2)/12,$Z34*12,$M34*(1+$Z$1)^($Z34*2)),IF(AND($G34=1,AV$1&gt;($Y34+$Z34*2),AV$1&lt;=($Y34+$Z34*3)),-1*PMT(VLOOKUP($P34,'9 - Finance Strategy Parameters'!$B$3:$C$6,2)/12,$Z34*12,$M34*(1+$Z$1)^($Z34*3)),"FAILURE"))))))))))</f>
        <v>32.920947895298767</v>
      </c>
      <c r="AW34" s="159">
        <f>IF($F34=1,0,IF(AND($H34=1,AW$1&lt;=$Y34),$V34,IF(AND($H34=1,AW$1&gt;$Y34,AW$1&lt;=$Y34+$Z34),($T34*(1+$Z$1)^$Z34)/$Z34,IF(AND($H34=1,AW$1&gt;($Y34+$Z34),AW$1&lt;=($Y34+$Z34*2)),($T34*(1+$Z$1)^($Z34*2))/$Z34,IF(AND($H34=1,AW$1&gt;($Y34+$Z34*2),AW$1&lt;=($Y34+$Z34*3)),($T34*(1+$Z$1)^($Z34*3))/$Z34,IF(AND($H34=1,AW$1&gt;($Y34+$Z34*3),AW$1&lt;=($Y34+$Z34*4)),($T34*(1+$Z$1)^($Z34*4))/$Z34,IF(AND($G34=1,AW$1&lt;=$N34),0,IF(AND($G34=1,AW$1&gt;$N34,AW$1&lt;=($Y34+$Z34)),-1*PMT(VLOOKUP($P34,'9 - Finance Strategy Parameters'!$B$3:$C$6,2)/12,$Z34*12,$M34),IF(AND($G34=1,AW$1&gt;($Y34+$Z34),AW$1&lt;=($Y34+$Z34*2)),-1*PMT(VLOOKUP($P34,'9 - Finance Strategy Parameters'!$B$3:$C$6,2)/12,$Z34*12,$M34*(1+$Z$1)^($Z34*2)),IF(AND($G34=1,AW$1&gt;($Y34+$Z34*2),AW$1&lt;=($Y34+$Z34*3)),-1*PMT(VLOOKUP($P34,'9 - Finance Strategy Parameters'!$B$3:$C$6,2)/12,$Z34*12,$M34*(1+$Z$1)^($Z34*3)),"FAILURE"))))))))))</f>
        <v>32.920947895298767</v>
      </c>
      <c r="AX34" s="159">
        <f>IF($F34=1,0,IF(AND($H34=1,AX$1&lt;=$Y34),$V34,IF(AND($H34=1,AX$1&gt;$Y34,AX$1&lt;=$Y34+$Z34),($T34*(1+$Z$1)^$Z34)/$Z34,IF(AND($H34=1,AX$1&gt;($Y34+$Z34),AX$1&lt;=($Y34+$Z34*2)),($T34*(1+$Z$1)^($Z34*2))/$Z34,IF(AND($H34=1,AX$1&gt;($Y34+$Z34*2),AX$1&lt;=($Y34+$Z34*3)),($T34*(1+$Z$1)^($Z34*3))/$Z34,IF(AND($H34=1,AX$1&gt;($Y34+$Z34*3),AX$1&lt;=($Y34+$Z34*4)),($T34*(1+$Z$1)^($Z34*4))/$Z34,IF(AND($G34=1,AX$1&lt;=$N34),0,IF(AND($G34=1,AX$1&gt;$N34,AX$1&lt;=($Y34+$Z34)),-1*PMT(VLOOKUP($P34,'9 - Finance Strategy Parameters'!$B$3:$C$6,2)/12,$Z34*12,$M34),IF(AND($G34=1,AX$1&gt;($Y34+$Z34),AX$1&lt;=($Y34+$Z34*2)),-1*PMT(VLOOKUP($P34,'9 - Finance Strategy Parameters'!$B$3:$C$6,2)/12,$Z34*12,$M34*(1+$Z$1)^($Z34*2)),IF(AND($G34=1,AX$1&gt;($Y34+$Z34*2),AX$1&lt;=($Y34+$Z34*3)),-1*PMT(VLOOKUP($P34,'9 - Finance Strategy Parameters'!$B$3:$C$6,2)/12,$Z34*12,$M34*(1+$Z$1)^($Z34*3)),"FAILURE"))))))))))</f>
        <v>32.920947895298767</v>
      </c>
      <c r="AY34" s="159">
        <f>IF($F34=1,0,IF(AND($H34=1,AY$1&lt;=$Y34),$V34,IF(AND($H34=1,AY$1&gt;$Y34,AY$1&lt;=$Y34+$Z34),($T34*(1+$Z$1)^$Z34)/$Z34,IF(AND($H34=1,AY$1&gt;($Y34+$Z34),AY$1&lt;=($Y34+$Z34*2)),($T34*(1+$Z$1)^($Z34*2))/$Z34,IF(AND($H34=1,AY$1&gt;($Y34+$Z34*2),AY$1&lt;=($Y34+$Z34*3)),($T34*(1+$Z$1)^($Z34*3))/$Z34,IF(AND($H34=1,AY$1&gt;($Y34+$Z34*3),AY$1&lt;=($Y34+$Z34*4)),($T34*(1+$Z$1)^($Z34*4))/$Z34,IF(AND($G34=1,AY$1&lt;=$N34),0,IF(AND($G34=1,AY$1&gt;$N34,AY$1&lt;=($Y34+$Z34)),-1*PMT(VLOOKUP($P34,'9 - Finance Strategy Parameters'!$B$3:$C$6,2)/12,$Z34*12,$M34),IF(AND($G34=1,AY$1&gt;($Y34+$Z34),AY$1&lt;=($Y34+$Z34*2)),-1*PMT(VLOOKUP($P34,'9 - Finance Strategy Parameters'!$B$3:$C$6,2)/12,$Z34*12,$M34*(1+$Z$1)^($Z34*2)),IF(AND($G34=1,AY$1&gt;($Y34+$Z34*2),AY$1&lt;=($Y34+$Z34*3)),-1*PMT(VLOOKUP($P34,'9 - Finance Strategy Parameters'!$B$3:$C$6,2)/12,$Z34*12,$M34*(1+$Z$1)^($Z34*3)),"FAILURE"))))))))))</f>
        <v>32.920947895298767</v>
      </c>
      <c r="AZ34" s="159">
        <f>IF($F34=1,0,IF(AND($H34=1,AZ$1&lt;=$Y34),$V34,IF(AND($H34=1,AZ$1&gt;$Y34,AZ$1&lt;=$Y34+$Z34),($T34*(1+$Z$1)^$Z34)/$Z34,IF(AND($H34=1,AZ$1&gt;($Y34+$Z34),AZ$1&lt;=($Y34+$Z34*2)),($T34*(1+$Z$1)^($Z34*2))/$Z34,IF(AND($H34=1,AZ$1&gt;($Y34+$Z34*2),AZ$1&lt;=($Y34+$Z34*3)),($T34*(1+$Z$1)^($Z34*3))/$Z34,IF(AND($H34=1,AZ$1&gt;($Y34+$Z34*3),AZ$1&lt;=($Y34+$Z34*4)),($T34*(1+$Z$1)^($Z34*4))/$Z34,IF(AND($G34=1,AZ$1&lt;=$N34),0,IF(AND($G34=1,AZ$1&gt;$N34,AZ$1&lt;=($Y34+$Z34)),-1*PMT(VLOOKUP($P34,'9 - Finance Strategy Parameters'!$B$3:$C$6,2)/12,$Z34*12,$M34),IF(AND($G34=1,AZ$1&gt;($Y34+$Z34),AZ$1&lt;=($Y34+$Z34*2)),-1*PMT(VLOOKUP($P34,'9 - Finance Strategy Parameters'!$B$3:$C$6,2)/12,$Z34*12,$M34*(1+$Z$1)^($Z34*2)),IF(AND($G34=1,AZ$1&gt;($Y34+$Z34*2),AZ$1&lt;=($Y34+$Z34*3)),-1*PMT(VLOOKUP($P34,'9 - Finance Strategy Parameters'!$B$3:$C$6,2)/12,$Z34*12,$M34*(1+$Z$1)^($Z34*3)),"FAILURE"))))))))))</f>
        <v>32.920947895298767</v>
      </c>
      <c r="BA34" s="159">
        <f>IF($F34=1,0,IF(AND($H34=1,BA$1&lt;=$Y34),$V34,IF(AND($H34=1,BA$1&gt;$Y34,BA$1&lt;=$Y34+$Z34),($T34*(1+$Z$1)^$Z34)/$Z34,IF(AND($H34=1,BA$1&gt;($Y34+$Z34),BA$1&lt;=($Y34+$Z34*2)),($T34*(1+$Z$1)^($Z34*2))/$Z34,IF(AND($H34=1,BA$1&gt;($Y34+$Z34*2),BA$1&lt;=($Y34+$Z34*3)),($T34*(1+$Z$1)^($Z34*3))/$Z34,IF(AND($H34=1,BA$1&gt;($Y34+$Z34*3),BA$1&lt;=($Y34+$Z34*4)),($T34*(1+$Z$1)^($Z34*4))/$Z34,IF(AND($G34=1,BA$1&lt;=$N34),0,IF(AND($G34=1,BA$1&gt;$N34,BA$1&lt;=($Y34+$Z34)),-1*PMT(VLOOKUP($P34,'9 - Finance Strategy Parameters'!$B$3:$C$6,2)/12,$Z34*12,$M34),IF(AND($G34=1,BA$1&gt;($Y34+$Z34),BA$1&lt;=($Y34+$Z34*2)),-1*PMT(VLOOKUP($P34,'9 - Finance Strategy Parameters'!$B$3:$C$6,2)/12,$Z34*12,$M34*(1+$Z$1)^($Z34*2)),IF(AND($G34=1,BA$1&gt;($Y34+$Z34*2),BA$1&lt;=($Y34+$Z34*3)),-1*PMT(VLOOKUP($P34,'9 - Finance Strategy Parameters'!$B$3:$C$6,2)/12,$Z34*12,$M34*(1+$Z$1)^($Z34*3)),"FAILURE"))))))))))</f>
        <v>32.920947895298767</v>
      </c>
      <c r="BB34" s="159">
        <f>IF($F34=1,0,IF(AND($H34=1,BB$1&lt;=$Y34),$V34,IF(AND($H34=1,BB$1&gt;$Y34,BB$1&lt;=$Y34+$Z34),($T34*(1+$Z$1)^$Z34)/$Z34,IF(AND($H34=1,BB$1&gt;($Y34+$Z34),BB$1&lt;=($Y34+$Z34*2)),($T34*(1+$Z$1)^($Z34*2))/$Z34,IF(AND($H34=1,BB$1&gt;($Y34+$Z34*2),BB$1&lt;=($Y34+$Z34*3)),($T34*(1+$Z$1)^($Z34*3))/$Z34,IF(AND($H34=1,BB$1&gt;($Y34+$Z34*3),BB$1&lt;=($Y34+$Z34*4)),($T34*(1+$Z$1)^($Z34*4))/$Z34,IF(AND($G34=1,BB$1&lt;=$N34),0,IF(AND($G34=1,BB$1&gt;$N34,BB$1&lt;=($Y34+$Z34)),-1*PMT(VLOOKUP($P34,'9 - Finance Strategy Parameters'!$B$3:$C$6,2)/12,$Z34*12,$M34),IF(AND($G34=1,BB$1&gt;($Y34+$Z34),BB$1&lt;=($Y34+$Z34*2)),-1*PMT(VLOOKUP($P34,'9 - Finance Strategy Parameters'!$B$3:$C$6,2)/12,$Z34*12,$M34*(1+$Z$1)^($Z34*2)),IF(AND($G34=1,BB$1&gt;($Y34+$Z34*2),BB$1&lt;=($Y34+$Z34*3)),-1*PMT(VLOOKUP($P34,'9 - Finance Strategy Parameters'!$B$3:$C$6,2)/12,$Z34*12,$M34*(1+$Z$1)^($Z34*3)),"FAILURE"))))))))))</f>
        <v>32.920947895298767</v>
      </c>
      <c r="BC34" s="159">
        <f>IF($F34=1,0,IF(AND($H34=1,BC$1&lt;=$Y34),$V34,IF(AND($H34=1,BC$1&gt;$Y34,BC$1&lt;=$Y34+$Z34),($T34*(1+$Z$1)^$Z34)/$Z34,IF(AND($H34=1,BC$1&gt;($Y34+$Z34),BC$1&lt;=($Y34+$Z34*2)),($T34*(1+$Z$1)^($Z34*2))/$Z34,IF(AND($H34=1,BC$1&gt;($Y34+$Z34*2),BC$1&lt;=($Y34+$Z34*3)),($T34*(1+$Z$1)^($Z34*3))/$Z34,IF(AND($H34=1,BC$1&gt;($Y34+$Z34*3),BC$1&lt;=($Y34+$Z34*4)),($T34*(1+$Z$1)^($Z34*4))/$Z34,IF(AND($G34=1,BC$1&lt;=$N34),0,IF(AND($G34=1,BC$1&gt;$N34,BC$1&lt;=($Y34+$Z34)),-1*PMT(VLOOKUP($P34,'9 - Finance Strategy Parameters'!$B$3:$C$6,2)/12,$Z34*12,$M34),IF(AND($G34=1,BC$1&gt;($Y34+$Z34),BC$1&lt;=($Y34+$Z34*2)),-1*PMT(VLOOKUP($P34,'9 - Finance Strategy Parameters'!$B$3:$C$6,2)/12,$Z34*12,$M34*(1+$Z$1)^($Z34*2)),IF(AND($G34=1,BC$1&gt;($Y34+$Z34*2),BC$1&lt;=($Y34+$Z34*3)),-1*PMT(VLOOKUP($P34,'9 - Finance Strategy Parameters'!$B$3:$C$6,2)/12,$Z34*12,$M34*(1+$Z$1)^($Z34*3)),"FAILURE"))))))))))</f>
        <v>32.920947895298767</v>
      </c>
      <c r="BD34" s="159">
        <f>IF($F34=1,0,IF(AND($H34=1,BD$1&lt;=$Y34),$V34,IF(AND($H34=1,BD$1&gt;$Y34,BD$1&lt;=$Y34+$Z34),($T34*(1+$Z$1)^$Z34)/$Z34,IF(AND($H34=1,BD$1&gt;($Y34+$Z34),BD$1&lt;=($Y34+$Z34*2)),($T34*(1+$Z$1)^($Z34*2))/$Z34,IF(AND($H34=1,BD$1&gt;($Y34+$Z34*2),BD$1&lt;=($Y34+$Z34*3)),($T34*(1+$Z$1)^($Z34*3))/$Z34,IF(AND($H34=1,BD$1&gt;($Y34+$Z34*3),BD$1&lt;=($Y34+$Z34*4)),($T34*(1+$Z$1)^($Z34*4))/$Z34,IF(AND($G34=1,BD$1&lt;=$N34),0,IF(AND($G34=1,BD$1&gt;$N34,BD$1&lt;=($Y34+$Z34)),-1*PMT(VLOOKUP($P34,'9 - Finance Strategy Parameters'!$B$3:$C$6,2)/12,$Z34*12,$M34),IF(AND($G34=1,BD$1&gt;($Y34+$Z34),BD$1&lt;=($Y34+$Z34*2)),-1*PMT(VLOOKUP($P34,'9 - Finance Strategy Parameters'!$B$3:$C$6,2)/12,$Z34*12,$M34*(1+$Z$1)^($Z34*2)),IF(AND($G34=1,BD$1&gt;($Y34+$Z34*2),BD$1&lt;=($Y34+$Z34*3)),-1*PMT(VLOOKUP($P34,'9 - Finance Strategy Parameters'!$B$3:$C$6,2)/12,$Z34*12,$M34*(1+$Z$1)^($Z34*3)),"FAILURE"))))))))))</f>
        <v>32.920947895298767</v>
      </c>
      <c r="BE34" s="159">
        <f>IF($F34=1,0,IF(AND($H34=1,BE$1&lt;=$Y34),$V34,IF(AND($H34=1,BE$1&gt;$Y34,BE$1&lt;=$Y34+$Z34),($T34*(1+$Z$1)^$Z34)/$Z34,IF(AND($H34=1,BE$1&gt;($Y34+$Z34),BE$1&lt;=($Y34+$Z34*2)),($T34*(1+$Z$1)^($Z34*2))/$Z34,IF(AND($H34=1,BE$1&gt;($Y34+$Z34*2),BE$1&lt;=($Y34+$Z34*3)),($T34*(1+$Z$1)^($Z34*3))/$Z34,IF(AND($H34=1,BE$1&gt;($Y34+$Z34*3),BE$1&lt;=($Y34+$Z34*4)),($T34*(1+$Z$1)^($Z34*4))/$Z34,IF(AND($G34=1,BE$1&lt;=$N34),0,IF(AND($G34=1,BE$1&gt;$N34,BE$1&lt;=($Y34+$Z34)),-1*PMT(VLOOKUP($P34,'9 - Finance Strategy Parameters'!$B$3:$C$6,2)/12,$Z34*12,$M34),IF(AND($G34=1,BE$1&gt;($Y34+$Z34),BE$1&lt;=($Y34+$Z34*2)),-1*PMT(VLOOKUP($P34,'9 - Finance Strategy Parameters'!$B$3:$C$6,2)/12,$Z34*12,$M34*(1+$Z$1)^($Z34*2)),IF(AND($G34=1,BE$1&gt;($Y34+$Z34*2),BE$1&lt;=($Y34+$Z34*3)),-1*PMT(VLOOKUP($P34,'9 - Finance Strategy Parameters'!$B$3:$C$6,2)/12,$Z34*12,$M34*(1+$Z$1)^($Z34*3)),"FAILURE"))))))))))</f>
        <v>32.920947895298767</v>
      </c>
      <c r="BF34" s="159">
        <f>IF($F34=1,0,IF(AND($H34=1,BF$1&lt;=$Y34),$V34,IF(AND($H34=1,BF$1&gt;$Y34,BF$1&lt;=$Y34+$Z34),($T34*(1+$Z$1)^$Z34)/$Z34,IF(AND($H34=1,BF$1&gt;($Y34+$Z34),BF$1&lt;=($Y34+$Z34*2)),($T34*(1+$Z$1)^($Z34*2))/$Z34,IF(AND($H34=1,BF$1&gt;($Y34+$Z34*2),BF$1&lt;=($Y34+$Z34*3)),($T34*(1+$Z$1)^($Z34*3))/$Z34,IF(AND($H34=1,BF$1&gt;($Y34+$Z34*3),BF$1&lt;=($Y34+$Z34*4)),($T34*(1+$Z$1)^($Z34*4))/$Z34,IF(AND($G34=1,BF$1&lt;=$N34),0,IF(AND($G34=1,BF$1&gt;$N34,BF$1&lt;=($Y34+$Z34)),-1*PMT(VLOOKUP($P34,'9 - Finance Strategy Parameters'!$B$3:$C$6,2)/12,$Z34*12,$M34),IF(AND($G34=1,BF$1&gt;($Y34+$Z34),BF$1&lt;=($Y34+$Z34*2)),-1*PMT(VLOOKUP($P34,'9 - Finance Strategy Parameters'!$B$3:$C$6,2)/12,$Z34*12,$M34*(1+$Z$1)^($Z34*2)),IF(AND($G34=1,BF$1&gt;($Y34+$Z34*2),BF$1&lt;=($Y34+$Z34*3)),-1*PMT(VLOOKUP($P34,'9 - Finance Strategy Parameters'!$B$3:$C$6,2)/12,$Z34*12,$M34*(1+$Z$1)^($Z34*3)),"FAILURE"))))))))))</f>
        <v>32.920947895298767</v>
      </c>
      <c r="BG34" s="159">
        <f>IF($F34=1,0,IF(AND($H34=1,BG$1&lt;=$Y34),$V34,IF(AND($H34=1,BG$1&gt;$Y34,BG$1&lt;=$Y34+$Z34),($T34*(1+$Z$1)^$Z34)/$Z34,IF(AND($H34=1,BG$1&gt;($Y34+$Z34),BG$1&lt;=($Y34+$Z34*2)),($T34*(1+$Z$1)^($Z34*2))/$Z34,IF(AND($H34=1,BG$1&gt;($Y34+$Z34*2),BG$1&lt;=($Y34+$Z34*3)),($T34*(1+$Z$1)^($Z34*3))/$Z34,IF(AND($H34=1,BG$1&gt;($Y34+$Z34*3),BG$1&lt;=($Y34+$Z34*4)),($T34*(1+$Z$1)^($Z34*4))/$Z34,IF(AND($G34=1,BG$1&lt;=$N34),0,IF(AND($G34=1,BG$1&gt;$N34,BG$1&lt;=($Y34+$Z34)),-1*PMT(VLOOKUP($P34,'9 - Finance Strategy Parameters'!$B$3:$C$6,2)/12,$Z34*12,$M34),IF(AND($G34=1,BG$1&gt;($Y34+$Z34),BG$1&lt;=($Y34+$Z34*2)),-1*PMT(VLOOKUP($P34,'9 - Finance Strategy Parameters'!$B$3:$C$6,2)/12,$Z34*12,$M34*(1+$Z$1)^($Z34*2)),IF(AND($G34=1,BG$1&gt;($Y34+$Z34*2),BG$1&lt;=($Y34+$Z34*3)),-1*PMT(VLOOKUP($P34,'9 - Finance Strategy Parameters'!$B$3:$C$6,2)/12,$Z34*12,$M34*(1+$Z$1)^($Z34*3)),"FAILURE"))))))))))</f>
        <v>32.920947895298767</v>
      </c>
      <c r="BH34" s="159">
        <f>IF($F34=1,0,IF(AND($H34=1,BH$1&lt;=$Y34),$V34,IF(AND($H34=1,BH$1&gt;$Y34,BH$1&lt;=$Y34+$Z34),($T34*(1+$Z$1)^$Z34)/$Z34,IF(AND($H34=1,BH$1&gt;($Y34+$Z34),BH$1&lt;=($Y34+$Z34*2)),($T34*(1+$Z$1)^($Z34*2))/$Z34,IF(AND($H34=1,BH$1&gt;($Y34+$Z34*2),BH$1&lt;=($Y34+$Z34*3)),($T34*(1+$Z$1)^($Z34*3))/$Z34,IF(AND($H34=1,BH$1&gt;($Y34+$Z34*3),BH$1&lt;=($Y34+$Z34*4)),($T34*(1+$Z$1)^($Z34*4))/$Z34,IF(AND($G34=1,BH$1&lt;=$N34),0,IF(AND($G34=1,BH$1&gt;$N34,BH$1&lt;=($Y34+$Z34)),-1*PMT(VLOOKUP($P34,'9 - Finance Strategy Parameters'!$B$3:$C$6,2)/12,$Z34*12,$M34),IF(AND($G34=1,BH$1&gt;($Y34+$Z34),BH$1&lt;=($Y34+$Z34*2)),-1*PMT(VLOOKUP($P34,'9 - Finance Strategy Parameters'!$B$3:$C$6,2)/12,$Z34*12,$M34*(1+$Z$1)^($Z34*2)),IF(AND($G34=1,BH$1&gt;($Y34+$Z34*2),BH$1&lt;=($Y34+$Z34*3)),-1*PMT(VLOOKUP($P34,'9 - Finance Strategy Parameters'!$B$3:$C$6,2)/12,$Z34*12,$M34*(1+$Z$1)^($Z34*3)),"FAILURE"))))))))))</f>
        <v>32.920947895298767</v>
      </c>
      <c r="BI34" s="159">
        <f>IF($F34=1,0,IF(AND($H34=1,BI$1&lt;=$Y34),$V34,IF(AND($H34=1,BI$1&gt;$Y34,BI$1&lt;=$Y34+$Z34),($T34*(1+$Z$1)^$Z34)/$Z34,IF(AND($H34=1,BI$1&gt;($Y34+$Z34),BI$1&lt;=($Y34+$Z34*2)),($T34*(1+$Z$1)^($Z34*2))/$Z34,IF(AND($H34=1,BI$1&gt;($Y34+$Z34*2),BI$1&lt;=($Y34+$Z34*3)),($T34*(1+$Z$1)^($Z34*3))/$Z34,IF(AND($H34=1,BI$1&gt;($Y34+$Z34*3),BI$1&lt;=($Y34+$Z34*4)),($T34*(1+$Z$1)^($Z34*4))/$Z34,IF(AND($G34=1,BI$1&lt;=$N34),0,IF(AND($G34=1,BI$1&gt;$N34,BI$1&lt;=($Y34+$Z34)),-1*PMT(VLOOKUP($P34,'9 - Finance Strategy Parameters'!$B$3:$C$6,2)/12,$Z34*12,$M34),IF(AND($G34=1,BI$1&gt;($Y34+$Z34),BI$1&lt;=($Y34+$Z34*2)),-1*PMT(VLOOKUP($P34,'9 - Finance Strategy Parameters'!$B$3:$C$6,2)/12,$Z34*12,$M34*(1+$Z$1)^($Z34*2)),IF(AND($G34=1,BI$1&gt;($Y34+$Z34*2),BI$1&lt;=($Y34+$Z34*3)),-1*PMT(VLOOKUP($P34,'9 - Finance Strategy Parameters'!$B$3:$C$6,2)/12,$Z34*12,$M34*(1+$Z$1)^($Z34*3)),"FAILURE"))))))))))</f>
        <v>32.920947895298767</v>
      </c>
      <c r="BJ34" s="159">
        <f>IF($F34=1,0,IF(AND($H34=1,BJ$1&lt;=$Y34),$V34,IF(AND($H34=1,BJ$1&gt;$Y34,BJ$1&lt;=$Y34+$Z34),($T34*(1+$Z$1)^$Z34)/$Z34,IF(AND($H34=1,BJ$1&gt;($Y34+$Z34),BJ$1&lt;=($Y34+$Z34*2)),($T34*(1+$Z$1)^($Z34*2))/$Z34,IF(AND($H34=1,BJ$1&gt;($Y34+$Z34*2),BJ$1&lt;=($Y34+$Z34*3)),($T34*(1+$Z$1)^($Z34*3))/$Z34,IF(AND($H34=1,BJ$1&gt;($Y34+$Z34*3),BJ$1&lt;=($Y34+$Z34*4)),($T34*(1+$Z$1)^($Z34*4))/$Z34,IF(AND($G34=1,BJ$1&lt;=$N34),0,IF(AND($G34=1,BJ$1&gt;$N34,BJ$1&lt;=($Y34+$Z34)),-1*PMT(VLOOKUP($P34,'9 - Finance Strategy Parameters'!$B$3:$C$6,2)/12,$Z34*12,$M34),IF(AND($G34=1,BJ$1&gt;($Y34+$Z34),BJ$1&lt;=($Y34+$Z34*2)),-1*PMT(VLOOKUP($P34,'9 - Finance Strategy Parameters'!$B$3:$C$6,2)/12,$Z34*12,$M34*(1+$Z$1)^($Z34*2)),IF(AND($G34=1,BJ$1&gt;($Y34+$Z34*2),BJ$1&lt;=($Y34+$Z34*3)),-1*PMT(VLOOKUP($P34,'9 - Finance Strategy Parameters'!$B$3:$C$6,2)/12,$Z34*12,$M34*(1+$Z$1)^($Z34*3)),"FAILURE"))))))))))</f>
        <v>32.920947895298767</v>
      </c>
      <c r="BK34" s="159">
        <f>IF($F34=1,0,IF(AND($H34=1,BK$1&lt;=$Y34),$V34,IF(AND($H34=1,BK$1&gt;$Y34,BK$1&lt;=$Y34+$Z34),($T34*(1+$Z$1)^$Z34)/$Z34,IF(AND($H34=1,BK$1&gt;($Y34+$Z34),BK$1&lt;=($Y34+$Z34*2)),($T34*(1+$Z$1)^($Z34*2))/$Z34,IF(AND($H34=1,BK$1&gt;($Y34+$Z34*2),BK$1&lt;=($Y34+$Z34*3)),($T34*(1+$Z$1)^($Z34*3))/$Z34,IF(AND($H34=1,BK$1&gt;($Y34+$Z34*3),BK$1&lt;=($Y34+$Z34*4)),($T34*(1+$Z$1)^($Z34*4))/$Z34,IF(AND($G34=1,BK$1&lt;=$N34),0,IF(AND($G34=1,BK$1&gt;$N34,BK$1&lt;=($Y34+$Z34)),-1*PMT(VLOOKUP($P34,'9 - Finance Strategy Parameters'!$B$3:$C$6,2)/12,$Z34*12,$M34),IF(AND($G34=1,BK$1&gt;($Y34+$Z34),BK$1&lt;=($Y34+$Z34*2)),-1*PMT(VLOOKUP($P34,'9 - Finance Strategy Parameters'!$B$3:$C$6,2)/12,$Z34*12,$M34*(1+$Z$1)^($Z34*2)),IF(AND($G34=1,BK$1&gt;($Y34+$Z34*2),BK$1&lt;=($Y34+$Z34*3)),-1*PMT(VLOOKUP($P34,'9 - Finance Strategy Parameters'!$B$3:$C$6,2)/12,$Z34*12,$M34*(1+$Z$1)^($Z34*3)),"FAILURE"))))))))))</f>
        <v>32.920947895298767</v>
      </c>
      <c r="BL34" s="159">
        <f>IF($F34=1,0,IF(AND($H34=1,BL$1&lt;=$Y34),$V34,IF(AND($H34=1,BL$1&gt;$Y34,BL$1&lt;=$Y34+$Z34),($T34*(1+$Z$1)^$Z34)/$Z34,IF(AND($H34=1,BL$1&gt;($Y34+$Z34),BL$1&lt;=($Y34+$Z34*2)),($T34*(1+$Z$1)^($Z34*2))/$Z34,IF(AND($H34=1,BL$1&gt;($Y34+$Z34*2),BL$1&lt;=($Y34+$Z34*3)),($T34*(1+$Z$1)^($Z34*3))/$Z34,IF(AND($H34=1,BL$1&gt;($Y34+$Z34*3),BL$1&lt;=($Y34+$Z34*4)),($T34*(1+$Z$1)^($Z34*4))/$Z34,IF(AND($G34=1,BL$1&lt;=$N34),0,IF(AND($G34=1,BL$1&gt;$N34,BL$1&lt;=($Y34+$Z34)),-1*PMT(VLOOKUP($P34,'9 - Finance Strategy Parameters'!$B$3:$C$6,2)/12,$Z34*12,$M34),IF(AND($G34=1,BL$1&gt;($Y34+$Z34),BL$1&lt;=($Y34+$Z34*2)),-1*PMT(VLOOKUP($P34,'9 - Finance Strategy Parameters'!$B$3:$C$6,2)/12,$Z34*12,$M34*(1+$Z$1)^($Z34*2)),IF(AND($G34=1,BL$1&gt;($Y34+$Z34*2),BL$1&lt;=($Y34+$Z34*3)),-1*PMT(VLOOKUP($P34,'9 - Finance Strategy Parameters'!$B$3:$C$6,2)/12,$Z34*12,$M34*(1+$Z$1)^($Z34*3)),"FAILURE"))))))))))</f>
        <v>32.920947895298767</v>
      </c>
      <c r="BM34" s="159">
        <f>IF($F34=1,0,IF(AND($H34=1,BM$1&lt;=$Y34),$V34,IF(AND($H34=1,BM$1&gt;$Y34,BM$1&lt;=$Y34+$Z34),($T34*(1+$Z$1)^$Z34)/$Z34,IF(AND($H34=1,BM$1&gt;($Y34+$Z34),BM$1&lt;=($Y34+$Z34*2)),($T34*(1+$Z$1)^($Z34*2))/$Z34,IF(AND($H34=1,BM$1&gt;($Y34+$Z34*2),BM$1&lt;=($Y34+$Z34*3)),($T34*(1+$Z$1)^($Z34*3))/$Z34,IF(AND($H34=1,BM$1&gt;($Y34+$Z34*3),BM$1&lt;=($Y34+$Z34*4)),($T34*(1+$Z$1)^($Z34*4))/$Z34,IF(AND($G34=1,BM$1&lt;=$N34),0,IF(AND($G34=1,BM$1&gt;$N34,BM$1&lt;=($Y34+$Z34)),-1*PMT(VLOOKUP($P34,'9 - Finance Strategy Parameters'!$B$3:$C$6,2)/12,$Z34*12,$M34),IF(AND($G34=1,BM$1&gt;($Y34+$Z34),BM$1&lt;=($Y34+$Z34*2)),-1*PMT(VLOOKUP($P34,'9 - Finance Strategy Parameters'!$B$3:$C$6,2)/12,$Z34*12,$M34*(1+$Z$1)^($Z34*2)),IF(AND($G34=1,BM$1&gt;($Y34+$Z34*2),BM$1&lt;=($Y34+$Z34*3)),-1*PMT(VLOOKUP($P34,'9 - Finance Strategy Parameters'!$B$3:$C$6,2)/12,$Z34*12,$M34*(1+$Z$1)^($Z34*3)),"FAILURE"))))))))))</f>
        <v>32.920947895298767</v>
      </c>
      <c r="BN34" s="159">
        <f>IF($F34=1,0,IF(AND($H34=1,BN$1&lt;=$Y34),$V34,IF(AND($H34=1,BN$1&gt;$Y34,BN$1&lt;=$Y34+$Z34),($T34*(1+$Z$1)^$Z34)/$Z34,IF(AND($H34=1,BN$1&gt;($Y34+$Z34),BN$1&lt;=($Y34+$Z34*2)),($T34*(1+$Z$1)^($Z34*2))/$Z34,IF(AND($H34=1,BN$1&gt;($Y34+$Z34*2),BN$1&lt;=($Y34+$Z34*3)),($T34*(1+$Z$1)^($Z34*3))/$Z34,IF(AND($H34=1,BN$1&gt;($Y34+$Z34*3),BN$1&lt;=($Y34+$Z34*4)),($T34*(1+$Z$1)^($Z34*4))/$Z34,IF(AND($G34=1,BN$1&lt;=$N34),0,IF(AND($G34=1,BN$1&gt;$N34,BN$1&lt;=($Y34+$Z34)),-1*PMT(VLOOKUP($P34,'9 - Finance Strategy Parameters'!$B$3:$C$6,2)/12,$Z34*12,$M34),IF(AND($G34=1,BN$1&gt;($Y34+$Z34),BN$1&lt;=($Y34+$Z34*2)),-1*PMT(VLOOKUP($P34,'9 - Finance Strategy Parameters'!$B$3:$C$6,2)/12,$Z34*12,$M34*(1+$Z$1)^($Z34*2)),IF(AND($G34=1,BN$1&gt;($Y34+$Z34*2),BN$1&lt;=($Y34+$Z34*3)),-1*PMT(VLOOKUP($P34,'9 - Finance Strategy Parameters'!$B$3:$C$6,2)/12,$Z34*12,$M34*(1+$Z$1)^($Z34*3)),"FAILURE"))))))))))</f>
        <v>32.920947895298767</v>
      </c>
      <c r="BO34" s="159">
        <f>IF($F34=1,0,IF(AND($H34=1,BO$1&lt;=$Y34),$V34,IF(AND($H34=1,BO$1&gt;$Y34,BO$1&lt;=$Y34+$Z34),($T34*(1+$Z$1)^$Z34)/$Z34,IF(AND($H34=1,BO$1&gt;($Y34+$Z34),BO$1&lt;=($Y34+$Z34*2)),($T34*(1+$Z$1)^($Z34*2))/$Z34,IF(AND($H34=1,BO$1&gt;($Y34+$Z34*2),BO$1&lt;=($Y34+$Z34*3)),($T34*(1+$Z$1)^($Z34*3))/$Z34,IF(AND($H34=1,BO$1&gt;($Y34+$Z34*3),BO$1&lt;=($Y34+$Z34*4)),($T34*(1+$Z$1)^($Z34*4))/$Z34,IF(AND($G34=1,BO$1&lt;=$N34),0,IF(AND($G34=1,BO$1&gt;$N34,BO$1&lt;=($Y34+$Z34)),-1*PMT(VLOOKUP($P34,'9 - Finance Strategy Parameters'!$B$3:$C$6,2)/12,$Z34*12,$M34),IF(AND($G34=1,BO$1&gt;($Y34+$Z34),BO$1&lt;=($Y34+$Z34*2)),-1*PMT(VLOOKUP($P34,'9 - Finance Strategy Parameters'!$B$3:$C$6,2)/12,$Z34*12,$M34*(1+$Z$1)^($Z34*2)),IF(AND($G34=1,BO$1&gt;($Y34+$Z34*2),BO$1&lt;=($Y34+$Z34*3)),-1*PMT(VLOOKUP($P34,'9 - Finance Strategy Parameters'!$B$3:$C$6,2)/12,$Z34*12,$M34*(1+$Z$1)^($Z34*3)),"FAILURE"))))))))))</f>
        <v>32.920947895298767</v>
      </c>
      <c r="BP34" s="159">
        <f>IF($F34=1,0,IF(AND($H34=1,BP$1&lt;=$Y34),$V34,IF(AND($H34=1,BP$1&gt;$Y34,BP$1&lt;=$Y34+$Z34),($T34*(1+$Z$1)^$Z34)/$Z34,IF(AND($H34=1,BP$1&gt;($Y34+$Z34),BP$1&lt;=($Y34+$Z34*2)),($T34*(1+$Z$1)^($Z34*2))/$Z34,IF(AND($H34=1,BP$1&gt;($Y34+$Z34*2),BP$1&lt;=($Y34+$Z34*3)),($T34*(1+$Z$1)^($Z34*3))/$Z34,IF(AND($H34=1,BP$1&gt;($Y34+$Z34*3),BP$1&lt;=($Y34+$Z34*4)),($T34*(1+$Z$1)^($Z34*4))/$Z34,IF(AND($G34=1,BP$1&lt;=$N34),0,IF(AND($G34=1,BP$1&gt;$N34,BP$1&lt;=($Y34+$Z34)),-1*PMT(VLOOKUP($P34,'9 - Finance Strategy Parameters'!$B$3:$C$6,2)/12,$Z34*12,$M34),IF(AND($G34=1,BP$1&gt;($Y34+$Z34),BP$1&lt;=($Y34+$Z34*2)),-1*PMT(VLOOKUP($P34,'9 - Finance Strategy Parameters'!$B$3:$C$6,2)/12,$Z34*12,$M34*(1+$Z$1)^($Z34*2)),IF(AND($G34=1,BP$1&gt;($Y34+$Z34*2),BP$1&lt;=($Y34+$Z34*3)),-1*PMT(VLOOKUP($P34,'9 - Finance Strategy Parameters'!$B$3:$C$6,2)/12,$Z34*12,$M34*(1+$Z$1)^($Z34*3)),"FAILURE"))))))))))</f>
        <v>32.920947895298767</v>
      </c>
      <c r="BQ34" s="159">
        <f>IF($F34=1,0,IF(AND($H34=1,BQ$1&lt;=$Y34),$V34,IF(AND($H34=1,BQ$1&gt;$Y34,BQ$1&lt;=$Y34+$Z34),($T34*(1+$Z$1)^$Z34)/$Z34,IF(AND($H34=1,BQ$1&gt;($Y34+$Z34),BQ$1&lt;=($Y34+$Z34*2)),($T34*(1+$Z$1)^($Z34*2))/$Z34,IF(AND($H34=1,BQ$1&gt;($Y34+$Z34*2),BQ$1&lt;=($Y34+$Z34*3)),($T34*(1+$Z$1)^($Z34*3))/$Z34,IF(AND($H34=1,BQ$1&gt;($Y34+$Z34*3),BQ$1&lt;=($Y34+$Z34*4)),($T34*(1+$Z$1)^($Z34*4))/$Z34,IF(AND($G34=1,BQ$1&lt;=$N34),0,IF(AND($G34=1,BQ$1&gt;$N34,BQ$1&lt;=($Y34+$Z34)),-1*PMT(VLOOKUP($P34,'9 - Finance Strategy Parameters'!$B$3:$C$6,2)/12,$Z34*12,$M34),IF(AND($G34=1,BQ$1&gt;($Y34+$Z34),BQ$1&lt;=($Y34+$Z34*2)),-1*PMT(VLOOKUP($P34,'9 - Finance Strategy Parameters'!$B$3:$C$6,2)/12,$Z34*12,$M34*(1+$Z$1)^($Z34*2)),IF(AND($G34=1,BQ$1&gt;($Y34+$Z34*2),BQ$1&lt;=($Y34+$Z34*3)),-1*PMT(VLOOKUP($P34,'9 - Finance Strategy Parameters'!$B$3:$C$6,2)/12,$Z34*12,$M34*(1+$Z$1)^($Z34*3)),"FAILURE"))))))))))</f>
        <v>32.920947895298767</v>
      </c>
      <c r="BR34" s="159">
        <f>IF($F34=1,0,IF(AND($H34=1,BR$1&lt;=$Y34),$V34,IF(AND($H34=1,BR$1&gt;$Y34,BR$1&lt;=$Y34+$Z34),($T34*(1+$Z$1)^$Z34)/$Z34,IF(AND($H34=1,BR$1&gt;($Y34+$Z34),BR$1&lt;=($Y34+$Z34*2)),($T34*(1+$Z$1)^($Z34*2))/$Z34,IF(AND($H34=1,BR$1&gt;($Y34+$Z34*2),BR$1&lt;=($Y34+$Z34*3)),($T34*(1+$Z$1)^($Z34*3))/$Z34,IF(AND($H34=1,BR$1&gt;($Y34+$Z34*3),BR$1&lt;=($Y34+$Z34*4)),($T34*(1+$Z$1)^($Z34*4))/$Z34,IF(AND($G34=1,BR$1&lt;=$N34),0,IF(AND($G34=1,BR$1&gt;$N34,BR$1&lt;=($Y34+$Z34)),-1*PMT(VLOOKUP($P34,'9 - Finance Strategy Parameters'!$B$3:$C$6,2)/12,$Z34*12,$M34),IF(AND($G34=1,BR$1&gt;($Y34+$Z34),BR$1&lt;=($Y34+$Z34*2)),-1*PMT(VLOOKUP($P34,'9 - Finance Strategy Parameters'!$B$3:$C$6,2)/12,$Z34*12,$M34*(1+$Z$1)^($Z34*2)),IF(AND($G34=1,BR$1&gt;($Y34+$Z34*2),BR$1&lt;=($Y34+$Z34*3)),-1*PMT(VLOOKUP($P34,'9 - Finance Strategy Parameters'!$B$3:$C$6,2)/12,$Z34*12,$M34*(1+$Z$1)^($Z34*3)),"FAILURE"))))))))))</f>
        <v>32.920947895298767</v>
      </c>
      <c r="BS34" s="159">
        <f>IF($F34=1,0,IF(AND($H34=1,BS$1&lt;=$Y34),$V34,IF(AND($H34=1,BS$1&gt;$Y34,BS$1&lt;=$Y34+$Z34),($T34*(1+$Z$1)^$Z34)/$Z34,IF(AND($H34=1,BS$1&gt;($Y34+$Z34),BS$1&lt;=($Y34+$Z34*2)),($T34*(1+$Z$1)^($Z34*2))/$Z34,IF(AND($H34=1,BS$1&gt;($Y34+$Z34*2),BS$1&lt;=($Y34+$Z34*3)),($T34*(1+$Z$1)^($Z34*3))/$Z34,IF(AND($H34=1,BS$1&gt;($Y34+$Z34*3),BS$1&lt;=($Y34+$Z34*4)),($T34*(1+$Z$1)^($Z34*4))/$Z34,IF(AND($G34=1,BS$1&lt;=$N34),0,IF(AND($G34=1,BS$1&gt;$N34,BS$1&lt;=($Y34+$Z34)),-1*PMT(VLOOKUP($P34,'9 - Finance Strategy Parameters'!$B$3:$C$6,2)/12,$Z34*12,$M34),IF(AND($G34=1,BS$1&gt;($Y34+$Z34),BS$1&lt;=($Y34+$Z34*2)),-1*PMT(VLOOKUP($P34,'9 - Finance Strategy Parameters'!$B$3:$C$6,2)/12,$Z34*12,$M34*(1+$Z$1)^($Z34*2)),IF(AND($G34=1,BS$1&gt;($Y34+$Z34*2),BS$1&lt;=($Y34+$Z34*3)),-1*PMT(VLOOKUP($P34,'9 - Finance Strategy Parameters'!$B$3:$C$6,2)/12,$Z34*12,$M34*(1+$Z$1)^($Z34*3)),"FAILURE"))))))))))</f>
        <v>32.920947895298767</v>
      </c>
      <c r="BT34" s="159">
        <f>IF($F34=1,0,IF(AND($H34=1,BT$1&lt;=$Y34),$V34,IF(AND($H34=1,BT$1&gt;$Y34,BT$1&lt;=$Y34+$Z34),($T34*(1+$Z$1)^$Z34)/$Z34,IF(AND($H34=1,BT$1&gt;($Y34+$Z34),BT$1&lt;=($Y34+$Z34*2)),($T34*(1+$Z$1)^($Z34*2))/$Z34,IF(AND($H34=1,BT$1&gt;($Y34+$Z34*2),BT$1&lt;=($Y34+$Z34*3)),($T34*(1+$Z$1)^($Z34*3))/$Z34,IF(AND($H34=1,BT$1&gt;($Y34+$Z34*3),BT$1&lt;=($Y34+$Z34*4)),($T34*(1+$Z$1)^($Z34*4))/$Z34,IF(AND($G34=1,BT$1&lt;=$N34),0,IF(AND($G34=1,BT$1&gt;$N34,BT$1&lt;=($Y34+$Z34)),-1*PMT(VLOOKUP($P34,'9 - Finance Strategy Parameters'!$B$3:$C$6,2)/12,$Z34*12,$M34),IF(AND($G34=1,BT$1&gt;($Y34+$Z34),BT$1&lt;=($Y34+$Z34*2)),-1*PMT(VLOOKUP($P34,'9 - Finance Strategy Parameters'!$B$3:$C$6,2)/12,$Z34*12,$M34*(1+$Z$1)^($Z34*2)),IF(AND($G34=1,BT$1&gt;($Y34+$Z34*2),BT$1&lt;=($Y34+$Z34*3)),-1*PMT(VLOOKUP($P34,'9 - Finance Strategy Parameters'!$B$3:$C$6,2)/12,$Z34*12,$M34*(1+$Z$1)^($Z34*3)),"FAILURE"))))))))))</f>
        <v>32.920947895298767</v>
      </c>
    </row>
    <row r="35" spans="1:72" x14ac:dyDescent="0.25">
      <c r="A35" s="1" t="s">
        <v>37</v>
      </c>
      <c r="B35" s="138">
        <f>INDEX('8-Choosing Asset Strategies'!$B$4:$B$101,MATCH('9 - Financing Strategy'!C35,'8-Choosing Asset Strategies'!$C$4:$C$101,0))</f>
        <v>7</v>
      </c>
      <c r="C35" s="12" t="s">
        <v>231</v>
      </c>
      <c r="D35" s="13" t="str">
        <f>IF(INDEX('8-Choosing Asset Strategies'!$CW$4:$CW$101,MATCH($C35,'8-Choosing Asset Strategies'!$C$4:$C$101,0))=0,"",INDEX('8-Choosing Asset Strategies'!$CW$4:$CW$101,MATCH(C35,'8-Choosing Asset Strategies'!$C$4:$C$101,0)))</f>
        <v>Good condition</v>
      </c>
      <c r="F35" s="138"/>
      <c r="G35" s="138"/>
      <c r="H35" s="138">
        <v>1</v>
      </c>
      <c r="J35" s="143" t="str">
        <f>IF(F35=1,ROUND(INDEX('8-Choosing Asset Strategies'!$DL$4:$DL$101,MATCH($C35,'8-Choosing Asset Strategies'!$C$4:$C$101,0)),2),"")</f>
        <v/>
      </c>
      <c r="K35" s="12" t="str">
        <f>IF(F35=1,ROUND(INDEX('8-Choosing Asset Strategies'!$DC$4:$DC$101,MATCH($C35,'8-Choosing Asset Strategies'!$C$4:$C$101,0)),2),"")</f>
        <v/>
      </c>
      <c r="L35" s="12"/>
      <c r="M35" s="143" t="str">
        <f>IF(G35=1,ROUND(INDEX('8-Choosing Asset Strategies'!$DL$4:$DL$101,MATCH($C35,'8-Choosing Asset Strategies'!$C$4:$C$101,0)),2),"")</f>
        <v/>
      </c>
      <c r="N35" s="12" t="str">
        <f>IF(G35=1,ROUND(INDEX('8-Choosing Asset Strategies'!$DC$4:$DC$101,MATCH($C35,'8-Choosing Asset Strategies'!$C$4:$C$101,0)),2),"")</f>
        <v/>
      </c>
      <c r="O35" s="12" t="str">
        <f>IF(G35="","",INDEX('9 - Finance Strategy Parameters'!$H$3:$H$9,MATCH(B35,'9 - Finance Strategy Parameters'!$F$3:$F$9,0)))</f>
        <v/>
      </c>
      <c r="P35" s="12"/>
      <c r="Q35" s="144" t="str">
        <f>IFERROR((M35*INDEX('9 - Finance Strategy Parameters'!$C$3:$C$6,MATCH(P35,'9 - Finance Strategy Parameters'!$B$3:$B$6,0))/12*(1+INDEX('9 - Finance Strategy Parameters'!$C$3:$C$6,MATCH(P35,'9 - Finance Strategy Parameters'!$B$3:$B$6,0))/12)^(O35*12))/((1+INDEX('9 - Finance Strategy Parameters'!$C$3:$C$6,MATCH(P35,'9 - Finance Strategy Parameters'!$B$3:$B$6,0))/12)^(O35*12)-1),"")</f>
        <v/>
      </c>
      <c r="R35" s="144" t="str">
        <f t="shared" si="3"/>
        <v/>
      </c>
      <c r="S35" s="12"/>
      <c r="T35" s="143">
        <f>IF(H35=1,ROUND(INDEX('8-Choosing Asset Strategies'!$DL$4:$DL$101,MATCH($C35,'8-Choosing Asset Strategies'!$C$4:$C$101,0)),2),"")</f>
        <v>2579.21</v>
      </c>
      <c r="U35" s="145">
        <f>IF(H35=1,ROUND(INDEX('8-Choosing Asset Strategies'!$DC$4:$DC$101,MATCH($C35,'8-Choosing Asset Strategies'!$C$4:$C$101,0)),2),"")</f>
        <v>8</v>
      </c>
      <c r="V35" s="101">
        <f t="shared" si="1"/>
        <v>322.40125</v>
      </c>
      <c r="W35" s="155">
        <f t="shared" si="2"/>
        <v>26.866770833333334</v>
      </c>
      <c r="Y35">
        <f>INDEX('8-Choosing Asset Strategies'!$DC$4:$DC$101,MATCH(C35,'8-Choosing Asset Strategies'!$C$4:$C$101,0))</f>
        <v>8</v>
      </c>
      <c r="Z35">
        <f>INDEX('8-Choosing Asset Strategies'!$DA$4:$DA$101,MATCH(C35,'8-Choosing Asset Strategies'!$C$4:$C$101,0))</f>
        <v>12</v>
      </c>
      <c r="AB35" s="159">
        <f>IF($F35=1,0,IF(AND($H35=1,AB$1&lt;=$Y35),$V35,IF(AND($H35=1,AB$1&gt;$Y35,AB$1&lt;=$Y35+$Z35),($T35*(1+$Z$1)^$Z35)/$Z35,IF(AND($H35=1,AB$1&gt;($Y35+$Z35),AB$1&lt;=($Y35+$Z35*2)),($T35*(1+$Z$1)^($Z35*2))/$Z35,IF(AND($H35=1,AB$1&gt;($Y35+$Z35*2),AB$1&lt;=($Y35+$Z35*3)),($T35*(1+$Z$1)^($Z35*3))/$Z35,IF(AND($H35=1,AB$1&gt;($Y35+$Z35*3),AB$1&lt;=($Y35+$Z35*4)),($T35*(1+$Z$1)^($Z35*4))/$Z35,IF(AND($G35=1,AB$1&lt;=$N35),0,IF(AND($G35=1,AB$1&gt;$N35,AB$1&lt;=($Y35+$Z35)),-1*PMT(VLOOKUP($P35,'9 - Finance Strategy Parameters'!$B$3:$C$6,2)/12,$Z35*12,$M35),IF(AND($G35=1,AB$1&gt;($Y35+$Z35),AB$1&lt;=($Y35+$Z35*2)),-1*PMT(VLOOKUP($P35,'9 - Finance Strategy Parameters'!$B$3:$C$6,2)/12,$Z35*12,$M35*(1+$Z$1)^($Z35*2)),IF(AND($G35=1,AB$1&gt;($Y35+$Z35*2),AB$1&lt;=($Y35+$Z35*3)),-1*PMT(VLOOKUP($P35,'9 - Finance Strategy Parameters'!$B$3:$C$6,2)/12,$Z35*12,$M35*(1+$Z$1)^($Z35*3)),"FAILURE"))))))))))</f>
        <v>322.40125</v>
      </c>
      <c r="AC35" s="159">
        <f>IF($F35=1,0,IF(AND($H35=1,AC$1&lt;=$Y35),$V35,IF(AND($H35=1,AC$1&gt;$Y35,AC$1&lt;=$Y35+$Z35),($T35*(1+$Z$1)^$Z35)/$Z35,IF(AND($H35=1,AC$1&gt;($Y35+$Z35),AC$1&lt;=($Y35+$Z35*2)),($T35*(1+$Z$1)^($Z35*2))/$Z35,IF(AND($H35=1,AC$1&gt;($Y35+$Z35*2),AC$1&lt;=($Y35+$Z35*3)),($T35*(1+$Z$1)^($Z35*3))/$Z35,IF(AND($H35=1,AC$1&gt;($Y35+$Z35*3),AC$1&lt;=($Y35+$Z35*4)),($T35*(1+$Z$1)^($Z35*4))/$Z35,IF(AND($G35=1,AC$1&lt;=$N35),0,IF(AND($G35=1,AC$1&gt;$N35,AC$1&lt;=($Y35+$Z35)),-1*PMT(VLOOKUP($P35,'9 - Finance Strategy Parameters'!$B$3:$C$6,2)/12,$Z35*12,$M35),IF(AND($G35=1,AC$1&gt;($Y35+$Z35),AC$1&lt;=($Y35+$Z35*2)),-1*PMT(VLOOKUP($P35,'9 - Finance Strategy Parameters'!$B$3:$C$6,2)/12,$Z35*12,$M35*(1+$Z$1)^($Z35*2)),IF(AND($G35=1,AC$1&gt;($Y35+$Z35*2),AC$1&lt;=($Y35+$Z35*3)),-1*PMT(VLOOKUP($P35,'9 - Finance Strategy Parameters'!$B$3:$C$6,2)/12,$Z35*12,$M35*(1+$Z$1)^($Z35*3)),"FAILURE"))))))))))</f>
        <v>322.40125</v>
      </c>
      <c r="AD35" s="159">
        <f>IF($F35=1,0,IF(AND($H35=1,AD$1&lt;=$Y35),$V35,IF(AND($H35=1,AD$1&gt;$Y35,AD$1&lt;=$Y35+$Z35),($T35*(1+$Z$1)^$Z35)/$Z35,IF(AND($H35=1,AD$1&gt;($Y35+$Z35),AD$1&lt;=($Y35+$Z35*2)),($T35*(1+$Z$1)^($Z35*2))/$Z35,IF(AND($H35=1,AD$1&gt;($Y35+$Z35*2),AD$1&lt;=($Y35+$Z35*3)),($T35*(1+$Z$1)^($Z35*3))/$Z35,IF(AND($H35=1,AD$1&gt;($Y35+$Z35*3),AD$1&lt;=($Y35+$Z35*4)),($T35*(1+$Z$1)^($Z35*4))/$Z35,IF(AND($G35=1,AD$1&lt;=$N35),0,IF(AND($G35=1,AD$1&gt;$N35,AD$1&lt;=($Y35+$Z35)),-1*PMT(VLOOKUP($P35,'9 - Finance Strategy Parameters'!$B$3:$C$6,2)/12,$Z35*12,$M35),IF(AND($G35=1,AD$1&gt;($Y35+$Z35),AD$1&lt;=($Y35+$Z35*2)),-1*PMT(VLOOKUP($P35,'9 - Finance Strategy Parameters'!$B$3:$C$6,2)/12,$Z35*12,$M35*(1+$Z$1)^($Z35*2)),IF(AND($G35=1,AD$1&gt;($Y35+$Z35*2),AD$1&lt;=($Y35+$Z35*3)),-1*PMT(VLOOKUP($P35,'9 - Finance Strategy Parameters'!$B$3:$C$6,2)/12,$Z35*12,$M35*(1+$Z$1)^($Z35*3)),"FAILURE"))))))))))</f>
        <v>322.40125</v>
      </c>
      <c r="AE35" s="159">
        <f>IF($F35=1,0,IF(AND($H35=1,AE$1&lt;=$Y35),$V35,IF(AND($H35=1,AE$1&gt;$Y35,AE$1&lt;=$Y35+$Z35),($T35*(1+$Z$1)^$Z35)/$Z35,IF(AND($H35=1,AE$1&gt;($Y35+$Z35),AE$1&lt;=($Y35+$Z35*2)),($T35*(1+$Z$1)^($Z35*2))/$Z35,IF(AND($H35=1,AE$1&gt;($Y35+$Z35*2),AE$1&lt;=($Y35+$Z35*3)),($T35*(1+$Z$1)^($Z35*3))/$Z35,IF(AND($H35=1,AE$1&gt;($Y35+$Z35*3),AE$1&lt;=($Y35+$Z35*4)),($T35*(1+$Z$1)^($Z35*4))/$Z35,IF(AND($G35=1,AE$1&lt;=$N35),0,IF(AND($G35=1,AE$1&gt;$N35,AE$1&lt;=($Y35+$Z35)),-1*PMT(VLOOKUP($P35,'9 - Finance Strategy Parameters'!$B$3:$C$6,2)/12,$Z35*12,$M35),IF(AND($G35=1,AE$1&gt;($Y35+$Z35),AE$1&lt;=($Y35+$Z35*2)),-1*PMT(VLOOKUP($P35,'9 - Finance Strategy Parameters'!$B$3:$C$6,2)/12,$Z35*12,$M35*(1+$Z$1)^($Z35*2)),IF(AND($G35=1,AE$1&gt;($Y35+$Z35*2),AE$1&lt;=($Y35+$Z35*3)),-1*PMT(VLOOKUP($P35,'9 - Finance Strategy Parameters'!$B$3:$C$6,2)/12,$Z35*12,$M35*(1+$Z$1)^($Z35*3)),"FAILURE"))))))))))</f>
        <v>322.40125</v>
      </c>
      <c r="AF35" s="159">
        <f>IF($F35=1,0,IF(AND($H35=1,AF$1&lt;=$Y35),$V35,IF(AND($H35=1,AF$1&gt;$Y35,AF$1&lt;=$Y35+$Z35),($T35*(1+$Z$1)^$Z35)/$Z35,IF(AND($H35=1,AF$1&gt;($Y35+$Z35),AF$1&lt;=($Y35+$Z35*2)),($T35*(1+$Z$1)^($Z35*2))/$Z35,IF(AND($H35=1,AF$1&gt;($Y35+$Z35*2),AF$1&lt;=($Y35+$Z35*3)),($T35*(1+$Z$1)^($Z35*3))/$Z35,IF(AND($H35=1,AF$1&gt;($Y35+$Z35*3),AF$1&lt;=($Y35+$Z35*4)),($T35*(1+$Z$1)^($Z35*4))/$Z35,IF(AND($G35=1,AF$1&lt;=$N35),0,IF(AND($G35=1,AF$1&gt;$N35,AF$1&lt;=($Y35+$Z35)),-1*PMT(VLOOKUP($P35,'9 - Finance Strategy Parameters'!$B$3:$C$6,2)/12,$Z35*12,$M35),IF(AND($G35=1,AF$1&gt;($Y35+$Z35),AF$1&lt;=($Y35+$Z35*2)),-1*PMT(VLOOKUP($P35,'9 - Finance Strategy Parameters'!$B$3:$C$6,2)/12,$Z35*12,$M35*(1+$Z$1)^($Z35*2)),IF(AND($G35=1,AF$1&gt;($Y35+$Z35*2),AF$1&lt;=($Y35+$Z35*3)),-1*PMT(VLOOKUP($P35,'9 - Finance Strategy Parameters'!$B$3:$C$6,2)/12,$Z35*12,$M35*(1+$Z$1)^($Z35*3)),"FAILURE"))))))))))</f>
        <v>322.40125</v>
      </c>
      <c r="AG35" s="159">
        <f>IF($F35=1,0,IF(AND($H35=1,AG$1&lt;=$Y35),$V35,IF(AND($H35=1,AG$1&gt;$Y35,AG$1&lt;=$Y35+$Z35),($T35*(1+$Z$1)^$Z35)/$Z35,IF(AND($H35=1,AG$1&gt;($Y35+$Z35),AG$1&lt;=($Y35+$Z35*2)),($T35*(1+$Z$1)^($Z35*2))/$Z35,IF(AND($H35=1,AG$1&gt;($Y35+$Z35*2),AG$1&lt;=($Y35+$Z35*3)),($T35*(1+$Z$1)^($Z35*3))/$Z35,IF(AND($H35=1,AG$1&gt;($Y35+$Z35*3),AG$1&lt;=($Y35+$Z35*4)),($T35*(1+$Z$1)^($Z35*4))/$Z35,IF(AND($G35=1,AG$1&lt;=$N35),0,IF(AND($G35=1,AG$1&gt;$N35,AG$1&lt;=($Y35+$Z35)),-1*PMT(VLOOKUP($P35,'9 - Finance Strategy Parameters'!$B$3:$C$6,2)/12,$Z35*12,$M35),IF(AND($G35=1,AG$1&gt;($Y35+$Z35),AG$1&lt;=($Y35+$Z35*2)),-1*PMT(VLOOKUP($P35,'9 - Finance Strategy Parameters'!$B$3:$C$6,2)/12,$Z35*12,$M35*(1+$Z$1)^($Z35*2)),IF(AND($G35=1,AG$1&gt;($Y35+$Z35*2),AG$1&lt;=($Y35+$Z35*3)),-1*PMT(VLOOKUP($P35,'9 - Finance Strategy Parameters'!$B$3:$C$6,2)/12,$Z35*12,$M35*(1+$Z$1)^($Z35*3)),"FAILURE"))))))))))</f>
        <v>322.40125</v>
      </c>
      <c r="AH35" s="159">
        <f>IF($F35=1,0,IF(AND($H35=1,AH$1&lt;=$Y35),$V35,IF(AND($H35=1,AH$1&gt;$Y35,AH$1&lt;=$Y35+$Z35),($T35*(1+$Z$1)^$Z35)/$Z35,IF(AND($H35=1,AH$1&gt;($Y35+$Z35),AH$1&lt;=($Y35+$Z35*2)),($T35*(1+$Z$1)^($Z35*2))/$Z35,IF(AND($H35=1,AH$1&gt;($Y35+$Z35*2),AH$1&lt;=($Y35+$Z35*3)),($T35*(1+$Z$1)^($Z35*3))/$Z35,IF(AND($H35=1,AH$1&gt;($Y35+$Z35*3),AH$1&lt;=($Y35+$Z35*4)),($T35*(1+$Z$1)^($Z35*4))/$Z35,IF(AND($G35=1,AH$1&lt;=$N35),0,IF(AND($G35=1,AH$1&gt;$N35,AH$1&lt;=($Y35+$Z35)),-1*PMT(VLOOKUP($P35,'9 - Finance Strategy Parameters'!$B$3:$C$6,2)/12,$Z35*12,$M35),IF(AND($G35=1,AH$1&gt;($Y35+$Z35),AH$1&lt;=($Y35+$Z35*2)),-1*PMT(VLOOKUP($P35,'9 - Finance Strategy Parameters'!$B$3:$C$6,2)/12,$Z35*12,$M35*(1+$Z$1)^($Z35*2)),IF(AND($G35=1,AH$1&gt;($Y35+$Z35*2),AH$1&lt;=($Y35+$Z35*3)),-1*PMT(VLOOKUP($P35,'9 - Finance Strategy Parameters'!$B$3:$C$6,2)/12,$Z35*12,$M35*(1+$Z$1)^($Z35*3)),"FAILURE"))))))))))</f>
        <v>322.40125</v>
      </c>
      <c r="AI35" s="159">
        <f>IF($F35=1,0,IF(AND($H35=1,AI$1&lt;=$Y35),$V35,IF(AND($H35=1,AI$1&gt;$Y35,AI$1&lt;=$Y35+$Z35),($T35*(1+$Z$1)^$Z35)/$Z35,IF(AND($H35=1,AI$1&gt;($Y35+$Z35),AI$1&lt;=($Y35+$Z35*2)),($T35*(1+$Z$1)^($Z35*2))/$Z35,IF(AND($H35=1,AI$1&gt;($Y35+$Z35*2),AI$1&lt;=($Y35+$Z35*3)),($T35*(1+$Z$1)^($Z35*3))/$Z35,IF(AND($H35=1,AI$1&gt;($Y35+$Z35*3),AI$1&lt;=($Y35+$Z35*4)),($T35*(1+$Z$1)^($Z35*4))/$Z35,IF(AND($G35=1,AI$1&lt;=$N35),0,IF(AND($G35=1,AI$1&gt;$N35,AI$1&lt;=($Y35+$Z35)),-1*PMT(VLOOKUP($P35,'9 - Finance Strategy Parameters'!$B$3:$C$6,2)/12,$Z35*12,$M35),IF(AND($G35=1,AI$1&gt;($Y35+$Z35),AI$1&lt;=($Y35+$Z35*2)),-1*PMT(VLOOKUP($P35,'9 - Finance Strategy Parameters'!$B$3:$C$6,2)/12,$Z35*12,$M35*(1+$Z$1)^($Z35*2)),IF(AND($G35=1,AI$1&gt;($Y35+$Z35*2),AI$1&lt;=($Y35+$Z35*3)),-1*PMT(VLOOKUP($P35,'9 - Finance Strategy Parameters'!$B$3:$C$6,2)/12,$Z35*12,$M35*(1+$Z$1)^($Z35*3)),"FAILURE"))))))))))</f>
        <v>322.40125</v>
      </c>
      <c r="AJ35" s="159">
        <f>IF($F35=1,0,IF(AND($H35=1,AJ$1&lt;=$Y35),$V35,IF(AND($H35=1,AJ$1&gt;$Y35,AJ$1&lt;=$Y35+$Z35),($T35*(1+$Z$1)^$Z35)/$Z35,IF(AND($H35=1,AJ$1&gt;($Y35+$Z35),AJ$1&lt;=($Y35+$Z35*2)),($T35*(1+$Z$1)^($Z35*2))/$Z35,IF(AND($H35=1,AJ$1&gt;($Y35+$Z35*2),AJ$1&lt;=($Y35+$Z35*3)),($T35*(1+$Z$1)^($Z35*3))/$Z35,IF(AND($H35=1,AJ$1&gt;($Y35+$Z35*3),AJ$1&lt;=($Y35+$Z35*4)),($T35*(1+$Z$1)^($Z35*4))/$Z35,IF(AND($G35=1,AJ$1&lt;=$N35),0,IF(AND($G35=1,AJ$1&gt;$N35,AJ$1&lt;=($Y35+$Z35)),-1*PMT(VLOOKUP($P35,'9 - Finance Strategy Parameters'!$B$3:$C$6,2)/12,$Z35*12,$M35),IF(AND($G35=1,AJ$1&gt;($Y35+$Z35),AJ$1&lt;=($Y35+$Z35*2)),-1*PMT(VLOOKUP($P35,'9 - Finance Strategy Parameters'!$B$3:$C$6,2)/12,$Z35*12,$M35*(1+$Z$1)^($Z35*2)),IF(AND($G35=1,AJ$1&gt;($Y35+$Z35*2),AJ$1&lt;=($Y35+$Z35*3)),-1*PMT(VLOOKUP($P35,'9 - Finance Strategy Parameters'!$B$3:$C$6,2)/12,$Z35*12,$M35*(1+$Z$1)^($Z35*3)),"FAILURE"))))))))))</f>
        <v>214.93416666666667</v>
      </c>
      <c r="AK35" s="159">
        <f>IF($F35=1,0,IF(AND($H35=1,AK$1&lt;=$Y35),$V35,IF(AND($H35=1,AK$1&gt;$Y35,AK$1&lt;=$Y35+$Z35),($T35*(1+$Z$1)^$Z35)/$Z35,IF(AND($H35=1,AK$1&gt;($Y35+$Z35),AK$1&lt;=($Y35+$Z35*2)),($T35*(1+$Z$1)^($Z35*2))/$Z35,IF(AND($H35=1,AK$1&gt;($Y35+$Z35*2),AK$1&lt;=($Y35+$Z35*3)),($T35*(1+$Z$1)^($Z35*3))/$Z35,IF(AND($H35=1,AK$1&gt;($Y35+$Z35*3),AK$1&lt;=($Y35+$Z35*4)),($T35*(1+$Z$1)^($Z35*4))/$Z35,IF(AND($G35=1,AK$1&lt;=$N35),0,IF(AND($G35=1,AK$1&gt;$N35,AK$1&lt;=($Y35+$Z35)),-1*PMT(VLOOKUP($P35,'9 - Finance Strategy Parameters'!$B$3:$C$6,2)/12,$Z35*12,$M35),IF(AND($G35=1,AK$1&gt;($Y35+$Z35),AK$1&lt;=($Y35+$Z35*2)),-1*PMT(VLOOKUP($P35,'9 - Finance Strategy Parameters'!$B$3:$C$6,2)/12,$Z35*12,$M35*(1+$Z$1)^($Z35*2)),IF(AND($G35=1,AK$1&gt;($Y35+$Z35*2),AK$1&lt;=($Y35+$Z35*3)),-1*PMT(VLOOKUP($P35,'9 - Finance Strategy Parameters'!$B$3:$C$6,2)/12,$Z35*12,$M35*(1+$Z$1)^($Z35*3)),"FAILURE"))))))))))</f>
        <v>214.93416666666667</v>
      </c>
      <c r="AL35" s="159">
        <f>IF($F35=1,0,IF(AND($H35=1,AL$1&lt;=$Y35),$V35,IF(AND($H35=1,AL$1&gt;$Y35,AL$1&lt;=$Y35+$Z35),($T35*(1+$Z$1)^$Z35)/$Z35,IF(AND($H35=1,AL$1&gt;($Y35+$Z35),AL$1&lt;=($Y35+$Z35*2)),($T35*(1+$Z$1)^($Z35*2))/$Z35,IF(AND($H35=1,AL$1&gt;($Y35+$Z35*2),AL$1&lt;=($Y35+$Z35*3)),($T35*(1+$Z$1)^($Z35*3))/$Z35,IF(AND($H35=1,AL$1&gt;($Y35+$Z35*3),AL$1&lt;=($Y35+$Z35*4)),($T35*(1+$Z$1)^($Z35*4))/$Z35,IF(AND($G35=1,AL$1&lt;=$N35),0,IF(AND($G35=1,AL$1&gt;$N35,AL$1&lt;=($Y35+$Z35)),-1*PMT(VLOOKUP($P35,'9 - Finance Strategy Parameters'!$B$3:$C$6,2)/12,$Z35*12,$M35),IF(AND($G35=1,AL$1&gt;($Y35+$Z35),AL$1&lt;=($Y35+$Z35*2)),-1*PMT(VLOOKUP($P35,'9 - Finance Strategy Parameters'!$B$3:$C$6,2)/12,$Z35*12,$M35*(1+$Z$1)^($Z35*2)),IF(AND($G35=1,AL$1&gt;($Y35+$Z35*2),AL$1&lt;=($Y35+$Z35*3)),-1*PMT(VLOOKUP($P35,'9 - Finance Strategy Parameters'!$B$3:$C$6,2)/12,$Z35*12,$M35*(1+$Z$1)^($Z35*3)),"FAILURE"))))))))))</f>
        <v>214.93416666666667</v>
      </c>
      <c r="AM35" s="159">
        <f>IF($F35=1,0,IF(AND($H35=1,AM$1&lt;=$Y35),$V35,IF(AND($H35=1,AM$1&gt;$Y35,AM$1&lt;=$Y35+$Z35),($T35*(1+$Z$1)^$Z35)/$Z35,IF(AND($H35=1,AM$1&gt;($Y35+$Z35),AM$1&lt;=($Y35+$Z35*2)),($T35*(1+$Z$1)^($Z35*2))/$Z35,IF(AND($H35=1,AM$1&gt;($Y35+$Z35*2),AM$1&lt;=($Y35+$Z35*3)),($T35*(1+$Z$1)^($Z35*3))/$Z35,IF(AND($H35=1,AM$1&gt;($Y35+$Z35*3),AM$1&lt;=($Y35+$Z35*4)),($T35*(1+$Z$1)^($Z35*4))/$Z35,IF(AND($G35=1,AM$1&lt;=$N35),0,IF(AND($G35=1,AM$1&gt;$N35,AM$1&lt;=($Y35+$Z35)),-1*PMT(VLOOKUP($P35,'9 - Finance Strategy Parameters'!$B$3:$C$6,2)/12,$Z35*12,$M35),IF(AND($G35=1,AM$1&gt;($Y35+$Z35),AM$1&lt;=($Y35+$Z35*2)),-1*PMT(VLOOKUP($P35,'9 - Finance Strategy Parameters'!$B$3:$C$6,2)/12,$Z35*12,$M35*(1+$Z$1)^($Z35*2)),IF(AND($G35=1,AM$1&gt;($Y35+$Z35*2),AM$1&lt;=($Y35+$Z35*3)),-1*PMT(VLOOKUP($P35,'9 - Finance Strategy Parameters'!$B$3:$C$6,2)/12,$Z35*12,$M35*(1+$Z$1)^($Z35*3)),"FAILURE"))))))))))</f>
        <v>214.93416666666667</v>
      </c>
      <c r="AN35" s="159">
        <f>IF($F35=1,0,IF(AND($H35=1,AN$1&lt;=$Y35),$V35,IF(AND($H35=1,AN$1&gt;$Y35,AN$1&lt;=$Y35+$Z35),($T35*(1+$Z$1)^$Z35)/$Z35,IF(AND($H35=1,AN$1&gt;($Y35+$Z35),AN$1&lt;=($Y35+$Z35*2)),($T35*(1+$Z$1)^($Z35*2))/$Z35,IF(AND($H35=1,AN$1&gt;($Y35+$Z35*2),AN$1&lt;=($Y35+$Z35*3)),($T35*(1+$Z$1)^($Z35*3))/$Z35,IF(AND($H35=1,AN$1&gt;($Y35+$Z35*3),AN$1&lt;=($Y35+$Z35*4)),($T35*(1+$Z$1)^($Z35*4))/$Z35,IF(AND($G35=1,AN$1&lt;=$N35),0,IF(AND($G35=1,AN$1&gt;$N35,AN$1&lt;=($Y35+$Z35)),-1*PMT(VLOOKUP($P35,'9 - Finance Strategy Parameters'!$B$3:$C$6,2)/12,$Z35*12,$M35),IF(AND($G35=1,AN$1&gt;($Y35+$Z35),AN$1&lt;=($Y35+$Z35*2)),-1*PMT(VLOOKUP($P35,'9 - Finance Strategy Parameters'!$B$3:$C$6,2)/12,$Z35*12,$M35*(1+$Z$1)^($Z35*2)),IF(AND($G35=1,AN$1&gt;($Y35+$Z35*2),AN$1&lt;=($Y35+$Z35*3)),-1*PMT(VLOOKUP($P35,'9 - Finance Strategy Parameters'!$B$3:$C$6,2)/12,$Z35*12,$M35*(1+$Z$1)^($Z35*3)),"FAILURE"))))))))))</f>
        <v>214.93416666666667</v>
      </c>
      <c r="AO35" s="159">
        <f>IF($F35=1,0,IF(AND($H35=1,AO$1&lt;=$Y35),$V35,IF(AND($H35=1,AO$1&gt;$Y35,AO$1&lt;=$Y35+$Z35),($T35*(1+$Z$1)^$Z35)/$Z35,IF(AND($H35=1,AO$1&gt;($Y35+$Z35),AO$1&lt;=($Y35+$Z35*2)),($T35*(1+$Z$1)^($Z35*2))/$Z35,IF(AND($H35=1,AO$1&gt;($Y35+$Z35*2),AO$1&lt;=($Y35+$Z35*3)),($T35*(1+$Z$1)^($Z35*3))/$Z35,IF(AND($H35=1,AO$1&gt;($Y35+$Z35*3),AO$1&lt;=($Y35+$Z35*4)),($T35*(1+$Z$1)^($Z35*4))/$Z35,IF(AND($G35=1,AO$1&lt;=$N35),0,IF(AND($G35=1,AO$1&gt;$N35,AO$1&lt;=($Y35+$Z35)),-1*PMT(VLOOKUP($P35,'9 - Finance Strategy Parameters'!$B$3:$C$6,2)/12,$Z35*12,$M35),IF(AND($G35=1,AO$1&gt;($Y35+$Z35),AO$1&lt;=($Y35+$Z35*2)),-1*PMT(VLOOKUP($P35,'9 - Finance Strategy Parameters'!$B$3:$C$6,2)/12,$Z35*12,$M35*(1+$Z$1)^($Z35*2)),IF(AND($G35=1,AO$1&gt;($Y35+$Z35*2),AO$1&lt;=($Y35+$Z35*3)),-1*PMT(VLOOKUP($P35,'9 - Finance Strategy Parameters'!$B$3:$C$6,2)/12,$Z35*12,$M35*(1+$Z$1)^($Z35*3)),"FAILURE"))))))))))</f>
        <v>214.93416666666667</v>
      </c>
      <c r="AP35" s="159">
        <f>IF($F35=1,0,IF(AND($H35=1,AP$1&lt;=$Y35),$V35,IF(AND($H35=1,AP$1&gt;$Y35,AP$1&lt;=$Y35+$Z35),($T35*(1+$Z$1)^$Z35)/$Z35,IF(AND($H35=1,AP$1&gt;($Y35+$Z35),AP$1&lt;=($Y35+$Z35*2)),($T35*(1+$Z$1)^($Z35*2))/$Z35,IF(AND($H35=1,AP$1&gt;($Y35+$Z35*2),AP$1&lt;=($Y35+$Z35*3)),($T35*(1+$Z$1)^($Z35*3))/$Z35,IF(AND($H35=1,AP$1&gt;($Y35+$Z35*3),AP$1&lt;=($Y35+$Z35*4)),($T35*(1+$Z$1)^($Z35*4))/$Z35,IF(AND($G35=1,AP$1&lt;=$N35),0,IF(AND($G35=1,AP$1&gt;$N35,AP$1&lt;=($Y35+$Z35)),-1*PMT(VLOOKUP($P35,'9 - Finance Strategy Parameters'!$B$3:$C$6,2)/12,$Z35*12,$M35),IF(AND($G35=1,AP$1&gt;($Y35+$Z35),AP$1&lt;=($Y35+$Z35*2)),-1*PMT(VLOOKUP($P35,'9 - Finance Strategy Parameters'!$B$3:$C$6,2)/12,$Z35*12,$M35*(1+$Z$1)^($Z35*2)),IF(AND($G35=1,AP$1&gt;($Y35+$Z35*2),AP$1&lt;=($Y35+$Z35*3)),-1*PMT(VLOOKUP($P35,'9 - Finance Strategy Parameters'!$B$3:$C$6,2)/12,$Z35*12,$M35*(1+$Z$1)^($Z35*3)),"FAILURE"))))))))))</f>
        <v>214.93416666666667</v>
      </c>
      <c r="AQ35" s="159">
        <f>IF($F35=1,0,IF(AND($H35=1,AQ$1&lt;=$Y35),$V35,IF(AND($H35=1,AQ$1&gt;$Y35,AQ$1&lt;=$Y35+$Z35),($T35*(1+$Z$1)^$Z35)/$Z35,IF(AND($H35=1,AQ$1&gt;($Y35+$Z35),AQ$1&lt;=($Y35+$Z35*2)),($T35*(1+$Z$1)^($Z35*2))/$Z35,IF(AND($H35=1,AQ$1&gt;($Y35+$Z35*2),AQ$1&lt;=($Y35+$Z35*3)),($T35*(1+$Z$1)^($Z35*3))/$Z35,IF(AND($H35=1,AQ$1&gt;($Y35+$Z35*3),AQ$1&lt;=($Y35+$Z35*4)),($T35*(1+$Z$1)^($Z35*4))/$Z35,IF(AND($G35=1,AQ$1&lt;=$N35),0,IF(AND($G35=1,AQ$1&gt;$N35,AQ$1&lt;=($Y35+$Z35)),-1*PMT(VLOOKUP($P35,'9 - Finance Strategy Parameters'!$B$3:$C$6,2)/12,$Z35*12,$M35),IF(AND($G35=1,AQ$1&gt;($Y35+$Z35),AQ$1&lt;=($Y35+$Z35*2)),-1*PMT(VLOOKUP($P35,'9 - Finance Strategy Parameters'!$B$3:$C$6,2)/12,$Z35*12,$M35*(1+$Z$1)^($Z35*2)),IF(AND($G35=1,AQ$1&gt;($Y35+$Z35*2),AQ$1&lt;=($Y35+$Z35*3)),-1*PMT(VLOOKUP($P35,'9 - Finance Strategy Parameters'!$B$3:$C$6,2)/12,$Z35*12,$M35*(1+$Z$1)^($Z35*3)),"FAILURE"))))))))))</f>
        <v>214.93416666666667</v>
      </c>
      <c r="AR35" s="159">
        <f>IF($F35=1,0,IF(AND($H35=1,AR$1&lt;=$Y35),$V35,IF(AND($H35=1,AR$1&gt;$Y35,AR$1&lt;=$Y35+$Z35),($T35*(1+$Z$1)^$Z35)/$Z35,IF(AND($H35=1,AR$1&gt;($Y35+$Z35),AR$1&lt;=($Y35+$Z35*2)),($T35*(1+$Z$1)^($Z35*2))/$Z35,IF(AND($H35=1,AR$1&gt;($Y35+$Z35*2),AR$1&lt;=($Y35+$Z35*3)),($T35*(1+$Z$1)^($Z35*3))/$Z35,IF(AND($H35=1,AR$1&gt;($Y35+$Z35*3),AR$1&lt;=($Y35+$Z35*4)),($T35*(1+$Z$1)^($Z35*4))/$Z35,IF(AND($G35=1,AR$1&lt;=$N35),0,IF(AND($G35=1,AR$1&gt;$N35,AR$1&lt;=($Y35+$Z35)),-1*PMT(VLOOKUP($P35,'9 - Finance Strategy Parameters'!$B$3:$C$6,2)/12,$Z35*12,$M35),IF(AND($G35=1,AR$1&gt;($Y35+$Z35),AR$1&lt;=($Y35+$Z35*2)),-1*PMT(VLOOKUP($P35,'9 - Finance Strategy Parameters'!$B$3:$C$6,2)/12,$Z35*12,$M35*(1+$Z$1)^($Z35*2)),IF(AND($G35=1,AR$1&gt;($Y35+$Z35*2),AR$1&lt;=($Y35+$Z35*3)),-1*PMT(VLOOKUP($P35,'9 - Finance Strategy Parameters'!$B$3:$C$6,2)/12,$Z35*12,$M35*(1+$Z$1)^($Z35*3)),"FAILURE"))))))))))</f>
        <v>214.93416666666667</v>
      </c>
      <c r="AS35" s="159">
        <f>IF($F35=1,0,IF(AND($H35=1,AS$1&lt;=$Y35),$V35,IF(AND($H35=1,AS$1&gt;$Y35,AS$1&lt;=$Y35+$Z35),($T35*(1+$Z$1)^$Z35)/$Z35,IF(AND($H35=1,AS$1&gt;($Y35+$Z35),AS$1&lt;=($Y35+$Z35*2)),($T35*(1+$Z$1)^($Z35*2))/$Z35,IF(AND($H35=1,AS$1&gt;($Y35+$Z35*2),AS$1&lt;=($Y35+$Z35*3)),($T35*(1+$Z$1)^($Z35*3))/$Z35,IF(AND($H35=1,AS$1&gt;($Y35+$Z35*3),AS$1&lt;=($Y35+$Z35*4)),($T35*(1+$Z$1)^($Z35*4))/$Z35,IF(AND($G35=1,AS$1&lt;=$N35),0,IF(AND($G35=1,AS$1&gt;$N35,AS$1&lt;=($Y35+$Z35)),-1*PMT(VLOOKUP($P35,'9 - Finance Strategy Parameters'!$B$3:$C$6,2)/12,$Z35*12,$M35),IF(AND($G35=1,AS$1&gt;($Y35+$Z35),AS$1&lt;=($Y35+$Z35*2)),-1*PMT(VLOOKUP($P35,'9 - Finance Strategy Parameters'!$B$3:$C$6,2)/12,$Z35*12,$M35*(1+$Z$1)^($Z35*2)),IF(AND($G35=1,AS$1&gt;($Y35+$Z35*2),AS$1&lt;=($Y35+$Z35*3)),-1*PMT(VLOOKUP($P35,'9 - Finance Strategy Parameters'!$B$3:$C$6,2)/12,$Z35*12,$M35*(1+$Z$1)^($Z35*3)),"FAILURE"))))))))))</f>
        <v>214.93416666666667</v>
      </c>
      <c r="AT35" s="159">
        <f>IF($F35=1,0,IF(AND($H35=1,AT$1&lt;=$Y35),$V35,IF(AND($H35=1,AT$1&gt;$Y35,AT$1&lt;=$Y35+$Z35),($T35*(1+$Z$1)^$Z35)/$Z35,IF(AND($H35=1,AT$1&gt;($Y35+$Z35),AT$1&lt;=($Y35+$Z35*2)),($T35*(1+$Z$1)^($Z35*2))/$Z35,IF(AND($H35=1,AT$1&gt;($Y35+$Z35*2),AT$1&lt;=($Y35+$Z35*3)),($T35*(1+$Z$1)^($Z35*3))/$Z35,IF(AND($H35=1,AT$1&gt;($Y35+$Z35*3),AT$1&lt;=($Y35+$Z35*4)),($T35*(1+$Z$1)^($Z35*4))/$Z35,IF(AND($G35=1,AT$1&lt;=$N35),0,IF(AND($G35=1,AT$1&gt;$N35,AT$1&lt;=($Y35+$Z35)),-1*PMT(VLOOKUP($P35,'9 - Finance Strategy Parameters'!$B$3:$C$6,2)/12,$Z35*12,$M35),IF(AND($G35=1,AT$1&gt;($Y35+$Z35),AT$1&lt;=($Y35+$Z35*2)),-1*PMT(VLOOKUP($P35,'9 - Finance Strategy Parameters'!$B$3:$C$6,2)/12,$Z35*12,$M35*(1+$Z$1)^($Z35*2)),IF(AND($G35=1,AT$1&gt;($Y35+$Z35*2),AT$1&lt;=($Y35+$Z35*3)),-1*PMT(VLOOKUP($P35,'9 - Finance Strategy Parameters'!$B$3:$C$6,2)/12,$Z35*12,$M35*(1+$Z$1)^($Z35*3)),"FAILURE"))))))))))</f>
        <v>214.93416666666667</v>
      </c>
      <c r="AU35" s="159">
        <f>IF($F35=1,0,IF(AND($H35=1,AU$1&lt;=$Y35),$V35,IF(AND($H35=1,AU$1&gt;$Y35,AU$1&lt;=$Y35+$Z35),($T35*(1+$Z$1)^$Z35)/$Z35,IF(AND($H35=1,AU$1&gt;($Y35+$Z35),AU$1&lt;=($Y35+$Z35*2)),($T35*(1+$Z$1)^($Z35*2))/$Z35,IF(AND($H35=1,AU$1&gt;($Y35+$Z35*2),AU$1&lt;=($Y35+$Z35*3)),($T35*(1+$Z$1)^($Z35*3))/$Z35,IF(AND($H35=1,AU$1&gt;($Y35+$Z35*3),AU$1&lt;=($Y35+$Z35*4)),($T35*(1+$Z$1)^($Z35*4))/$Z35,IF(AND($G35=1,AU$1&lt;=$N35),0,IF(AND($G35=1,AU$1&gt;$N35,AU$1&lt;=($Y35+$Z35)),-1*PMT(VLOOKUP($P35,'9 - Finance Strategy Parameters'!$B$3:$C$6,2)/12,$Z35*12,$M35),IF(AND($G35=1,AU$1&gt;($Y35+$Z35),AU$1&lt;=($Y35+$Z35*2)),-1*PMT(VLOOKUP($P35,'9 - Finance Strategy Parameters'!$B$3:$C$6,2)/12,$Z35*12,$M35*(1+$Z$1)^($Z35*2)),IF(AND($G35=1,AU$1&gt;($Y35+$Z35*2),AU$1&lt;=($Y35+$Z35*3)),-1*PMT(VLOOKUP($P35,'9 - Finance Strategy Parameters'!$B$3:$C$6,2)/12,$Z35*12,$M35*(1+$Z$1)^($Z35*3)),"FAILURE"))))))))))</f>
        <v>214.93416666666667</v>
      </c>
      <c r="AV35" s="159">
        <f>IF($F35=1,0,IF(AND($H35=1,AV$1&lt;=$Y35),$V35,IF(AND($H35=1,AV$1&gt;$Y35,AV$1&lt;=$Y35+$Z35),($T35*(1+$Z$1)^$Z35)/$Z35,IF(AND($H35=1,AV$1&gt;($Y35+$Z35),AV$1&lt;=($Y35+$Z35*2)),($T35*(1+$Z$1)^($Z35*2))/$Z35,IF(AND($H35=1,AV$1&gt;($Y35+$Z35*2),AV$1&lt;=($Y35+$Z35*3)),($T35*(1+$Z$1)^($Z35*3))/$Z35,IF(AND($H35=1,AV$1&gt;($Y35+$Z35*3),AV$1&lt;=($Y35+$Z35*4)),($T35*(1+$Z$1)^($Z35*4))/$Z35,IF(AND($G35=1,AV$1&lt;=$N35),0,IF(AND($G35=1,AV$1&gt;$N35,AV$1&lt;=($Y35+$Z35)),-1*PMT(VLOOKUP($P35,'9 - Finance Strategy Parameters'!$B$3:$C$6,2)/12,$Z35*12,$M35),IF(AND($G35=1,AV$1&gt;($Y35+$Z35),AV$1&lt;=($Y35+$Z35*2)),-1*PMT(VLOOKUP($P35,'9 - Finance Strategy Parameters'!$B$3:$C$6,2)/12,$Z35*12,$M35*(1+$Z$1)^($Z35*2)),IF(AND($G35=1,AV$1&gt;($Y35+$Z35*2),AV$1&lt;=($Y35+$Z35*3)),-1*PMT(VLOOKUP($P35,'9 - Finance Strategy Parameters'!$B$3:$C$6,2)/12,$Z35*12,$M35*(1+$Z$1)^($Z35*3)),"FAILURE"))))))))))</f>
        <v>214.93416666666667</v>
      </c>
      <c r="AW35" s="159">
        <f>IF($F35=1,0,IF(AND($H35=1,AW$1&lt;=$Y35),$V35,IF(AND($H35=1,AW$1&gt;$Y35,AW$1&lt;=$Y35+$Z35),($T35*(1+$Z$1)^$Z35)/$Z35,IF(AND($H35=1,AW$1&gt;($Y35+$Z35),AW$1&lt;=($Y35+$Z35*2)),($T35*(1+$Z$1)^($Z35*2))/$Z35,IF(AND($H35=1,AW$1&gt;($Y35+$Z35*2),AW$1&lt;=($Y35+$Z35*3)),($T35*(1+$Z$1)^($Z35*3))/$Z35,IF(AND($H35=1,AW$1&gt;($Y35+$Z35*3),AW$1&lt;=($Y35+$Z35*4)),($T35*(1+$Z$1)^($Z35*4))/$Z35,IF(AND($G35=1,AW$1&lt;=$N35),0,IF(AND($G35=1,AW$1&gt;$N35,AW$1&lt;=($Y35+$Z35)),-1*PMT(VLOOKUP($P35,'9 - Finance Strategy Parameters'!$B$3:$C$6,2)/12,$Z35*12,$M35),IF(AND($G35=1,AW$1&gt;($Y35+$Z35),AW$1&lt;=($Y35+$Z35*2)),-1*PMT(VLOOKUP($P35,'9 - Finance Strategy Parameters'!$B$3:$C$6,2)/12,$Z35*12,$M35*(1+$Z$1)^($Z35*2)),IF(AND($G35=1,AW$1&gt;($Y35+$Z35*2),AW$1&lt;=($Y35+$Z35*3)),-1*PMT(VLOOKUP($P35,'9 - Finance Strategy Parameters'!$B$3:$C$6,2)/12,$Z35*12,$M35*(1+$Z$1)^($Z35*3)),"FAILURE"))))))))))</f>
        <v>214.93416666666667</v>
      </c>
      <c r="AX35" s="159">
        <f>IF($F35=1,0,IF(AND($H35=1,AX$1&lt;=$Y35),$V35,IF(AND($H35=1,AX$1&gt;$Y35,AX$1&lt;=$Y35+$Z35),($T35*(1+$Z$1)^$Z35)/$Z35,IF(AND($H35=1,AX$1&gt;($Y35+$Z35),AX$1&lt;=($Y35+$Z35*2)),($T35*(1+$Z$1)^($Z35*2))/$Z35,IF(AND($H35=1,AX$1&gt;($Y35+$Z35*2),AX$1&lt;=($Y35+$Z35*3)),($T35*(1+$Z$1)^($Z35*3))/$Z35,IF(AND($H35=1,AX$1&gt;($Y35+$Z35*3),AX$1&lt;=($Y35+$Z35*4)),($T35*(1+$Z$1)^($Z35*4))/$Z35,IF(AND($G35=1,AX$1&lt;=$N35),0,IF(AND($G35=1,AX$1&gt;$N35,AX$1&lt;=($Y35+$Z35)),-1*PMT(VLOOKUP($P35,'9 - Finance Strategy Parameters'!$B$3:$C$6,2)/12,$Z35*12,$M35),IF(AND($G35=1,AX$1&gt;($Y35+$Z35),AX$1&lt;=($Y35+$Z35*2)),-1*PMT(VLOOKUP($P35,'9 - Finance Strategy Parameters'!$B$3:$C$6,2)/12,$Z35*12,$M35*(1+$Z$1)^($Z35*2)),IF(AND($G35=1,AX$1&gt;($Y35+$Z35*2),AX$1&lt;=($Y35+$Z35*3)),-1*PMT(VLOOKUP($P35,'9 - Finance Strategy Parameters'!$B$3:$C$6,2)/12,$Z35*12,$M35*(1+$Z$1)^($Z35*3)),"FAILURE"))))))))))</f>
        <v>214.93416666666667</v>
      </c>
      <c r="AY35" s="159">
        <f>IF($F35=1,0,IF(AND($H35=1,AY$1&lt;=$Y35),$V35,IF(AND($H35=1,AY$1&gt;$Y35,AY$1&lt;=$Y35+$Z35),($T35*(1+$Z$1)^$Z35)/$Z35,IF(AND($H35=1,AY$1&gt;($Y35+$Z35),AY$1&lt;=($Y35+$Z35*2)),($T35*(1+$Z$1)^($Z35*2))/$Z35,IF(AND($H35=1,AY$1&gt;($Y35+$Z35*2),AY$1&lt;=($Y35+$Z35*3)),($T35*(1+$Z$1)^($Z35*3))/$Z35,IF(AND($H35=1,AY$1&gt;($Y35+$Z35*3),AY$1&lt;=($Y35+$Z35*4)),($T35*(1+$Z$1)^($Z35*4))/$Z35,IF(AND($G35=1,AY$1&lt;=$N35),0,IF(AND($G35=1,AY$1&gt;$N35,AY$1&lt;=($Y35+$Z35)),-1*PMT(VLOOKUP($P35,'9 - Finance Strategy Parameters'!$B$3:$C$6,2)/12,$Z35*12,$M35),IF(AND($G35=1,AY$1&gt;($Y35+$Z35),AY$1&lt;=($Y35+$Z35*2)),-1*PMT(VLOOKUP($P35,'9 - Finance Strategy Parameters'!$B$3:$C$6,2)/12,$Z35*12,$M35*(1+$Z$1)^($Z35*2)),IF(AND($G35=1,AY$1&gt;($Y35+$Z35*2),AY$1&lt;=($Y35+$Z35*3)),-1*PMT(VLOOKUP($P35,'9 - Finance Strategy Parameters'!$B$3:$C$6,2)/12,$Z35*12,$M35*(1+$Z$1)^($Z35*3)),"FAILURE"))))))))))</f>
        <v>214.93416666666667</v>
      </c>
      <c r="AZ35" s="159">
        <f>IF($F35=1,0,IF(AND($H35=1,AZ$1&lt;=$Y35),$V35,IF(AND($H35=1,AZ$1&gt;$Y35,AZ$1&lt;=$Y35+$Z35),($T35*(1+$Z$1)^$Z35)/$Z35,IF(AND($H35=1,AZ$1&gt;($Y35+$Z35),AZ$1&lt;=($Y35+$Z35*2)),($T35*(1+$Z$1)^($Z35*2))/$Z35,IF(AND($H35=1,AZ$1&gt;($Y35+$Z35*2),AZ$1&lt;=($Y35+$Z35*3)),($T35*(1+$Z$1)^($Z35*3))/$Z35,IF(AND($H35=1,AZ$1&gt;($Y35+$Z35*3),AZ$1&lt;=($Y35+$Z35*4)),($T35*(1+$Z$1)^($Z35*4))/$Z35,IF(AND($G35=1,AZ$1&lt;=$N35),0,IF(AND($G35=1,AZ$1&gt;$N35,AZ$1&lt;=($Y35+$Z35)),-1*PMT(VLOOKUP($P35,'9 - Finance Strategy Parameters'!$B$3:$C$6,2)/12,$Z35*12,$M35),IF(AND($G35=1,AZ$1&gt;($Y35+$Z35),AZ$1&lt;=($Y35+$Z35*2)),-1*PMT(VLOOKUP($P35,'9 - Finance Strategy Parameters'!$B$3:$C$6,2)/12,$Z35*12,$M35*(1+$Z$1)^($Z35*2)),IF(AND($G35=1,AZ$1&gt;($Y35+$Z35*2),AZ$1&lt;=($Y35+$Z35*3)),-1*PMT(VLOOKUP($P35,'9 - Finance Strategy Parameters'!$B$3:$C$6,2)/12,$Z35*12,$M35*(1+$Z$1)^($Z35*3)),"FAILURE"))))))))))</f>
        <v>214.93416666666667</v>
      </c>
      <c r="BA35" s="159">
        <f>IF($F35=1,0,IF(AND($H35=1,BA$1&lt;=$Y35),$V35,IF(AND($H35=1,BA$1&gt;$Y35,BA$1&lt;=$Y35+$Z35),($T35*(1+$Z$1)^$Z35)/$Z35,IF(AND($H35=1,BA$1&gt;($Y35+$Z35),BA$1&lt;=($Y35+$Z35*2)),($T35*(1+$Z$1)^($Z35*2))/$Z35,IF(AND($H35=1,BA$1&gt;($Y35+$Z35*2),BA$1&lt;=($Y35+$Z35*3)),($T35*(1+$Z$1)^($Z35*3))/$Z35,IF(AND($H35=1,BA$1&gt;($Y35+$Z35*3),BA$1&lt;=($Y35+$Z35*4)),($T35*(1+$Z$1)^($Z35*4))/$Z35,IF(AND($G35=1,BA$1&lt;=$N35),0,IF(AND($G35=1,BA$1&gt;$N35,BA$1&lt;=($Y35+$Z35)),-1*PMT(VLOOKUP($P35,'9 - Finance Strategy Parameters'!$B$3:$C$6,2)/12,$Z35*12,$M35),IF(AND($G35=1,BA$1&gt;($Y35+$Z35),BA$1&lt;=($Y35+$Z35*2)),-1*PMT(VLOOKUP($P35,'9 - Finance Strategy Parameters'!$B$3:$C$6,2)/12,$Z35*12,$M35*(1+$Z$1)^($Z35*2)),IF(AND($G35=1,BA$1&gt;($Y35+$Z35*2),BA$1&lt;=($Y35+$Z35*3)),-1*PMT(VLOOKUP($P35,'9 - Finance Strategy Parameters'!$B$3:$C$6,2)/12,$Z35*12,$M35*(1+$Z$1)^($Z35*3)),"FAILURE"))))))))))</f>
        <v>214.93416666666667</v>
      </c>
      <c r="BB35" s="159">
        <f>IF($F35=1,0,IF(AND($H35=1,BB$1&lt;=$Y35),$V35,IF(AND($H35=1,BB$1&gt;$Y35,BB$1&lt;=$Y35+$Z35),($T35*(1+$Z$1)^$Z35)/$Z35,IF(AND($H35=1,BB$1&gt;($Y35+$Z35),BB$1&lt;=($Y35+$Z35*2)),($T35*(1+$Z$1)^($Z35*2))/$Z35,IF(AND($H35=1,BB$1&gt;($Y35+$Z35*2),BB$1&lt;=($Y35+$Z35*3)),($T35*(1+$Z$1)^($Z35*3))/$Z35,IF(AND($H35=1,BB$1&gt;($Y35+$Z35*3),BB$1&lt;=($Y35+$Z35*4)),($T35*(1+$Z$1)^($Z35*4))/$Z35,IF(AND($G35=1,BB$1&lt;=$N35),0,IF(AND($G35=1,BB$1&gt;$N35,BB$1&lt;=($Y35+$Z35)),-1*PMT(VLOOKUP($P35,'9 - Finance Strategy Parameters'!$B$3:$C$6,2)/12,$Z35*12,$M35),IF(AND($G35=1,BB$1&gt;($Y35+$Z35),BB$1&lt;=($Y35+$Z35*2)),-1*PMT(VLOOKUP($P35,'9 - Finance Strategy Parameters'!$B$3:$C$6,2)/12,$Z35*12,$M35*(1+$Z$1)^($Z35*2)),IF(AND($G35=1,BB$1&gt;($Y35+$Z35*2),BB$1&lt;=($Y35+$Z35*3)),-1*PMT(VLOOKUP($P35,'9 - Finance Strategy Parameters'!$B$3:$C$6,2)/12,$Z35*12,$M35*(1+$Z$1)^($Z35*3)),"FAILURE"))))))))))</f>
        <v>214.93416666666667</v>
      </c>
      <c r="BC35" s="159">
        <f>IF($F35=1,0,IF(AND($H35=1,BC$1&lt;=$Y35),$V35,IF(AND($H35=1,BC$1&gt;$Y35,BC$1&lt;=$Y35+$Z35),($T35*(1+$Z$1)^$Z35)/$Z35,IF(AND($H35=1,BC$1&gt;($Y35+$Z35),BC$1&lt;=($Y35+$Z35*2)),($T35*(1+$Z$1)^($Z35*2))/$Z35,IF(AND($H35=1,BC$1&gt;($Y35+$Z35*2),BC$1&lt;=($Y35+$Z35*3)),($T35*(1+$Z$1)^($Z35*3))/$Z35,IF(AND($H35=1,BC$1&gt;($Y35+$Z35*3),BC$1&lt;=($Y35+$Z35*4)),($T35*(1+$Z$1)^($Z35*4))/$Z35,IF(AND($G35=1,BC$1&lt;=$N35),0,IF(AND($G35=1,BC$1&gt;$N35,BC$1&lt;=($Y35+$Z35)),-1*PMT(VLOOKUP($P35,'9 - Finance Strategy Parameters'!$B$3:$C$6,2)/12,$Z35*12,$M35),IF(AND($G35=1,BC$1&gt;($Y35+$Z35),BC$1&lt;=($Y35+$Z35*2)),-1*PMT(VLOOKUP($P35,'9 - Finance Strategy Parameters'!$B$3:$C$6,2)/12,$Z35*12,$M35*(1+$Z$1)^($Z35*2)),IF(AND($G35=1,BC$1&gt;($Y35+$Z35*2),BC$1&lt;=($Y35+$Z35*3)),-1*PMT(VLOOKUP($P35,'9 - Finance Strategy Parameters'!$B$3:$C$6,2)/12,$Z35*12,$M35*(1+$Z$1)^($Z35*3)),"FAILURE"))))))))))</f>
        <v>214.93416666666667</v>
      </c>
      <c r="BD35" s="159">
        <f>IF($F35=1,0,IF(AND($H35=1,BD$1&lt;=$Y35),$V35,IF(AND($H35=1,BD$1&gt;$Y35,BD$1&lt;=$Y35+$Z35),($T35*(1+$Z$1)^$Z35)/$Z35,IF(AND($H35=1,BD$1&gt;($Y35+$Z35),BD$1&lt;=($Y35+$Z35*2)),($T35*(1+$Z$1)^($Z35*2))/$Z35,IF(AND($H35=1,BD$1&gt;($Y35+$Z35*2),BD$1&lt;=($Y35+$Z35*3)),($T35*(1+$Z$1)^($Z35*3))/$Z35,IF(AND($H35=1,BD$1&gt;($Y35+$Z35*3),BD$1&lt;=($Y35+$Z35*4)),($T35*(1+$Z$1)^($Z35*4))/$Z35,IF(AND($G35=1,BD$1&lt;=$N35),0,IF(AND($G35=1,BD$1&gt;$N35,BD$1&lt;=($Y35+$Z35)),-1*PMT(VLOOKUP($P35,'9 - Finance Strategy Parameters'!$B$3:$C$6,2)/12,$Z35*12,$M35),IF(AND($G35=1,BD$1&gt;($Y35+$Z35),BD$1&lt;=($Y35+$Z35*2)),-1*PMT(VLOOKUP($P35,'9 - Finance Strategy Parameters'!$B$3:$C$6,2)/12,$Z35*12,$M35*(1+$Z$1)^($Z35*2)),IF(AND($G35=1,BD$1&gt;($Y35+$Z35*2),BD$1&lt;=($Y35+$Z35*3)),-1*PMT(VLOOKUP($P35,'9 - Finance Strategy Parameters'!$B$3:$C$6,2)/12,$Z35*12,$M35*(1+$Z$1)^($Z35*3)),"FAILURE"))))))))))</f>
        <v>214.93416666666667</v>
      </c>
      <c r="BE35" s="159">
        <f>IF($F35=1,0,IF(AND($H35=1,BE$1&lt;=$Y35),$V35,IF(AND($H35=1,BE$1&gt;$Y35,BE$1&lt;=$Y35+$Z35),($T35*(1+$Z$1)^$Z35)/$Z35,IF(AND($H35=1,BE$1&gt;($Y35+$Z35),BE$1&lt;=($Y35+$Z35*2)),($T35*(1+$Z$1)^($Z35*2))/$Z35,IF(AND($H35=1,BE$1&gt;($Y35+$Z35*2),BE$1&lt;=($Y35+$Z35*3)),($T35*(1+$Z$1)^($Z35*3))/$Z35,IF(AND($H35=1,BE$1&gt;($Y35+$Z35*3),BE$1&lt;=($Y35+$Z35*4)),($T35*(1+$Z$1)^($Z35*4))/$Z35,IF(AND($G35=1,BE$1&lt;=$N35),0,IF(AND($G35=1,BE$1&gt;$N35,BE$1&lt;=($Y35+$Z35)),-1*PMT(VLOOKUP($P35,'9 - Finance Strategy Parameters'!$B$3:$C$6,2)/12,$Z35*12,$M35),IF(AND($G35=1,BE$1&gt;($Y35+$Z35),BE$1&lt;=($Y35+$Z35*2)),-1*PMT(VLOOKUP($P35,'9 - Finance Strategy Parameters'!$B$3:$C$6,2)/12,$Z35*12,$M35*(1+$Z$1)^($Z35*2)),IF(AND($G35=1,BE$1&gt;($Y35+$Z35*2),BE$1&lt;=($Y35+$Z35*3)),-1*PMT(VLOOKUP($P35,'9 - Finance Strategy Parameters'!$B$3:$C$6,2)/12,$Z35*12,$M35*(1+$Z$1)^($Z35*3)),"FAILURE"))))))))))</f>
        <v>214.93416666666667</v>
      </c>
      <c r="BF35" s="159">
        <f>IF($F35=1,0,IF(AND($H35=1,BF$1&lt;=$Y35),$V35,IF(AND($H35=1,BF$1&gt;$Y35,BF$1&lt;=$Y35+$Z35),($T35*(1+$Z$1)^$Z35)/$Z35,IF(AND($H35=1,BF$1&gt;($Y35+$Z35),BF$1&lt;=($Y35+$Z35*2)),($T35*(1+$Z$1)^($Z35*2))/$Z35,IF(AND($H35=1,BF$1&gt;($Y35+$Z35*2),BF$1&lt;=($Y35+$Z35*3)),($T35*(1+$Z$1)^($Z35*3))/$Z35,IF(AND($H35=1,BF$1&gt;($Y35+$Z35*3),BF$1&lt;=($Y35+$Z35*4)),($T35*(1+$Z$1)^($Z35*4))/$Z35,IF(AND($G35=1,BF$1&lt;=$N35),0,IF(AND($G35=1,BF$1&gt;$N35,BF$1&lt;=($Y35+$Z35)),-1*PMT(VLOOKUP($P35,'9 - Finance Strategy Parameters'!$B$3:$C$6,2)/12,$Z35*12,$M35),IF(AND($G35=1,BF$1&gt;($Y35+$Z35),BF$1&lt;=($Y35+$Z35*2)),-1*PMT(VLOOKUP($P35,'9 - Finance Strategy Parameters'!$B$3:$C$6,2)/12,$Z35*12,$M35*(1+$Z$1)^($Z35*2)),IF(AND($G35=1,BF$1&gt;($Y35+$Z35*2),BF$1&lt;=($Y35+$Z35*3)),-1*PMT(VLOOKUP($P35,'9 - Finance Strategy Parameters'!$B$3:$C$6,2)/12,$Z35*12,$M35*(1+$Z$1)^($Z35*3)),"FAILURE"))))))))))</f>
        <v>214.93416666666667</v>
      </c>
      <c r="BG35" s="159">
        <f>IF($F35=1,0,IF(AND($H35=1,BG$1&lt;=$Y35),$V35,IF(AND($H35=1,BG$1&gt;$Y35,BG$1&lt;=$Y35+$Z35),($T35*(1+$Z$1)^$Z35)/$Z35,IF(AND($H35=1,BG$1&gt;($Y35+$Z35),BG$1&lt;=($Y35+$Z35*2)),($T35*(1+$Z$1)^($Z35*2))/$Z35,IF(AND($H35=1,BG$1&gt;($Y35+$Z35*2),BG$1&lt;=($Y35+$Z35*3)),($T35*(1+$Z$1)^($Z35*3))/$Z35,IF(AND($H35=1,BG$1&gt;($Y35+$Z35*3),BG$1&lt;=($Y35+$Z35*4)),($T35*(1+$Z$1)^($Z35*4))/$Z35,IF(AND($G35=1,BG$1&lt;=$N35),0,IF(AND($G35=1,BG$1&gt;$N35,BG$1&lt;=($Y35+$Z35)),-1*PMT(VLOOKUP($P35,'9 - Finance Strategy Parameters'!$B$3:$C$6,2)/12,$Z35*12,$M35),IF(AND($G35=1,BG$1&gt;($Y35+$Z35),BG$1&lt;=($Y35+$Z35*2)),-1*PMT(VLOOKUP($P35,'9 - Finance Strategy Parameters'!$B$3:$C$6,2)/12,$Z35*12,$M35*(1+$Z$1)^($Z35*2)),IF(AND($G35=1,BG$1&gt;($Y35+$Z35*2),BG$1&lt;=($Y35+$Z35*3)),-1*PMT(VLOOKUP($P35,'9 - Finance Strategy Parameters'!$B$3:$C$6,2)/12,$Z35*12,$M35*(1+$Z$1)^($Z35*3)),"FAILURE"))))))))))</f>
        <v>214.93416666666667</v>
      </c>
      <c r="BH35" s="159">
        <f>IF($F35=1,0,IF(AND($H35=1,BH$1&lt;=$Y35),$V35,IF(AND($H35=1,BH$1&gt;$Y35,BH$1&lt;=$Y35+$Z35),($T35*(1+$Z$1)^$Z35)/$Z35,IF(AND($H35=1,BH$1&gt;($Y35+$Z35),BH$1&lt;=($Y35+$Z35*2)),($T35*(1+$Z$1)^($Z35*2))/$Z35,IF(AND($H35=1,BH$1&gt;($Y35+$Z35*2),BH$1&lt;=($Y35+$Z35*3)),($T35*(1+$Z$1)^($Z35*3))/$Z35,IF(AND($H35=1,BH$1&gt;($Y35+$Z35*3),BH$1&lt;=($Y35+$Z35*4)),($T35*(1+$Z$1)^($Z35*4))/$Z35,IF(AND($G35=1,BH$1&lt;=$N35),0,IF(AND($G35=1,BH$1&gt;$N35,BH$1&lt;=($Y35+$Z35)),-1*PMT(VLOOKUP($P35,'9 - Finance Strategy Parameters'!$B$3:$C$6,2)/12,$Z35*12,$M35),IF(AND($G35=1,BH$1&gt;($Y35+$Z35),BH$1&lt;=($Y35+$Z35*2)),-1*PMT(VLOOKUP($P35,'9 - Finance Strategy Parameters'!$B$3:$C$6,2)/12,$Z35*12,$M35*(1+$Z$1)^($Z35*2)),IF(AND($G35=1,BH$1&gt;($Y35+$Z35*2),BH$1&lt;=($Y35+$Z35*3)),-1*PMT(VLOOKUP($P35,'9 - Finance Strategy Parameters'!$B$3:$C$6,2)/12,$Z35*12,$M35*(1+$Z$1)^($Z35*3)),"FAILURE"))))))))))</f>
        <v>214.93416666666667</v>
      </c>
      <c r="BI35" s="159">
        <f>IF($F35=1,0,IF(AND($H35=1,BI$1&lt;=$Y35),$V35,IF(AND($H35=1,BI$1&gt;$Y35,BI$1&lt;=$Y35+$Z35),($T35*(1+$Z$1)^$Z35)/$Z35,IF(AND($H35=1,BI$1&gt;($Y35+$Z35),BI$1&lt;=($Y35+$Z35*2)),($T35*(1+$Z$1)^($Z35*2))/$Z35,IF(AND($H35=1,BI$1&gt;($Y35+$Z35*2),BI$1&lt;=($Y35+$Z35*3)),($T35*(1+$Z$1)^($Z35*3))/$Z35,IF(AND($H35=1,BI$1&gt;($Y35+$Z35*3),BI$1&lt;=($Y35+$Z35*4)),($T35*(1+$Z$1)^($Z35*4))/$Z35,IF(AND($G35=1,BI$1&lt;=$N35),0,IF(AND($G35=1,BI$1&gt;$N35,BI$1&lt;=($Y35+$Z35)),-1*PMT(VLOOKUP($P35,'9 - Finance Strategy Parameters'!$B$3:$C$6,2)/12,$Z35*12,$M35),IF(AND($G35=1,BI$1&gt;($Y35+$Z35),BI$1&lt;=($Y35+$Z35*2)),-1*PMT(VLOOKUP($P35,'9 - Finance Strategy Parameters'!$B$3:$C$6,2)/12,$Z35*12,$M35*(1+$Z$1)^($Z35*2)),IF(AND($G35=1,BI$1&gt;($Y35+$Z35*2),BI$1&lt;=($Y35+$Z35*3)),-1*PMT(VLOOKUP($P35,'9 - Finance Strategy Parameters'!$B$3:$C$6,2)/12,$Z35*12,$M35*(1+$Z$1)^($Z35*3)),"FAILURE"))))))))))</f>
        <v>214.93416666666667</v>
      </c>
      <c r="BJ35" s="159">
        <f>IF($F35=1,0,IF(AND($H35=1,BJ$1&lt;=$Y35),$V35,IF(AND($H35=1,BJ$1&gt;$Y35,BJ$1&lt;=$Y35+$Z35),($T35*(1+$Z$1)^$Z35)/$Z35,IF(AND($H35=1,BJ$1&gt;($Y35+$Z35),BJ$1&lt;=($Y35+$Z35*2)),($T35*(1+$Z$1)^($Z35*2))/$Z35,IF(AND($H35=1,BJ$1&gt;($Y35+$Z35*2),BJ$1&lt;=($Y35+$Z35*3)),($T35*(1+$Z$1)^($Z35*3))/$Z35,IF(AND($H35=1,BJ$1&gt;($Y35+$Z35*3),BJ$1&lt;=($Y35+$Z35*4)),($T35*(1+$Z$1)^($Z35*4))/$Z35,IF(AND($G35=1,BJ$1&lt;=$N35),0,IF(AND($G35=1,BJ$1&gt;$N35,BJ$1&lt;=($Y35+$Z35)),-1*PMT(VLOOKUP($P35,'9 - Finance Strategy Parameters'!$B$3:$C$6,2)/12,$Z35*12,$M35),IF(AND($G35=1,BJ$1&gt;($Y35+$Z35),BJ$1&lt;=($Y35+$Z35*2)),-1*PMT(VLOOKUP($P35,'9 - Finance Strategy Parameters'!$B$3:$C$6,2)/12,$Z35*12,$M35*(1+$Z$1)^($Z35*2)),IF(AND($G35=1,BJ$1&gt;($Y35+$Z35*2),BJ$1&lt;=($Y35+$Z35*3)),-1*PMT(VLOOKUP($P35,'9 - Finance Strategy Parameters'!$B$3:$C$6,2)/12,$Z35*12,$M35*(1+$Z$1)^($Z35*3)),"FAILURE"))))))))))</f>
        <v>214.93416666666667</v>
      </c>
      <c r="BK35" s="159">
        <f>IF($F35=1,0,IF(AND($H35=1,BK$1&lt;=$Y35),$V35,IF(AND($H35=1,BK$1&gt;$Y35,BK$1&lt;=$Y35+$Z35),($T35*(1+$Z$1)^$Z35)/$Z35,IF(AND($H35=1,BK$1&gt;($Y35+$Z35),BK$1&lt;=($Y35+$Z35*2)),($T35*(1+$Z$1)^($Z35*2))/$Z35,IF(AND($H35=1,BK$1&gt;($Y35+$Z35*2),BK$1&lt;=($Y35+$Z35*3)),($T35*(1+$Z$1)^($Z35*3))/$Z35,IF(AND($H35=1,BK$1&gt;($Y35+$Z35*3),BK$1&lt;=($Y35+$Z35*4)),($T35*(1+$Z$1)^($Z35*4))/$Z35,IF(AND($G35=1,BK$1&lt;=$N35),0,IF(AND($G35=1,BK$1&gt;$N35,BK$1&lt;=($Y35+$Z35)),-1*PMT(VLOOKUP($P35,'9 - Finance Strategy Parameters'!$B$3:$C$6,2)/12,$Z35*12,$M35),IF(AND($G35=1,BK$1&gt;($Y35+$Z35),BK$1&lt;=($Y35+$Z35*2)),-1*PMT(VLOOKUP($P35,'9 - Finance Strategy Parameters'!$B$3:$C$6,2)/12,$Z35*12,$M35*(1+$Z$1)^($Z35*2)),IF(AND($G35=1,BK$1&gt;($Y35+$Z35*2),BK$1&lt;=($Y35+$Z35*3)),-1*PMT(VLOOKUP($P35,'9 - Finance Strategy Parameters'!$B$3:$C$6,2)/12,$Z35*12,$M35*(1+$Z$1)^($Z35*3)),"FAILURE"))))))))))</f>
        <v>214.93416666666667</v>
      </c>
      <c r="BL35" s="159">
        <f>IF($F35=1,0,IF(AND($H35=1,BL$1&lt;=$Y35),$V35,IF(AND($H35=1,BL$1&gt;$Y35,BL$1&lt;=$Y35+$Z35),($T35*(1+$Z$1)^$Z35)/$Z35,IF(AND($H35=1,BL$1&gt;($Y35+$Z35),BL$1&lt;=($Y35+$Z35*2)),($T35*(1+$Z$1)^($Z35*2))/$Z35,IF(AND($H35=1,BL$1&gt;($Y35+$Z35*2),BL$1&lt;=($Y35+$Z35*3)),($T35*(1+$Z$1)^($Z35*3))/$Z35,IF(AND($H35=1,BL$1&gt;($Y35+$Z35*3),BL$1&lt;=($Y35+$Z35*4)),($T35*(1+$Z$1)^($Z35*4))/$Z35,IF(AND($G35=1,BL$1&lt;=$N35),0,IF(AND($G35=1,BL$1&gt;$N35,BL$1&lt;=($Y35+$Z35)),-1*PMT(VLOOKUP($P35,'9 - Finance Strategy Parameters'!$B$3:$C$6,2)/12,$Z35*12,$M35),IF(AND($G35=1,BL$1&gt;($Y35+$Z35),BL$1&lt;=($Y35+$Z35*2)),-1*PMT(VLOOKUP($P35,'9 - Finance Strategy Parameters'!$B$3:$C$6,2)/12,$Z35*12,$M35*(1+$Z$1)^($Z35*2)),IF(AND($G35=1,BL$1&gt;($Y35+$Z35*2),BL$1&lt;=($Y35+$Z35*3)),-1*PMT(VLOOKUP($P35,'9 - Finance Strategy Parameters'!$B$3:$C$6,2)/12,$Z35*12,$M35*(1+$Z$1)^($Z35*3)),"FAILURE"))))))))))</f>
        <v>214.93416666666667</v>
      </c>
      <c r="BM35" s="159">
        <f>IF($F35=1,0,IF(AND($H35=1,BM$1&lt;=$Y35),$V35,IF(AND($H35=1,BM$1&gt;$Y35,BM$1&lt;=$Y35+$Z35),($T35*(1+$Z$1)^$Z35)/$Z35,IF(AND($H35=1,BM$1&gt;($Y35+$Z35),BM$1&lt;=($Y35+$Z35*2)),($T35*(1+$Z$1)^($Z35*2))/$Z35,IF(AND($H35=1,BM$1&gt;($Y35+$Z35*2),BM$1&lt;=($Y35+$Z35*3)),($T35*(1+$Z$1)^($Z35*3))/$Z35,IF(AND($H35=1,BM$1&gt;($Y35+$Z35*3),BM$1&lt;=($Y35+$Z35*4)),($T35*(1+$Z$1)^($Z35*4))/$Z35,IF(AND($G35=1,BM$1&lt;=$N35),0,IF(AND($G35=1,BM$1&gt;$N35,BM$1&lt;=($Y35+$Z35)),-1*PMT(VLOOKUP($P35,'9 - Finance Strategy Parameters'!$B$3:$C$6,2)/12,$Z35*12,$M35),IF(AND($G35=1,BM$1&gt;($Y35+$Z35),BM$1&lt;=($Y35+$Z35*2)),-1*PMT(VLOOKUP($P35,'9 - Finance Strategy Parameters'!$B$3:$C$6,2)/12,$Z35*12,$M35*(1+$Z$1)^($Z35*2)),IF(AND($G35=1,BM$1&gt;($Y35+$Z35*2),BM$1&lt;=($Y35+$Z35*3)),-1*PMT(VLOOKUP($P35,'9 - Finance Strategy Parameters'!$B$3:$C$6,2)/12,$Z35*12,$M35*(1+$Z$1)^($Z35*3)),"FAILURE"))))))))))</f>
        <v>214.93416666666667</v>
      </c>
      <c r="BN35" s="159">
        <f>IF($F35=1,0,IF(AND($H35=1,BN$1&lt;=$Y35),$V35,IF(AND($H35=1,BN$1&gt;$Y35,BN$1&lt;=$Y35+$Z35),($T35*(1+$Z$1)^$Z35)/$Z35,IF(AND($H35=1,BN$1&gt;($Y35+$Z35),BN$1&lt;=($Y35+$Z35*2)),($T35*(1+$Z$1)^($Z35*2))/$Z35,IF(AND($H35=1,BN$1&gt;($Y35+$Z35*2),BN$1&lt;=($Y35+$Z35*3)),($T35*(1+$Z$1)^($Z35*3))/$Z35,IF(AND($H35=1,BN$1&gt;($Y35+$Z35*3),BN$1&lt;=($Y35+$Z35*4)),($T35*(1+$Z$1)^($Z35*4))/$Z35,IF(AND($G35=1,BN$1&lt;=$N35),0,IF(AND($G35=1,BN$1&gt;$N35,BN$1&lt;=($Y35+$Z35)),-1*PMT(VLOOKUP($P35,'9 - Finance Strategy Parameters'!$B$3:$C$6,2)/12,$Z35*12,$M35),IF(AND($G35=1,BN$1&gt;($Y35+$Z35),BN$1&lt;=($Y35+$Z35*2)),-1*PMT(VLOOKUP($P35,'9 - Finance Strategy Parameters'!$B$3:$C$6,2)/12,$Z35*12,$M35*(1+$Z$1)^($Z35*2)),IF(AND($G35=1,BN$1&gt;($Y35+$Z35*2),BN$1&lt;=($Y35+$Z35*3)),-1*PMT(VLOOKUP($P35,'9 - Finance Strategy Parameters'!$B$3:$C$6,2)/12,$Z35*12,$M35*(1+$Z$1)^($Z35*3)),"FAILURE"))))))))))</f>
        <v>214.93416666666667</v>
      </c>
      <c r="BO35" s="159">
        <f>IF($F35=1,0,IF(AND($H35=1,BO$1&lt;=$Y35),$V35,IF(AND($H35=1,BO$1&gt;$Y35,BO$1&lt;=$Y35+$Z35),($T35*(1+$Z$1)^$Z35)/$Z35,IF(AND($H35=1,BO$1&gt;($Y35+$Z35),BO$1&lt;=($Y35+$Z35*2)),($T35*(1+$Z$1)^($Z35*2))/$Z35,IF(AND($H35=1,BO$1&gt;($Y35+$Z35*2),BO$1&lt;=($Y35+$Z35*3)),($T35*(1+$Z$1)^($Z35*3))/$Z35,IF(AND($H35=1,BO$1&gt;($Y35+$Z35*3),BO$1&lt;=($Y35+$Z35*4)),($T35*(1+$Z$1)^($Z35*4))/$Z35,IF(AND($G35=1,BO$1&lt;=$N35),0,IF(AND($G35=1,BO$1&gt;$N35,BO$1&lt;=($Y35+$Z35)),-1*PMT(VLOOKUP($P35,'9 - Finance Strategy Parameters'!$B$3:$C$6,2)/12,$Z35*12,$M35),IF(AND($G35=1,BO$1&gt;($Y35+$Z35),BO$1&lt;=($Y35+$Z35*2)),-1*PMT(VLOOKUP($P35,'9 - Finance Strategy Parameters'!$B$3:$C$6,2)/12,$Z35*12,$M35*(1+$Z$1)^($Z35*2)),IF(AND($G35=1,BO$1&gt;($Y35+$Z35*2),BO$1&lt;=($Y35+$Z35*3)),-1*PMT(VLOOKUP($P35,'9 - Finance Strategy Parameters'!$B$3:$C$6,2)/12,$Z35*12,$M35*(1+$Z$1)^($Z35*3)),"FAILURE"))))))))))</f>
        <v>214.93416666666667</v>
      </c>
      <c r="BP35" s="159">
        <f>IF($F35=1,0,IF(AND($H35=1,BP$1&lt;=$Y35),$V35,IF(AND($H35=1,BP$1&gt;$Y35,BP$1&lt;=$Y35+$Z35),($T35*(1+$Z$1)^$Z35)/$Z35,IF(AND($H35=1,BP$1&gt;($Y35+$Z35),BP$1&lt;=($Y35+$Z35*2)),($T35*(1+$Z$1)^($Z35*2))/$Z35,IF(AND($H35=1,BP$1&gt;($Y35+$Z35*2),BP$1&lt;=($Y35+$Z35*3)),($T35*(1+$Z$1)^($Z35*3))/$Z35,IF(AND($H35=1,BP$1&gt;($Y35+$Z35*3),BP$1&lt;=($Y35+$Z35*4)),($T35*(1+$Z$1)^($Z35*4))/$Z35,IF(AND($G35=1,BP$1&lt;=$N35),0,IF(AND($G35=1,BP$1&gt;$N35,BP$1&lt;=($Y35+$Z35)),-1*PMT(VLOOKUP($P35,'9 - Finance Strategy Parameters'!$B$3:$C$6,2)/12,$Z35*12,$M35),IF(AND($G35=1,BP$1&gt;($Y35+$Z35),BP$1&lt;=($Y35+$Z35*2)),-1*PMT(VLOOKUP($P35,'9 - Finance Strategy Parameters'!$B$3:$C$6,2)/12,$Z35*12,$M35*(1+$Z$1)^($Z35*2)),IF(AND($G35=1,BP$1&gt;($Y35+$Z35*2),BP$1&lt;=($Y35+$Z35*3)),-1*PMT(VLOOKUP($P35,'9 - Finance Strategy Parameters'!$B$3:$C$6,2)/12,$Z35*12,$M35*(1+$Z$1)^($Z35*3)),"FAILURE"))))))))))</f>
        <v>214.93416666666667</v>
      </c>
      <c r="BQ35" s="159">
        <f>IF($F35=1,0,IF(AND($H35=1,BQ$1&lt;=$Y35),$V35,IF(AND($H35=1,BQ$1&gt;$Y35,BQ$1&lt;=$Y35+$Z35),($T35*(1+$Z$1)^$Z35)/$Z35,IF(AND($H35=1,BQ$1&gt;($Y35+$Z35),BQ$1&lt;=($Y35+$Z35*2)),($T35*(1+$Z$1)^($Z35*2))/$Z35,IF(AND($H35=1,BQ$1&gt;($Y35+$Z35*2),BQ$1&lt;=($Y35+$Z35*3)),($T35*(1+$Z$1)^($Z35*3))/$Z35,IF(AND($H35=1,BQ$1&gt;($Y35+$Z35*3),BQ$1&lt;=($Y35+$Z35*4)),($T35*(1+$Z$1)^($Z35*4))/$Z35,IF(AND($G35=1,BQ$1&lt;=$N35),0,IF(AND($G35=1,BQ$1&gt;$N35,BQ$1&lt;=($Y35+$Z35)),-1*PMT(VLOOKUP($P35,'9 - Finance Strategy Parameters'!$B$3:$C$6,2)/12,$Z35*12,$M35),IF(AND($G35=1,BQ$1&gt;($Y35+$Z35),BQ$1&lt;=($Y35+$Z35*2)),-1*PMT(VLOOKUP($P35,'9 - Finance Strategy Parameters'!$B$3:$C$6,2)/12,$Z35*12,$M35*(1+$Z$1)^($Z35*2)),IF(AND($G35=1,BQ$1&gt;($Y35+$Z35*2),BQ$1&lt;=($Y35+$Z35*3)),-1*PMT(VLOOKUP($P35,'9 - Finance Strategy Parameters'!$B$3:$C$6,2)/12,$Z35*12,$M35*(1+$Z$1)^($Z35*3)),"FAILURE"))))))))))</f>
        <v>214.93416666666667</v>
      </c>
      <c r="BR35" s="159">
        <f>IF($F35=1,0,IF(AND($H35=1,BR$1&lt;=$Y35),$V35,IF(AND($H35=1,BR$1&gt;$Y35,BR$1&lt;=$Y35+$Z35),($T35*(1+$Z$1)^$Z35)/$Z35,IF(AND($H35=1,BR$1&gt;($Y35+$Z35),BR$1&lt;=($Y35+$Z35*2)),($T35*(1+$Z$1)^($Z35*2))/$Z35,IF(AND($H35=1,BR$1&gt;($Y35+$Z35*2),BR$1&lt;=($Y35+$Z35*3)),($T35*(1+$Z$1)^($Z35*3))/$Z35,IF(AND($H35=1,BR$1&gt;($Y35+$Z35*3),BR$1&lt;=($Y35+$Z35*4)),($T35*(1+$Z$1)^($Z35*4))/$Z35,IF(AND($G35=1,BR$1&lt;=$N35),0,IF(AND($G35=1,BR$1&gt;$N35,BR$1&lt;=($Y35+$Z35)),-1*PMT(VLOOKUP($P35,'9 - Finance Strategy Parameters'!$B$3:$C$6,2)/12,$Z35*12,$M35),IF(AND($G35=1,BR$1&gt;($Y35+$Z35),BR$1&lt;=($Y35+$Z35*2)),-1*PMT(VLOOKUP($P35,'9 - Finance Strategy Parameters'!$B$3:$C$6,2)/12,$Z35*12,$M35*(1+$Z$1)^($Z35*2)),IF(AND($G35=1,BR$1&gt;($Y35+$Z35*2),BR$1&lt;=($Y35+$Z35*3)),-1*PMT(VLOOKUP($P35,'9 - Finance Strategy Parameters'!$B$3:$C$6,2)/12,$Z35*12,$M35*(1+$Z$1)^($Z35*3)),"FAILURE"))))))))))</f>
        <v>214.93416666666667</v>
      </c>
      <c r="BS35" s="159">
        <f>IF($F35=1,0,IF(AND($H35=1,BS$1&lt;=$Y35),$V35,IF(AND($H35=1,BS$1&gt;$Y35,BS$1&lt;=$Y35+$Z35),($T35*(1+$Z$1)^$Z35)/$Z35,IF(AND($H35=1,BS$1&gt;($Y35+$Z35),BS$1&lt;=($Y35+$Z35*2)),($T35*(1+$Z$1)^($Z35*2))/$Z35,IF(AND($H35=1,BS$1&gt;($Y35+$Z35*2),BS$1&lt;=($Y35+$Z35*3)),($T35*(1+$Z$1)^($Z35*3))/$Z35,IF(AND($H35=1,BS$1&gt;($Y35+$Z35*3),BS$1&lt;=($Y35+$Z35*4)),($T35*(1+$Z$1)^($Z35*4))/$Z35,IF(AND($G35=1,BS$1&lt;=$N35),0,IF(AND($G35=1,BS$1&gt;$N35,BS$1&lt;=($Y35+$Z35)),-1*PMT(VLOOKUP($P35,'9 - Finance Strategy Parameters'!$B$3:$C$6,2)/12,$Z35*12,$M35),IF(AND($G35=1,BS$1&gt;($Y35+$Z35),BS$1&lt;=($Y35+$Z35*2)),-1*PMT(VLOOKUP($P35,'9 - Finance Strategy Parameters'!$B$3:$C$6,2)/12,$Z35*12,$M35*(1+$Z$1)^($Z35*2)),IF(AND($G35=1,BS$1&gt;($Y35+$Z35*2),BS$1&lt;=($Y35+$Z35*3)),-1*PMT(VLOOKUP($P35,'9 - Finance Strategy Parameters'!$B$3:$C$6,2)/12,$Z35*12,$M35*(1+$Z$1)^($Z35*3)),"FAILURE"))))))))))</f>
        <v>214.93416666666667</v>
      </c>
      <c r="BT35" s="159">
        <f>IF($F35=1,0,IF(AND($H35=1,BT$1&lt;=$Y35),$V35,IF(AND($H35=1,BT$1&gt;$Y35,BT$1&lt;=$Y35+$Z35),($T35*(1+$Z$1)^$Z35)/$Z35,IF(AND($H35=1,BT$1&gt;($Y35+$Z35),BT$1&lt;=($Y35+$Z35*2)),($T35*(1+$Z$1)^($Z35*2))/$Z35,IF(AND($H35=1,BT$1&gt;($Y35+$Z35*2),BT$1&lt;=($Y35+$Z35*3)),($T35*(1+$Z$1)^($Z35*3))/$Z35,IF(AND($H35=1,BT$1&gt;($Y35+$Z35*3),BT$1&lt;=($Y35+$Z35*4)),($T35*(1+$Z$1)^($Z35*4))/$Z35,IF(AND($G35=1,BT$1&lt;=$N35),0,IF(AND($G35=1,BT$1&gt;$N35,BT$1&lt;=($Y35+$Z35)),-1*PMT(VLOOKUP($P35,'9 - Finance Strategy Parameters'!$B$3:$C$6,2)/12,$Z35*12,$M35),IF(AND($G35=1,BT$1&gt;($Y35+$Z35),BT$1&lt;=($Y35+$Z35*2)),-1*PMT(VLOOKUP($P35,'9 - Finance Strategy Parameters'!$B$3:$C$6,2)/12,$Z35*12,$M35*(1+$Z$1)^($Z35*2)),IF(AND($G35=1,BT$1&gt;($Y35+$Z35*2),BT$1&lt;=($Y35+$Z35*3)),-1*PMT(VLOOKUP($P35,'9 - Finance Strategy Parameters'!$B$3:$C$6,2)/12,$Z35*12,$M35*(1+$Z$1)^($Z35*3)),"FAILURE"))))))))))</f>
        <v>214.93416666666667</v>
      </c>
    </row>
    <row r="36" spans="1:72" ht="30" x14ac:dyDescent="0.25">
      <c r="A36" s="10" t="s">
        <v>34</v>
      </c>
      <c r="B36" s="138">
        <f>INDEX('8-Choosing Asset Strategies'!$B$4:$B$101,MATCH('9 - Financing Strategy'!C36,'8-Choosing Asset Strategies'!$C$4:$C$101,0))</f>
        <v>1</v>
      </c>
      <c r="C36" s="28" t="s">
        <v>132</v>
      </c>
      <c r="D36" s="13" t="str">
        <f>IF(INDEX('8-Choosing Asset Strategies'!$CW$4:$CW$101,MATCH($C36,'8-Choosing Asset Strategies'!$C$4:$C$101,0))=0,"",INDEX('8-Choosing Asset Strategies'!$CW$4:$CW$101,MATCH(C36,'8-Choosing Asset Strategies'!$C$4:$C$101,0)))</f>
        <v>Should be upgraded to 4" line</v>
      </c>
      <c r="E36" s="27"/>
      <c r="F36" s="138"/>
      <c r="G36" s="138">
        <v>1</v>
      </c>
      <c r="H36" s="138"/>
      <c r="J36" s="143" t="str">
        <f>IF(F36=1,ROUND(INDEX('8-Choosing Asset Strategies'!$DL$4:$DL$101,MATCH($C36,'8-Choosing Asset Strategies'!$C$4:$C$101,0)),2),"")</f>
        <v/>
      </c>
      <c r="K36" s="12" t="str">
        <f>IF(F36=1,ROUND(INDEX('8-Choosing Asset Strategies'!$DC$4:$DC$101,MATCH($C36,'8-Choosing Asset Strategies'!$C$4:$C$101,0)),2),"")</f>
        <v/>
      </c>
      <c r="L36" s="12"/>
      <c r="M36" s="143">
        <f>IF(G36=1,ROUND(INDEX('8-Choosing Asset Strategies'!$DL$4:$DL$101,MATCH($C36,'8-Choosing Asset Strategies'!$C$4:$C$101,0)),2),"")</f>
        <v>92510.2</v>
      </c>
      <c r="N36" s="12">
        <f>IF(G36=1,ROUND(INDEX('8-Choosing Asset Strategies'!$DC$4:$DC$101,MATCH($C36,'8-Choosing Asset Strategies'!$C$4:$C$101,0)),2),"")</f>
        <v>20</v>
      </c>
      <c r="O36" s="12">
        <f>IF(G36="","",INDEX('9 - Finance Strategy Parameters'!$H$3:$H$9,MATCH(B36,'9 - Finance Strategy Parameters'!$F$3:$F$9,0)))</f>
        <v>20</v>
      </c>
      <c r="P36" s="12" t="s">
        <v>313</v>
      </c>
      <c r="Q36" s="144">
        <f>IFERROR((M36*INDEX('9 - Finance Strategy Parameters'!$C$3:$C$6,MATCH(P36,'9 - Finance Strategy Parameters'!$B$3:$B$6,0))/12*(1+INDEX('9 - Finance Strategy Parameters'!$C$3:$C$6,MATCH(P36,'9 - Finance Strategy Parameters'!$B$3:$B$6,0))/12)^(O36*12))/((1+INDEX('9 - Finance Strategy Parameters'!$C$3:$C$6,MATCH(P36,'9 - Finance Strategy Parameters'!$B$3:$B$6,0))/12)^(O36*12)-1),"")</f>
        <v>490.21422614987915</v>
      </c>
      <c r="R36" s="144">
        <f t="shared" si="3"/>
        <v>5882.5707137985501</v>
      </c>
      <c r="S36" s="12"/>
      <c r="T36" s="143" t="str">
        <f>IF(H36=1,ROUND(INDEX('8-Choosing Asset Strategies'!$DL$4:$DL$101,MATCH($C36,'8-Choosing Asset Strategies'!$C$4:$C$101,0)),2),"")</f>
        <v/>
      </c>
      <c r="U36" s="145" t="str">
        <f>IF(H36=1,ROUND(INDEX('8-Choosing Asset Strategies'!$DC$4:$DC$101,MATCH($C36,'8-Choosing Asset Strategies'!$C$4:$C$101,0)),2),"")</f>
        <v/>
      </c>
      <c r="V36" s="101" t="str">
        <f t="shared" si="1"/>
        <v/>
      </c>
      <c r="W36" s="155" t="str">
        <f t="shared" si="2"/>
        <v/>
      </c>
      <c r="Y36">
        <f>INDEX('8-Choosing Asset Strategies'!$DC$4:$DC$101,MATCH(C36,'8-Choosing Asset Strategies'!$C$4:$C$101,0))</f>
        <v>20</v>
      </c>
      <c r="Z36">
        <f>INDEX('8-Choosing Asset Strategies'!$DA$4:$DA$101,MATCH(C36,'8-Choosing Asset Strategies'!$C$4:$C$101,0))</f>
        <v>45</v>
      </c>
      <c r="AB36" s="159">
        <f>IF($F36=1,0,IF(AND($H36=1,AB$1&lt;=$Y36),$V36,IF(AND($H36=1,AB$1&gt;$Y36,AB$1&lt;=$Y36+$Z36),($T36*(1+$Z$1)^$Z36)/$Z36,IF(AND($H36=1,AB$1&gt;($Y36+$Z36),AB$1&lt;=($Y36+$Z36*2)),($T36*(1+$Z$1)^($Z36*2))/$Z36,IF(AND($H36=1,AB$1&gt;($Y36+$Z36*2),AB$1&lt;=($Y36+$Z36*3)),($T36*(1+$Z$1)^($Z36*3))/$Z36,IF(AND($H36=1,AB$1&gt;($Y36+$Z36*3),AB$1&lt;=($Y36+$Z36*4)),($T36*(1+$Z$1)^($Z36*4))/$Z36,IF(AND($G36=1,AB$1&lt;=$N36),0,IF(AND($G36=1,AB$1&gt;$N36,AB$1&lt;=($Y36+$Z36)),-1*PMT(VLOOKUP($P36,'9 - Finance Strategy Parameters'!$B$3:$C$6,2)/12,$Z36*12,$M36),IF(AND($G36=1,AB$1&gt;($Y36+$Z36),AB$1&lt;=($Y36+$Z36*2)),-1*PMT(VLOOKUP($P36,'9 - Finance Strategy Parameters'!$B$3:$C$6,2)/12,$Z36*12,$M36*(1+$Z$1)^($Z36*2)),IF(AND($G36=1,AB$1&gt;($Y36+$Z36*2),AB$1&lt;=($Y36+$Z36*3)),-1*PMT(VLOOKUP($P36,'9 - Finance Strategy Parameters'!$B$3:$C$6,2)/12,$Z36*12,$M36*(1+$Z$1)^($Z36*3)),"FAILURE"))))))))))</f>
        <v>0</v>
      </c>
      <c r="AC36" s="159">
        <f>IF($F36=1,0,IF(AND($H36=1,AC$1&lt;=$Y36),$V36,IF(AND($H36=1,AC$1&gt;$Y36,AC$1&lt;=$Y36+$Z36),($T36*(1+$Z$1)^$Z36)/$Z36,IF(AND($H36=1,AC$1&gt;($Y36+$Z36),AC$1&lt;=($Y36+$Z36*2)),($T36*(1+$Z$1)^($Z36*2))/$Z36,IF(AND($H36=1,AC$1&gt;($Y36+$Z36*2),AC$1&lt;=($Y36+$Z36*3)),($T36*(1+$Z$1)^($Z36*3))/$Z36,IF(AND($H36=1,AC$1&gt;($Y36+$Z36*3),AC$1&lt;=($Y36+$Z36*4)),($T36*(1+$Z$1)^($Z36*4))/$Z36,IF(AND($G36=1,AC$1&lt;=$N36),0,IF(AND($G36=1,AC$1&gt;$N36,AC$1&lt;=($Y36+$Z36)),-1*PMT(VLOOKUP($P36,'9 - Finance Strategy Parameters'!$B$3:$C$6,2)/12,$Z36*12,$M36),IF(AND($G36=1,AC$1&gt;($Y36+$Z36),AC$1&lt;=($Y36+$Z36*2)),-1*PMT(VLOOKUP($P36,'9 - Finance Strategy Parameters'!$B$3:$C$6,2)/12,$Z36*12,$M36*(1+$Z$1)^($Z36*2)),IF(AND($G36=1,AC$1&gt;($Y36+$Z36*2),AC$1&lt;=($Y36+$Z36*3)),-1*PMT(VLOOKUP($P36,'9 - Finance Strategy Parameters'!$B$3:$C$6,2)/12,$Z36*12,$M36*(1+$Z$1)^($Z36*3)),"FAILURE"))))))))))</f>
        <v>0</v>
      </c>
      <c r="AD36" s="159">
        <f>IF($F36=1,0,IF(AND($H36=1,AD$1&lt;=$Y36),$V36,IF(AND($H36=1,AD$1&gt;$Y36,AD$1&lt;=$Y36+$Z36),($T36*(1+$Z$1)^$Z36)/$Z36,IF(AND($H36=1,AD$1&gt;($Y36+$Z36),AD$1&lt;=($Y36+$Z36*2)),($T36*(1+$Z$1)^($Z36*2))/$Z36,IF(AND($H36=1,AD$1&gt;($Y36+$Z36*2),AD$1&lt;=($Y36+$Z36*3)),($T36*(1+$Z$1)^($Z36*3))/$Z36,IF(AND($H36=1,AD$1&gt;($Y36+$Z36*3),AD$1&lt;=($Y36+$Z36*4)),($T36*(1+$Z$1)^($Z36*4))/$Z36,IF(AND($G36=1,AD$1&lt;=$N36),0,IF(AND($G36=1,AD$1&gt;$N36,AD$1&lt;=($Y36+$Z36)),-1*PMT(VLOOKUP($P36,'9 - Finance Strategy Parameters'!$B$3:$C$6,2)/12,$Z36*12,$M36),IF(AND($G36=1,AD$1&gt;($Y36+$Z36),AD$1&lt;=($Y36+$Z36*2)),-1*PMT(VLOOKUP($P36,'9 - Finance Strategy Parameters'!$B$3:$C$6,2)/12,$Z36*12,$M36*(1+$Z$1)^($Z36*2)),IF(AND($G36=1,AD$1&gt;($Y36+$Z36*2),AD$1&lt;=($Y36+$Z36*3)),-1*PMT(VLOOKUP($P36,'9 - Finance Strategy Parameters'!$B$3:$C$6,2)/12,$Z36*12,$M36*(1+$Z$1)^($Z36*3)),"FAILURE"))))))))))</f>
        <v>0</v>
      </c>
      <c r="AE36" s="159">
        <f>IF($F36=1,0,IF(AND($H36=1,AE$1&lt;=$Y36),$V36,IF(AND($H36=1,AE$1&gt;$Y36,AE$1&lt;=$Y36+$Z36),($T36*(1+$Z$1)^$Z36)/$Z36,IF(AND($H36=1,AE$1&gt;($Y36+$Z36),AE$1&lt;=($Y36+$Z36*2)),($T36*(1+$Z$1)^($Z36*2))/$Z36,IF(AND($H36=1,AE$1&gt;($Y36+$Z36*2),AE$1&lt;=($Y36+$Z36*3)),($T36*(1+$Z$1)^($Z36*3))/$Z36,IF(AND($H36=1,AE$1&gt;($Y36+$Z36*3),AE$1&lt;=($Y36+$Z36*4)),($T36*(1+$Z$1)^($Z36*4))/$Z36,IF(AND($G36=1,AE$1&lt;=$N36),0,IF(AND($G36=1,AE$1&gt;$N36,AE$1&lt;=($Y36+$Z36)),-1*PMT(VLOOKUP($P36,'9 - Finance Strategy Parameters'!$B$3:$C$6,2)/12,$Z36*12,$M36),IF(AND($G36=1,AE$1&gt;($Y36+$Z36),AE$1&lt;=($Y36+$Z36*2)),-1*PMT(VLOOKUP($P36,'9 - Finance Strategy Parameters'!$B$3:$C$6,2)/12,$Z36*12,$M36*(1+$Z$1)^($Z36*2)),IF(AND($G36=1,AE$1&gt;($Y36+$Z36*2),AE$1&lt;=($Y36+$Z36*3)),-1*PMT(VLOOKUP($P36,'9 - Finance Strategy Parameters'!$B$3:$C$6,2)/12,$Z36*12,$M36*(1+$Z$1)^($Z36*3)),"FAILURE"))))))))))</f>
        <v>0</v>
      </c>
      <c r="AF36" s="159">
        <f>IF($F36=1,0,IF(AND($H36=1,AF$1&lt;=$Y36),$V36,IF(AND($H36=1,AF$1&gt;$Y36,AF$1&lt;=$Y36+$Z36),($T36*(1+$Z$1)^$Z36)/$Z36,IF(AND($H36=1,AF$1&gt;($Y36+$Z36),AF$1&lt;=($Y36+$Z36*2)),($T36*(1+$Z$1)^($Z36*2))/$Z36,IF(AND($H36=1,AF$1&gt;($Y36+$Z36*2),AF$1&lt;=($Y36+$Z36*3)),($T36*(1+$Z$1)^($Z36*3))/$Z36,IF(AND($H36=1,AF$1&gt;($Y36+$Z36*3),AF$1&lt;=($Y36+$Z36*4)),($T36*(1+$Z$1)^($Z36*4))/$Z36,IF(AND($G36=1,AF$1&lt;=$N36),0,IF(AND($G36=1,AF$1&gt;$N36,AF$1&lt;=($Y36+$Z36)),-1*PMT(VLOOKUP($P36,'9 - Finance Strategy Parameters'!$B$3:$C$6,2)/12,$Z36*12,$M36),IF(AND($G36=1,AF$1&gt;($Y36+$Z36),AF$1&lt;=($Y36+$Z36*2)),-1*PMT(VLOOKUP($P36,'9 - Finance Strategy Parameters'!$B$3:$C$6,2)/12,$Z36*12,$M36*(1+$Z$1)^($Z36*2)),IF(AND($G36=1,AF$1&gt;($Y36+$Z36*2),AF$1&lt;=($Y36+$Z36*3)),-1*PMT(VLOOKUP($P36,'9 - Finance Strategy Parameters'!$B$3:$C$6,2)/12,$Z36*12,$M36*(1+$Z$1)^($Z36*3)),"FAILURE"))))))))))</f>
        <v>0</v>
      </c>
      <c r="AG36" s="159">
        <f>IF($F36=1,0,IF(AND($H36=1,AG$1&lt;=$Y36),$V36,IF(AND($H36=1,AG$1&gt;$Y36,AG$1&lt;=$Y36+$Z36),($T36*(1+$Z$1)^$Z36)/$Z36,IF(AND($H36=1,AG$1&gt;($Y36+$Z36),AG$1&lt;=($Y36+$Z36*2)),($T36*(1+$Z$1)^($Z36*2))/$Z36,IF(AND($H36=1,AG$1&gt;($Y36+$Z36*2),AG$1&lt;=($Y36+$Z36*3)),($T36*(1+$Z$1)^($Z36*3))/$Z36,IF(AND($H36=1,AG$1&gt;($Y36+$Z36*3),AG$1&lt;=($Y36+$Z36*4)),($T36*(1+$Z$1)^($Z36*4))/$Z36,IF(AND($G36=1,AG$1&lt;=$N36),0,IF(AND($G36=1,AG$1&gt;$N36,AG$1&lt;=($Y36+$Z36)),-1*PMT(VLOOKUP($P36,'9 - Finance Strategy Parameters'!$B$3:$C$6,2)/12,$Z36*12,$M36),IF(AND($G36=1,AG$1&gt;($Y36+$Z36),AG$1&lt;=($Y36+$Z36*2)),-1*PMT(VLOOKUP($P36,'9 - Finance Strategy Parameters'!$B$3:$C$6,2)/12,$Z36*12,$M36*(1+$Z$1)^($Z36*2)),IF(AND($G36=1,AG$1&gt;($Y36+$Z36*2),AG$1&lt;=($Y36+$Z36*3)),-1*PMT(VLOOKUP($P36,'9 - Finance Strategy Parameters'!$B$3:$C$6,2)/12,$Z36*12,$M36*(1+$Z$1)^($Z36*3)),"FAILURE"))))))))))</f>
        <v>0</v>
      </c>
      <c r="AH36" s="159">
        <f>IF($F36=1,0,IF(AND($H36=1,AH$1&lt;=$Y36),$V36,IF(AND($H36=1,AH$1&gt;$Y36,AH$1&lt;=$Y36+$Z36),($T36*(1+$Z$1)^$Z36)/$Z36,IF(AND($H36=1,AH$1&gt;($Y36+$Z36),AH$1&lt;=($Y36+$Z36*2)),($T36*(1+$Z$1)^($Z36*2))/$Z36,IF(AND($H36=1,AH$1&gt;($Y36+$Z36*2),AH$1&lt;=($Y36+$Z36*3)),($T36*(1+$Z$1)^($Z36*3))/$Z36,IF(AND($H36=1,AH$1&gt;($Y36+$Z36*3),AH$1&lt;=($Y36+$Z36*4)),($T36*(1+$Z$1)^($Z36*4))/$Z36,IF(AND($G36=1,AH$1&lt;=$N36),0,IF(AND($G36=1,AH$1&gt;$N36,AH$1&lt;=($Y36+$Z36)),-1*PMT(VLOOKUP($P36,'9 - Finance Strategy Parameters'!$B$3:$C$6,2)/12,$Z36*12,$M36),IF(AND($G36=1,AH$1&gt;($Y36+$Z36),AH$1&lt;=($Y36+$Z36*2)),-1*PMT(VLOOKUP($P36,'9 - Finance Strategy Parameters'!$B$3:$C$6,2)/12,$Z36*12,$M36*(1+$Z$1)^($Z36*2)),IF(AND($G36=1,AH$1&gt;($Y36+$Z36*2),AH$1&lt;=($Y36+$Z36*3)),-1*PMT(VLOOKUP($P36,'9 - Finance Strategy Parameters'!$B$3:$C$6,2)/12,$Z36*12,$M36*(1+$Z$1)^($Z36*3)),"FAILURE"))))))))))</f>
        <v>0</v>
      </c>
      <c r="AI36" s="159">
        <f>IF($F36=1,0,IF(AND($H36=1,AI$1&lt;=$Y36),$V36,IF(AND($H36=1,AI$1&gt;$Y36,AI$1&lt;=$Y36+$Z36),($T36*(1+$Z$1)^$Z36)/$Z36,IF(AND($H36=1,AI$1&gt;($Y36+$Z36),AI$1&lt;=($Y36+$Z36*2)),($T36*(1+$Z$1)^($Z36*2))/$Z36,IF(AND($H36=1,AI$1&gt;($Y36+$Z36*2),AI$1&lt;=($Y36+$Z36*3)),($T36*(1+$Z$1)^($Z36*3))/$Z36,IF(AND($H36=1,AI$1&gt;($Y36+$Z36*3),AI$1&lt;=($Y36+$Z36*4)),($T36*(1+$Z$1)^($Z36*4))/$Z36,IF(AND($G36=1,AI$1&lt;=$N36),0,IF(AND($G36=1,AI$1&gt;$N36,AI$1&lt;=($Y36+$Z36)),-1*PMT(VLOOKUP($P36,'9 - Finance Strategy Parameters'!$B$3:$C$6,2)/12,$Z36*12,$M36),IF(AND($G36=1,AI$1&gt;($Y36+$Z36),AI$1&lt;=($Y36+$Z36*2)),-1*PMT(VLOOKUP($P36,'9 - Finance Strategy Parameters'!$B$3:$C$6,2)/12,$Z36*12,$M36*(1+$Z$1)^($Z36*2)),IF(AND($G36=1,AI$1&gt;($Y36+$Z36*2),AI$1&lt;=($Y36+$Z36*3)),-1*PMT(VLOOKUP($P36,'9 - Finance Strategy Parameters'!$B$3:$C$6,2)/12,$Z36*12,$M36*(1+$Z$1)^($Z36*3)),"FAILURE"))))))))))</f>
        <v>0</v>
      </c>
      <c r="AJ36" s="159">
        <f>IF($F36=1,0,IF(AND($H36=1,AJ$1&lt;=$Y36),$V36,IF(AND($H36=1,AJ$1&gt;$Y36,AJ$1&lt;=$Y36+$Z36),($T36*(1+$Z$1)^$Z36)/$Z36,IF(AND($H36=1,AJ$1&gt;($Y36+$Z36),AJ$1&lt;=($Y36+$Z36*2)),($T36*(1+$Z$1)^($Z36*2))/$Z36,IF(AND($H36=1,AJ$1&gt;($Y36+$Z36*2),AJ$1&lt;=($Y36+$Z36*3)),($T36*(1+$Z$1)^($Z36*3))/$Z36,IF(AND($H36=1,AJ$1&gt;($Y36+$Z36*3),AJ$1&lt;=($Y36+$Z36*4)),($T36*(1+$Z$1)^($Z36*4))/$Z36,IF(AND($G36=1,AJ$1&lt;=$N36),0,IF(AND($G36=1,AJ$1&gt;$N36,AJ$1&lt;=($Y36+$Z36)),-1*PMT(VLOOKUP($P36,'9 - Finance Strategy Parameters'!$B$3:$C$6,2)/12,$Z36*12,$M36),IF(AND($G36=1,AJ$1&gt;($Y36+$Z36),AJ$1&lt;=($Y36+$Z36*2)),-1*PMT(VLOOKUP($P36,'9 - Finance Strategy Parameters'!$B$3:$C$6,2)/12,$Z36*12,$M36*(1+$Z$1)^($Z36*2)),IF(AND($G36=1,AJ$1&gt;($Y36+$Z36*2),AJ$1&lt;=($Y36+$Z36*3)),-1*PMT(VLOOKUP($P36,'9 - Finance Strategy Parameters'!$B$3:$C$6,2)/12,$Z36*12,$M36*(1+$Z$1)^($Z36*3)),"FAILURE"))))))))))</f>
        <v>0</v>
      </c>
      <c r="AK36" s="159">
        <f>IF($F36=1,0,IF(AND($H36=1,AK$1&lt;=$Y36),$V36,IF(AND($H36=1,AK$1&gt;$Y36,AK$1&lt;=$Y36+$Z36),($T36*(1+$Z$1)^$Z36)/$Z36,IF(AND($H36=1,AK$1&gt;($Y36+$Z36),AK$1&lt;=($Y36+$Z36*2)),($T36*(1+$Z$1)^($Z36*2))/$Z36,IF(AND($H36=1,AK$1&gt;($Y36+$Z36*2),AK$1&lt;=($Y36+$Z36*3)),($T36*(1+$Z$1)^($Z36*3))/$Z36,IF(AND($H36=1,AK$1&gt;($Y36+$Z36*3),AK$1&lt;=($Y36+$Z36*4)),($T36*(1+$Z$1)^($Z36*4))/$Z36,IF(AND($G36=1,AK$1&lt;=$N36),0,IF(AND($G36=1,AK$1&gt;$N36,AK$1&lt;=($Y36+$Z36)),-1*PMT(VLOOKUP($P36,'9 - Finance Strategy Parameters'!$B$3:$C$6,2)/12,$Z36*12,$M36),IF(AND($G36=1,AK$1&gt;($Y36+$Z36),AK$1&lt;=($Y36+$Z36*2)),-1*PMT(VLOOKUP($P36,'9 - Finance Strategy Parameters'!$B$3:$C$6,2)/12,$Z36*12,$M36*(1+$Z$1)^($Z36*2)),IF(AND($G36=1,AK$1&gt;($Y36+$Z36*2),AK$1&lt;=($Y36+$Z36*3)),-1*PMT(VLOOKUP($P36,'9 - Finance Strategy Parameters'!$B$3:$C$6,2)/12,$Z36*12,$M36*(1+$Z$1)^($Z36*3)),"FAILURE"))))))))))</f>
        <v>0</v>
      </c>
      <c r="AL36" s="159">
        <f>IF($F36=1,0,IF(AND($H36=1,AL$1&lt;=$Y36),$V36,IF(AND($H36=1,AL$1&gt;$Y36,AL$1&lt;=$Y36+$Z36),($T36*(1+$Z$1)^$Z36)/$Z36,IF(AND($H36=1,AL$1&gt;($Y36+$Z36),AL$1&lt;=($Y36+$Z36*2)),($T36*(1+$Z$1)^($Z36*2))/$Z36,IF(AND($H36=1,AL$1&gt;($Y36+$Z36*2),AL$1&lt;=($Y36+$Z36*3)),($T36*(1+$Z$1)^($Z36*3))/$Z36,IF(AND($H36=1,AL$1&gt;($Y36+$Z36*3),AL$1&lt;=($Y36+$Z36*4)),($T36*(1+$Z$1)^($Z36*4))/$Z36,IF(AND($G36=1,AL$1&lt;=$N36),0,IF(AND($G36=1,AL$1&gt;$N36,AL$1&lt;=($Y36+$Z36)),-1*PMT(VLOOKUP($P36,'9 - Finance Strategy Parameters'!$B$3:$C$6,2)/12,$Z36*12,$M36),IF(AND($G36=1,AL$1&gt;($Y36+$Z36),AL$1&lt;=($Y36+$Z36*2)),-1*PMT(VLOOKUP($P36,'9 - Finance Strategy Parameters'!$B$3:$C$6,2)/12,$Z36*12,$M36*(1+$Z$1)^($Z36*2)),IF(AND($G36=1,AL$1&gt;($Y36+$Z36*2),AL$1&lt;=($Y36+$Z36*3)),-1*PMT(VLOOKUP($P36,'9 - Finance Strategy Parameters'!$B$3:$C$6,2)/12,$Z36*12,$M36*(1+$Z$1)^($Z36*3)),"FAILURE"))))))))))</f>
        <v>0</v>
      </c>
      <c r="AM36" s="159">
        <f>IF($F36=1,0,IF(AND($H36=1,AM$1&lt;=$Y36),$V36,IF(AND($H36=1,AM$1&gt;$Y36,AM$1&lt;=$Y36+$Z36),($T36*(1+$Z$1)^$Z36)/$Z36,IF(AND($H36=1,AM$1&gt;($Y36+$Z36),AM$1&lt;=($Y36+$Z36*2)),($T36*(1+$Z$1)^($Z36*2))/$Z36,IF(AND($H36=1,AM$1&gt;($Y36+$Z36*2),AM$1&lt;=($Y36+$Z36*3)),($T36*(1+$Z$1)^($Z36*3))/$Z36,IF(AND($H36=1,AM$1&gt;($Y36+$Z36*3),AM$1&lt;=($Y36+$Z36*4)),($T36*(1+$Z$1)^($Z36*4))/$Z36,IF(AND($G36=1,AM$1&lt;=$N36),0,IF(AND($G36=1,AM$1&gt;$N36,AM$1&lt;=($Y36+$Z36)),-1*PMT(VLOOKUP($P36,'9 - Finance Strategy Parameters'!$B$3:$C$6,2)/12,$Z36*12,$M36),IF(AND($G36=1,AM$1&gt;($Y36+$Z36),AM$1&lt;=($Y36+$Z36*2)),-1*PMT(VLOOKUP($P36,'9 - Finance Strategy Parameters'!$B$3:$C$6,2)/12,$Z36*12,$M36*(1+$Z$1)^($Z36*2)),IF(AND($G36=1,AM$1&gt;($Y36+$Z36*2),AM$1&lt;=($Y36+$Z36*3)),-1*PMT(VLOOKUP($P36,'9 - Finance Strategy Parameters'!$B$3:$C$6,2)/12,$Z36*12,$M36*(1+$Z$1)^($Z36*3)),"FAILURE"))))))))))</f>
        <v>0</v>
      </c>
      <c r="AN36" s="159">
        <f>IF($F36=1,0,IF(AND($H36=1,AN$1&lt;=$Y36),$V36,IF(AND($H36=1,AN$1&gt;$Y36,AN$1&lt;=$Y36+$Z36),($T36*(1+$Z$1)^$Z36)/$Z36,IF(AND($H36=1,AN$1&gt;($Y36+$Z36),AN$1&lt;=($Y36+$Z36*2)),($T36*(1+$Z$1)^($Z36*2))/$Z36,IF(AND($H36=1,AN$1&gt;($Y36+$Z36*2),AN$1&lt;=($Y36+$Z36*3)),($T36*(1+$Z$1)^($Z36*3))/$Z36,IF(AND($H36=1,AN$1&gt;($Y36+$Z36*3),AN$1&lt;=($Y36+$Z36*4)),($T36*(1+$Z$1)^($Z36*4))/$Z36,IF(AND($G36=1,AN$1&lt;=$N36),0,IF(AND($G36=1,AN$1&gt;$N36,AN$1&lt;=($Y36+$Z36)),-1*PMT(VLOOKUP($P36,'9 - Finance Strategy Parameters'!$B$3:$C$6,2)/12,$Z36*12,$M36),IF(AND($G36=1,AN$1&gt;($Y36+$Z36),AN$1&lt;=($Y36+$Z36*2)),-1*PMT(VLOOKUP($P36,'9 - Finance Strategy Parameters'!$B$3:$C$6,2)/12,$Z36*12,$M36*(1+$Z$1)^($Z36*2)),IF(AND($G36=1,AN$1&gt;($Y36+$Z36*2),AN$1&lt;=($Y36+$Z36*3)),-1*PMT(VLOOKUP($P36,'9 - Finance Strategy Parameters'!$B$3:$C$6,2)/12,$Z36*12,$M36*(1+$Z$1)^($Z36*3)),"FAILURE"))))))))))</f>
        <v>0</v>
      </c>
      <c r="AO36" s="159">
        <f>IF($F36=1,0,IF(AND($H36=1,AO$1&lt;=$Y36),$V36,IF(AND($H36=1,AO$1&gt;$Y36,AO$1&lt;=$Y36+$Z36),($T36*(1+$Z$1)^$Z36)/$Z36,IF(AND($H36=1,AO$1&gt;($Y36+$Z36),AO$1&lt;=($Y36+$Z36*2)),($T36*(1+$Z$1)^($Z36*2))/$Z36,IF(AND($H36=1,AO$1&gt;($Y36+$Z36*2),AO$1&lt;=($Y36+$Z36*3)),($T36*(1+$Z$1)^($Z36*3))/$Z36,IF(AND($H36=1,AO$1&gt;($Y36+$Z36*3),AO$1&lt;=($Y36+$Z36*4)),($T36*(1+$Z$1)^($Z36*4))/$Z36,IF(AND($G36=1,AO$1&lt;=$N36),0,IF(AND($G36=1,AO$1&gt;$N36,AO$1&lt;=($Y36+$Z36)),-1*PMT(VLOOKUP($P36,'9 - Finance Strategy Parameters'!$B$3:$C$6,2)/12,$Z36*12,$M36),IF(AND($G36=1,AO$1&gt;($Y36+$Z36),AO$1&lt;=($Y36+$Z36*2)),-1*PMT(VLOOKUP($P36,'9 - Finance Strategy Parameters'!$B$3:$C$6,2)/12,$Z36*12,$M36*(1+$Z$1)^($Z36*2)),IF(AND($G36=1,AO$1&gt;($Y36+$Z36*2),AO$1&lt;=($Y36+$Z36*3)),-1*PMT(VLOOKUP($P36,'9 - Finance Strategy Parameters'!$B$3:$C$6,2)/12,$Z36*12,$M36*(1+$Z$1)^($Z36*3)),"FAILURE"))))))))))</f>
        <v>0</v>
      </c>
      <c r="AP36" s="159">
        <f>IF($F36=1,0,IF(AND($H36=1,AP$1&lt;=$Y36),$V36,IF(AND($H36=1,AP$1&gt;$Y36,AP$1&lt;=$Y36+$Z36),($T36*(1+$Z$1)^$Z36)/$Z36,IF(AND($H36=1,AP$1&gt;($Y36+$Z36),AP$1&lt;=($Y36+$Z36*2)),($T36*(1+$Z$1)^($Z36*2))/$Z36,IF(AND($H36=1,AP$1&gt;($Y36+$Z36*2),AP$1&lt;=($Y36+$Z36*3)),($T36*(1+$Z$1)^($Z36*3))/$Z36,IF(AND($H36=1,AP$1&gt;($Y36+$Z36*3),AP$1&lt;=($Y36+$Z36*4)),($T36*(1+$Z$1)^($Z36*4))/$Z36,IF(AND($G36=1,AP$1&lt;=$N36),0,IF(AND($G36=1,AP$1&gt;$N36,AP$1&lt;=($Y36+$Z36)),-1*PMT(VLOOKUP($P36,'9 - Finance Strategy Parameters'!$B$3:$C$6,2)/12,$Z36*12,$M36),IF(AND($G36=1,AP$1&gt;($Y36+$Z36),AP$1&lt;=($Y36+$Z36*2)),-1*PMT(VLOOKUP($P36,'9 - Finance Strategy Parameters'!$B$3:$C$6,2)/12,$Z36*12,$M36*(1+$Z$1)^($Z36*2)),IF(AND($G36=1,AP$1&gt;($Y36+$Z36*2),AP$1&lt;=($Y36+$Z36*3)),-1*PMT(VLOOKUP($P36,'9 - Finance Strategy Parameters'!$B$3:$C$6,2)/12,$Z36*12,$M36*(1+$Z$1)^($Z36*3)),"FAILURE"))))))))))</f>
        <v>0</v>
      </c>
      <c r="AQ36" s="159">
        <f>IF($F36=1,0,IF(AND($H36=1,AQ$1&lt;=$Y36),$V36,IF(AND($H36=1,AQ$1&gt;$Y36,AQ$1&lt;=$Y36+$Z36),($T36*(1+$Z$1)^$Z36)/$Z36,IF(AND($H36=1,AQ$1&gt;($Y36+$Z36),AQ$1&lt;=($Y36+$Z36*2)),($T36*(1+$Z$1)^($Z36*2))/$Z36,IF(AND($H36=1,AQ$1&gt;($Y36+$Z36*2),AQ$1&lt;=($Y36+$Z36*3)),($T36*(1+$Z$1)^($Z36*3))/$Z36,IF(AND($H36=1,AQ$1&gt;($Y36+$Z36*3),AQ$1&lt;=($Y36+$Z36*4)),($T36*(1+$Z$1)^($Z36*4))/$Z36,IF(AND($G36=1,AQ$1&lt;=$N36),0,IF(AND($G36=1,AQ$1&gt;$N36,AQ$1&lt;=($Y36+$Z36)),-1*PMT(VLOOKUP($P36,'9 - Finance Strategy Parameters'!$B$3:$C$6,2)/12,$Z36*12,$M36),IF(AND($G36=1,AQ$1&gt;($Y36+$Z36),AQ$1&lt;=($Y36+$Z36*2)),-1*PMT(VLOOKUP($P36,'9 - Finance Strategy Parameters'!$B$3:$C$6,2)/12,$Z36*12,$M36*(1+$Z$1)^($Z36*2)),IF(AND($G36=1,AQ$1&gt;($Y36+$Z36*2),AQ$1&lt;=($Y36+$Z36*3)),-1*PMT(VLOOKUP($P36,'9 - Finance Strategy Parameters'!$B$3:$C$6,2)/12,$Z36*12,$M36*(1+$Z$1)^($Z36*3)),"FAILURE"))))))))))</f>
        <v>0</v>
      </c>
      <c r="AR36" s="159">
        <f>IF($F36=1,0,IF(AND($H36=1,AR$1&lt;=$Y36),$V36,IF(AND($H36=1,AR$1&gt;$Y36,AR$1&lt;=$Y36+$Z36),($T36*(1+$Z$1)^$Z36)/$Z36,IF(AND($H36=1,AR$1&gt;($Y36+$Z36),AR$1&lt;=($Y36+$Z36*2)),($T36*(1+$Z$1)^($Z36*2))/$Z36,IF(AND($H36=1,AR$1&gt;($Y36+$Z36*2),AR$1&lt;=($Y36+$Z36*3)),($T36*(1+$Z$1)^($Z36*3))/$Z36,IF(AND($H36=1,AR$1&gt;($Y36+$Z36*3),AR$1&lt;=($Y36+$Z36*4)),($T36*(1+$Z$1)^($Z36*4))/$Z36,IF(AND($G36=1,AR$1&lt;=$N36),0,IF(AND($G36=1,AR$1&gt;$N36,AR$1&lt;=($Y36+$Z36)),-1*PMT(VLOOKUP($P36,'9 - Finance Strategy Parameters'!$B$3:$C$6,2)/12,$Z36*12,$M36),IF(AND($G36=1,AR$1&gt;($Y36+$Z36),AR$1&lt;=($Y36+$Z36*2)),-1*PMT(VLOOKUP($P36,'9 - Finance Strategy Parameters'!$B$3:$C$6,2)/12,$Z36*12,$M36*(1+$Z$1)^($Z36*2)),IF(AND($G36=1,AR$1&gt;($Y36+$Z36*2),AR$1&lt;=($Y36+$Z36*3)),-1*PMT(VLOOKUP($P36,'9 - Finance Strategy Parameters'!$B$3:$C$6,2)/12,$Z36*12,$M36*(1+$Z$1)^($Z36*3)),"FAILURE"))))))))))</f>
        <v>0</v>
      </c>
      <c r="AS36" s="159">
        <f>IF($F36=1,0,IF(AND($H36=1,AS$1&lt;=$Y36),$V36,IF(AND($H36=1,AS$1&gt;$Y36,AS$1&lt;=$Y36+$Z36),($T36*(1+$Z$1)^$Z36)/$Z36,IF(AND($H36=1,AS$1&gt;($Y36+$Z36),AS$1&lt;=($Y36+$Z36*2)),($T36*(1+$Z$1)^($Z36*2))/$Z36,IF(AND($H36=1,AS$1&gt;($Y36+$Z36*2),AS$1&lt;=($Y36+$Z36*3)),($T36*(1+$Z$1)^($Z36*3))/$Z36,IF(AND($H36=1,AS$1&gt;($Y36+$Z36*3),AS$1&lt;=($Y36+$Z36*4)),($T36*(1+$Z$1)^($Z36*4))/$Z36,IF(AND($G36=1,AS$1&lt;=$N36),0,IF(AND($G36=1,AS$1&gt;$N36,AS$1&lt;=($Y36+$Z36)),-1*PMT(VLOOKUP($P36,'9 - Finance Strategy Parameters'!$B$3:$C$6,2)/12,$Z36*12,$M36),IF(AND($G36=1,AS$1&gt;($Y36+$Z36),AS$1&lt;=($Y36+$Z36*2)),-1*PMT(VLOOKUP($P36,'9 - Finance Strategy Parameters'!$B$3:$C$6,2)/12,$Z36*12,$M36*(1+$Z$1)^($Z36*2)),IF(AND($G36=1,AS$1&gt;($Y36+$Z36*2),AS$1&lt;=($Y36+$Z36*3)),-1*PMT(VLOOKUP($P36,'9 - Finance Strategy Parameters'!$B$3:$C$6,2)/12,$Z36*12,$M36*(1+$Z$1)^($Z36*3)),"FAILURE"))))))))))</f>
        <v>0</v>
      </c>
      <c r="AT36" s="159">
        <f>IF($F36=1,0,IF(AND($H36=1,AT$1&lt;=$Y36),$V36,IF(AND($H36=1,AT$1&gt;$Y36,AT$1&lt;=$Y36+$Z36),($T36*(1+$Z$1)^$Z36)/$Z36,IF(AND($H36=1,AT$1&gt;($Y36+$Z36),AT$1&lt;=($Y36+$Z36*2)),($T36*(1+$Z$1)^($Z36*2))/$Z36,IF(AND($H36=1,AT$1&gt;($Y36+$Z36*2),AT$1&lt;=($Y36+$Z36*3)),($T36*(1+$Z$1)^($Z36*3))/$Z36,IF(AND($H36=1,AT$1&gt;($Y36+$Z36*3),AT$1&lt;=($Y36+$Z36*4)),($T36*(1+$Z$1)^($Z36*4))/$Z36,IF(AND($G36=1,AT$1&lt;=$N36),0,IF(AND($G36=1,AT$1&gt;$N36,AT$1&lt;=($Y36+$Z36)),-1*PMT(VLOOKUP($P36,'9 - Finance Strategy Parameters'!$B$3:$C$6,2)/12,$Z36*12,$M36),IF(AND($G36=1,AT$1&gt;($Y36+$Z36),AT$1&lt;=($Y36+$Z36*2)),-1*PMT(VLOOKUP($P36,'9 - Finance Strategy Parameters'!$B$3:$C$6,2)/12,$Z36*12,$M36*(1+$Z$1)^($Z36*2)),IF(AND($G36=1,AT$1&gt;($Y36+$Z36*2),AT$1&lt;=($Y36+$Z36*3)),-1*PMT(VLOOKUP($P36,'9 - Finance Strategy Parameters'!$B$3:$C$6,2)/12,$Z36*12,$M36*(1+$Z$1)^($Z36*3)),"FAILURE"))))))))))</f>
        <v>0</v>
      </c>
      <c r="AU36" s="159">
        <f>IF($F36=1,0,IF(AND($H36=1,AU$1&lt;=$Y36),$V36,IF(AND($H36=1,AU$1&gt;$Y36,AU$1&lt;=$Y36+$Z36),($T36*(1+$Z$1)^$Z36)/$Z36,IF(AND($H36=1,AU$1&gt;($Y36+$Z36),AU$1&lt;=($Y36+$Z36*2)),($T36*(1+$Z$1)^($Z36*2))/$Z36,IF(AND($H36=1,AU$1&gt;($Y36+$Z36*2),AU$1&lt;=($Y36+$Z36*3)),($T36*(1+$Z$1)^($Z36*3))/$Z36,IF(AND($H36=1,AU$1&gt;($Y36+$Z36*3),AU$1&lt;=($Y36+$Z36*4)),($T36*(1+$Z$1)^($Z36*4))/$Z36,IF(AND($G36=1,AU$1&lt;=$N36),0,IF(AND($G36=1,AU$1&gt;$N36,AU$1&lt;=($Y36+$Z36)),-1*PMT(VLOOKUP($P36,'9 - Finance Strategy Parameters'!$B$3:$C$6,2)/12,$Z36*12,$M36),IF(AND($G36=1,AU$1&gt;($Y36+$Z36),AU$1&lt;=($Y36+$Z36*2)),-1*PMT(VLOOKUP($P36,'9 - Finance Strategy Parameters'!$B$3:$C$6,2)/12,$Z36*12,$M36*(1+$Z$1)^($Z36*2)),IF(AND($G36=1,AU$1&gt;($Y36+$Z36*2),AU$1&lt;=($Y36+$Z36*3)),-1*PMT(VLOOKUP($P36,'9 - Finance Strategy Parameters'!$B$3:$C$6,2)/12,$Z36*12,$M36*(1+$Z$1)^($Z36*3)),"FAILURE"))))))))))</f>
        <v>0</v>
      </c>
      <c r="AV36" s="159">
        <f>IF($F36=1,0,IF(AND($H36=1,AV$1&lt;=$Y36),$V36,IF(AND($H36=1,AV$1&gt;$Y36,AV$1&lt;=$Y36+$Z36),($T36*(1+$Z$1)^$Z36)/$Z36,IF(AND($H36=1,AV$1&gt;($Y36+$Z36),AV$1&lt;=($Y36+$Z36*2)),($T36*(1+$Z$1)^($Z36*2))/$Z36,IF(AND($H36=1,AV$1&gt;($Y36+$Z36*2),AV$1&lt;=($Y36+$Z36*3)),($T36*(1+$Z$1)^($Z36*3))/$Z36,IF(AND($H36=1,AV$1&gt;($Y36+$Z36*3),AV$1&lt;=($Y36+$Z36*4)),($T36*(1+$Z$1)^($Z36*4))/$Z36,IF(AND($G36=1,AV$1&lt;=$N36),0,IF(AND($G36=1,AV$1&gt;$N36,AV$1&lt;=($Y36+$Z36)),-1*PMT(VLOOKUP($P36,'9 - Finance Strategy Parameters'!$B$3:$C$6,2)/12,$Z36*12,$M36),IF(AND($G36=1,AV$1&gt;($Y36+$Z36),AV$1&lt;=($Y36+$Z36*2)),-1*PMT(VLOOKUP($P36,'9 - Finance Strategy Parameters'!$B$3:$C$6,2)/12,$Z36*12,$M36*(1+$Z$1)^($Z36*2)),IF(AND($G36=1,AV$1&gt;($Y36+$Z36*2),AV$1&lt;=($Y36+$Z36*3)),-1*PMT(VLOOKUP($P36,'9 - Finance Strategy Parameters'!$B$3:$C$6,2)/12,$Z36*12,$M36*(1+$Z$1)^($Z36*3)),"FAILURE"))))))))))</f>
        <v>285.53910516273794</v>
      </c>
      <c r="AW36" s="159">
        <f>IF($F36=1,0,IF(AND($H36=1,AW$1&lt;=$Y36),$V36,IF(AND($H36=1,AW$1&gt;$Y36,AW$1&lt;=$Y36+$Z36),($T36*(1+$Z$1)^$Z36)/$Z36,IF(AND($H36=1,AW$1&gt;($Y36+$Z36),AW$1&lt;=($Y36+$Z36*2)),($T36*(1+$Z$1)^($Z36*2))/$Z36,IF(AND($H36=1,AW$1&gt;($Y36+$Z36*2),AW$1&lt;=($Y36+$Z36*3)),($T36*(1+$Z$1)^($Z36*3))/$Z36,IF(AND($H36=1,AW$1&gt;($Y36+$Z36*3),AW$1&lt;=($Y36+$Z36*4)),($T36*(1+$Z$1)^($Z36*4))/$Z36,IF(AND($G36=1,AW$1&lt;=$N36),0,IF(AND($G36=1,AW$1&gt;$N36,AW$1&lt;=($Y36+$Z36)),-1*PMT(VLOOKUP($P36,'9 - Finance Strategy Parameters'!$B$3:$C$6,2)/12,$Z36*12,$M36),IF(AND($G36=1,AW$1&gt;($Y36+$Z36),AW$1&lt;=($Y36+$Z36*2)),-1*PMT(VLOOKUP($P36,'9 - Finance Strategy Parameters'!$B$3:$C$6,2)/12,$Z36*12,$M36*(1+$Z$1)^($Z36*2)),IF(AND($G36=1,AW$1&gt;($Y36+$Z36*2),AW$1&lt;=($Y36+$Z36*3)),-1*PMT(VLOOKUP($P36,'9 - Finance Strategy Parameters'!$B$3:$C$6,2)/12,$Z36*12,$M36*(1+$Z$1)^($Z36*3)),"FAILURE"))))))))))</f>
        <v>285.53910516273794</v>
      </c>
      <c r="AX36" s="159">
        <f>IF($F36=1,0,IF(AND($H36=1,AX$1&lt;=$Y36),$V36,IF(AND($H36=1,AX$1&gt;$Y36,AX$1&lt;=$Y36+$Z36),($T36*(1+$Z$1)^$Z36)/$Z36,IF(AND($H36=1,AX$1&gt;($Y36+$Z36),AX$1&lt;=($Y36+$Z36*2)),($T36*(1+$Z$1)^($Z36*2))/$Z36,IF(AND($H36=1,AX$1&gt;($Y36+$Z36*2),AX$1&lt;=($Y36+$Z36*3)),($T36*(1+$Z$1)^($Z36*3))/$Z36,IF(AND($H36=1,AX$1&gt;($Y36+$Z36*3),AX$1&lt;=($Y36+$Z36*4)),($T36*(1+$Z$1)^($Z36*4))/$Z36,IF(AND($G36=1,AX$1&lt;=$N36),0,IF(AND($G36=1,AX$1&gt;$N36,AX$1&lt;=($Y36+$Z36)),-1*PMT(VLOOKUP($P36,'9 - Finance Strategy Parameters'!$B$3:$C$6,2)/12,$Z36*12,$M36),IF(AND($G36=1,AX$1&gt;($Y36+$Z36),AX$1&lt;=($Y36+$Z36*2)),-1*PMT(VLOOKUP($P36,'9 - Finance Strategy Parameters'!$B$3:$C$6,2)/12,$Z36*12,$M36*(1+$Z$1)^($Z36*2)),IF(AND($G36=1,AX$1&gt;($Y36+$Z36*2),AX$1&lt;=($Y36+$Z36*3)),-1*PMT(VLOOKUP($P36,'9 - Finance Strategy Parameters'!$B$3:$C$6,2)/12,$Z36*12,$M36*(1+$Z$1)^($Z36*3)),"FAILURE"))))))))))</f>
        <v>285.53910516273794</v>
      </c>
      <c r="AY36" s="159">
        <f>IF($F36=1,0,IF(AND($H36=1,AY$1&lt;=$Y36),$V36,IF(AND($H36=1,AY$1&gt;$Y36,AY$1&lt;=$Y36+$Z36),($T36*(1+$Z$1)^$Z36)/$Z36,IF(AND($H36=1,AY$1&gt;($Y36+$Z36),AY$1&lt;=($Y36+$Z36*2)),($T36*(1+$Z$1)^($Z36*2))/$Z36,IF(AND($H36=1,AY$1&gt;($Y36+$Z36*2),AY$1&lt;=($Y36+$Z36*3)),($T36*(1+$Z$1)^($Z36*3))/$Z36,IF(AND($H36=1,AY$1&gt;($Y36+$Z36*3),AY$1&lt;=($Y36+$Z36*4)),($T36*(1+$Z$1)^($Z36*4))/$Z36,IF(AND($G36=1,AY$1&lt;=$N36),0,IF(AND($G36=1,AY$1&gt;$N36,AY$1&lt;=($Y36+$Z36)),-1*PMT(VLOOKUP($P36,'9 - Finance Strategy Parameters'!$B$3:$C$6,2)/12,$Z36*12,$M36),IF(AND($G36=1,AY$1&gt;($Y36+$Z36),AY$1&lt;=($Y36+$Z36*2)),-1*PMT(VLOOKUP($P36,'9 - Finance Strategy Parameters'!$B$3:$C$6,2)/12,$Z36*12,$M36*(1+$Z$1)^($Z36*2)),IF(AND($G36=1,AY$1&gt;($Y36+$Z36*2),AY$1&lt;=($Y36+$Z36*3)),-1*PMT(VLOOKUP($P36,'9 - Finance Strategy Parameters'!$B$3:$C$6,2)/12,$Z36*12,$M36*(1+$Z$1)^($Z36*3)),"FAILURE"))))))))))</f>
        <v>285.53910516273794</v>
      </c>
      <c r="AZ36" s="159">
        <f>IF($F36=1,0,IF(AND($H36=1,AZ$1&lt;=$Y36),$V36,IF(AND($H36=1,AZ$1&gt;$Y36,AZ$1&lt;=$Y36+$Z36),($T36*(1+$Z$1)^$Z36)/$Z36,IF(AND($H36=1,AZ$1&gt;($Y36+$Z36),AZ$1&lt;=($Y36+$Z36*2)),($T36*(1+$Z$1)^($Z36*2))/$Z36,IF(AND($H36=1,AZ$1&gt;($Y36+$Z36*2),AZ$1&lt;=($Y36+$Z36*3)),($T36*(1+$Z$1)^($Z36*3))/$Z36,IF(AND($H36=1,AZ$1&gt;($Y36+$Z36*3),AZ$1&lt;=($Y36+$Z36*4)),($T36*(1+$Z$1)^($Z36*4))/$Z36,IF(AND($G36=1,AZ$1&lt;=$N36),0,IF(AND($G36=1,AZ$1&gt;$N36,AZ$1&lt;=($Y36+$Z36)),-1*PMT(VLOOKUP($P36,'9 - Finance Strategy Parameters'!$B$3:$C$6,2)/12,$Z36*12,$M36),IF(AND($G36=1,AZ$1&gt;($Y36+$Z36),AZ$1&lt;=($Y36+$Z36*2)),-1*PMT(VLOOKUP($P36,'9 - Finance Strategy Parameters'!$B$3:$C$6,2)/12,$Z36*12,$M36*(1+$Z$1)^($Z36*2)),IF(AND($G36=1,AZ$1&gt;($Y36+$Z36*2),AZ$1&lt;=($Y36+$Z36*3)),-1*PMT(VLOOKUP($P36,'9 - Finance Strategy Parameters'!$B$3:$C$6,2)/12,$Z36*12,$M36*(1+$Z$1)^($Z36*3)),"FAILURE"))))))))))</f>
        <v>285.53910516273794</v>
      </c>
      <c r="BA36" s="159">
        <f>IF($F36=1,0,IF(AND($H36=1,BA$1&lt;=$Y36),$V36,IF(AND($H36=1,BA$1&gt;$Y36,BA$1&lt;=$Y36+$Z36),($T36*(1+$Z$1)^$Z36)/$Z36,IF(AND($H36=1,BA$1&gt;($Y36+$Z36),BA$1&lt;=($Y36+$Z36*2)),($T36*(1+$Z$1)^($Z36*2))/$Z36,IF(AND($H36=1,BA$1&gt;($Y36+$Z36*2),BA$1&lt;=($Y36+$Z36*3)),($T36*(1+$Z$1)^($Z36*3))/$Z36,IF(AND($H36=1,BA$1&gt;($Y36+$Z36*3),BA$1&lt;=($Y36+$Z36*4)),($T36*(1+$Z$1)^($Z36*4))/$Z36,IF(AND($G36=1,BA$1&lt;=$N36),0,IF(AND($G36=1,BA$1&gt;$N36,BA$1&lt;=($Y36+$Z36)),-1*PMT(VLOOKUP($P36,'9 - Finance Strategy Parameters'!$B$3:$C$6,2)/12,$Z36*12,$M36),IF(AND($G36=1,BA$1&gt;($Y36+$Z36),BA$1&lt;=($Y36+$Z36*2)),-1*PMT(VLOOKUP($P36,'9 - Finance Strategy Parameters'!$B$3:$C$6,2)/12,$Z36*12,$M36*(1+$Z$1)^($Z36*2)),IF(AND($G36=1,BA$1&gt;($Y36+$Z36*2),BA$1&lt;=($Y36+$Z36*3)),-1*PMT(VLOOKUP($P36,'9 - Finance Strategy Parameters'!$B$3:$C$6,2)/12,$Z36*12,$M36*(1+$Z$1)^($Z36*3)),"FAILURE"))))))))))</f>
        <v>285.53910516273794</v>
      </c>
      <c r="BB36" s="159">
        <f>IF($F36=1,0,IF(AND($H36=1,BB$1&lt;=$Y36),$V36,IF(AND($H36=1,BB$1&gt;$Y36,BB$1&lt;=$Y36+$Z36),($T36*(1+$Z$1)^$Z36)/$Z36,IF(AND($H36=1,BB$1&gt;($Y36+$Z36),BB$1&lt;=($Y36+$Z36*2)),($T36*(1+$Z$1)^($Z36*2))/$Z36,IF(AND($H36=1,BB$1&gt;($Y36+$Z36*2),BB$1&lt;=($Y36+$Z36*3)),($T36*(1+$Z$1)^($Z36*3))/$Z36,IF(AND($H36=1,BB$1&gt;($Y36+$Z36*3),BB$1&lt;=($Y36+$Z36*4)),($T36*(1+$Z$1)^($Z36*4))/$Z36,IF(AND($G36=1,BB$1&lt;=$N36),0,IF(AND($G36=1,BB$1&gt;$N36,BB$1&lt;=($Y36+$Z36)),-1*PMT(VLOOKUP($P36,'9 - Finance Strategy Parameters'!$B$3:$C$6,2)/12,$Z36*12,$M36),IF(AND($G36=1,BB$1&gt;($Y36+$Z36),BB$1&lt;=($Y36+$Z36*2)),-1*PMT(VLOOKUP($P36,'9 - Finance Strategy Parameters'!$B$3:$C$6,2)/12,$Z36*12,$M36*(1+$Z$1)^($Z36*2)),IF(AND($G36=1,BB$1&gt;($Y36+$Z36*2),BB$1&lt;=($Y36+$Z36*3)),-1*PMT(VLOOKUP($P36,'9 - Finance Strategy Parameters'!$B$3:$C$6,2)/12,$Z36*12,$M36*(1+$Z$1)^($Z36*3)),"FAILURE"))))))))))</f>
        <v>285.53910516273794</v>
      </c>
      <c r="BC36" s="159">
        <f>IF($F36=1,0,IF(AND($H36=1,BC$1&lt;=$Y36),$V36,IF(AND($H36=1,BC$1&gt;$Y36,BC$1&lt;=$Y36+$Z36),($T36*(1+$Z$1)^$Z36)/$Z36,IF(AND($H36=1,BC$1&gt;($Y36+$Z36),BC$1&lt;=($Y36+$Z36*2)),($T36*(1+$Z$1)^($Z36*2))/$Z36,IF(AND($H36=1,BC$1&gt;($Y36+$Z36*2),BC$1&lt;=($Y36+$Z36*3)),($T36*(1+$Z$1)^($Z36*3))/$Z36,IF(AND($H36=1,BC$1&gt;($Y36+$Z36*3),BC$1&lt;=($Y36+$Z36*4)),($T36*(1+$Z$1)^($Z36*4))/$Z36,IF(AND($G36=1,BC$1&lt;=$N36),0,IF(AND($G36=1,BC$1&gt;$N36,BC$1&lt;=($Y36+$Z36)),-1*PMT(VLOOKUP($P36,'9 - Finance Strategy Parameters'!$B$3:$C$6,2)/12,$Z36*12,$M36),IF(AND($G36=1,BC$1&gt;($Y36+$Z36),BC$1&lt;=($Y36+$Z36*2)),-1*PMT(VLOOKUP($P36,'9 - Finance Strategy Parameters'!$B$3:$C$6,2)/12,$Z36*12,$M36*(1+$Z$1)^($Z36*2)),IF(AND($G36=1,BC$1&gt;($Y36+$Z36*2),BC$1&lt;=($Y36+$Z36*3)),-1*PMT(VLOOKUP($P36,'9 - Finance Strategy Parameters'!$B$3:$C$6,2)/12,$Z36*12,$M36*(1+$Z$1)^($Z36*3)),"FAILURE"))))))))))</f>
        <v>285.53910516273794</v>
      </c>
      <c r="BD36" s="159">
        <f>IF($F36=1,0,IF(AND($H36=1,BD$1&lt;=$Y36),$V36,IF(AND($H36=1,BD$1&gt;$Y36,BD$1&lt;=$Y36+$Z36),($T36*(1+$Z$1)^$Z36)/$Z36,IF(AND($H36=1,BD$1&gt;($Y36+$Z36),BD$1&lt;=($Y36+$Z36*2)),($T36*(1+$Z$1)^($Z36*2))/$Z36,IF(AND($H36=1,BD$1&gt;($Y36+$Z36*2),BD$1&lt;=($Y36+$Z36*3)),($T36*(1+$Z$1)^($Z36*3))/$Z36,IF(AND($H36=1,BD$1&gt;($Y36+$Z36*3),BD$1&lt;=($Y36+$Z36*4)),($T36*(1+$Z$1)^($Z36*4))/$Z36,IF(AND($G36=1,BD$1&lt;=$N36),0,IF(AND($G36=1,BD$1&gt;$N36,BD$1&lt;=($Y36+$Z36)),-1*PMT(VLOOKUP($P36,'9 - Finance Strategy Parameters'!$B$3:$C$6,2)/12,$Z36*12,$M36),IF(AND($G36=1,BD$1&gt;($Y36+$Z36),BD$1&lt;=($Y36+$Z36*2)),-1*PMT(VLOOKUP($P36,'9 - Finance Strategy Parameters'!$B$3:$C$6,2)/12,$Z36*12,$M36*(1+$Z$1)^($Z36*2)),IF(AND($G36=1,BD$1&gt;($Y36+$Z36*2),BD$1&lt;=($Y36+$Z36*3)),-1*PMT(VLOOKUP($P36,'9 - Finance Strategy Parameters'!$B$3:$C$6,2)/12,$Z36*12,$M36*(1+$Z$1)^($Z36*3)),"FAILURE"))))))))))</f>
        <v>285.53910516273794</v>
      </c>
      <c r="BE36" s="159">
        <f>IF($F36=1,0,IF(AND($H36=1,BE$1&lt;=$Y36),$V36,IF(AND($H36=1,BE$1&gt;$Y36,BE$1&lt;=$Y36+$Z36),($T36*(1+$Z$1)^$Z36)/$Z36,IF(AND($H36=1,BE$1&gt;($Y36+$Z36),BE$1&lt;=($Y36+$Z36*2)),($T36*(1+$Z$1)^($Z36*2))/$Z36,IF(AND($H36=1,BE$1&gt;($Y36+$Z36*2),BE$1&lt;=($Y36+$Z36*3)),($T36*(1+$Z$1)^($Z36*3))/$Z36,IF(AND($H36=1,BE$1&gt;($Y36+$Z36*3),BE$1&lt;=($Y36+$Z36*4)),($T36*(1+$Z$1)^($Z36*4))/$Z36,IF(AND($G36=1,BE$1&lt;=$N36),0,IF(AND($G36=1,BE$1&gt;$N36,BE$1&lt;=($Y36+$Z36)),-1*PMT(VLOOKUP($P36,'9 - Finance Strategy Parameters'!$B$3:$C$6,2)/12,$Z36*12,$M36),IF(AND($G36=1,BE$1&gt;($Y36+$Z36),BE$1&lt;=($Y36+$Z36*2)),-1*PMT(VLOOKUP($P36,'9 - Finance Strategy Parameters'!$B$3:$C$6,2)/12,$Z36*12,$M36*(1+$Z$1)^($Z36*2)),IF(AND($G36=1,BE$1&gt;($Y36+$Z36*2),BE$1&lt;=($Y36+$Z36*3)),-1*PMT(VLOOKUP($P36,'9 - Finance Strategy Parameters'!$B$3:$C$6,2)/12,$Z36*12,$M36*(1+$Z$1)^($Z36*3)),"FAILURE"))))))))))</f>
        <v>285.53910516273794</v>
      </c>
      <c r="BF36" s="159">
        <f>IF($F36=1,0,IF(AND($H36=1,BF$1&lt;=$Y36),$V36,IF(AND($H36=1,BF$1&gt;$Y36,BF$1&lt;=$Y36+$Z36),($T36*(1+$Z$1)^$Z36)/$Z36,IF(AND($H36=1,BF$1&gt;($Y36+$Z36),BF$1&lt;=($Y36+$Z36*2)),($T36*(1+$Z$1)^($Z36*2))/$Z36,IF(AND($H36=1,BF$1&gt;($Y36+$Z36*2),BF$1&lt;=($Y36+$Z36*3)),($T36*(1+$Z$1)^($Z36*3))/$Z36,IF(AND($H36=1,BF$1&gt;($Y36+$Z36*3),BF$1&lt;=($Y36+$Z36*4)),($T36*(1+$Z$1)^($Z36*4))/$Z36,IF(AND($G36=1,BF$1&lt;=$N36),0,IF(AND($G36=1,BF$1&gt;$N36,BF$1&lt;=($Y36+$Z36)),-1*PMT(VLOOKUP($P36,'9 - Finance Strategy Parameters'!$B$3:$C$6,2)/12,$Z36*12,$M36),IF(AND($G36=1,BF$1&gt;($Y36+$Z36),BF$1&lt;=($Y36+$Z36*2)),-1*PMT(VLOOKUP($P36,'9 - Finance Strategy Parameters'!$B$3:$C$6,2)/12,$Z36*12,$M36*(1+$Z$1)^($Z36*2)),IF(AND($G36=1,BF$1&gt;($Y36+$Z36*2),BF$1&lt;=($Y36+$Z36*3)),-1*PMT(VLOOKUP($P36,'9 - Finance Strategy Parameters'!$B$3:$C$6,2)/12,$Z36*12,$M36*(1+$Z$1)^($Z36*3)),"FAILURE"))))))))))</f>
        <v>285.53910516273794</v>
      </c>
      <c r="BG36" s="159">
        <f>IF($F36=1,0,IF(AND($H36=1,BG$1&lt;=$Y36),$V36,IF(AND($H36=1,BG$1&gt;$Y36,BG$1&lt;=$Y36+$Z36),($T36*(1+$Z$1)^$Z36)/$Z36,IF(AND($H36=1,BG$1&gt;($Y36+$Z36),BG$1&lt;=($Y36+$Z36*2)),($T36*(1+$Z$1)^($Z36*2))/$Z36,IF(AND($H36=1,BG$1&gt;($Y36+$Z36*2),BG$1&lt;=($Y36+$Z36*3)),($T36*(1+$Z$1)^($Z36*3))/$Z36,IF(AND($H36=1,BG$1&gt;($Y36+$Z36*3),BG$1&lt;=($Y36+$Z36*4)),($T36*(1+$Z$1)^($Z36*4))/$Z36,IF(AND($G36=1,BG$1&lt;=$N36),0,IF(AND($G36=1,BG$1&gt;$N36,BG$1&lt;=($Y36+$Z36)),-1*PMT(VLOOKUP($P36,'9 - Finance Strategy Parameters'!$B$3:$C$6,2)/12,$Z36*12,$M36),IF(AND($G36=1,BG$1&gt;($Y36+$Z36),BG$1&lt;=($Y36+$Z36*2)),-1*PMT(VLOOKUP($P36,'9 - Finance Strategy Parameters'!$B$3:$C$6,2)/12,$Z36*12,$M36*(1+$Z$1)^($Z36*2)),IF(AND($G36=1,BG$1&gt;($Y36+$Z36*2),BG$1&lt;=($Y36+$Z36*3)),-1*PMT(VLOOKUP($P36,'9 - Finance Strategy Parameters'!$B$3:$C$6,2)/12,$Z36*12,$M36*(1+$Z$1)^($Z36*3)),"FAILURE"))))))))))</f>
        <v>285.53910516273794</v>
      </c>
      <c r="BH36" s="159">
        <f>IF($F36=1,0,IF(AND($H36=1,BH$1&lt;=$Y36),$V36,IF(AND($H36=1,BH$1&gt;$Y36,BH$1&lt;=$Y36+$Z36),($T36*(1+$Z$1)^$Z36)/$Z36,IF(AND($H36=1,BH$1&gt;($Y36+$Z36),BH$1&lt;=($Y36+$Z36*2)),($T36*(1+$Z$1)^($Z36*2))/$Z36,IF(AND($H36=1,BH$1&gt;($Y36+$Z36*2),BH$1&lt;=($Y36+$Z36*3)),($T36*(1+$Z$1)^($Z36*3))/$Z36,IF(AND($H36=1,BH$1&gt;($Y36+$Z36*3),BH$1&lt;=($Y36+$Z36*4)),($T36*(1+$Z$1)^($Z36*4))/$Z36,IF(AND($G36=1,BH$1&lt;=$N36),0,IF(AND($G36=1,BH$1&gt;$N36,BH$1&lt;=($Y36+$Z36)),-1*PMT(VLOOKUP($P36,'9 - Finance Strategy Parameters'!$B$3:$C$6,2)/12,$Z36*12,$M36),IF(AND($G36=1,BH$1&gt;($Y36+$Z36),BH$1&lt;=($Y36+$Z36*2)),-1*PMT(VLOOKUP($P36,'9 - Finance Strategy Parameters'!$B$3:$C$6,2)/12,$Z36*12,$M36*(1+$Z$1)^($Z36*2)),IF(AND($G36=1,BH$1&gt;($Y36+$Z36*2),BH$1&lt;=($Y36+$Z36*3)),-1*PMT(VLOOKUP($P36,'9 - Finance Strategy Parameters'!$B$3:$C$6,2)/12,$Z36*12,$M36*(1+$Z$1)^($Z36*3)),"FAILURE"))))))))))</f>
        <v>285.53910516273794</v>
      </c>
      <c r="BI36" s="159">
        <f>IF($F36=1,0,IF(AND($H36=1,BI$1&lt;=$Y36),$V36,IF(AND($H36=1,BI$1&gt;$Y36,BI$1&lt;=$Y36+$Z36),($T36*(1+$Z$1)^$Z36)/$Z36,IF(AND($H36=1,BI$1&gt;($Y36+$Z36),BI$1&lt;=($Y36+$Z36*2)),($T36*(1+$Z$1)^($Z36*2))/$Z36,IF(AND($H36=1,BI$1&gt;($Y36+$Z36*2),BI$1&lt;=($Y36+$Z36*3)),($T36*(1+$Z$1)^($Z36*3))/$Z36,IF(AND($H36=1,BI$1&gt;($Y36+$Z36*3),BI$1&lt;=($Y36+$Z36*4)),($T36*(1+$Z$1)^($Z36*4))/$Z36,IF(AND($G36=1,BI$1&lt;=$N36),0,IF(AND($G36=1,BI$1&gt;$N36,BI$1&lt;=($Y36+$Z36)),-1*PMT(VLOOKUP($P36,'9 - Finance Strategy Parameters'!$B$3:$C$6,2)/12,$Z36*12,$M36),IF(AND($G36=1,BI$1&gt;($Y36+$Z36),BI$1&lt;=($Y36+$Z36*2)),-1*PMT(VLOOKUP($P36,'9 - Finance Strategy Parameters'!$B$3:$C$6,2)/12,$Z36*12,$M36*(1+$Z$1)^($Z36*2)),IF(AND($G36=1,BI$1&gt;($Y36+$Z36*2),BI$1&lt;=($Y36+$Z36*3)),-1*PMT(VLOOKUP($P36,'9 - Finance Strategy Parameters'!$B$3:$C$6,2)/12,$Z36*12,$M36*(1+$Z$1)^($Z36*3)),"FAILURE"))))))))))</f>
        <v>285.53910516273794</v>
      </c>
      <c r="BJ36" s="159">
        <f>IF($F36=1,0,IF(AND($H36=1,BJ$1&lt;=$Y36),$V36,IF(AND($H36=1,BJ$1&gt;$Y36,BJ$1&lt;=$Y36+$Z36),($T36*(1+$Z$1)^$Z36)/$Z36,IF(AND($H36=1,BJ$1&gt;($Y36+$Z36),BJ$1&lt;=($Y36+$Z36*2)),($T36*(1+$Z$1)^($Z36*2))/$Z36,IF(AND($H36=1,BJ$1&gt;($Y36+$Z36*2),BJ$1&lt;=($Y36+$Z36*3)),($T36*(1+$Z$1)^($Z36*3))/$Z36,IF(AND($H36=1,BJ$1&gt;($Y36+$Z36*3),BJ$1&lt;=($Y36+$Z36*4)),($T36*(1+$Z$1)^($Z36*4))/$Z36,IF(AND($G36=1,BJ$1&lt;=$N36),0,IF(AND($G36=1,BJ$1&gt;$N36,BJ$1&lt;=($Y36+$Z36)),-1*PMT(VLOOKUP($P36,'9 - Finance Strategy Parameters'!$B$3:$C$6,2)/12,$Z36*12,$M36),IF(AND($G36=1,BJ$1&gt;($Y36+$Z36),BJ$1&lt;=($Y36+$Z36*2)),-1*PMT(VLOOKUP($P36,'9 - Finance Strategy Parameters'!$B$3:$C$6,2)/12,$Z36*12,$M36*(1+$Z$1)^($Z36*2)),IF(AND($G36=1,BJ$1&gt;($Y36+$Z36*2),BJ$1&lt;=($Y36+$Z36*3)),-1*PMT(VLOOKUP($P36,'9 - Finance Strategy Parameters'!$B$3:$C$6,2)/12,$Z36*12,$M36*(1+$Z$1)^($Z36*3)),"FAILURE"))))))))))</f>
        <v>285.53910516273794</v>
      </c>
      <c r="BK36" s="159">
        <f>IF($F36=1,0,IF(AND($H36=1,BK$1&lt;=$Y36),$V36,IF(AND($H36=1,BK$1&gt;$Y36,BK$1&lt;=$Y36+$Z36),($T36*(1+$Z$1)^$Z36)/$Z36,IF(AND($H36=1,BK$1&gt;($Y36+$Z36),BK$1&lt;=($Y36+$Z36*2)),($T36*(1+$Z$1)^($Z36*2))/$Z36,IF(AND($H36=1,BK$1&gt;($Y36+$Z36*2),BK$1&lt;=($Y36+$Z36*3)),($T36*(1+$Z$1)^($Z36*3))/$Z36,IF(AND($H36=1,BK$1&gt;($Y36+$Z36*3),BK$1&lt;=($Y36+$Z36*4)),($T36*(1+$Z$1)^($Z36*4))/$Z36,IF(AND($G36=1,BK$1&lt;=$N36),0,IF(AND($G36=1,BK$1&gt;$N36,BK$1&lt;=($Y36+$Z36)),-1*PMT(VLOOKUP($P36,'9 - Finance Strategy Parameters'!$B$3:$C$6,2)/12,$Z36*12,$M36),IF(AND($G36=1,BK$1&gt;($Y36+$Z36),BK$1&lt;=($Y36+$Z36*2)),-1*PMT(VLOOKUP($P36,'9 - Finance Strategy Parameters'!$B$3:$C$6,2)/12,$Z36*12,$M36*(1+$Z$1)^($Z36*2)),IF(AND($G36=1,BK$1&gt;($Y36+$Z36*2),BK$1&lt;=($Y36+$Z36*3)),-1*PMT(VLOOKUP($P36,'9 - Finance Strategy Parameters'!$B$3:$C$6,2)/12,$Z36*12,$M36*(1+$Z$1)^($Z36*3)),"FAILURE"))))))))))</f>
        <v>285.53910516273794</v>
      </c>
      <c r="BL36" s="159">
        <f>IF($F36=1,0,IF(AND($H36=1,BL$1&lt;=$Y36),$V36,IF(AND($H36=1,BL$1&gt;$Y36,BL$1&lt;=$Y36+$Z36),($T36*(1+$Z$1)^$Z36)/$Z36,IF(AND($H36=1,BL$1&gt;($Y36+$Z36),BL$1&lt;=($Y36+$Z36*2)),($T36*(1+$Z$1)^($Z36*2))/$Z36,IF(AND($H36=1,BL$1&gt;($Y36+$Z36*2),BL$1&lt;=($Y36+$Z36*3)),($T36*(1+$Z$1)^($Z36*3))/$Z36,IF(AND($H36=1,BL$1&gt;($Y36+$Z36*3),BL$1&lt;=($Y36+$Z36*4)),($T36*(1+$Z$1)^($Z36*4))/$Z36,IF(AND($G36=1,BL$1&lt;=$N36),0,IF(AND($G36=1,BL$1&gt;$N36,BL$1&lt;=($Y36+$Z36)),-1*PMT(VLOOKUP($P36,'9 - Finance Strategy Parameters'!$B$3:$C$6,2)/12,$Z36*12,$M36),IF(AND($G36=1,BL$1&gt;($Y36+$Z36),BL$1&lt;=($Y36+$Z36*2)),-1*PMT(VLOOKUP($P36,'9 - Finance Strategy Parameters'!$B$3:$C$6,2)/12,$Z36*12,$M36*(1+$Z$1)^($Z36*2)),IF(AND($G36=1,BL$1&gt;($Y36+$Z36*2),BL$1&lt;=($Y36+$Z36*3)),-1*PMT(VLOOKUP($P36,'9 - Finance Strategy Parameters'!$B$3:$C$6,2)/12,$Z36*12,$M36*(1+$Z$1)^($Z36*3)),"FAILURE"))))))))))</f>
        <v>285.53910516273794</v>
      </c>
      <c r="BM36" s="159">
        <f>IF($F36=1,0,IF(AND($H36=1,BM$1&lt;=$Y36),$V36,IF(AND($H36=1,BM$1&gt;$Y36,BM$1&lt;=$Y36+$Z36),($T36*(1+$Z$1)^$Z36)/$Z36,IF(AND($H36=1,BM$1&gt;($Y36+$Z36),BM$1&lt;=($Y36+$Z36*2)),($T36*(1+$Z$1)^($Z36*2))/$Z36,IF(AND($H36=1,BM$1&gt;($Y36+$Z36*2),BM$1&lt;=($Y36+$Z36*3)),($T36*(1+$Z$1)^($Z36*3))/$Z36,IF(AND($H36=1,BM$1&gt;($Y36+$Z36*3),BM$1&lt;=($Y36+$Z36*4)),($T36*(1+$Z$1)^($Z36*4))/$Z36,IF(AND($G36=1,BM$1&lt;=$N36),0,IF(AND($G36=1,BM$1&gt;$N36,BM$1&lt;=($Y36+$Z36)),-1*PMT(VLOOKUP($P36,'9 - Finance Strategy Parameters'!$B$3:$C$6,2)/12,$Z36*12,$M36),IF(AND($G36=1,BM$1&gt;($Y36+$Z36),BM$1&lt;=($Y36+$Z36*2)),-1*PMT(VLOOKUP($P36,'9 - Finance Strategy Parameters'!$B$3:$C$6,2)/12,$Z36*12,$M36*(1+$Z$1)^($Z36*2)),IF(AND($G36=1,BM$1&gt;($Y36+$Z36*2),BM$1&lt;=($Y36+$Z36*3)),-1*PMT(VLOOKUP($P36,'9 - Finance Strategy Parameters'!$B$3:$C$6,2)/12,$Z36*12,$M36*(1+$Z$1)^($Z36*3)),"FAILURE"))))))))))</f>
        <v>285.53910516273794</v>
      </c>
      <c r="BN36" s="159">
        <f>IF($F36=1,0,IF(AND($H36=1,BN$1&lt;=$Y36),$V36,IF(AND($H36=1,BN$1&gt;$Y36,BN$1&lt;=$Y36+$Z36),($T36*(1+$Z$1)^$Z36)/$Z36,IF(AND($H36=1,BN$1&gt;($Y36+$Z36),BN$1&lt;=($Y36+$Z36*2)),($T36*(1+$Z$1)^($Z36*2))/$Z36,IF(AND($H36=1,BN$1&gt;($Y36+$Z36*2),BN$1&lt;=($Y36+$Z36*3)),($T36*(1+$Z$1)^($Z36*3))/$Z36,IF(AND($H36=1,BN$1&gt;($Y36+$Z36*3),BN$1&lt;=($Y36+$Z36*4)),($T36*(1+$Z$1)^($Z36*4))/$Z36,IF(AND($G36=1,BN$1&lt;=$N36),0,IF(AND($G36=1,BN$1&gt;$N36,BN$1&lt;=($Y36+$Z36)),-1*PMT(VLOOKUP($P36,'9 - Finance Strategy Parameters'!$B$3:$C$6,2)/12,$Z36*12,$M36),IF(AND($G36=1,BN$1&gt;($Y36+$Z36),BN$1&lt;=($Y36+$Z36*2)),-1*PMT(VLOOKUP($P36,'9 - Finance Strategy Parameters'!$B$3:$C$6,2)/12,$Z36*12,$M36*(1+$Z$1)^($Z36*2)),IF(AND($G36=1,BN$1&gt;($Y36+$Z36*2),BN$1&lt;=($Y36+$Z36*3)),-1*PMT(VLOOKUP($P36,'9 - Finance Strategy Parameters'!$B$3:$C$6,2)/12,$Z36*12,$M36*(1+$Z$1)^($Z36*3)),"FAILURE"))))))))))</f>
        <v>285.53910516273794</v>
      </c>
      <c r="BO36" s="159">
        <f>IF($F36=1,0,IF(AND($H36=1,BO$1&lt;=$Y36),$V36,IF(AND($H36=1,BO$1&gt;$Y36,BO$1&lt;=$Y36+$Z36),($T36*(1+$Z$1)^$Z36)/$Z36,IF(AND($H36=1,BO$1&gt;($Y36+$Z36),BO$1&lt;=($Y36+$Z36*2)),($T36*(1+$Z$1)^($Z36*2))/$Z36,IF(AND($H36=1,BO$1&gt;($Y36+$Z36*2),BO$1&lt;=($Y36+$Z36*3)),($T36*(1+$Z$1)^($Z36*3))/$Z36,IF(AND($H36=1,BO$1&gt;($Y36+$Z36*3),BO$1&lt;=($Y36+$Z36*4)),($T36*(1+$Z$1)^($Z36*4))/$Z36,IF(AND($G36=1,BO$1&lt;=$N36),0,IF(AND($G36=1,BO$1&gt;$N36,BO$1&lt;=($Y36+$Z36)),-1*PMT(VLOOKUP($P36,'9 - Finance Strategy Parameters'!$B$3:$C$6,2)/12,$Z36*12,$M36),IF(AND($G36=1,BO$1&gt;($Y36+$Z36),BO$1&lt;=($Y36+$Z36*2)),-1*PMT(VLOOKUP($P36,'9 - Finance Strategy Parameters'!$B$3:$C$6,2)/12,$Z36*12,$M36*(1+$Z$1)^($Z36*2)),IF(AND($G36=1,BO$1&gt;($Y36+$Z36*2),BO$1&lt;=($Y36+$Z36*3)),-1*PMT(VLOOKUP($P36,'9 - Finance Strategy Parameters'!$B$3:$C$6,2)/12,$Z36*12,$M36*(1+$Z$1)^($Z36*3)),"FAILURE"))))))))))</f>
        <v>285.53910516273794</v>
      </c>
      <c r="BP36" s="159">
        <f>IF($F36=1,0,IF(AND($H36=1,BP$1&lt;=$Y36),$V36,IF(AND($H36=1,BP$1&gt;$Y36,BP$1&lt;=$Y36+$Z36),($T36*(1+$Z$1)^$Z36)/$Z36,IF(AND($H36=1,BP$1&gt;($Y36+$Z36),BP$1&lt;=($Y36+$Z36*2)),($T36*(1+$Z$1)^($Z36*2))/$Z36,IF(AND($H36=1,BP$1&gt;($Y36+$Z36*2),BP$1&lt;=($Y36+$Z36*3)),($T36*(1+$Z$1)^($Z36*3))/$Z36,IF(AND($H36=1,BP$1&gt;($Y36+$Z36*3),BP$1&lt;=($Y36+$Z36*4)),($T36*(1+$Z$1)^($Z36*4))/$Z36,IF(AND($G36=1,BP$1&lt;=$N36),0,IF(AND($G36=1,BP$1&gt;$N36,BP$1&lt;=($Y36+$Z36)),-1*PMT(VLOOKUP($P36,'9 - Finance Strategy Parameters'!$B$3:$C$6,2)/12,$Z36*12,$M36),IF(AND($G36=1,BP$1&gt;($Y36+$Z36),BP$1&lt;=($Y36+$Z36*2)),-1*PMT(VLOOKUP($P36,'9 - Finance Strategy Parameters'!$B$3:$C$6,2)/12,$Z36*12,$M36*(1+$Z$1)^($Z36*2)),IF(AND($G36=1,BP$1&gt;($Y36+$Z36*2),BP$1&lt;=($Y36+$Z36*3)),-1*PMT(VLOOKUP($P36,'9 - Finance Strategy Parameters'!$B$3:$C$6,2)/12,$Z36*12,$M36*(1+$Z$1)^($Z36*3)),"FAILURE"))))))))))</f>
        <v>285.53910516273794</v>
      </c>
      <c r="BQ36" s="159">
        <f>IF($F36=1,0,IF(AND($H36=1,BQ$1&lt;=$Y36),$V36,IF(AND($H36=1,BQ$1&gt;$Y36,BQ$1&lt;=$Y36+$Z36),($T36*(1+$Z$1)^$Z36)/$Z36,IF(AND($H36=1,BQ$1&gt;($Y36+$Z36),BQ$1&lt;=($Y36+$Z36*2)),($T36*(1+$Z$1)^($Z36*2))/$Z36,IF(AND($H36=1,BQ$1&gt;($Y36+$Z36*2),BQ$1&lt;=($Y36+$Z36*3)),($T36*(1+$Z$1)^($Z36*3))/$Z36,IF(AND($H36=1,BQ$1&gt;($Y36+$Z36*3),BQ$1&lt;=($Y36+$Z36*4)),($T36*(1+$Z$1)^($Z36*4))/$Z36,IF(AND($G36=1,BQ$1&lt;=$N36),0,IF(AND($G36=1,BQ$1&gt;$N36,BQ$1&lt;=($Y36+$Z36)),-1*PMT(VLOOKUP($P36,'9 - Finance Strategy Parameters'!$B$3:$C$6,2)/12,$Z36*12,$M36),IF(AND($G36=1,BQ$1&gt;($Y36+$Z36),BQ$1&lt;=($Y36+$Z36*2)),-1*PMT(VLOOKUP($P36,'9 - Finance Strategy Parameters'!$B$3:$C$6,2)/12,$Z36*12,$M36*(1+$Z$1)^($Z36*2)),IF(AND($G36=1,BQ$1&gt;($Y36+$Z36*2),BQ$1&lt;=($Y36+$Z36*3)),-1*PMT(VLOOKUP($P36,'9 - Finance Strategy Parameters'!$B$3:$C$6,2)/12,$Z36*12,$M36*(1+$Z$1)^($Z36*3)),"FAILURE"))))))))))</f>
        <v>285.53910516273794</v>
      </c>
      <c r="BR36" s="159">
        <f>IF($F36=1,0,IF(AND($H36=1,BR$1&lt;=$Y36),$V36,IF(AND($H36=1,BR$1&gt;$Y36,BR$1&lt;=$Y36+$Z36),($T36*(1+$Z$1)^$Z36)/$Z36,IF(AND($H36=1,BR$1&gt;($Y36+$Z36),BR$1&lt;=($Y36+$Z36*2)),($T36*(1+$Z$1)^($Z36*2))/$Z36,IF(AND($H36=1,BR$1&gt;($Y36+$Z36*2),BR$1&lt;=($Y36+$Z36*3)),($T36*(1+$Z$1)^($Z36*3))/$Z36,IF(AND($H36=1,BR$1&gt;($Y36+$Z36*3),BR$1&lt;=($Y36+$Z36*4)),($T36*(1+$Z$1)^($Z36*4))/$Z36,IF(AND($G36=1,BR$1&lt;=$N36),0,IF(AND($G36=1,BR$1&gt;$N36,BR$1&lt;=($Y36+$Z36)),-1*PMT(VLOOKUP($P36,'9 - Finance Strategy Parameters'!$B$3:$C$6,2)/12,$Z36*12,$M36),IF(AND($G36=1,BR$1&gt;($Y36+$Z36),BR$1&lt;=($Y36+$Z36*2)),-1*PMT(VLOOKUP($P36,'9 - Finance Strategy Parameters'!$B$3:$C$6,2)/12,$Z36*12,$M36*(1+$Z$1)^($Z36*2)),IF(AND($G36=1,BR$1&gt;($Y36+$Z36*2),BR$1&lt;=($Y36+$Z36*3)),-1*PMT(VLOOKUP($P36,'9 - Finance Strategy Parameters'!$B$3:$C$6,2)/12,$Z36*12,$M36*(1+$Z$1)^($Z36*3)),"FAILURE"))))))))))</f>
        <v>285.53910516273794</v>
      </c>
      <c r="BS36" s="159">
        <f>IF($F36=1,0,IF(AND($H36=1,BS$1&lt;=$Y36),$V36,IF(AND($H36=1,BS$1&gt;$Y36,BS$1&lt;=$Y36+$Z36),($T36*(1+$Z$1)^$Z36)/$Z36,IF(AND($H36=1,BS$1&gt;($Y36+$Z36),BS$1&lt;=($Y36+$Z36*2)),($T36*(1+$Z$1)^($Z36*2))/$Z36,IF(AND($H36=1,BS$1&gt;($Y36+$Z36*2),BS$1&lt;=($Y36+$Z36*3)),($T36*(1+$Z$1)^($Z36*3))/$Z36,IF(AND($H36=1,BS$1&gt;($Y36+$Z36*3),BS$1&lt;=($Y36+$Z36*4)),($T36*(1+$Z$1)^($Z36*4))/$Z36,IF(AND($G36=1,BS$1&lt;=$N36),0,IF(AND($G36=1,BS$1&gt;$N36,BS$1&lt;=($Y36+$Z36)),-1*PMT(VLOOKUP($P36,'9 - Finance Strategy Parameters'!$B$3:$C$6,2)/12,$Z36*12,$M36),IF(AND($G36=1,BS$1&gt;($Y36+$Z36),BS$1&lt;=($Y36+$Z36*2)),-1*PMT(VLOOKUP($P36,'9 - Finance Strategy Parameters'!$B$3:$C$6,2)/12,$Z36*12,$M36*(1+$Z$1)^($Z36*2)),IF(AND($G36=1,BS$1&gt;($Y36+$Z36*2),BS$1&lt;=($Y36+$Z36*3)),-1*PMT(VLOOKUP($P36,'9 - Finance Strategy Parameters'!$B$3:$C$6,2)/12,$Z36*12,$M36*(1+$Z$1)^($Z36*3)),"FAILURE"))))))))))</f>
        <v>285.53910516273794</v>
      </c>
      <c r="BT36" s="159">
        <f>IF($F36=1,0,IF(AND($H36=1,BT$1&lt;=$Y36),$V36,IF(AND($H36=1,BT$1&gt;$Y36,BT$1&lt;=$Y36+$Z36),($T36*(1+$Z$1)^$Z36)/$Z36,IF(AND($H36=1,BT$1&gt;($Y36+$Z36),BT$1&lt;=($Y36+$Z36*2)),($T36*(1+$Z$1)^($Z36*2))/$Z36,IF(AND($H36=1,BT$1&gt;($Y36+$Z36*2),BT$1&lt;=($Y36+$Z36*3)),($T36*(1+$Z$1)^($Z36*3))/$Z36,IF(AND($H36=1,BT$1&gt;($Y36+$Z36*3),BT$1&lt;=($Y36+$Z36*4)),($T36*(1+$Z$1)^($Z36*4))/$Z36,IF(AND($G36=1,BT$1&lt;=$N36),0,IF(AND($G36=1,BT$1&gt;$N36,BT$1&lt;=($Y36+$Z36)),-1*PMT(VLOOKUP($P36,'9 - Finance Strategy Parameters'!$B$3:$C$6,2)/12,$Z36*12,$M36),IF(AND($G36=1,BT$1&gt;($Y36+$Z36),BT$1&lt;=($Y36+$Z36*2)),-1*PMT(VLOOKUP($P36,'9 - Finance Strategy Parameters'!$B$3:$C$6,2)/12,$Z36*12,$M36*(1+$Z$1)^($Z36*2)),IF(AND($G36=1,BT$1&gt;($Y36+$Z36*2),BT$1&lt;=($Y36+$Z36*3)),-1*PMT(VLOOKUP($P36,'9 - Finance Strategy Parameters'!$B$3:$C$6,2)/12,$Z36*12,$M36*(1+$Z$1)^($Z36*3)),"FAILURE"))))))))))</f>
        <v>285.53910516273794</v>
      </c>
    </row>
    <row r="37" spans="1:72" ht="30" x14ac:dyDescent="0.25">
      <c r="A37" s="10" t="s">
        <v>34</v>
      </c>
      <c r="B37" s="138">
        <f>INDEX('8-Choosing Asset Strategies'!$B$4:$B$101,MATCH('9 - Financing Strategy'!C37,'8-Choosing Asset Strategies'!$C$4:$C$101,0))</f>
        <v>1</v>
      </c>
      <c r="C37" s="28" t="s">
        <v>133</v>
      </c>
      <c r="D37" s="13" t="str">
        <f>IF(INDEX('8-Choosing Asset Strategies'!$CW$4:$CW$101,MATCH($C37,'8-Choosing Asset Strategies'!$C$4:$C$101,0))=0,"",INDEX('8-Choosing Asset Strategies'!$CW$4:$CW$101,MATCH(C37,'8-Choosing Asset Strategies'!$C$4:$C$101,0)))</f>
        <v>Should be upgraded to 4" line</v>
      </c>
      <c r="E37" s="27"/>
      <c r="F37" s="138"/>
      <c r="G37" s="138">
        <v>1</v>
      </c>
      <c r="H37" s="138"/>
      <c r="J37" s="143" t="str">
        <f>IF(F37=1,ROUND(INDEX('8-Choosing Asset Strategies'!$DL$4:$DL$101,MATCH($C37,'8-Choosing Asset Strategies'!$C$4:$C$101,0)),2),"")</f>
        <v/>
      </c>
      <c r="K37" s="12" t="str">
        <f>IF(F37=1,ROUND(INDEX('8-Choosing Asset Strategies'!$DC$4:$DC$101,MATCH($C37,'8-Choosing Asset Strategies'!$C$4:$C$101,0)),2),"")</f>
        <v/>
      </c>
      <c r="L37" s="12"/>
      <c r="M37" s="143">
        <f>IF(G37=1,ROUND(INDEX('8-Choosing Asset Strategies'!$DL$4:$DL$101,MATCH($C37,'8-Choosing Asset Strategies'!$C$4:$C$101,0)),2),"")</f>
        <v>110490.96</v>
      </c>
      <c r="N37" s="12">
        <f>IF(G37=1,ROUND(INDEX('8-Choosing Asset Strategies'!$DC$4:$DC$101,MATCH($C37,'8-Choosing Asset Strategies'!$C$4:$C$101,0)),2),"")</f>
        <v>20</v>
      </c>
      <c r="O37" s="12">
        <f>IF(G37="","",INDEX('9 - Finance Strategy Parameters'!$H$3:$H$9,MATCH(B37,'9 - Finance Strategy Parameters'!$F$3:$F$9,0)))</f>
        <v>20</v>
      </c>
      <c r="P37" s="12" t="s">
        <v>313</v>
      </c>
      <c r="Q37" s="144">
        <f>IFERROR((M37*INDEX('9 - Finance Strategy Parameters'!$C$3:$C$6,MATCH(P37,'9 - Finance Strategy Parameters'!$B$3:$B$6,0))/12*(1+INDEX('9 - Finance Strategy Parameters'!$C$3:$C$6,MATCH(P37,'9 - Finance Strategy Parameters'!$B$3:$B$6,0))/12)^(O37*12))/((1+INDEX('9 - Finance Strategy Parameters'!$C$3:$C$6,MATCH(P37,'9 - Finance Strategy Parameters'!$B$3:$B$6,0))/12)^(O37*12)-1),"")</f>
        <v>585.4947935790567</v>
      </c>
      <c r="R37" s="144">
        <f t="shared" si="3"/>
        <v>7025.9375229486805</v>
      </c>
      <c r="S37" s="12"/>
      <c r="T37" s="143" t="str">
        <f>IF(H37=1,ROUND(INDEX('8-Choosing Asset Strategies'!$DL$4:$DL$101,MATCH($C37,'8-Choosing Asset Strategies'!$C$4:$C$101,0)),2),"")</f>
        <v/>
      </c>
      <c r="U37" s="145" t="str">
        <f>IF(H37=1,ROUND(INDEX('8-Choosing Asset Strategies'!$DC$4:$DC$101,MATCH($C37,'8-Choosing Asset Strategies'!$C$4:$C$101,0)),2),"")</f>
        <v/>
      </c>
      <c r="V37" s="101" t="str">
        <f t="shared" si="1"/>
        <v/>
      </c>
      <c r="W37" s="155" t="str">
        <f t="shared" si="2"/>
        <v/>
      </c>
      <c r="Y37">
        <f>INDEX('8-Choosing Asset Strategies'!$DC$4:$DC$101,MATCH(C37,'8-Choosing Asset Strategies'!$C$4:$C$101,0))</f>
        <v>20</v>
      </c>
      <c r="Z37">
        <f>INDEX('8-Choosing Asset Strategies'!$DA$4:$DA$101,MATCH(C37,'8-Choosing Asset Strategies'!$C$4:$C$101,0))</f>
        <v>45</v>
      </c>
      <c r="AB37" s="159">
        <f>IF($F37=1,0,IF(AND($H37=1,AB$1&lt;=$Y37),$V37,IF(AND($H37=1,AB$1&gt;$Y37,AB$1&lt;=$Y37+$Z37),($T37*(1+$Z$1)^$Z37)/$Z37,IF(AND($H37=1,AB$1&gt;($Y37+$Z37),AB$1&lt;=($Y37+$Z37*2)),($T37*(1+$Z$1)^($Z37*2))/$Z37,IF(AND($H37=1,AB$1&gt;($Y37+$Z37*2),AB$1&lt;=($Y37+$Z37*3)),($T37*(1+$Z$1)^($Z37*3))/$Z37,IF(AND($H37=1,AB$1&gt;($Y37+$Z37*3),AB$1&lt;=($Y37+$Z37*4)),($T37*(1+$Z$1)^($Z37*4))/$Z37,IF(AND($G37=1,AB$1&lt;=$N37),0,IF(AND($G37=1,AB$1&gt;$N37,AB$1&lt;=($Y37+$Z37)),-1*PMT(VLOOKUP($P37,'9 - Finance Strategy Parameters'!$B$3:$C$6,2)/12,$Z37*12,$M37),IF(AND($G37=1,AB$1&gt;($Y37+$Z37),AB$1&lt;=($Y37+$Z37*2)),-1*PMT(VLOOKUP($P37,'9 - Finance Strategy Parameters'!$B$3:$C$6,2)/12,$Z37*12,$M37*(1+$Z$1)^($Z37*2)),IF(AND($G37=1,AB$1&gt;($Y37+$Z37*2),AB$1&lt;=($Y37+$Z37*3)),-1*PMT(VLOOKUP($P37,'9 - Finance Strategy Parameters'!$B$3:$C$6,2)/12,$Z37*12,$M37*(1+$Z$1)^($Z37*3)),"FAILURE"))))))))))</f>
        <v>0</v>
      </c>
      <c r="AC37" s="159">
        <f>IF($F37=1,0,IF(AND($H37=1,AC$1&lt;=$Y37),$V37,IF(AND($H37=1,AC$1&gt;$Y37,AC$1&lt;=$Y37+$Z37),($T37*(1+$Z$1)^$Z37)/$Z37,IF(AND($H37=1,AC$1&gt;($Y37+$Z37),AC$1&lt;=($Y37+$Z37*2)),($T37*(1+$Z$1)^($Z37*2))/$Z37,IF(AND($H37=1,AC$1&gt;($Y37+$Z37*2),AC$1&lt;=($Y37+$Z37*3)),($T37*(1+$Z$1)^($Z37*3))/$Z37,IF(AND($H37=1,AC$1&gt;($Y37+$Z37*3),AC$1&lt;=($Y37+$Z37*4)),($T37*(1+$Z$1)^($Z37*4))/$Z37,IF(AND($G37=1,AC$1&lt;=$N37),0,IF(AND($G37=1,AC$1&gt;$N37,AC$1&lt;=($Y37+$Z37)),-1*PMT(VLOOKUP($P37,'9 - Finance Strategy Parameters'!$B$3:$C$6,2)/12,$Z37*12,$M37),IF(AND($G37=1,AC$1&gt;($Y37+$Z37),AC$1&lt;=($Y37+$Z37*2)),-1*PMT(VLOOKUP($P37,'9 - Finance Strategy Parameters'!$B$3:$C$6,2)/12,$Z37*12,$M37*(1+$Z$1)^($Z37*2)),IF(AND($G37=1,AC$1&gt;($Y37+$Z37*2),AC$1&lt;=($Y37+$Z37*3)),-1*PMT(VLOOKUP($P37,'9 - Finance Strategy Parameters'!$B$3:$C$6,2)/12,$Z37*12,$M37*(1+$Z$1)^($Z37*3)),"FAILURE"))))))))))</f>
        <v>0</v>
      </c>
      <c r="AD37" s="159">
        <f>IF($F37=1,0,IF(AND($H37=1,AD$1&lt;=$Y37),$V37,IF(AND($H37=1,AD$1&gt;$Y37,AD$1&lt;=$Y37+$Z37),($T37*(1+$Z$1)^$Z37)/$Z37,IF(AND($H37=1,AD$1&gt;($Y37+$Z37),AD$1&lt;=($Y37+$Z37*2)),($T37*(1+$Z$1)^($Z37*2))/$Z37,IF(AND($H37=1,AD$1&gt;($Y37+$Z37*2),AD$1&lt;=($Y37+$Z37*3)),($T37*(1+$Z$1)^($Z37*3))/$Z37,IF(AND($H37=1,AD$1&gt;($Y37+$Z37*3),AD$1&lt;=($Y37+$Z37*4)),($T37*(1+$Z$1)^($Z37*4))/$Z37,IF(AND($G37=1,AD$1&lt;=$N37),0,IF(AND($G37=1,AD$1&gt;$N37,AD$1&lt;=($Y37+$Z37)),-1*PMT(VLOOKUP($P37,'9 - Finance Strategy Parameters'!$B$3:$C$6,2)/12,$Z37*12,$M37),IF(AND($G37=1,AD$1&gt;($Y37+$Z37),AD$1&lt;=($Y37+$Z37*2)),-1*PMT(VLOOKUP($P37,'9 - Finance Strategy Parameters'!$B$3:$C$6,2)/12,$Z37*12,$M37*(1+$Z$1)^($Z37*2)),IF(AND($G37=1,AD$1&gt;($Y37+$Z37*2),AD$1&lt;=($Y37+$Z37*3)),-1*PMT(VLOOKUP($P37,'9 - Finance Strategy Parameters'!$B$3:$C$6,2)/12,$Z37*12,$M37*(1+$Z$1)^($Z37*3)),"FAILURE"))))))))))</f>
        <v>0</v>
      </c>
      <c r="AE37" s="159">
        <f>IF($F37=1,0,IF(AND($H37=1,AE$1&lt;=$Y37),$V37,IF(AND($H37=1,AE$1&gt;$Y37,AE$1&lt;=$Y37+$Z37),($T37*(1+$Z$1)^$Z37)/$Z37,IF(AND($H37=1,AE$1&gt;($Y37+$Z37),AE$1&lt;=($Y37+$Z37*2)),($T37*(1+$Z$1)^($Z37*2))/$Z37,IF(AND($H37=1,AE$1&gt;($Y37+$Z37*2),AE$1&lt;=($Y37+$Z37*3)),($T37*(1+$Z$1)^($Z37*3))/$Z37,IF(AND($H37=1,AE$1&gt;($Y37+$Z37*3),AE$1&lt;=($Y37+$Z37*4)),($T37*(1+$Z$1)^($Z37*4))/$Z37,IF(AND($G37=1,AE$1&lt;=$N37),0,IF(AND($G37=1,AE$1&gt;$N37,AE$1&lt;=($Y37+$Z37)),-1*PMT(VLOOKUP($P37,'9 - Finance Strategy Parameters'!$B$3:$C$6,2)/12,$Z37*12,$M37),IF(AND($G37=1,AE$1&gt;($Y37+$Z37),AE$1&lt;=($Y37+$Z37*2)),-1*PMT(VLOOKUP($P37,'9 - Finance Strategy Parameters'!$B$3:$C$6,2)/12,$Z37*12,$M37*(1+$Z$1)^($Z37*2)),IF(AND($G37=1,AE$1&gt;($Y37+$Z37*2),AE$1&lt;=($Y37+$Z37*3)),-1*PMT(VLOOKUP($P37,'9 - Finance Strategy Parameters'!$B$3:$C$6,2)/12,$Z37*12,$M37*(1+$Z$1)^($Z37*3)),"FAILURE"))))))))))</f>
        <v>0</v>
      </c>
      <c r="AF37" s="159">
        <f>IF($F37=1,0,IF(AND($H37=1,AF$1&lt;=$Y37),$V37,IF(AND($H37=1,AF$1&gt;$Y37,AF$1&lt;=$Y37+$Z37),($T37*(1+$Z$1)^$Z37)/$Z37,IF(AND($H37=1,AF$1&gt;($Y37+$Z37),AF$1&lt;=($Y37+$Z37*2)),($T37*(1+$Z$1)^($Z37*2))/$Z37,IF(AND($H37=1,AF$1&gt;($Y37+$Z37*2),AF$1&lt;=($Y37+$Z37*3)),($T37*(1+$Z$1)^($Z37*3))/$Z37,IF(AND($H37=1,AF$1&gt;($Y37+$Z37*3),AF$1&lt;=($Y37+$Z37*4)),($T37*(1+$Z$1)^($Z37*4))/$Z37,IF(AND($G37=1,AF$1&lt;=$N37),0,IF(AND($G37=1,AF$1&gt;$N37,AF$1&lt;=($Y37+$Z37)),-1*PMT(VLOOKUP($P37,'9 - Finance Strategy Parameters'!$B$3:$C$6,2)/12,$Z37*12,$M37),IF(AND($G37=1,AF$1&gt;($Y37+$Z37),AF$1&lt;=($Y37+$Z37*2)),-1*PMT(VLOOKUP($P37,'9 - Finance Strategy Parameters'!$B$3:$C$6,2)/12,$Z37*12,$M37*(1+$Z$1)^($Z37*2)),IF(AND($G37=1,AF$1&gt;($Y37+$Z37*2),AF$1&lt;=($Y37+$Z37*3)),-1*PMT(VLOOKUP($P37,'9 - Finance Strategy Parameters'!$B$3:$C$6,2)/12,$Z37*12,$M37*(1+$Z$1)^($Z37*3)),"FAILURE"))))))))))</f>
        <v>0</v>
      </c>
      <c r="AG37" s="159">
        <f>IF($F37=1,0,IF(AND($H37=1,AG$1&lt;=$Y37),$V37,IF(AND($H37=1,AG$1&gt;$Y37,AG$1&lt;=$Y37+$Z37),($T37*(1+$Z$1)^$Z37)/$Z37,IF(AND($H37=1,AG$1&gt;($Y37+$Z37),AG$1&lt;=($Y37+$Z37*2)),($T37*(1+$Z$1)^($Z37*2))/$Z37,IF(AND($H37=1,AG$1&gt;($Y37+$Z37*2),AG$1&lt;=($Y37+$Z37*3)),($T37*(1+$Z$1)^($Z37*3))/$Z37,IF(AND($H37=1,AG$1&gt;($Y37+$Z37*3),AG$1&lt;=($Y37+$Z37*4)),($T37*(1+$Z$1)^($Z37*4))/$Z37,IF(AND($G37=1,AG$1&lt;=$N37),0,IF(AND($G37=1,AG$1&gt;$N37,AG$1&lt;=($Y37+$Z37)),-1*PMT(VLOOKUP($P37,'9 - Finance Strategy Parameters'!$B$3:$C$6,2)/12,$Z37*12,$M37),IF(AND($G37=1,AG$1&gt;($Y37+$Z37),AG$1&lt;=($Y37+$Z37*2)),-1*PMT(VLOOKUP($P37,'9 - Finance Strategy Parameters'!$B$3:$C$6,2)/12,$Z37*12,$M37*(1+$Z$1)^($Z37*2)),IF(AND($G37=1,AG$1&gt;($Y37+$Z37*2),AG$1&lt;=($Y37+$Z37*3)),-1*PMT(VLOOKUP($P37,'9 - Finance Strategy Parameters'!$B$3:$C$6,2)/12,$Z37*12,$M37*(1+$Z$1)^($Z37*3)),"FAILURE"))))))))))</f>
        <v>0</v>
      </c>
      <c r="AH37" s="159">
        <f>IF($F37=1,0,IF(AND($H37=1,AH$1&lt;=$Y37),$V37,IF(AND($H37=1,AH$1&gt;$Y37,AH$1&lt;=$Y37+$Z37),($T37*(1+$Z$1)^$Z37)/$Z37,IF(AND($H37=1,AH$1&gt;($Y37+$Z37),AH$1&lt;=($Y37+$Z37*2)),($T37*(1+$Z$1)^($Z37*2))/$Z37,IF(AND($H37=1,AH$1&gt;($Y37+$Z37*2),AH$1&lt;=($Y37+$Z37*3)),($T37*(1+$Z$1)^($Z37*3))/$Z37,IF(AND($H37=1,AH$1&gt;($Y37+$Z37*3),AH$1&lt;=($Y37+$Z37*4)),($T37*(1+$Z$1)^($Z37*4))/$Z37,IF(AND($G37=1,AH$1&lt;=$N37),0,IF(AND($G37=1,AH$1&gt;$N37,AH$1&lt;=($Y37+$Z37)),-1*PMT(VLOOKUP($P37,'9 - Finance Strategy Parameters'!$B$3:$C$6,2)/12,$Z37*12,$M37),IF(AND($G37=1,AH$1&gt;($Y37+$Z37),AH$1&lt;=($Y37+$Z37*2)),-1*PMT(VLOOKUP($P37,'9 - Finance Strategy Parameters'!$B$3:$C$6,2)/12,$Z37*12,$M37*(1+$Z$1)^($Z37*2)),IF(AND($G37=1,AH$1&gt;($Y37+$Z37*2),AH$1&lt;=($Y37+$Z37*3)),-1*PMT(VLOOKUP($P37,'9 - Finance Strategy Parameters'!$B$3:$C$6,2)/12,$Z37*12,$M37*(1+$Z$1)^($Z37*3)),"FAILURE"))))))))))</f>
        <v>0</v>
      </c>
      <c r="AI37" s="159">
        <f>IF($F37=1,0,IF(AND($H37=1,AI$1&lt;=$Y37),$V37,IF(AND($H37=1,AI$1&gt;$Y37,AI$1&lt;=$Y37+$Z37),($T37*(1+$Z$1)^$Z37)/$Z37,IF(AND($H37=1,AI$1&gt;($Y37+$Z37),AI$1&lt;=($Y37+$Z37*2)),($T37*(1+$Z$1)^($Z37*2))/$Z37,IF(AND($H37=1,AI$1&gt;($Y37+$Z37*2),AI$1&lt;=($Y37+$Z37*3)),($T37*(1+$Z$1)^($Z37*3))/$Z37,IF(AND($H37=1,AI$1&gt;($Y37+$Z37*3),AI$1&lt;=($Y37+$Z37*4)),($T37*(1+$Z$1)^($Z37*4))/$Z37,IF(AND($G37=1,AI$1&lt;=$N37),0,IF(AND($G37=1,AI$1&gt;$N37,AI$1&lt;=($Y37+$Z37)),-1*PMT(VLOOKUP($P37,'9 - Finance Strategy Parameters'!$B$3:$C$6,2)/12,$Z37*12,$M37),IF(AND($G37=1,AI$1&gt;($Y37+$Z37),AI$1&lt;=($Y37+$Z37*2)),-1*PMT(VLOOKUP($P37,'9 - Finance Strategy Parameters'!$B$3:$C$6,2)/12,$Z37*12,$M37*(1+$Z$1)^($Z37*2)),IF(AND($G37=1,AI$1&gt;($Y37+$Z37*2),AI$1&lt;=($Y37+$Z37*3)),-1*PMT(VLOOKUP($P37,'9 - Finance Strategy Parameters'!$B$3:$C$6,2)/12,$Z37*12,$M37*(1+$Z$1)^($Z37*3)),"FAILURE"))))))))))</f>
        <v>0</v>
      </c>
      <c r="AJ37" s="159">
        <f>IF($F37=1,0,IF(AND($H37=1,AJ$1&lt;=$Y37),$V37,IF(AND($H37=1,AJ$1&gt;$Y37,AJ$1&lt;=$Y37+$Z37),($T37*(1+$Z$1)^$Z37)/$Z37,IF(AND($H37=1,AJ$1&gt;($Y37+$Z37),AJ$1&lt;=($Y37+$Z37*2)),($T37*(1+$Z$1)^($Z37*2))/$Z37,IF(AND($H37=1,AJ$1&gt;($Y37+$Z37*2),AJ$1&lt;=($Y37+$Z37*3)),($T37*(1+$Z$1)^($Z37*3))/$Z37,IF(AND($H37=1,AJ$1&gt;($Y37+$Z37*3),AJ$1&lt;=($Y37+$Z37*4)),($T37*(1+$Z$1)^($Z37*4))/$Z37,IF(AND($G37=1,AJ$1&lt;=$N37),0,IF(AND($G37=1,AJ$1&gt;$N37,AJ$1&lt;=($Y37+$Z37)),-1*PMT(VLOOKUP($P37,'9 - Finance Strategy Parameters'!$B$3:$C$6,2)/12,$Z37*12,$M37),IF(AND($G37=1,AJ$1&gt;($Y37+$Z37),AJ$1&lt;=($Y37+$Z37*2)),-1*PMT(VLOOKUP($P37,'9 - Finance Strategy Parameters'!$B$3:$C$6,2)/12,$Z37*12,$M37*(1+$Z$1)^($Z37*2)),IF(AND($G37=1,AJ$1&gt;($Y37+$Z37*2),AJ$1&lt;=($Y37+$Z37*3)),-1*PMT(VLOOKUP($P37,'9 - Finance Strategy Parameters'!$B$3:$C$6,2)/12,$Z37*12,$M37*(1+$Z$1)^($Z37*3)),"FAILURE"))))))))))</f>
        <v>0</v>
      </c>
      <c r="AK37" s="159">
        <f>IF($F37=1,0,IF(AND($H37=1,AK$1&lt;=$Y37),$V37,IF(AND($H37=1,AK$1&gt;$Y37,AK$1&lt;=$Y37+$Z37),($T37*(1+$Z$1)^$Z37)/$Z37,IF(AND($H37=1,AK$1&gt;($Y37+$Z37),AK$1&lt;=($Y37+$Z37*2)),($T37*(1+$Z$1)^($Z37*2))/$Z37,IF(AND($H37=1,AK$1&gt;($Y37+$Z37*2),AK$1&lt;=($Y37+$Z37*3)),($T37*(1+$Z$1)^($Z37*3))/$Z37,IF(AND($H37=1,AK$1&gt;($Y37+$Z37*3),AK$1&lt;=($Y37+$Z37*4)),($T37*(1+$Z$1)^($Z37*4))/$Z37,IF(AND($G37=1,AK$1&lt;=$N37),0,IF(AND($G37=1,AK$1&gt;$N37,AK$1&lt;=($Y37+$Z37)),-1*PMT(VLOOKUP($P37,'9 - Finance Strategy Parameters'!$B$3:$C$6,2)/12,$Z37*12,$M37),IF(AND($G37=1,AK$1&gt;($Y37+$Z37),AK$1&lt;=($Y37+$Z37*2)),-1*PMT(VLOOKUP($P37,'9 - Finance Strategy Parameters'!$B$3:$C$6,2)/12,$Z37*12,$M37*(1+$Z$1)^($Z37*2)),IF(AND($G37=1,AK$1&gt;($Y37+$Z37*2),AK$1&lt;=($Y37+$Z37*3)),-1*PMT(VLOOKUP($P37,'9 - Finance Strategy Parameters'!$B$3:$C$6,2)/12,$Z37*12,$M37*(1+$Z$1)^($Z37*3)),"FAILURE"))))))))))</f>
        <v>0</v>
      </c>
      <c r="AL37" s="159">
        <f>IF($F37=1,0,IF(AND($H37=1,AL$1&lt;=$Y37),$V37,IF(AND($H37=1,AL$1&gt;$Y37,AL$1&lt;=$Y37+$Z37),($T37*(1+$Z$1)^$Z37)/$Z37,IF(AND($H37=1,AL$1&gt;($Y37+$Z37),AL$1&lt;=($Y37+$Z37*2)),($T37*(1+$Z$1)^($Z37*2))/$Z37,IF(AND($H37=1,AL$1&gt;($Y37+$Z37*2),AL$1&lt;=($Y37+$Z37*3)),($T37*(1+$Z$1)^($Z37*3))/$Z37,IF(AND($H37=1,AL$1&gt;($Y37+$Z37*3),AL$1&lt;=($Y37+$Z37*4)),($T37*(1+$Z$1)^($Z37*4))/$Z37,IF(AND($G37=1,AL$1&lt;=$N37),0,IF(AND($G37=1,AL$1&gt;$N37,AL$1&lt;=($Y37+$Z37)),-1*PMT(VLOOKUP($P37,'9 - Finance Strategy Parameters'!$B$3:$C$6,2)/12,$Z37*12,$M37),IF(AND($G37=1,AL$1&gt;($Y37+$Z37),AL$1&lt;=($Y37+$Z37*2)),-1*PMT(VLOOKUP($P37,'9 - Finance Strategy Parameters'!$B$3:$C$6,2)/12,$Z37*12,$M37*(1+$Z$1)^($Z37*2)),IF(AND($G37=1,AL$1&gt;($Y37+$Z37*2),AL$1&lt;=($Y37+$Z37*3)),-1*PMT(VLOOKUP($P37,'9 - Finance Strategy Parameters'!$B$3:$C$6,2)/12,$Z37*12,$M37*(1+$Z$1)^($Z37*3)),"FAILURE"))))))))))</f>
        <v>0</v>
      </c>
      <c r="AM37" s="159">
        <f>IF($F37=1,0,IF(AND($H37=1,AM$1&lt;=$Y37),$V37,IF(AND($H37=1,AM$1&gt;$Y37,AM$1&lt;=$Y37+$Z37),($T37*(1+$Z$1)^$Z37)/$Z37,IF(AND($H37=1,AM$1&gt;($Y37+$Z37),AM$1&lt;=($Y37+$Z37*2)),($T37*(1+$Z$1)^($Z37*2))/$Z37,IF(AND($H37=1,AM$1&gt;($Y37+$Z37*2),AM$1&lt;=($Y37+$Z37*3)),($T37*(1+$Z$1)^($Z37*3))/$Z37,IF(AND($H37=1,AM$1&gt;($Y37+$Z37*3),AM$1&lt;=($Y37+$Z37*4)),($T37*(1+$Z$1)^($Z37*4))/$Z37,IF(AND($G37=1,AM$1&lt;=$N37),0,IF(AND($G37=1,AM$1&gt;$N37,AM$1&lt;=($Y37+$Z37)),-1*PMT(VLOOKUP($P37,'9 - Finance Strategy Parameters'!$B$3:$C$6,2)/12,$Z37*12,$M37),IF(AND($G37=1,AM$1&gt;($Y37+$Z37),AM$1&lt;=($Y37+$Z37*2)),-1*PMT(VLOOKUP($P37,'9 - Finance Strategy Parameters'!$B$3:$C$6,2)/12,$Z37*12,$M37*(1+$Z$1)^($Z37*2)),IF(AND($G37=1,AM$1&gt;($Y37+$Z37*2),AM$1&lt;=($Y37+$Z37*3)),-1*PMT(VLOOKUP($P37,'9 - Finance Strategy Parameters'!$B$3:$C$6,2)/12,$Z37*12,$M37*(1+$Z$1)^($Z37*3)),"FAILURE"))))))))))</f>
        <v>0</v>
      </c>
      <c r="AN37" s="159">
        <f>IF($F37=1,0,IF(AND($H37=1,AN$1&lt;=$Y37),$V37,IF(AND($H37=1,AN$1&gt;$Y37,AN$1&lt;=$Y37+$Z37),($T37*(1+$Z$1)^$Z37)/$Z37,IF(AND($H37=1,AN$1&gt;($Y37+$Z37),AN$1&lt;=($Y37+$Z37*2)),($T37*(1+$Z$1)^($Z37*2))/$Z37,IF(AND($H37=1,AN$1&gt;($Y37+$Z37*2),AN$1&lt;=($Y37+$Z37*3)),($T37*(1+$Z$1)^($Z37*3))/$Z37,IF(AND($H37=1,AN$1&gt;($Y37+$Z37*3),AN$1&lt;=($Y37+$Z37*4)),($T37*(1+$Z$1)^($Z37*4))/$Z37,IF(AND($G37=1,AN$1&lt;=$N37),0,IF(AND($G37=1,AN$1&gt;$N37,AN$1&lt;=($Y37+$Z37)),-1*PMT(VLOOKUP($P37,'9 - Finance Strategy Parameters'!$B$3:$C$6,2)/12,$Z37*12,$M37),IF(AND($G37=1,AN$1&gt;($Y37+$Z37),AN$1&lt;=($Y37+$Z37*2)),-1*PMT(VLOOKUP($P37,'9 - Finance Strategy Parameters'!$B$3:$C$6,2)/12,$Z37*12,$M37*(1+$Z$1)^($Z37*2)),IF(AND($G37=1,AN$1&gt;($Y37+$Z37*2),AN$1&lt;=($Y37+$Z37*3)),-1*PMT(VLOOKUP($P37,'9 - Finance Strategy Parameters'!$B$3:$C$6,2)/12,$Z37*12,$M37*(1+$Z$1)^($Z37*3)),"FAILURE"))))))))))</f>
        <v>0</v>
      </c>
      <c r="AO37" s="159">
        <f>IF($F37=1,0,IF(AND($H37=1,AO$1&lt;=$Y37),$V37,IF(AND($H37=1,AO$1&gt;$Y37,AO$1&lt;=$Y37+$Z37),($T37*(1+$Z$1)^$Z37)/$Z37,IF(AND($H37=1,AO$1&gt;($Y37+$Z37),AO$1&lt;=($Y37+$Z37*2)),($T37*(1+$Z$1)^($Z37*2))/$Z37,IF(AND($H37=1,AO$1&gt;($Y37+$Z37*2),AO$1&lt;=($Y37+$Z37*3)),($T37*(1+$Z$1)^($Z37*3))/$Z37,IF(AND($H37=1,AO$1&gt;($Y37+$Z37*3),AO$1&lt;=($Y37+$Z37*4)),($T37*(1+$Z$1)^($Z37*4))/$Z37,IF(AND($G37=1,AO$1&lt;=$N37),0,IF(AND($G37=1,AO$1&gt;$N37,AO$1&lt;=($Y37+$Z37)),-1*PMT(VLOOKUP($P37,'9 - Finance Strategy Parameters'!$B$3:$C$6,2)/12,$Z37*12,$M37),IF(AND($G37=1,AO$1&gt;($Y37+$Z37),AO$1&lt;=($Y37+$Z37*2)),-1*PMT(VLOOKUP($P37,'9 - Finance Strategy Parameters'!$B$3:$C$6,2)/12,$Z37*12,$M37*(1+$Z$1)^($Z37*2)),IF(AND($G37=1,AO$1&gt;($Y37+$Z37*2),AO$1&lt;=($Y37+$Z37*3)),-1*PMT(VLOOKUP($P37,'9 - Finance Strategy Parameters'!$B$3:$C$6,2)/12,$Z37*12,$M37*(1+$Z$1)^($Z37*3)),"FAILURE"))))))))))</f>
        <v>0</v>
      </c>
      <c r="AP37" s="159">
        <f>IF($F37=1,0,IF(AND($H37=1,AP$1&lt;=$Y37),$V37,IF(AND($H37=1,AP$1&gt;$Y37,AP$1&lt;=$Y37+$Z37),($T37*(1+$Z$1)^$Z37)/$Z37,IF(AND($H37=1,AP$1&gt;($Y37+$Z37),AP$1&lt;=($Y37+$Z37*2)),($T37*(1+$Z$1)^($Z37*2))/$Z37,IF(AND($H37=1,AP$1&gt;($Y37+$Z37*2),AP$1&lt;=($Y37+$Z37*3)),($T37*(1+$Z$1)^($Z37*3))/$Z37,IF(AND($H37=1,AP$1&gt;($Y37+$Z37*3),AP$1&lt;=($Y37+$Z37*4)),($T37*(1+$Z$1)^($Z37*4))/$Z37,IF(AND($G37=1,AP$1&lt;=$N37),0,IF(AND($G37=1,AP$1&gt;$N37,AP$1&lt;=($Y37+$Z37)),-1*PMT(VLOOKUP($P37,'9 - Finance Strategy Parameters'!$B$3:$C$6,2)/12,$Z37*12,$M37),IF(AND($G37=1,AP$1&gt;($Y37+$Z37),AP$1&lt;=($Y37+$Z37*2)),-1*PMT(VLOOKUP($P37,'9 - Finance Strategy Parameters'!$B$3:$C$6,2)/12,$Z37*12,$M37*(1+$Z$1)^($Z37*2)),IF(AND($G37=1,AP$1&gt;($Y37+$Z37*2),AP$1&lt;=($Y37+$Z37*3)),-1*PMT(VLOOKUP($P37,'9 - Finance Strategy Parameters'!$B$3:$C$6,2)/12,$Z37*12,$M37*(1+$Z$1)^($Z37*3)),"FAILURE"))))))))))</f>
        <v>0</v>
      </c>
      <c r="AQ37" s="159">
        <f>IF($F37=1,0,IF(AND($H37=1,AQ$1&lt;=$Y37),$V37,IF(AND($H37=1,AQ$1&gt;$Y37,AQ$1&lt;=$Y37+$Z37),($T37*(1+$Z$1)^$Z37)/$Z37,IF(AND($H37=1,AQ$1&gt;($Y37+$Z37),AQ$1&lt;=($Y37+$Z37*2)),($T37*(1+$Z$1)^($Z37*2))/$Z37,IF(AND($H37=1,AQ$1&gt;($Y37+$Z37*2),AQ$1&lt;=($Y37+$Z37*3)),($T37*(1+$Z$1)^($Z37*3))/$Z37,IF(AND($H37=1,AQ$1&gt;($Y37+$Z37*3),AQ$1&lt;=($Y37+$Z37*4)),($T37*(1+$Z$1)^($Z37*4))/$Z37,IF(AND($G37=1,AQ$1&lt;=$N37),0,IF(AND($G37=1,AQ$1&gt;$N37,AQ$1&lt;=($Y37+$Z37)),-1*PMT(VLOOKUP($P37,'9 - Finance Strategy Parameters'!$B$3:$C$6,2)/12,$Z37*12,$M37),IF(AND($G37=1,AQ$1&gt;($Y37+$Z37),AQ$1&lt;=($Y37+$Z37*2)),-1*PMT(VLOOKUP($P37,'9 - Finance Strategy Parameters'!$B$3:$C$6,2)/12,$Z37*12,$M37*(1+$Z$1)^($Z37*2)),IF(AND($G37=1,AQ$1&gt;($Y37+$Z37*2),AQ$1&lt;=($Y37+$Z37*3)),-1*PMT(VLOOKUP($P37,'9 - Finance Strategy Parameters'!$B$3:$C$6,2)/12,$Z37*12,$M37*(1+$Z$1)^($Z37*3)),"FAILURE"))))))))))</f>
        <v>0</v>
      </c>
      <c r="AR37" s="159">
        <f>IF($F37=1,0,IF(AND($H37=1,AR$1&lt;=$Y37),$V37,IF(AND($H37=1,AR$1&gt;$Y37,AR$1&lt;=$Y37+$Z37),($T37*(1+$Z$1)^$Z37)/$Z37,IF(AND($H37=1,AR$1&gt;($Y37+$Z37),AR$1&lt;=($Y37+$Z37*2)),($T37*(1+$Z$1)^($Z37*2))/$Z37,IF(AND($H37=1,AR$1&gt;($Y37+$Z37*2),AR$1&lt;=($Y37+$Z37*3)),($T37*(1+$Z$1)^($Z37*3))/$Z37,IF(AND($H37=1,AR$1&gt;($Y37+$Z37*3),AR$1&lt;=($Y37+$Z37*4)),($T37*(1+$Z$1)^($Z37*4))/$Z37,IF(AND($G37=1,AR$1&lt;=$N37),0,IF(AND($G37=1,AR$1&gt;$N37,AR$1&lt;=($Y37+$Z37)),-1*PMT(VLOOKUP($P37,'9 - Finance Strategy Parameters'!$B$3:$C$6,2)/12,$Z37*12,$M37),IF(AND($G37=1,AR$1&gt;($Y37+$Z37),AR$1&lt;=($Y37+$Z37*2)),-1*PMT(VLOOKUP($P37,'9 - Finance Strategy Parameters'!$B$3:$C$6,2)/12,$Z37*12,$M37*(1+$Z$1)^($Z37*2)),IF(AND($G37=1,AR$1&gt;($Y37+$Z37*2),AR$1&lt;=($Y37+$Z37*3)),-1*PMT(VLOOKUP($P37,'9 - Finance Strategy Parameters'!$B$3:$C$6,2)/12,$Z37*12,$M37*(1+$Z$1)^($Z37*3)),"FAILURE"))))))))))</f>
        <v>0</v>
      </c>
      <c r="AS37" s="159">
        <f>IF($F37=1,0,IF(AND($H37=1,AS$1&lt;=$Y37),$V37,IF(AND($H37=1,AS$1&gt;$Y37,AS$1&lt;=$Y37+$Z37),($T37*(1+$Z$1)^$Z37)/$Z37,IF(AND($H37=1,AS$1&gt;($Y37+$Z37),AS$1&lt;=($Y37+$Z37*2)),($T37*(1+$Z$1)^($Z37*2))/$Z37,IF(AND($H37=1,AS$1&gt;($Y37+$Z37*2),AS$1&lt;=($Y37+$Z37*3)),($T37*(1+$Z$1)^($Z37*3))/$Z37,IF(AND($H37=1,AS$1&gt;($Y37+$Z37*3),AS$1&lt;=($Y37+$Z37*4)),($T37*(1+$Z$1)^($Z37*4))/$Z37,IF(AND($G37=1,AS$1&lt;=$N37),0,IF(AND($G37=1,AS$1&gt;$N37,AS$1&lt;=($Y37+$Z37)),-1*PMT(VLOOKUP($P37,'9 - Finance Strategy Parameters'!$B$3:$C$6,2)/12,$Z37*12,$M37),IF(AND($G37=1,AS$1&gt;($Y37+$Z37),AS$1&lt;=($Y37+$Z37*2)),-1*PMT(VLOOKUP($P37,'9 - Finance Strategy Parameters'!$B$3:$C$6,2)/12,$Z37*12,$M37*(1+$Z$1)^($Z37*2)),IF(AND($G37=1,AS$1&gt;($Y37+$Z37*2),AS$1&lt;=($Y37+$Z37*3)),-1*PMT(VLOOKUP($P37,'9 - Finance Strategy Parameters'!$B$3:$C$6,2)/12,$Z37*12,$M37*(1+$Z$1)^($Z37*3)),"FAILURE"))))))))))</f>
        <v>0</v>
      </c>
      <c r="AT37" s="159">
        <f>IF($F37=1,0,IF(AND($H37=1,AT$1&lt;=$Y37),$V37,IF(AND($H37=1,AT$1&gt;$Y37,AT$1&lt;=$Y37+$Z37),($T37*(1+$Z$1)^$Z37)/$Z37,IF(AND($H37=1,AT$1&gt;($Y37+$Z37),AT$1&lt;=($Y37+$Z37*2)),($T37*(1+$Z$1)^($Z37*2))/$Z37,IF(AND($H37=1,AT$1&gt;($Y37+$Z37*2),AT$1&lt;=($Y37+$Z37*3)),($T37*(1+$Z$1)^($Z37*3))/$Z37,IF(AND($H37=1,AT$1&gt;($Y37+$Z37*3),AT$1&lt;=($Y37+$Z37*4)),($T37*(1+$Z$1)^($Z37*4))/$Z37,IF(AND($G37=1,AT$1&lt;=$N37),0,IF(AND($G37=1,AT$1&gt;$N37,AT$1&lt;=($Y37+$Z37)),-1*PMT(VLOOKUP($P37,'9 - Finance Strategy Parameters'!$B$3:$C$6,2)/12,$Z37*12,$M37),IF(AND($G37=1,AT$1&gt;($Y37+$Z37),AT$1&lt;=($Y37+$Z37*2)),-1*PMT(VLOOKUP($P37,'9 - Finance Strategy Parameters'!$B$3:$C$6,2)/12,$Z37*12,$M37*(1+$Z$1)^($Z37*2)),IF(AND($G37=1,AT$1&gt;($Y37+$Z37*2),AT$1&lt;=($Y37+$Z37*3)),-1*PMT(VLOOKUP($P37,'9 - Finance Strategy Parameters'!$B$3:$C$6,2)/12,$Z37*12,$M37*(1+$Z$1)^($Z37*3)),"FAILURE"))))))))))</f>
        <v>0</v>
      </c>
      <c r="AU37" s="159">
        <f>IF($F37=1,0,IF(AND($H37=1,AU$1&lt;=$Y37),$V37,IF(AND($H37=1,AU$1&gt;$Y37,AU$1&lt;=$Y37+$Z37),($T37*(1+$Z$1)^$Z37)/$Z37,IF(AND($H37=1,AU$1&gt;($Y37+$Z37),AU$1&lt;=($Y37+$Z37*2)),($T37*(1+$Z$1)^($Z37*2))/$Z37,IF(AND($H37=1,AU$1&gt;($Y37+$Z37*2),AU$1&lt;=($Y37+$Z37*3)),($T37*(1+$Z$1)^($Z37*3))/$Z37,IF(AND($H37=1,AU$1&gt;($Y37+$Z37*3),AU$1&lt;=($Y37+$Z37*4)),($T37*(1+$Z$1)^($Z37*4))/$Z37,IF(AND($G37=1,AU$1&lt;=$N37),0,IF(AND($G37=1,AU$1&gt;$N37,AU$1&lt;=($Y37+$Z37)),-1*PMT(VLOOKUP($P37,'9 - Finance Strategy Parameters'!$B$3:$C$6,2)/12,$Z37*12,$M37),IF(AND($G37=1,AU$1&gt;($Y37+$Z37),AU$1&lt;=($Y37+$Z37*2)),-1*PMT(VLOOKUP($P37,'9 - Finance Strategy Parameters'!$B$3:$C$6,2)/12,$Z37*12,$M37*(1+$Z$1)^($Z37*2)),IF(AND($G37=1,AU$1&gt;($Y37+$Z37*2),AU$1&lt;=($Y37+$Z37*3)),-1*PMT(VLOOKUP($P37,'9 - Finance Strategy Parameters'!$B$3:$C$6,2)/12,$Z37*12,$M37*(1+$Z$1)^($Z37*3)),"FAILURE"))))))))))</f>
        <v>0</v>
      </c>
      <c r="AV37" s="159">
        <f>IF($F37=1,0,IF(AND($H37=1,AV$1&lt;=$Y37),$V37,IF(AND($H37=1,AV$1&gt;$Y37,AV$1&lt;=$Y37+$Z37),($T37*(1+$Z$1)^$Z37)/$Z37,IF(AND($H37=1,AV$1&gt;($Y37+$Z37),AV$1&lt;=($Y37+$Z37*2)),($T37*(1+$Z$1)^($Z37*2))/$Z37,IF(AND($H37=1,AV$1&gt;($Y37+$Z37*2),AV$1&lt;=($Y37+$Z37*3)),($T37*(1+$Z$1)^($Z37*3))/$Z37,IF(AND($H37=1,AV$1&gt;($Y37+$Z37*3),AV$1&lt;=($Y37+$Z37*4)),($T37*(1+$Z$1)^($Z37*4))/$Z37,IF(AND($G37=1,AV$1&lt;=$N37),0,IF(AND($G37=1,AV$1&gt;$N37,AV$1&lt;=($Y37+$Z37)),-1*PMT(VLOOKUP($P37,'9 - Finance Strategy Parameters'!$B$3:$C$6,2)/12,$Z37*12,$M37),IF(AND($G37=1,AV$1&gt;($Y37+$Z37),AV$1&lt;=($Y37+$Z37*2)),-1*PMT(VLOOKUP($P37,'9 - Finance Strategy Parameters'!$B$3:$C$6,2)/12,$Z37*12,$M37*(1+$Z$1)^($Z37*2)),IF(AND($G37=1,AV$1&gt;($Y37+$Z37*2),AV$1&lt;=($Y37+$Z37*3)),-1*PMT(VLOOKUP($P37,'9 - Finance Strategy Parameters'!$B$3:$C$6,2)/12,$Z37*12,$M37*(1+$Z$1)^($Z37*3)),"FAILURE"))))))))))</f>
        <v>341.03795956523584</v>
      </c>
      <c r="AW37" s="159">
        <f>IF($F37=1,0,IF(AND($H37=1,AW$1&lt;=$Y37),$V37,IF(AND($H37=1,AW$1&gt;$Y37,AW$1&lt;=$Y37+$Z37),($T37*(1+$Z$1)^$Z37)/$Z37,IF(AND($H37=1,AW$1&gt;($Y37+$Z37),AW$1&lt;=($Y37+$Z37*2)),($T37*(1+$Z$1)^($Z37*2))/$Z37,IF(AND($H37=1,AW$1&gt;($Y37+$Z37*2),AW$1&lt;=($Y37+$Z37*3)),($T37*(1+$Z$1)^($Z37*3))/$Z37,IF(AND($H37=1,AW$1&gt;($Y37+$Z37*3),AW$1&lt;=($Y37+$Z37*4)),($T37*(1+$Z$1)^($Z37*4))/$Z37,IF(AND($G37=1,AW$1&lt;=$N37),0,IF(AND($G37=1,AW$1&gt;$N37,AW$1&lt;=($Y37+$Z37)),-1*PMT(VLOOKUP($P37,'9 - Finance Strategy Parameters'!$B$3:$C$6,2)/12,$Z37*12,$M37),IF(AND($G37=1,AW$1&gt;($Y37+$Z37),AW$1&lt;=($Y37+$Z37*2)),-1*PMT(VLOOKUP($P37,'9 - Finance Strategy Parameters'!$B$3:$C$6,2)/12,$Z37*12,$M37*(1+$Z$1)^($Z37*2)),IF(AND($G37=1,AW$1&gt;($Y37+$Z37*2),AW$1&lt;=($Y37+$Z37*3)),-1*PMT(VLOOKUP($P37,'9 - Finance Strategy Parameters'!$B$3:$C$6,2)/12,$Z37*12,$M37*(1+$Z$1)^($Z37*3)),"FAILURE"))))))))))</f>
        <v>341.03795956523584</v>
      </c>
      <c r="AX37" s="159">
        <f>IF($F37=1,0,IF(AND($H37=1,AX$1&lt;=$Y37),$V37,IF(AND($H37=1,AX$1&gt;$Y37,AX$1&lt;=$Y37+$Z37),($T37*(1+$Z$1)^$Z37)/$Z37,IF(AND($H37=1,AX$1&gt;($Y37+$Z37),AX$1&lt;=($Y37+$Z37*2)),($T37*(1+$Z$1)^($Z37*2))/$Z37,IF(AND($H37=1,AX$1&gt;($Y37+$Z37*2),AX$1&lt;=($Y37+$Z37*3)),($T37*(1+$Z$1)^($Z37*3))/$Z37,IF(AND($H37=1,AX$1&gt;($Y37+$Z37*3),AX$1&lt;=($Y37+$Z37*4)),($T37*(1+$Z$1)^($Z37*4))/$Z37,IF(AND($G37=1,AX$1&lt;=$N37),0,IF(AND($G37=1,AX$1&gt;$N37,AX$1&lt;=($Y37+$Z37)),-1*PMT(VLOOKUP($P37,'9 - Finance Strategy Parameters'!$B$3:$C$6,2)/12,$Z37*12,$M37),IF(AND($G37=1,AX$1&gt;($Y37+$Z37),AX$1&lt;=($Y37+$Z37*2)),-1*PMT(VLOOKUP($P37,'9 - Finance Strategy Parameters'!$B$3:$C$6,2)/12,$Z37*12,$M37*(1+$Z$1)^($Z37*2)),IF(AND($G37=1,AX$1&gt;($Y37+$Z37*2),AX$1&lt;=($Y37+$Z37*3)),-1*PMT(VLOOKUP($P37,'9 - Finance Strategy Parameters'!$B$3:$C$6,2)/12,$Z37*12,$M37*(1+$Z$1)^($Z37*3)),"FAILURE"))))))))))</f>
        <v>341.03795956523584</v>
      </c>
      <c r="AY37" s="159">
        <f>IF($F37=1,0,IF(AND($H37=1,AY$1&lt;=$Y37),$V37,IF(AND($H37=1,AY$1&gt;$Y37,AY$1&lt;=$Y37+$Z37),($T37*(1+$Z$1)^$Z37)/$Z37,IF(AND($H37=1,AY$1&gt;($Y37+$Z37),AY$1&lt;=($Y37+$Z37*2)),($T37*(1+$Z$1)^($Z37*2))/$Z37,IF(AND($H37=1,AY$1&gt;($Y37+$Z37*2),AY$1&lt;=($Y37+$Z37*3)),($T37*(1+$Z$1)^($Z37*3))/$Z37,IF(AND($H37=1,AY$1&gt;($Y37+$Z37*3),AY$1&lt;=($Y37+$Z37*4)),($T37*(1+$Z$1)^($Z37*4))/$Z37,IF(AND($G37=1,AY$1&lt;=$N37),0,IF(AND($G37=1,AY$1&gt;$N37,AY$1&lt;=($Y37+$Z37)),-1*PMT(VLOOKUP($P37,'9 - Finance Strategy Parameters'!$B$3:$C$6,2)/12,$Z37*12,$M37),IF(AND($G37=1,AY$1&gt;($Y37+$Z37),AY$1&lt;=($Y37+$Z37*2)),-1*PMT(VLOOKUP($P37,'9 - Finance Strategy Parameters'!$B$3:$C$6,2)/12,$Z37*12,$M37*(1+$Z$1)^($Z37*2)),IF(AND($G37=1,AY$1&gt;($Y37+$Z37*2),AY$1&lt;=($Y37+$Z37*3)),-1*PMT(VLOOKUP($P37,'9 - Finance Strategy Parameters'!$B$3:$C$6,2)/12,$Z37*12,$M37*(1+$Z$1)^($Z37*3)),"FAILURE"))))))))))</f>
        <v>341.03795956523584</v>
      </c>
      <c r="AZ37" s="159">
        <f>IF($F37=1,0,IF(AND($H37=1,AZ$1&lt;=$Y37),$V37,IF(AND($H37=1,AZ$1&gt;$Y37,AZ$1&lt;=$Y37+$Z37),($T37*(1+$Z$1)^$Z37)/$Z37,IF(AND($H37=1,AZ$1&gt;($Y37+$Z37),AZ$1&lt;=($Y37+$Z37*2)),($T37*(1+$Z$1)^($Z37*2))/$Z37,IF(AND($H37=1,AZ$1&gt;($Y37+$Z37*2),AZ$1&lt;=($Y37+$Z37*3)),($T37*(1+$Z$1)^($Z37*3))/$Z37,IF(AND($H37=1,AZ$1&gt;($Y37+$Z37*3),AZ$1&lt;=($Y37+$Z37*4)),($T37*(1+$Z$1)^($Z37*4))/$Z37,IF(AND($G37=1,AZ$1&lt;=$N37),0,IF(AND($G37=1,AZ$1&gt;$N37,AZ$1&lt;=($Y37+$Z37)),-1*PMT(VLOOKUP($P37,'9 - Finance Strategy Parameters'!$B$3:$C$6,2)/12,$Z37*12,$M37),IF(AND($G37=1,AZ$1&gt;($Y37+$Z37),AZ$1&lt;=($Y37+$Z37*2)),-1*PMT(VLOOKUP($P37,'9 - Finance Strategy Parameters'!$B$3:$C$6,2)/12,$Z37*12,$M37*(1+$Z$1)^($Z37*2)),IF(AND($G37=1,AZ$1&gt;($Y37+$Z37*2),AZ$1&lt;=($Y37+$Z37*3)),-1*PMT(VLOOKUP($P37,'9 - Finance Strategy Parameters'!$B$3:$C$6,2)/12,$Z37*12,$M37*(1+$Z$1)^($Z37*3)),"FAILURE"))))))))))</f>
        <v>341.03795956523584</v>
      </c>
      <c r="BA37" s="159">
        <f>IF($F37=1,0,IF(AND($H37=1,BA$1&lt;=$Y37),$V37,IF(AND($H37=1,BA$1&gt;$Y37,BA$1&lt;=$Y37+$Z37),($T37*(1+$Z$1)^$Z37)/$Z37,IF(AND($H37=1,BA$1&gt;($Y37+$Z37),BA$1&lt;=($Y37+$Z37*2)),($T37*(1+$Z$1)^($Z37*2))/$Z37,IF(AND($H37=1,BA$1&gt;($Y37+$Z37*2),BA$1&lt;=($Y37+$Z37*3)),($T37*(1+$Z$1)^($Z37*3))/$Z37,IF(AND($H37=1,BA$1&gt;($Y37+$Z37*3),BA$1&lt;=($Y37+$Z37*4)),($T37*(1+$Z$1)^($Z37*4))/$Z37,IF(AND($G37=1,BA$1&lt;=$N37),0,IF(AND($G37=1,BA$1&gt;$N37,BA$1&lt;=($Y37+$Z37)),-1*PMT(VLOOKUP($P37,'9 - Finance Strategy Parameters'!$B$3:$C$6,2)/12,$Z37*12,$M37),IF(AND($G37=1,BA$1&gt;($Y37+$Z37),BA$1&lt;=($Y37+$Z37*2)),-1*PMT(VLOOKUP($P37,'9 - Finance Strategy Parameters'!$B$3:$C$6,2)/12,$Z37*12,$M37*(1+$Z$1)^($Z37*2)),IF(AND($G37=1,BA$1&gt;($Y37+$Z37*2),BA$1&lt;=($Y37+$Z37*3)),-1*PMT(VLOOKUP($P37,'9 - Finance Strategy Parameters'!$B$3:$C$6,2)/12,$Z37*12,$M37*(1+$Z$1)^($Z37*3)),"FAILURE"))))))))))</f>
        <v>341.03795956523584</v>
      </c>
      <c r="BB37" s="159">
        <f>IF($F37=1,0,IF(AND($H37=1,BB$1&lt;=$Y37),$V37,IF(AND($H37=1,BB$1&gt;$Y37,BB$1&lt;=$Y37+$Z37),($T37*(1+$Z$1)^$Z37)/$Z37,IF(AND($H37=1,BB$1&gt;($Y37+$Z37),BB$1&lt;=($Y37+$Z37*2)),($T37*(1+$Z$1)^($Z37*2))/$Z37,IF(AND($H37=1,BB$1&gt;($Y37+$Z37*2),BB$1&lt;=($Y37+$Z37*3)),($T37*(1+$Z$1)^($Z37*3))/$Z37,IF(AND($H37=1,BB$1&gt;($Y37+$Z37*3),BB$1&lt;=($Y37+$Z37*4)),($T37*(1+$Z$1)^($Z37*4))/$Z37,IF(AND($G37=1,BB$1&lt;=$N37),0,IF(AND($G37=1,BB$1&gt;$N37,BB$1&lt;=($Y37+$Z37)),-1*PMT(VLOOKUP($P37,'9 - Finance Strategy Parameters'!$B$3:$C$6,2)/12,$Z37*12,$M37),IF(AND($G37=1,BB$1&gt;($Y37+$Z37),BB$1&lt;=($Y37+$Z37*2)),-1*PMT(VLOOKUP($P37,'9 - Finance Strategy Parameters'!$B$3:$C$6,2)/12,$Z37*12,$M37*(1+$Z$1)^($Z37*2)),IF(AND($G37=1,BB$1&gt;($Y37+$Z37*2),BB$1&lt;=($Y37+$Z37*3)),-1*PMT(VLOOKUP($P37,'9 - Finance Strategy Parameters'!$B$3:$C$6,2)/12,$Z37*12,$M37*(1+$Z$1)^($Z37*3)),"FAILURE"))))))))))</f>
        <v>341.03795956523584</v>
      </c>
      <c r="BC37" s="159">
        <f>IF($F37=1,0,IF(AND($H37=1,BC$1&lt;=$Y37),$V37,IF(AND($H37=1,BC$1&gt;$Y37,BC$1&lt;=$Y37+$Z37),($T37*(1+$Z$1)^$Z37)/$Z37,IF(AND($H37=1,BC$1&gt;($Y37+$Z37),BC$1&lt;=($Y37+$Z37*2)),($T37*(1+$Z$1)^($Z37*2))/$Z37,IF(AND($H37=1,BC$1&gt;($Y37+$Z37*2),BC$1&lt;=($Y37+$Z37*3)),($T37*(1+$Z$1)^($Z37*3))/$Z37,IF(AND($H37=1,BC$1&gt;($Y37+$Z37*3),BC$1&lt;=($Y37+$Z37*4)),($T37*(1+$Z$1)^($Z37*4))/$Z37,IF(AND($G37=1,BC$1&lt;=$N37),0,IF(AND($G37=1,BC$1&gt;$N37,BC$1&lt;=($Y37+$Z37)),-1*PMT(VLOOKUP($P37,'9 - Finance Strategy Parameters'!$B$3:$C$6,2)/12,$Z37*12,$M37),IF(AND($G37=1,BC$1&gt;($Y37+$Z37),BC$1&lt;=($Y37+$Z37*2)),-1*PMT(VLOOKUP($P37,'9 - Finance Strategy Parameters'!$B$3:$C$6,2)/12,$Z37*12,$M37*(1+$Z$1)^($Z37*2)),IF(AND($G37=1,BC$1&gt;($Y37+$Z37*2),BC$1&lt;=($Y37+$Z37*3)),-1*PMT(VLOOKUP($P37,'9 - Finance Strategy Parameters'!$B$3:$C$6,2)/12,$Z37*12,$M37*(1+$Z$1)^($Z37*3)),"FAILURE"))))))))))</f>
        <v>341.03795956523584</v>
      </c>
      <c r="BD37" s="159">
        <f>IF($F37=1,0,IF(AND($H37=1,BD$1&lt;=$Y37),$V37,IF(AND($H37=1,BD$1&gt;$Y37,BD$1&lt;=$Y37+$Z37),($T37*(1+$Z$1)^$Z37)/$Z37,IF(AND($H37=1,BD$1&gt;($Y37+$Z37),BD$1&lt;=($Y37+$Z37*2)),($T37*(1+$Z$1)^($Z37*2))/$Z37,IF(AND($H37=1,BD$1&gt;($Y37+$Z37*2),BD$1&lt;=($Y37+$Z37*3)),($T37*(1+$Z$1)^($Z37*3))/$Z37,IF(AND($H37=1,BD$1&gt;($Y37+$Z37*3),BD$1&lt;=($Y37+$Z37*4)),($T37*(1+$Z$1)^($Z37*4))/$Z37,IF(AND($G37=1,BD$1&lt;=$N37),0,IF(AND($G37=1,BD$1&gt;$N37,BD$1&lt;=($Y37+$Z37)),-1*PMT(VLOOKUP($P37,'9 - Finance Strategy Parameters'!$B$3:$C$6,2)/12,$Z37*12,$M37),IF(AND($G37=1,BD$1&gt;($Y37+$Z37),BD$1&lt;=($Y37+$Z37*2)),-1*PMT(VLOOKUP($P37,'9 - Finance Strategy Parameters'!$B$3:$C$6,2)/12,$Z37*12,$M37*(1+$Z$1)^($Z37*2)),IF(AND($G37=1,BD$1&gt;($Y37+$Z37*2),BD$1&lt;=($Y37+$Z37*3)),-1*PMT(VLOOKUP($P37,'9 - Finance Strategy Parameters'!$B$3:$C$6,2)/12,$Z37*12,$M37*(1+$Z$1)^($Z37*3)),"FAILURE"))))))))))</f>
        <v>341.03795956523584</v>
      </c>
      <c r="BE37" s="159">
        <f>IF($F37=1,0,IF(AND($H37=1,BE$1&lt;=$Y37),$V37,IF(AND($H37=1,BE$1&gt;$Y37,BE$1&lt;=$Y37+$Z37),($T37*(1+$Z$1)^$Z37)/$Z37,IF(AND($H37=1,BE$1&gt;($Y37+$Z37),BE$1&lt;=($Y37+$Z37*2)),($T37*(1+$Z$1)^($Z37*2))/$Z37,IF(AND($H37=1,BE$1&gt;($Y37+$Z37*2),BE$1&lt;=($Y37+$Z37*3)),($T37*(1+$Z$1)^($Z37*3))/$Z37,IF(AND($H37=1,BE$1&gt;($Y37+$Z37*3),BE$1&lt;=($Y37+$Z37*4)),($T37*(1+$Z$1)^($Z37*4))/$Z37,IF(AND($G37=1,BE$1&lt;=$N37),0,IF(AND($G37=1,BE$1&gt;$N37,BE$1&lt;=($Y37+$Z37)),-1*PMT(VLOOKUP($P37,'9 - Finance Strategy Parameters'!$B$3:$C$6,2)/12,$Z37*12,$M37),IF(AND($G37=1,BE$1&gt;($Y37+$Z37),BE$1&lt;=($Y37+$Z37*2)),-1*PMT(VLOOKUP($P37,'9 - Finance Strategy Parameters'!$B$3:$C$6,2)/12,$Z37*12,$M37*(1+$Z$1)^($Z37*2)),IF(AND($G37=1,BE$1&gt;($Y37+$Z37*2),BE$1&lt;=($Y37+$Z37*3)),-1*PMT(VLOOKUP($P37,'9 - Finance Strategy Parameters'!$B$3:$C$6,2)/12,$Z37*12,$M37*(1+$Z$1)^($Z37*3)),"FAILURE"))))))))))</f>
        <v>341.03795956523584</v>
      </c>
      <c r="BF37" s="159">
        <f>IF($F37=1,0,IF(AND($H37=1,BF$1&lt;=$Y37),$V37,IF(AND($H37=1,BF$1&gt;$Y37,BF$1&lt;=$Y37+$Z37),($T37*(1+$Z$1)^$Z37)/$Z37,IF(AND($H37=1,BF$1&gt;($Y37+$Z37),BF$1&lt;=($Y37+$Z37*2)),($T37*(1+$Z$1)^($Z37*2))/$Z37,IF(AND($H37=1,BF$1&gt;($Y37+$Z37*2),BF$1&lt;=($Y37+$Z37*3)),($T37*(1+$Z$1)^($Z37*3))/$Z37,IF(AND($H37=1,BF$1&gt;($Y37+$Z37*3),BF$1&lt;=($Y37+$Z37*4)),($T37*(1+$Z$1)^($Z37*4))/$Z37,IF(AND($G37=1,BF$1&lt;=$N37),0,IF(AND($G37=1,BF$1&gt;$N37,BF$1&lt;=($Y37+$Z37)),-1*PMT(VLOOKUP($P37,'9 - Finance Strategy Parameters'!$B$3:$C$6,2)/12,$Z37*12,$M37),IF(AND($G37=1,BF$1&gt;($Y37+$Z37),BF$1&lt;=($Y37+$Z37*2)),-1*PMT(VLOOKUP($P37,'9 - Finance Strategy Parameters'!$B$3:$C$6,2)/12,$Z37*12,$M37*(1+$Z$1)^($Z37*2)),IF(AND($G37=1,BF$1&gt;($Y37+$Z37*2),BF$1&lt;=($Y37+$Z37*3)),-1*PMT(VLOOKUP($P37,'9 - Finance Strategy Parameters'!$B$3:$C$6,2)/12,$Z37*12,$M37*(1+$Z$1)^($Z37*3)),"FAILURE"))))))))))</f>
        <v>341.03795956523584</v>
      </c>
      <c r="BG37" s="159">
        <f>IF($F37=1,0,IF(AND($H37=1,BG$1&lt;=$Y37),$V37,IF(AND($H37=1,BG$1&gt;$Y37,BG$1&lt;=$Y37+$Z37),($T37*(1+$Z$1)^$Z37)/$Z37,IF(AND($H37=1,BG$1&gt;($Y37+$Z37),BG$1&lt;=($Y37+$Z37*2)),($T37*(1+$Z$1)^($Z37*2))/$Z37,IF(AND($H37=1,BG$1&gt;($Y37+$Z37*2),BG$1&lt;=($Y37+$Z37*3)),($T37*(1+$Z$1)^($Z37*3))/$Z37,IF(AND($H37=1,BG$1&gt;($Y37+$Z37*3),BG$1&lt;=($Y37+$Z37*4)),($T37*(1+$Z$1)^($Z37*4))/$Z37,IF(AND($G37=1,BG$1&lt;=$N37),0,IF(AND($G37=1,BG$1&gt;$N37,BG$1&lt;=($Y37+$Z37)),-1*PMT(VLOOKUP($P37,'9 - Finance Strategy Parameters'!$B$3:$C$6,2)/12,$Z37*12,$M37),IF(AND($G37=1,BG$1&gt;($Y37+$Z37),BG$1&lt;=($Y37+$Z37*2)),-1*PMT(VLOOKUP($P37,'9 - Finance Strategy Parameters'!$B$3:$C$6,2)/12,$Z37*12,$M37*(1+$Z$1)^($Z37*2)),IF(AND($G37=1,BG$1&gt;($Y37+$Z37*2),BG$1&lt;=($Y37+$Z37*3)),-1*PMT(VLOOKUP($P37,'9 - Finance Strategy Parameters'!$B$3:$C$6,2)/12,$Z37*12,$M37*(1+$Z$1)^($Z37*3)),"FAILURE"))))))))))</f>
        <v>341.03795956523584</v>
      </c>
      <c r="BH37" s="159">
        <f>IF($F37=1,0,IF(AND($H37=1,BH$1&lt;=$Y37),$V37,IF(AND($H37=1,BH$1&gt;$Y37,BH$1&lt;=$Y37+$Z37),($T37*(1+$Z$1)^$Z37)/$Z37,IF(AND($H37=1,BH$1&gt;($Y37+$Z37),BH$1&lt;=($Y37+$Z37*2)),($T37*(1+$Z$1)^($Z37*2))/$Z37,IF(AND($H37=1,BH$1&gt;($Y37+$Z37*2),BH$1&lt;=($Y37+$Z37*3)),($T37*(1+$Z$1)^($Z37*3))/$Z37,IF(AND($H37=1,BH$1&gt;($Y37+$Z37*3),BH$1&lt;=($Y37+$Z37*4)),($T37*(1+$Z$1)^($Z37*4))/$Z37,IF(AND($G37=1,BH$1&lt;=$N37),0,IF(AND($G37=1,BH$1&gt;$N37,BH$1&lt;=($Y37+$Z37)),-1*PMT(VLOOKUP($P37,'9 - Finance Strategy Parameters'!$B$3:$C$6,2)/12,$Z37*12,$M37),IF(AND($G37=1,BH$1&gt;($Y37+$Z37),BH$1&lt;=($Y37+$Z37*2)),-1*PMT(VLOOKUP($P37,'9 - Finance Strategy Parameters'!$B$3:$C$6,2)/12,$Z37*12,$M37*(1+$Z$1)^($Z37*2)),IF(AND($G37=1,BH$1&gt;($Y37+$Z37*2),BH$1&lt;=($Y37+$Z37*3)),-1*PMT(VLOOKUP($P37,'9 - Finance Strategy Parameters'!$B$3:$C$6,2)/12,$Z37*12,$M37*(1+$Z$1)^($Z37*3)),"FAILURE"))))))))))</f>
        <v>341.03795956523584</v>
      </c>
      <c r="BI37" s="159">
        <f>IF($F37=1,0,IF(AND($H37=1,BI$1&lt;=$Y37),$V37,IF(AND($H37=1,BI$1&gt;$Y37,BI$1&lt;=$Y37+$Z37),($T37*(1+$Z$1)^$Z37)/$Z37,IF(AND($H37=1,BI$1&gt;($Y37+$Z37),BI$1&lt;=($Y37+$Z37*2)),($T37*(1+$Z$1)^($Z37*2))/$Z37,IF(AND($H37=1,BI$1&gt;($Y37+$Z37*2),BI$1&lt;=($Y37+$Z37*3)),($T37*(1+$Z$1)^($Z37*3))/$Z37,IF(AND($H37=1,BI$1&gt;($Y37+$Z37*3),BI$1&lt;=($Y37+$Z37*4)),($T37*(1+$Z$1)^($Z37*4))/$Z37,IF(AND($G37=1,BI$1&lt;=$N37),0,IF(AND($G37=1,BI$1&gt;$N37,BI$1&lt;=($Y37+$Z37)),-1*PMT(VLOOKUP($P37,'9 - Finance Strategy Parameters'!$B$3:$C$6,2)/12,$Z37*12,$M37),IF(AND($G37=1,BI$1&gt;($Y37+$Z37),BI$1&lt;=($Y37+$Z37*2)),-1*PMT(VLOOKUP($P37,'9 - Finance Strategy Parameters'!$B$3:$C$6,2)/12,$Z37*12,$M37*(1+$Z$1)^($Z37*2)),IF(AND($G37=1,BI$1&gt;($Y37+$Z37*2),BI$1&lt;=($Y37+$Z37*3)),-1*PMT(VLOOKUP($P37,'9 - Finance Strategy Parameters'!$B$3:$C$6,2)/12,$Z37*12,$M37*(1+$Z$1)^($Z37*3)),"FAILURE"))))))))))</f>
        <v>341.03795956523584</v>
      </c>
      <c r="BJ37" s="159">
        <f>IF($F37=1,0,IF(AND($H37=1,BJ$1&lt;=$Y37),$V37,IF(AND($H37=1,BJ$1&gt;$Y37,BJ$1&lt;=$Y37+$Z37),($T37*(1+$Z$1)^$Z37)/$Z37,IF(AND($H37=1,BJ$1&gt;($Y37+$Z37),BJ$1&lt;=($Y37+$Z37*2)),($T37*(1+$Z$1)^($Z37*2))/$Z37,IF(AND($H37=1,BJ$1&gt;($Y37+$Z37*2),BJ$1&lt;=($Y37+$Z37*3)),($T37*(1+$Z$1)^($Z37*3))/$Z37,IF(AND($H37=1,BJ$1&gt;($Y37+$Z37*3),BJ$1&lt;=($Y37+$Z37*4)),($T37*(1+$Z$1)^($Z37*4))/$Z37,IF(AND($G37=1,BJ$1&lt;=$N37),0,IF(AND($G37=1,BJ$1&gt;$N37,BJ$1&lt;=($Y37+$Z37)),-1*PMT(VLOOKUP($P37,'9 - Finance Strategy Parameters'!$B$3:$C$6,2)/12,$Z37*12,$M37),IF(AND($G37=1,BJ$1&gt;($Y37+$Z37),BJ$1&lt;=($Y37+$Z37*2)),-1*PMT(VLOOKUP($P37,'9 - Finance Strategy Parameters'!$B$3:$C$6,2)/12,$Z37*12,$M37*(1+$Z$1)^($Z37*2)),IF(AND($G37=1,BJ$1&gt;($Y37+$Z37*2),BJ$1&lt;=($Y37+$Z37*3)),-1*PMT(VLOOKUP($P37,'9 - Finance Strategy Parameters'!$B$3:$C$6,2)/12,$Z37*12,$M37*(1+$Z$1)^($Z37*3)),"FAILURE"))))))))))</f>
        <v>341.03795956523584</v>
      </c>
      <c r="BK37" s="159">
        <f>IF($F37=1,0,IF(AND($H37=1,BK$1&lt;=$Y37),$V37,IF(AND($H37=1,BK$1&gt;$Y37,BK$1&lt;=$Y37+$Z37),($T37*(1+$Z$1)^$Z37)/$Z37,IF(AND($H37=1,BK$1&gt;($Y37+$Z37),BK$1&lt;=($Y37+$Z37*2)),($T37*(1+$Z$1)^($Z37*2))/$Z37,IF(AND($H37=1,BK$1&gt;($Y37+$Z37*2),BK$1&lt;=($Y37+$Z37*3)),($T37*(1+$Z$1)^($Z37*3))/$Z37,IF(AND($H37=1,BK$1&gt;($Y37+$Z37*3),BK$1&lt;=($Y37+$Z37*4)),($T37*(1+$Z$1)^($Z37*4))/$Z37,IF(AND($G37=1,BK$1&lt;=$N37),0,IF(AND($G37=1,BK$1&gt;$N37,BK$1&lt;=($Y37+$Z37)),-1*PMT(VLOOKUP($P37,'9 - Finance Strategy Parameters'!$B$3:$C$6,2)/12,$Z37*12,$M37),IF(AND($G37=1,BK$1&gt;($Y37+$Z37),BK$1&lt;=($Y37+$Z37*2)),-1*PMT(VLOOKUP($P37,'9 - Finance Strategy Parameters'!$B$3:$C$6,2)/12,$Z37*12,$M37*(1+$Z$1)^($Z37*2)),IF(AND($G37=1,BK$1&gt;($Y37+$Z37*2),BK$1&lt;=($Y37+$Z37*3)),-1*PMT(VLOOKUP($P37,'9 - Finance Strategy Parameters'!$B$3:$C$6,2)/12,$Z37*12,$M37*(1+$Z$1)^($Z37*3)),"FAILURE"))))))))))</f>
        <v>341.03795956523584</v>
      </c>
      <c r="BL37" s="159">
        <f>IF($F37=1,0,IF(AND($H37=1,BL$1&lt;=$Y37),$V37,IF(AND($H37=1,BL$1&gt;$Y37,BL$1&lt;=$Y37+$Z37),($T37*(1+$Z$1)^$Z37)/$Z37,IF(AND($H37=1,BL$1&gt;($Y37+$Z37),BL$1&lt;=($Y37+$Z37*2)),($T37*(1+$Z$1)^($Z37*2))/$Z37,IF(AND($H37=1,BL$1&gt;($Y37+$Z37*2),BL$1&lt;=($Y37+$Z37*3)),($T37*(1+$Z$1)^($Z37*3))/$Z37,IF(AND($H37=1,BL$1&gt;($Y37+$Z37*3),BL$1&lt;=($Y37+$Z37*4)),($T37*(1+$Z$1)^($Z37*4))/$Z37,IF(AND($G37=1,BL$1&lt;=$N37),0,IF(AND($G37=1,BL$1&gt;$N37,BL$1&lt;=($Y37+$Z37)),-1*PMT(VLOOKUP($P37,'9 - Finance Strategy Parameters'!$B$3:$C$6,2)/12,$Z37*12,$M37),IF(AND($G37=1,BL$1&gt;($Y37+$Z37),BL$1&lt;=($Y37+$Z37*2)),-1*PMT(VLOOKUP($P37,'9 - Finance Strategy Parameters'!$B$3:$C$6,2)/12,$Z37*12,$M37*(1+$Z$1)^($Z37*2)),IF(AND($G37=1,BL$1&gt;($Y37+$Z37*2),BL$1&lt;=($Y37+$Z37*3)),-1*PMT(VLOOKUP($P37,'9 - Finance Strategy Parameters'!$B$3:$C$6,2)/12,$Z37*12,$M37*(1+$Z$1)^($Z37*3)),"FAILURE"))))))))))</f>
        <v>341.03795956523584</v>
      </c>
      <c r="BM37" s="159">
        <f>IF($F37=1,0,IF(AND($H37=1,BM$1&lt;=$Y37),$V37,IF(AND($H37=1,BM$1&gt;$Y37,BM$1&lt;=$Y37+$Z37),($T37*(1+$Z$1)^$Z37)/$Z37,IF(AND($H37=1,BM$1&gt;($Y37+$Z37),BM$1&lt;=($Y37+$Z37*2)),($T37*(1+$Z$1)^($Z37*2))/$Z37,IF(AND($H37=1,BM$1&gt;($Y37+$Z37*2),BM$1&lt;=($Y37+$Z37*3)),($T37*(1+$Z$1)^($Z37*3))/$Z37,IF(AND($H37=1,BM$1&gt;($Y37+$Z37*3),BM$1&lt;=($Y37+$Z37*4)),($T37*(1+$Z$1)^($Z37*4))/$Z37,IF(AND($G37=1,BM$1&lt;=$N37),0,IF(AND($G37=1,BM$1&gt;$N37,BM$1&lt;=($Y37+$Z37)),-1*PMT(VLOOKUP($P37,'9 - Finance Strategy Parameters'!$B$3:$C$6,2)/12,$Z37*12,$M37),IF(AND($G37=1,BM$1&gt;($Y37+$Z37),BM$1&lt;=($Y37+$Z37*2)),-1*PMT(VLOOKUP($P37,'9 - Finance Strategy Parameters'!$B$3:$C$6,2)/12,$Z37*12,$M37*(1+$Z$1)^($Z37*2)),IF(AND($G37=1,BM$1&gt;($Y37+$Z37*2),BM$1&lt;=($Y37+$Z37*3)),-1*PMT(VLOOKUP($P37,'9 - Finance Strategy Parameters'!$B$3:$C$6,2)/12,$Z37*12,$M37*(1+$Z$1)^($Z37*3)),"FAILURE"))))))))))</f>
        <v>341.03795956523584</v>
      </c>
      <c r="BN37" s="159">
        <f>IF($F37=1,0,IF(AND($H37=1,BN$1&lt;=$Y37),$V37,IF(AND($H37=1,BN$1&gt;$Y37,BN$1&lt;=$Y37+$Z37),($T37*(1+$Z$1)^$Z37)/$Z37,IF(AND($H37=1,BN$1&gt;($Y37+$Z37),BN$1&lt;=($Y37+$Z37*2)),($T37*(1+$Z$1)^($Z37*2))/$Z37,IF(AND($H37=1,BN$1&gt;($Y37+$Z37*2),BN$1&lt;=($Y37+$Z37*3)),($T37*(1+$Z$1)^($Z37*3))/$Z37,IF(AND($H37=1,BN$1&gt;($Y37+$Z37*3),BN$1&lt;=($Y37+$Z37*4)),($T37*(1+$Z$1)^($Z37*4))/$Z37,IF(AND($G37=1,BN$1&lt;=$N37),0,IF(AND($G37=1,BN$1&gt;$N37,BN$1&lt;=($Y37+$Z37)),-1*PMT(VLOOKUP($P37,'9 - Finance Strategy Parameters'!$B$3:$C$6,2)/12,$Z37*12,$M37),IF(AND($G37=1,BN$1&gt;($Y37+$Z37),BN$1&lt;=($Y37+$Z37*2)),-1*PMT(VLOOKUP($P37,'9 - Finance Strategy Parameters'!$B$3:$C$6,2)/12,$Z37*12,$M37*(1+$Z$1)^($Z37*2)),IF(AND($G37=1,BN$1&gt;($Y37+$Z37*2),BN$1&lt;=($Y37+$Z37*3)),-1*PMT(VLOOKUP($P37,'9 - Finance Strategy Parameters'!$B$3:$C$6,2)/12,$Z37*12,$M37*(1+$Z$1)^($Z37*3)),"FAILURE"))))))))))</f>
        <v>341.03795956523584</v>
      </c>
      <c r="BO37" s="159">
        <f>IF($F37=1,0,IF(AND($H37=1,BO$1&lt;=$Y37),$V37,IF(AND($H37=1,BO$1&gt;$Y37,BO$1&lt;=$Y37+$Z37),($T37*(1+$Z$1)^$Z37)/$Z37,IF(AND($H37=1,BO$1&gt;($Y37+$Z37),BO$1&lt;=($Y37+$Z37*2)),($T37*(1+$Z$1)^($Z37*2))/$Z37,IF(AND($H37=1,BO$1&gt;($Y37+$Z37*2),BO$1&lt;=($Y37+$Z37*3)),($T37*(1+$Z$1)^($Z37*3))/$Z37,IF(AND($H37=1,BO$1&gt;($Y37+$Z37*3),BO$1&lt;=($Y37+$Z37*4)),($T37*(1+$Z$1)^($Z37*4))/$Z37,IF(AND($G37=1,BO$1&lt;=$N37),0,IF(AND($G37=1,BO$1&gt;$N37,BO$1&lt;=($Y37+$Z37)),-1*PMT(VLOOKUP($P37,'9 - Finance Strategy Parameters'!$B$3:$C$6,2)/12,$Z37*12,$M37),IF(AND($G37=1,BO$1&gt;($Y37+$Z37),BO$1&lt;=($Y37+$Z37*2)),-1*PMT(VLOOKUP($P37,'9 - Finance Strategy Parameters'!$B$3:$C$6,2)/12,$Z37*12,$M37*(1+$Z$1)^($Z37*2)),IF(AND($G37=1,BO$1&gt;($Y37+$Z37*2),BO$1&lt;=($Y37+$Z37*3)),-1*PMT(VLOOKUP($P37,'9 - Finance Strategy Parameters'!$B$3:$C$6,2)/12,$Z37*12,$M37*(1+$Z$1)^($Z37*3)),"FAILURE"))))))))))</f>
        <v>341.03795956523584</v>
      </c>
      <c r="BP37" s="159">
        <f>IF($F37=1,0,IF(AND($H37=1,BP$1&lt;=$Y37),$V37,IF(AND($H37=1,BP$1&gt;$Y37,BP$1&lt;=$Y37+$Z37),($T37*(1+$Z$1)^$Z37)/$Z37,IF(AND($H37=1,BP$1&gt;($Y37+$Z37),BP$1&lt;=($Y37+$Z37*2)),($T37*(1+$Z$1)^($Z37*2))/$Z37,IF(AND($H37=1,BP$1&gt;($Y37+$Z37*2),BP$1&lt;=($Y37+$Z37*3)),($T37*(1+$Z$1)^($Z37*3))/$Z37,IF(AND($H37=1,BP$1&gt;($Y37+$Z37*3),BP$1&lt;=($Y37+$Z37*4)),($T37*(1+$Z$1)^($Z37*4))/$Z37,IF(AND($G37=1,BP$1&lt;=$N37),0,IF(AND($G37=1,BP$1&gt;$N37,BP$1&lt;=($Y37+$Z37)),-1*PMT(VLOOKUP($P37,'9 - Finance Strategy Parameters'!$B$3:$C$6,2)/12,$Z37*12,$M37),IF(AND($G37=1,BP$1&gt;($Y37+$Z37),BP$1&lt;=($Y37+$Z37*2)),-1*PMT(VLOOKUP($P37,'9 - Finance Strategy Parameters'!$B$3:$C$6,2)/12,$Z37*12,$M37*(1+$Z$1)^($Z37*2)),IF(AND($G37=1,BP$1&gt;($Y37+$Z37*2),BP$1&lt;=($Y37+$Z37*3)),-1*PMT(VLOOKUP($P37,'9 - Finance Strategy Parameters'!$B$3:$C$6,2)/12,$Z37*12,$M37*(1+$Z$1)^($Z37*3)),"FAILURE"))))))))))</f>
        <v>341.03795956523584</v>
      </c>
      <c r="BQ37" s="159">
        <f>IF($F37=1,0,IF(AND($H37=1,BQ$1&lt;=$Y37),$V37,IF(AND($H37=1,BQ$1&gt;$Y37,BQ$1&lt;=$Y37+$Z37),($T37*(1+$Z$1)^$Z37)/$Z37,IF(AND($H37=1,BQ$1&gt;($Y37+$Z37),BQ$1&lt;=($Y37+$Z37*2)),($T37*(1+$Z$1)^($Z37*2))/$Z37,IF(AND($H37=1,BQ$1&gt;($Y37+$Z37*2),BQ$1&lt;=($Y37+$Z37*3)),($T37*(1+$Z$1)^($Z37*3))/$Z37,IF(AND($H37=1,BQ$1&gt;($Y37+$Z37*3),BQ$1&lt;=($Y37+$Z37*4)),($T37*(1+$Z$1)^($Z37*4))/$Z37,IF(AND($G37=1,BQ$1&lt;=$N37),0,IF(AND($G37=1,BQ$1&gt;$N37,BQ$1&lt;=($Y37+$Z37)),-1*PMT(VLOOKUP($P37,'9 - Finance Strategy Parameters'!$B$3:$C$6,2)/12,$Z37*12,$M37),IF(AND($G37=1,BQ$1&gt;($Y37+$Z37),BQ$1&lt;=($Y37+$Z37*2)),-1*PMT(VLOOKUP($P37,'9 - Finance Strategy Parameters'!$B$3:$C$6,2)/12,$Z37*12,$M37*(1+$Z$1)^($Z37*2)),IF(AND($G37=1,BQ$1&gt;($Y37+$Z37*2),BQ$1&lt;=($Y37+$Z37*3)),-1*PMT(VLOOKUP($P37,'9 - Finance Strategy Parameters'!$B$3:$C$6,2)/12,$Z37*12,$M37*(1+$Z$1)^($Z37*3)),"FAILURE"))))))))))</f>
        <v>341.03795956523584</v>
      </c>
      <c r="BR37" s="159">
        <f>IF($F37=1,0,IF(AND($H37=1,BR$1&lt;=$Y37),$V37,IF(AND($H37=1,BR$1&gt;$Y37,BR$1&lt;=$Y37+$Z37),($T37*(1+$Z$1)^$Z37)/$Z37,IF(AND($H37=1,BR$1&gt;($Y37+$Z37),BR$1&lt;=($Y37+$Z37*2)),($T37*(1+$Z$1)^($Z37*2))/$Z37,IF(AND($H37=1,BR$1&gt;($Y37+$Z37*2),BR$1&lt;=($Y37+$Z37*3)),($T37*(1+$Z$1)^($Z37*3))/$Z37,IF(AND($H37=1,BR$1&gt;($Y37+$Z37*3),BR$1&lt;=($Y37+$Z37*4)),($T37*(1+$Z$1)^($Z37*4))/$Z37,IF(AND($G37=1,BR$1&lt;=$N37),0,IF(AND($G37=1,BR$1&gt;$N37,BR$1&lt;=($Y37+$Z37)),-1*PMT(VLOOKUP($P37,'9 - Finance Strategy Parameters'!$B$3:$C$6,2)/12,$Z37*12,$M37),IF(AND($G37=1,BR$1&gt;($Y37+$Z37),BR$1&lt;=($Y37+$Z37*2)),-1*PMT(VLOOKUP($P37,'9 - Finance Strategy Parameters'!$B$3:$C$6,2)/12,$Z37*12,$M37*(1+$Z$1)^($Z37*2)),IF(AND($G37=1,BR$1&gt;($Y37+$Z37*2),BR$1&lt;=($Y37+$Z37*3)),-1*PMT(VLOOKUP($P37,'9 - Finance Strategy Parameters'!$B$3:$C$6,2)/12,$Z37*12,$M37*(1+$Z$1)^($Z37*3)),"FAILURE"))))))))))</f>
        <v>341.03795956523584</v>
      </c>
      <c r="BS37" s="159">
        <f>IF($F37=1,0,IF(AND($H37=1,BS$1&lt;=$Y37),$V37,IF(AND($H37=1,BS$1&gt;$Y37,BS$1&lt;=$Y37+$Z37),($T37*(1+$Z$1)^$Z37)/$Z37,IF(AND($H37=1,BS$1&gt;($Y37+$Z37),BS$1&lt;=($Y37+$Z37*2)),($T37*(1+$Z$1)^($Z37*2))/$Z37,IF(AND($H37=1,BS$1&gt;($Y37+$Z37*2),BS$1&lt;=($Y37+$Z37*3)),($T37*(1+$Z$1)^($Z37*3))/$Z37,IF(AND($H37=1,BS$1&gt;($Y37+$Z37*3),BS$1&lt;=($Y37+$Z37*4)),($T37*(1+$Z$1)^($Z37*4))/$Z37,IF(AND($G37=1,BS$1&lt;=$N37),0,IF(AND($G37=1,BS$1&gt;$N37,BS$1&lt;=($Y37+$Z37)),-1*PMT(VLOOKUP($P37,'9 - Finance Strategy Parameters'!$B$3:$C$6,2)/12,$Z37*12,$M37),IF(AND($G37=1,BS$1&gt;($Y37+$Z37),BS$1&lt;=($Y37+$Z37*2)),-1*PMT(VLOOKUP($P37,'9 - Finance Strategy Parameters'!$B$3:$C$6,2)/12,$Z37*12,$M37*(1+$Z$1)^($Z37*2)),IF(AND($G37=1,BS$1&gt;($Y37+$Z37*2),BS$1&lt;=($Y37+$Z37*3)),-1*PMT(VLOOKUP($P37,'9 - Finance Strategy Parameters'!$B$3:$C$6,2)/12,$Z37*12,$M37*(1+$Z$1)^($Z37*3)),"FAILURE"))))))))))</f>
        <v>341.03795956523584</v>
      </c>
      <c r="BT37" s="159">
        <f>IF($F37=1,0,IF(AND($H37=1,BT$1&lt;=$Y37),$V37,IF(AND($H37=1,BT$1&gt;$Y37,BT$1&lt;=$Y37+$Z37),($T37*(1+$Z$1)^$Z37)/$Z37,IF(AND($H37=1,BT$1&gt;($Y37+$Z37),BT$1&lt;=($Y37+$Z37*2)),($T37*(1+$Z$1)^($Z37*2))/$Z37,IF(AND($H37=1,BT$1&gt;($Y37+$Z37*2),BT$1&lt;=($Y37+$Z37*3)),($T37*(1+$Z$1)^($Z37*3))/$Z37,IF(AND($H37=1,BT$1&gt;($Y37+$Z37*3),BT$1&lt;=($Y37+$Z37*4)),($T37*(1+$Z$1)^($Z37*4))/$Z37,IF(AND($G37=1,BT$1&lt;=$N37),0,IF(AND($G37=1,BT$1&gt;$N37,BT$1&lt;=($Y37+$Z37)),-1*PMT(VLOOKUP($P37,'9 - Finance Strategy Parameters'!$B$3:$C$6,2)/12,$Z37*12,$M37),IF(AND($G37=1,BT$1&gt;($Y37+$Z37),BT$1&lt;=($Y37+$Z37*2)),-1*PMT(VLOOKUP($P37,'9 - Finance Strategy Parameters'!$B$3:$C$6,2)/12,$Z37*12,$M37*(1+$Z$1)^($Z37*2)),IF(AND($G37=1,BT$1&gt;($Y37+$Z37*2),BT$1&lt;=($Y37+$Z37*3)),-1*PMT(VLOOKUP($P37,'9 - Finance Strategy Parameters'!$B$3:$C$6,2)/12,$Z37*12,$M37*(1+$Z$1)^($Z37*3)),"FAILURE"))))))))))</f>
        <v>341.03795956523584</v>
      </c>
    </row>
    <row r="38" spans="1:72" ht="30" x14ac:dyDescent="0.25">
      <c r="A38" s="10" t="s">
        <v>34</v>
      </c>
      <c r="B38" s="138">
        <f>INDEX('8-Choosing Asset Strategies'!$B$4:$B$101,MATCH('9 - Financing Strategy'!C38,'8-Choosing Asset Strategies'!$C$4:$C$101,0))</f>
        <v>1</v>
      </c>
      <c r="C38" s="28" t="s">
        <v>134</v>
      </c>
      <c r="D38" s="13" t="str">
        <f>IF(INDEX('8-Choosing Asset Strategies'!$CW$4:$CW$101,MATCH($C38,'8-Choosing Asset Strategies'!$C$4:$C$101,0))=0,"",INDEX('8-Choosing Asset Strategies'!$CW$4:$CW$101,MATCH(C38,'8-Choosing Asset Strategies'!$C$4:$C$101,0)))</f>
        <v>Should be upgraded to 4" line</v>
      </c>
      <c r="E38" s="27"/>
      <c r="F38" s="138"/>
      <c r="G38" s="138">
        <v>1</v>
      </c>
      <c r="H38" s="138"/>
      <c r="J38" s="143" t="str">
        <f>IF(F38=1,ROUND(INDEX('8-Choosing Asset Strategies'!$DL$4:$DL$101,MATCH($C38,'8-Choosing Asset Strategies'!$C$4:$C$101,0)),2),"")</f>
        <v/>
      </c>
      <c r="K38" s="12" t="str">
        <f>IF(F38=1,ROUND(INDEX('8-Choosing Asset Strategies'!$DC$4:$DC$101,MATCH($C38,'8-Choosing Asset Strategies'!$C$4:$C$101,0)),2),"")</f>
        <v/>
      </c>
      <c r="L38" s="12"/>
      <c r="M38" s="143">
        <f>IF(G38=1,ROUND(INDEX('8-Choosing Asset Strategies'!$DL$4:$DL$101,MATCH($C38,'8-Choosing Asset Strategies'!$C$4:$C$101,0)),2),"")</f>
        <v>125843.86</v>
      </c>
      <c r="N38" s="12">
        <f>IF(G38=1,ROUND(INDEX('8-Choosing Asset Strategies'!$DC$4:$DC$101,MATCH($C38,'8-Choosing Asset Strategies'!$C$4:$C$101,0)),2),"")</f>
        <v>20</v>
      </c>
      <c r="O38" s="12">
        <f>IF(G38="","",INDEX('9 - Finance Strategy Parameters'!$H$3:$H$9,MATCH(B38,'9 - Finance Strategy Parameters'!$F$3:$F$9,0)))</f>
        <v>20</v>
      </c>
      <c r="P38" s="12" t="s">
        <v>313</v>
      </c>
      <c r="Q38" s="144">
        <f>IFERROR((M38*INDEX('9 - Finance Strategy Parameters'!$C$3:$C$6,MATCH(P38,'9 - Finance Strategy Parameters'!$B$3:$B$6,0))/12*(1+INDEX('9 - Finance Strategy Parameters'!$C$3:$C$6,MATCH(P38,'9 - Finance Strategy Parameters'!$B$3:$B$6,0))/12)^(O38*12))/((1+INDEX('9 - Finance Strategy Parameters'!$C$3:$C$6,MATCH(P38,'9 - Finance Strategy Parameters'!$B$3:$B$6,0))/12)^(O38*12)-1),"")</f>
        <v>666.85025484339815</v>
      </c>
      <c r="R38" s="144">
        <f t="shared" si="3"/>
        <v>8002.2030581207782</v>
      </c>
      <c r="S38" s="12"/>
      <c r="T38" s="143" t="str">
        <f>IF(H38=1,ROUND(INDEX('8-Choosing Asset Strategies'!$DL$4:$DL$101,MATCH($C38,'8-Choosing Asset Strategies'!$C$4:$C$101,0)),2),"")</f>
        <v/>
      </c>
      <c r="U38" s="145" t="str">
        <f>IF(H38=1,ROUND(INDEX('8-Choosing Asset Strategies'!$DC$4:$DC$101,MATCH($C38,'8-Choosing Asset Strategies'!$C$4:$C$101,0)),2),"")</f>
        <v/>
      </c>
      <c r="V38" s="101" t="str">
        <f t="shared" si="1"/>
        <v/>
      </c>
      <c r="W38" s="155" t="str">
        <f t="shared" si="2"/>
        <v/>
      </c>
      <c r="Y38">
        <f>INDEX('8-Choosing Asset Strategies'!$DC$4:$DC$101,MATCH(C38,'8-Choosing Asset Strategies'!$C$4:$C$101,0))</f>
        <v>20</v>
      </c>
      <c r="Z38">
        <f>INDEX('8-Choosing Asset Strategies'!$DA$4:$DA$101,MATCH(C38,'8-Choosing Asset Strategies'!$C$4:$C$101,0))</f>
        <v>45</v>
      </c>
      <c r="AB38" s="159">
        <f>IF($F38=1,0,IF(AND($H38=1,AB$1&lt;=$Y38),$V38,IF(AND($H38=1,AB$1&gt;$Y38,AB$1&lt;=$Y38+$Z38),($T38*(1+$Z$1)^$Z38)/$Z38,IF(AND($H38=1,AB$1&gt;($Y38+$Z38),AB$1&lt;=($Y38+$Z38*2)),($T38*(1+$Z$1)^($Z38*2))/$Z38,IF(AND($H38=1,AB$1&gt;($Y38+$Z38*2),AB$1&lt;=($Y38+$Z38*3)),($T38*(1+$Z$1)^($Z38*3))/$Z38,IF(AND($H38=1,AB$1&gt;($Y38+$Z38*3),AB$1&lt;=($Y38+$Z38*4)),($T38*(1+$Z$1)^($Z38*4))/$Z38,IF(AND($G38=1,AB$1&lt;=$N38),0,IF(AND($G38=1,AB$1&gt;$N38,AB$1&lt;=($Y38+$Z38)),-1*PMT(VLOOKUP($P38,'9 - Finance Strategy Parameters'!$B$3:$C$6,2)/12,$Z38*12,$M38),IF(AND($G38=1,AB$1&gt;($Y38+$Z38),AB$1&lt;=($Y38+$Z38*2)),-1*PMT(VLOOKUP($P38,'9 - Finance Strategy Parameters'!$B$3:$C$6,2)/12,$Z38*12,$M38*(1+$Z$1)^($Z38*2)),IF(AND($G38=1,AB$1&gt;($Y38+$Z38*2),AB$1&lt;=($Y38+$Z38*3)),-1*PMT(VLOOKUP($P38,'9 - Finance Strategy Parameters'!$B$3:$C$6,2)/12,$Z38*12,$M38*(1+$Z$1)^($Z38*3)),"FAILURE"))))))))))</f>
        <v>0</v>
      </c>
      <c r="AC38" s="159">
        <f>IF($F38=1,0,IF(AND($H38=1,AC$1&lt;=$Y38),$V38,IF(AND($H38=1,AC$1&gt;$Y38,AC$1&lt;=$Y38+$Z38),($T38*(1+$Z$1)^$Z38)/$Z38,IF(AND($H38=1,AC$1&gt;($Y38+$Z38),AC$1&lt;=($Y38+$Z38*2)),($T38*(1+$Z$1)^($Z38*2))/$Z38,IF(AND($H38=1,AC$1&gt;($Y38+$Z38*2),AC$1&lt;=($Y38+$Z38*3)),($T38*(1+$Z$1)^($Z38*3))/$Z38,IF(AND($H38=1,AC$1&gt;($Y38+$Z38*3),AC$1&lt;=($Y38+$Z38*4)),($T38*(1+$Z$1)^($Z38*4))/$Z38,IF(AND($G38=1,AC$1&lt;=$N38),0,IF(AND($G38=1,AC$1&gt;$N38,AC$1&lt;=($Y38+$Z38)),-1*PMT(VLOOKUP($P38,'9 - Finance Strategy Parameters'!$B$3:$C$6,2)/12,$Z38*12,$M38),IF(AND($G38=1,AC$1&gt;($Y38+$Z38),AC$1&lt;=($Y38+$Z38*2)),-1*PMT(VLOOKUP($P38,'9 - Finance Strategy Parameters'!$B$3:$C$6,2)/12,$Z38*12,$M38*(1+$Z$1)^($Z38*2)),IF(AND($G38=1,AC$1&gt;($Y38+$Z38*2),AC$1&lt;=($Y38+$Z38*3)),-1*PMT(VLOOKUP($P38,'9 - Finance Strategy Parameters'!$B$3:$C$6,2)/12,$Z38*12,$M38*(1+$Z$1)^($Z38*3)),"FAILURE"))))))))))</f>
        <v>0</v>
      </c>
      <c r="AD38" s="159">
        <f>IF($F38=1,0,IF(AND($H38=1,AD$1&lt;=$Y38),$V38,IF(AND($H38=1,AD$1&gt;$Y38,AD$1&lt;=$Y38+$Z38),($T38*(1+$Z$1)^$Z38)/$Z38,IF(AND($H38=1,AD$1&gt;($Y38+$Z38),AD$1&lt;=($Y38+$Z38*2)),($T38*(1+$Z$1)^($Z38*2))/$Z38,IF(AND($H38=1,AD$1&gt;($Y38+$Z38*2),AD$1&lt;=($Y38+$Z38*3)),($T38*(1+$Z$1)^($Z38*3))/$Z38,IF(AND($H38=1,AD$1&gt;($Y38+$Z38*3),AD$1&lt;=($Y38+$Z38*4)),($T38*(1+$Z$1)^($Z38*4))/$Z38,IF(AND($G38=1,AD$1&lt;=$N38),0,IF(AND($G38=1,AD$1&gt;$N38,AD$1&lt;=($Y38+$Z38)),-1*PMT(VLOOKUP($P38,'9 - Finance Strategy Parameters'!$B$3:$C$6,2)/12,$Z38*12,$M38),IF(AND($G38=1,AD$1&gt;($Y38+$Z38),AD$1&lt;=($Y38+$Z38*2)),-1*PMT(VLOOKUP($P38,'9 - Finance Strategy Parameters'!$B$3:$C$6,2)/12,$Z38*12,$M38*(1+$Z$1)^($Z38*2)),IF(AND($G38=1,AD$1&gt;($Y38+$Z38*2),AD$1&lt;=($Y38+$Z38*3)),-1*PMT(VLOOKUP($P38,'9 - Finance Strategy Parameters'!$B$3:$C$6,2)/12,$Z38*12,$M38*(1+$Z$1)^($Z38*3)),"FAILURE"))))))))))</f>
        <v>0</v>
      </c>
      <c r="AE38" s="159">
        <f>IF($F38=1,0,IF(AND($H38=1,AE$1&lt;=$Y38),$V38,IF(AND($H38=1,AE$1&gt;$Y38,AE$1&lt;=$Y38+$Z38),($T38*(1+$Z$1)^$Z38)/$Z38,IF(AND($H38=1,AE$1&gt;($Y38+$Z38),AE$1&lt;=($Y38+$Z38*2)),($T38*(1+$Z$1)^($Z38*2))/$Z38,IF(AND($H38=1,AE$1&gt;($Y38+$Z38*2),AE$1&lt;=($Y38+$Z38*3)),($T38*(1+$Z$1)^($Z38*3))/$Z38,IF(AND($H38=1,AE$1&gt;($Y38+$Z38*3),AE$1&lt;=($Y38+$Z38*4)),($T38*(1+$Z$1)^($Z38*4))/$Z38,IF(AND($G38=1,AE$1&lt;=$N38),0,IF(AND($G38=1,AE$1&gt;$N38,AE$1&lt;=($Y38+$Z38)),-1*PMT(VLOOKUP($P38,'9 - Finance Strategy Parameters'!$B$3:$C$6,2)/12,$Z38*12,$M38),IF(AND($G38=1,AE$1&gt;($Y38+$Z38),AE$1&lt;=($Y38+$Z38*2)),-1*PMT(VLOOKUP($P38,'9 - Finance Strategy Parameters'!$B$3:$C$6,2)/12,$Z38*12,$M38*(1+$Z$1)^($Z38*2)),IF(AND($G38=1,AE$1&gt;($Y38+$Z38*2),AE$1&lt;=($Y38+$Z38*3)),-1*PMT(VLOOKUP($P38,'9 - Finance Strategy Parameters'!$B$3:$C$6,2)/12,$Z38*12,$M38*(1+$Z$1)^($Z38*3)),"FAILURE"))))))))))</f>
        <v>0</v>
      </c>
      <c r="AF38" s="159">
        <f>IF($F38=1,0,IF(AND($H38=1,AF$1&lt;=$Y38),$V38,IF(AND($H38=1,AF$1&gt;$Y38,AF$1&lt;=$Y38+$Z38),($T38*(1+$Z$1)^$Z38)/$Z38,IF(AND($H38=1,AF$1&gt;($Y38+$Z38),AF$1&lt;=($Y38+$Z38*2)),($T38*(1+$Z$1)^($Z38*2))/$Z38,IF(AND($H38=1,AF$1&gt;($Y38+$Z38*2),AF$1&lt;=($Y38+$Z38*3)),($T38*(1+$Z$1)^($Z38*3))/$Z38,IF(AND($H38=1,AF$1&gt;($Y38+$Z38*3),AF$1&lt;=($Y38+$Z38*4)),($T38*(1+$Z$1)^($Z38*4))/$Z38,IF(AND($G38=1,AF$1&lt;=$N38),0,IF(AND($G38=1,AF$1&gt;$N38,AF$1&lt;=($Y38+$Z38)),-1*PMT(VLOOKUP($P38,'9 - Finance Strategy Parameters'!$B$3:$C$6,2)/12,$Z38*12,$M38),IF(AND($G38=1,AF$1&gt;($Y38+$Z38),AF$1&lt;=($Y38+$Z38*2)),-1*PMT(VLOOKUP($P38,'9 - Finance Strategy Parameters'!$B$3:$C$6,2)/12,$Z38*12,$M38*(1+$Z$1)^($Z38*2)),IF(AND($G38=1,AF$1&gt;($Y38+$Z38*2),AF$1&lt;=($Y38+$Z38*3)),-1*PMT(VLOOKUP($P38,'9 - Finance Strategy Parameters'!$B$3:$C$6,2)/12,$Z38*12,$M38*(1+$Z$1)^($Z38*3)),"FAILURE"))))))))))</f>
        <v>0</v>
      </c>
      <c r="AG38" s="159">
        <f>IF($F38=1,0,IF(AND($H38=1,AG$1&lt;=$Y38),$V38,IF(AND($H38=1,AG$1&gt;$Y38,AG$1&lt;=$Y38+$Z38),($T38*(1+$Z$1)^$Z38)/$Z38,IF(AND($H38=1,AG$1&gt;($Y38+$Z38),AG$1&lt;=($Y38+$Z38*2)),($T38*(1+$Z$1)^($Z38*2))/$Z38,IF(AND($H38=1,AG$1&gt;($Y38+$Z38*2),AG$1&lt;=($Y38+$Z38*3)),($T38*(1+$Z$1)^($Z38*3))/$Z38,IF(AND($H38=1,AG$1&gt;($Y38+$Z38*3),AG$1&lt;=($Y38+$Z38*4)),($T38*(1+$Z$1)^($Z38*4))/$Z38,IF(AND($G38=1,AG$1&lt;=$N38),0,IF(AND($G38=1,AG$1&gt;$N38,AG$1&lt;=($Y38+$Z38)),-1*PMT(VLOOKUP($P38,'9 - Finance Strategy Parameters'!$B$3:$C$6,2)/12,$Z38*12,$M38),IF(AND($G38=1,AG$1&gt;($Y38+$Z38),AG$1&lt;=($Y38+$Z38*2)),-1*PMT(VLOOKUP($P38,'9 - Finance Strategy Parameters'!$B$3:$C$6,2)/12,$Z38*12,$M38*(1+$Z$1)^($Z38*2)),IF(AND($G38=1,AG$1&gt;($Y38+$Z38*2),AG$1&lt;=($Y38+$Z38*3)),-1*PMT(VLOOKUP($P38,'9 - Finance Strategy Parameters'!$B$3:$C$6,2)/12,$Z38*12,$M38*(1+$Z$1)^($Z38*3)),"FAILURE"))))))))))</f>
        <v>0</v>
      </c>
      <c r="AH38" s="159">
        <f>IF($F38=1,0,IF(AND($H38=1,AH$1&lt;=$Y38),$V38,IF(AND($H38=1,AH$1&gt;$Y38,AH$1&lt;=$Y38+$Z38),($T38*(1+$Z$1)^$Z38)/$Z38,IF(AND($H38=1,AH$1&gt;($Y38+$Z38),AH$1&lt;=($Y38+$Z38*2)),($T38*(1+$Z$1)^($Z38*2))/$Z38,IF(AND($H38=1,AH$1&gt;($Y38+$Z38*2),AH$1&lt;=($Y38+$Z38*3)),($T38*(1+$Z$1)^($Z38*3))/$Z38,IF(AND($H38=1,AH$1&gt;($Y38+$Z38*3),AH$1&lt;=($Y38+$Z38*4)),($T38*(1+$Z$1)^($Z38*4))/$Z38,IF(AND($G38=1,AH$1&lt;=$N38),0,IF(AND($G38=1,AH$1&gt;$N38,AH$1&lt;=($Y38+$Z38)),-1*PMT(VLOOKUP($P38,'9 - Finance Strategy Parameters'!$B$3:$C$6,2)/12,$Z38*12,$M38),IF(AND($G38=1,AH$1&gt;($Y38+$Z38),AH$1&lt;=($Y38+$Z38*2)),-1*PMT(VLOOKUP($P38,'9 - Finance Strategy Parameters'!$B$3:$C$6,2)/12,$Z38*12,$M38*(1+$Z$1)^($Z38*2)),IF(AND($G38=1,AH$1&gt;($Y38+$Z38*2),AH$1&lt;=($Y38+$Z38*3)),-1*PMT(VLOOKUP($P38,'9 - Finance Strategy Parameters'!$B$3:$C$6,2)/12,$Z38*12,$M38*(1+$Z$1)^($Z38*3)),"FAILURE"))))))))))</f>
        <v>0</v>
      </c>
      <c r="AI38" s="159">
        <f>IF($F38=1,0,IF(AND($H38=1,AI$1&lt;=$Y38),$V38,IF(AND($H38=1,AI$1&gt;$Y38,AI$1&lt;=$Y38+$Z38),($T38*(1+$Z$1)^$Z38)/$Z38,IF(AND($H38=1,AI$1&gt;($Y38+$Z38),AI$1&lt;=($Y38+$Z38*2)),($T38*(1+$Z$1)^($Z38*2))/$Z38,IF(AND($H38=1,AI$1&gt;($Y38+$Z38*2),AI$1&lt;=($Y38+$Z38*3)),($T38*(1+$Z$1)^($Z38*3))/$Z38,IF(AND($H38=1,AI$1&gt;($Y38+$Z38*3),AI$1&lt;=($Y38+$Z38*4)),($T38*(1+$Z$1)^($Z38*4))/$Z38,IF(AND($G38=1,AI$1&lt;=$N38),0,IF(AND($G38=1,AI$1&gt;$N38,AI$1&lt;=($Y38+$Z38)),-1*PMT(VLOOKUP($P38,'9 - Finance Strategy Parameters'!$B$3:$C$6,2)/12,$Z38*12,$M38),IF(AND($G38=1,AI$1&gt;($Y38+$Z38),AI$1&lt;=($Y38+$Z38*2)),-1*PMT(VLOOKUP($P38,'9 - Finance Strategy Parameters'!$B$3:$C$6,2)/12,$Z38*12,$M38*(1+$Z$1)^($Z38*2)),IF(AND($G38=1,AI$1&gt;($Y38+$Z38*2),AI$1&lt;=($Y38+$Z38*3)),-1*PMT(VLOOKUP($P38,'9 - Finance Strategy Parameters'!$B$3:$C$6,2)/12,$Z38*12,$M38*(1+$Z$1)^($Z38*3)),"FAILURE"))))))))))</f>
        <v>0</v>
      </c>
      <c r="AJ38" s="159">
        <f>IF($F38=1,0,IF(AND($H38=1,AJ$1&lt;=$Y38),$V38,IF(AND($H38=1,AJ$1&gt;$Y38,AJ$1&lt;=$Y38+$Z38),($T38*(1+$Z$1)^$Z38)/$Z38,IF(AND($H38=1,AJ$1&gt;($Y38+$Z38),AJ$1&lt;=($Y38+$Z38*2)),($T38*(1+$Z$1)^($Z38*2))/$Z38,IF(AND($H38=1,AJ$1&gt;($Y38+$Z38*2),AJ$1&lt;=($Y38+$Z38*3)),($T38*(1+$Z$1)^($Z38*3))/$Z38,IF(AND($H38=1,AJ$1&gt;($Y38+$Z38*3),AJ$1&lt;=($Y38+$Z38*4)),($T38*(1+$Z$1)^($Z38*4))/$Z38,IF(AND($G38=1,AJ$1&lt;=$N38),0,IF(AND($G38=1,AJ$1&gt;$N38,AJ$1&lt;=($Y38+$Z38)),-1*PMT(VLOOKUP($P38,'9 - Finance Strategy Parameters'!$B$3:$C$6,2)/12,$Z38*12,$M38),IF(AND($G38=1,AJ$1&gt;($Y38+$Z38),AJ$1&lt;=($Y38+$Z38*2)),-1*PMT(VLOOKUP($P38,'9 - Finance Strategy Parameters'!$B$3:$C$6,2)/12,$Z38*12,$M38*(1+$Z$1)^($Z38*2)),IF(AND($G38=1,AJ$1&gt;($Y38+$Z38*2),AJ$1&lt;=($Y38+$Z38*3)),-1*PMT(VLOOKUP($P38,'9 - Finance Strategy Parameters'!$B$3:$C$6,2)/12,$Z38*12,$M38*(1+$Z$1)^($Z38*3)),"FAILURE"))))))))))</f>
        <v>0</v>
      </c>
      <c r="AK38" s="159">
        <f>IF($F38=1,0,IF(AND($H38=1,AK$1&lt;=$Y38),$V38,IF(AND($H38=1,AK$1&gt;$Y38,AK$1&lt;=$Y38+$Z38),($T38*(1+$Z$1)^$Z38)/$Z38,IF(AND($H38=1,AK$1&gt;($Y38+$Z38),AK$1&lt;=($Y38+$Z38*2)),($T38*(1+$Z$1)^($Z38*2))/$Z38,IF(AND($H38=1,AK$1&gt;($Y38+$Z38*2),AK$1&lt;=($Y38+$Z38*3)),($T38*(1+$Z$1)^($Z38*3))/$Z38,IF(AND($H38=1,AK$1&gt;($Y38+$Z38*3),AK$1&lt;=($Y38+$Z38*4)),($T38*(1+$Z$1)^($Z38*4))/$Z38,IF(AND($G38=1,AK$1&lt;=$N38),0,IF(AND($G38=1,AK$1&gt;$N38,AK$1&lt;=($Y38+$Z38)),-1*PMT(VLOOKUP($P38,'9 - Finance Strategy Parameters'!$B$3:$C$6,2)/12,$Z38*12,$M38),IF(AND($G38=1,AK$1&gt;($Y38+$Z38),AK$1&lt;=($Y38+$Z38*2)),-1*PMT(VLOOKUP($P38,'9 - Finance Strategy Parameters'!$B$3:$C$6,2)/12,$Z38*12,$M38*(1+$Z$1)^($Z38*2)),IF(AND($G38=1,AK$1&gt;($Y38+$Z38*2),AK$1&lt;=($Y38+$Z38*3)),-1*PMT(VLOOKUP($P38,'9 - Finance Strategy Parameters'!$B$3:$C$6,2)/12,$Z38*12,$M38*(1+$Z$1)^($Z38*3)),"FAILURE"))))))))))</f>
        <v>0</v>
      </c>
      <c r="AL38" s="159">
        <f>IF($F38=1,0,IF(AND($H38=1,AL$1&lt;=$Y38),$V38,IF(AND($H38=1,AL$1&gt;$Y38,AL$1&lt;=$Y38+$Z38),($T38*(1+$Z$1)^$Z38)/$Z38,IF(AND($H38=1,AL$1&gt;($Y38+$Z38),AL$1&lt;=($Y38+$Z38*2)),($T38*(1+$Z$1)^($Z38*2))/$Z38,IF(AND($H38=1,AL$1&gt;($Y38+$Z38*2),AL$1&lt;=($Y38+$Z38*3)),($T38*(1+$Z$1)^($Z38*3))/$Z38,IF(AND($H38=1,AL$1&gt;($Y38+$Z38*3),AL$1&lt;=($Y38+$Z38*4)),($T38*(1+$Z$1)^($Z38*4))/$Z38,IF(AND($G38=1,AL$1&lt;=$N38),0,IF(AND($G38=1,AL$1&gt;$N38,AL$1&lt;=($Y38+$Z38)),-1*PMT(VLOOKUP($P38,'9 - Finance Strategy Parameters'!$B$3:$C$6,2)/12,$Z38*12,$M38),IF(AND($G38=1,AL$1&gt;($Y38+$Z38),AL$1&lt;=($Y38+$Z38*2)),-1*PMT(VLOOKUP($P38,'9 - Finance Strategy Parameters'!$B$3:$C$6,2)/12,$Z38*12,$M38*(1+$Z$1)^($Z38*2)),IF(AND($G38=1,AL$1&gt;($Y38+$Z38*2),AL$1&lt;=($Y38+$Z38*3)),-1*PMT(VLOOKUP($P38,'9 - Finance Strategy Parameters'!$B$3:$C$6,2)/12,$Z38*12,$M38*(1+$Z$1)^($Z38*3)),"FAILURE"))))))))))</f>
        <v>0</v>
      </c>
      <c r="AM38" s="159">
        <f>IF($F38=1,0,IF(AND($H38=1,AM$1&lt;=$Y38),$V38,IF(AND($H38=1,AM$1&gt;$Y38,AM$1&lt;=$Y38+$Z38),($T38*(1+$Z$1)^$Z38)/$Z38,IF(AND($H38=1,AM$1&gt;($Y38+$Z38),AM$1&lt;=($Y38+$Z38*2)),($T38*(1+$Z$1)^($Z38*2))/$Z38,IF(AND($H38=1,AM$1&gt;($Y38+$Z38*2),AM$1&lt;=($Y38+$Z38*3)),($T38*(1+$Z$1)^($Z38*3))/$Z38,IF(AND($H38=1,AM$1&gt;($Y38+$Z38*3),AM$1&lt;=($Y38+$Z38*4)),($T38*(1+$Z$1)^($Z38*4))/$Z38,IF(AND($G38=1,AM$1&lt;=$N38),0,IF(AND($G38=1,AM$1&gt;$N38,AM$1&lt;=($Y38+$Z38)),-1*PMT(VLOOKUP($P38,'9 - Finance Strategy Parameters'!$B$3:$C$6,2)/12,$Z38*12,$M38),IF(AND($G38=1,AM$1&gt;($Y38+$Z38),AM$1&lt;=($Y38+$Z38*2)),-1*PMT(VLOOKUP($P38,'9 - Finance Strategy Parameters'!$B$3:$C$6,2)/12,$Z38*12,$M38*(1+$Z$1)^($Z38*2)),IF(AND($G38=1,AM$1&gt;($Y38+$Z38*2),AM$1&lt;=($Y38+$Z38*3)),-1*PMT(VLOOKUP($P38,'9 - Finance Strategy Parameters'!$B$3:$C$6,2)/12,$Z38*12,$M38*(1+$Z$1)^($Z38*3)),"FAILURE"))))))))))</f>
        <v>0</v>
      </c>
      <c r="AN38" s="159">
        <f>IF($F38=1,0,IF(AND($H38=1,AN$1&lt;=$Y38),$V38,IF(AND($H38=1,AN$1&gt;$Y38,AN$1&lt;=$Y38+$Z38),($T38*(1+$Z$1)^$Z38)/$Z38,IF(AND($H38=1,AN$1&gt;($Y38+$Z38),AN$1&lt;=($Y38+$Z38*2)),($T38*(1+$Z$1)^($Z38*2))/$Z38,IF(AND($H38=1,AN$1&gt;($Y38+$Z38*2),AN$1&lt;=($Y38+$Z38*3)),($T38*(1+$Z$1)^($Z38*3))/$Z38,IF(AND($H38=1,AN$1&gt;($Y38+$Z38*3),AN$1&lt;=($Y38+$Z38*4)),($T38*(1+$Z$1)^($Z38*4))/$Z38,IF(AND($G38=1,AN$1&lt;=$N38),0,IF(AND($G38=1,AN$1&gt;$N38,AN$1&lt;=($Y38+$Z38)),-1*PMT(VLOOKUP($P38,'9 - Finance Strategy Parameters'!$B$3:$C$6,2)/12,$Z38*12,$M38),IF(AND($G38=1,AN$1&gt;($Y38+$Z38),AN$1&lt;=($Y38+$Z38*2)),-1*PMT(VLOOKUP($P38,'9 - Finance Strategy Parameters'!$B$3:$C$6,2)/12,$Z38*12,$M38*(1+$Z$1)^($Z38*2)),IF(AND($G38=1,AN$1&gt;($Y38+$Z38*2),AN$1&lt;=($Y38+$Z38*3)),-1*PMT(VLOOKUP($P38,'9 - Finance Strategy Parameters'!$B$3:$C$6,2)/12,$Z38*12,$M38*(1+$Z$1)^($Z38*3)),"FAILURE"))))))))))</f>
        <v>0</v>
      </c>
      <c r="AO38" s="159">
        <f>IF($F38=1,0,IF(AND($H38=1,AO$1&lt;=$Y38),$V38,IF(AND($H38=1,AO$1&gt;$Y38,AO$1&lt;=$Y38+$Z38),($T38*(1+$Z$1)^$Z38)/$Z38,IF(AND($H38=1,AO$1&gt;($Y38+$Z38),AO$1&lt;=($Y38+$Z38*2)),($T38*(1+$Z$1)^($Z38*2))/$Z38,IF(AND($H38=1,AO$1&gt;($Y38+$Z38*2),AO$1&lt;=($Y38+$Z38*3)),($T38*(1+$Z$1)^($Z38*3))/$Z38,IF(AND($H38=1,AO$1&gt;($Y38+$Z38*3),AO$1&lt;=($Y38+$Z38*4)),($T38*(1+$Z$1)^($Z38*4))/$Z38,IF(AND($G38=1,AO$1&lt;=$N38),0,IF(AND($G38=1,AO$1&gt;$N38,AO$1&lt;=($Y38+$Z38)),-1*PMT(VLOOKUP($P38,'9 - Finance Strategy Parameters'!$B$3:$C$6,2)/12,$Z38*12,$M38),IF(AND($G38=1,AO$1&gt;($Y38+$Z38),AO$1&lt;=($Y38+$Z38*2)),-1*PMT(VLOOKUP($P38,'9 - Finance Strategy Parameters'!$B$3:$C$6,2)/12,$Z38*12,$M38*(1+$Z$1)^($Z38*2)),IF(AND($G38=1,AO$1&gt;($Y38+$Z38*2),AO$1&lt;=($Y38+$Z38*3)),-1*PMT(VLOOKUP($P38,'9 - Finance Strategy Parameters'!$B$3:$C$6,2)/12,$Z38*12,$M38*(1+$Z$1)^($Z38*3)),"FAILURE"))))))))))</f>
        <v>0</v>
      </c>
      <c r="AP38" s="159">
        <f>IF($F38=1,0,IF(AND($H38=1,AP$1&lt;=$Y38),$V38,IF(AND($H38=1,AP$1&gt;$Y38,AP$1&lt;=$Y38+$Z38),($T38*(1+$Z$1)^$Z38)/$Z38,IF(AND($H38=1,AP$1&gt;($Y38+$Z38),AP$1&lt;=($Y38+$Z38*2)),($T38*(1+$Z$1)^($Z38*2))/$Z38,IF(AND($H38=1,AP$1&gt;($Y38+$Z38*2),AP$1&lt;=($Y38+$Z38*3)),($T38*(1+$Z$1)^($Z38*3))/$Z38,IF(AND($H38=1,AP$1&gt;($Y38+$Z38*3),AP$1&lt;=($Y38+$Z38*4)),($T38*(1+$Z$1)^($Z38*4))/$Z38,IF(AND($G38=1,AP$1&lt;=$N38),0,IF(AND($G38=1,AP$1&gt;$N38,AP$1&lt;=($Y38+$Z38)),-1*PMT(VLOOKUP($P38,'9 - Finance Strategy Parameters'!$B$3:$C$6,2)/12,$Z38*12,$M38),IF(AND($G38=1,AP$1&gt;($Y38+$Z38),AP$1&lt;=($Y38+$Z38*2)),-1*PMT(VLOOKUP($P38,'9 - Finance Strategy Parameters'!$B$3:$C$6,2)/12,$Z38*12,$M38*(1+$Z$1)^($Z38*2)),IF(AND($G38=1,AP$1&gt;($Y38+$Z38*2),AP$1&lt;=($Y38+$Z38*3)),-1*PMT(VLOOKUP($P38,'9 - Finance Strategy Parameters'!$B$3:$C$6,2)/12,$Z38*12,$M38*(1+$Z$1)^($Z38*3)),"FAILURE"))))))))))</f>
        <v>0</v>
      </c>
      <c r="AQ38" s="159">
        <f>IF($F38=1,0,IF(AND($H38=1,AQ$1&lt;=$Y38),$V38,IF(AND($H38=1,AQ$1&gt;$Y38,AQ$1&lt;=$Y38+$Z38),($T38*(1+$Z$1)^$Z38)/$Z38,IF(AND($H38=1,AQ$1&gt;($Y38+$Z38),AQ$1&lt;=($Y38+$Z38*2)),($T38*(1+$Z$1)^($Z38*2))/$Z38,IF(AND($H38=1,AQ$1&gt;($Y38+$Z38*2),AQ$1&lt;=($Y38+$Z38*3)),($T38*(1+$Z$1)^($Z38*3))/$Z38,IF(AND($H38=1,AQ$1&gt;($Y38+$Z38*3),AQ$1&lt;=($Y38+$Z38*4)),($T38*(1+$Z$1)^($Z38*4))/$Z38,IF(AND($G38=1,AQ$1&lt;=$N38),0,IF(AND($G38=1,AQ$1&gt;$N38,AQ$1&lt;=($Y38+$Z38)),-1*PMT(VLOOKUP($P38,'9 - Finance Strategy Parameters'!$B$3:$C$6,2)/12,$Z38*12,$M38),IF(AND($G38=1,AQ$1&gt;($Y38+$Z38),AQ$1&lt;=($Y38+$Z38*2)),-1*PMT(VLOOKUP($P38,'9 - Finance Strategy Parameters'!$B$3:$C$6,2)/12,$Z38*12,$M38*(1+$Z$1)^($Z38*2)),IF(AND($G38=1,AQ$1&gt;($Y38+$Z38*2),AQ$1&lt;=($Y38+$Z38*3)),-1*PMT(VLOOKUP($P38,'9 - Finance Strategy Parameters'!$B$3:$C$6,2)/12,$Z38*12,$M38*(1+$Z$1)^($Z38*3)),"FAILURE"))))))))))</f>
        <v>0</v>
      </c>
      <c r="AR38" s="159">
        <f>IF($F38=1,0,IF(AND($H38=1,AR$1&lt;=$Y38),$V38,IF(AND($H38=1,AR$1&gt;$Y38,AR$1&lt;=$Y38+$Z38),($T38*(1+$Z$1)^$Z38)/$Z38,IF(AND($H38=1,AR$1&gt;($Y38+$Z38),AR$1&lt;=($Y38+$Z38*2)),($T38*(1+$Z$1)^($Z38*2))/$Z38,IF(AND($H38=1,AR$1&gt;($Y38+$Z38*2),AR$1&lt;=($Y38+$Z38*3)),($T38*(1+$Z$1)^($Z38*3))/$Z38,IF(AND($H38=1,AR$1&gt;($Y38+$Z38*3),AR$1&lt;=($Y38+$Z38*4)),($T38*(1+$Z$1)^($Z38*4))/$Z38,IF(AND($G38=1,AR$1&lt;=$N38),0,IF(AND($G38=1,AR$1&gt;$N38,AR$1&lt;=($Y38+$Z38)),-1*PMT(VLOOKUP($P38,'9 - Finance Strategy Parameters'!$B$3:$C$6,2)/12,$Z38*12,$M38),IF(AND($G38=1,AR$1&gt;($Y38+$Z38),AR$1&lt;=($Y38+$Z38*2)),-1*PMT(VLOOKUP($P38,'9 - Finance Strategy Parameters'!$B$3:$C$6,2)/12,$Z38*12,$M38*(1+$Z$1)^($Z38*2)),IF(AND($G38=1,AR$1&gt;($Y38+$Z38*2),AR$1&lt;=($Y38+$Z38*3)),-1*PMT(VLOOKUP($P38,'9 - Finance Strategy Parameters'!$B$3:$C$6,2)/12,$Z38*12,$M38*(1+$Z$1)^($Z38*3)),"FAILURE"))))))))))</f>
        <v>0</v>
      </c>
      <c r="AS38" s="159">
        <f>IF($F38=1,0,IF(AND($H38=1,AS$1&lt;=$Y38),$V38,IF(AND($H38=1,AS$1&gt;$Y38,AS$1&lt;=$Y38+$Z38),($T38*(1+$Z$1)^$Z38)/$Z38,IF(AND($H38=1,AS$1&gt;($Y38+$Z38),AS$1&lt;=($Y38+$Z38*2)),($T38*(1+$Z$1)^($Z38*2))/$Z38,IF(AND($H38=1,AS$1&gt;($Y38+$Z38*2),AS$1&lt;=($Y38+$Z38*3)),($T38*(1+$Z$1)^($Z38*3))/$Z38,IF(AND($H38=1,AS$1&gt;($Y38+$Z38*3),AS$1&lt;=($Y38+$Z38*4)),($T38*(1+$Z$1)^($Z38*4))/$Z38,IF(AND($G38=1,AS$1&lt;=$N38),0,IF(AND($G38=1,AS$1&gt;$N38,AS$1&lt;=($Y38+$Z38)),-1*PMT(VLOOKUP($P38,'9 - Finance Strategy Parameters'!$B$3:$C$6,2)/12,$Z38*12,$M38),IF(AND($G38=1,AS$1&gt;($Y38+$Z38),AS$1&lt;=($Y38+$Z38*2)),-1*PMT(VLOOKUP($P38,'9 - Finance Strategy Parameters'!$B$3:$C$6,2)/12,$Z38*12,$M38*(1+$Z$1)^($Z38*2)),IF(AND($G38=1,AS$1&gt;($Y38+$Z38*2),AS$1&lt;=($Y38+$Z38*3)),-1*PMT(VLOOKUP($P38,'9 - Finance Strategy Parameters'!$B$3:$C$6,2)/12,$Z38*12,$M38*(1+$Z$1)^($Z38*3)),"FAILURE"))))))))))</f>
        <v>0</v>
      </c>
      <c r="AT38" s="159">
        <f>IF($F38=1,0,IF(AND($H38=1,AT$1&lt;=$Y38),$V38,IF(AND($H38=1,AT$1&gt;$Y38,AT$1&lt;=$Y38+$Z38),($T38*(1+$Z$1)^$Z38)/$Z38,IF(AND($H38=1,AT$1&gt;($Y38+$Z38),AT$1&lt;=($Y38+$Z38*2)),($T38*(1+$Z$1)^($Z38*2))/$Z38,IF(AND($H38=1,AT$1&gt;($Y38+$Z38*2),AT$1&lt;=($Y38+$Z38*3)),($T38*(1+$Z$1)^($Z38*3))/$Z38,IF(AND($H38=1,AT$1&gt;($Y38+$Z38*3),AT$1&lt;=($Y38+$Z38*4)),($T38*(1+$Z$1)^($Z38*4))/$Z38,IF(AND($G38=1,AT$1&lt;=$N38),0,IF(AND($G38=1,AT$1&gt;$N38,AT$1&lt;=($Y38+$Z38)),-1*PMT(VLOOKUP($P38,'9 - Finance Strategy Parameters'!$B$3:$C$6,2)/12,$Z38*12,$M38),IF(AND($G38=1,AT$1&gt;($Y38+$Z38),AT$1&lt;=($Y38+$Z38*2)),-1*PMT(VLOOKUP($P38,'9 - Finance Strategy Parameters'!$B$3:$C$6,2)/12,$Z38*12,$M38*(1+$Z$1)^($Z38*2)),IF(AND($G38=1,AT$1&gt;($Y38+$Z38*2),AT$1&lt;=($Y38+$Z38*3)),-1*PMT(VLOOKUP($P38,'9 - Finance Strategy Parameters'!$B$3:$C$6,2)/12,$Z38*12,$M38*(1+$Z$1)^($Z38*3)),"FAILURE"))))))))))</f>
        <v>0</v>
      </c>
      <c r="AU38" s="159">
        <f>IF($F38=1,0,IF(AND($H38=1,AU$1&lt;=$Y38),$V38,IF(AND($H38=1,AU$1&gt;$Y38,AU$1&lt;=$Y38+$Z38),($T38*(1+$Z$1)^$Z38)/$Z38,IF(AND($H38=1,AU$1&gt;($Y38+$Z38),AU$1&lt;=($Y38+$Z38*2)),($T38*(1+$Z$1)^($Z38*2))/$Z38,IF(AND($H38=1,AU$1&gt;($Y38+$Z38*2),AU$1&lt;=($Y38+$Z38*3)),($T38*(1+$Z$1)^($Z38*3))/$Z38,IF(AND($H38=1,AU$1&gt;($Y38+$Z38*3),AU$1&lt;=($Y38+$Z38*4)),($T38*(1+$Z$1)^($Z38*4))/$Z38,IF(AND($G38=1,AU$1&lt;=$N38),0,IF(AND($G38=1,AU$1&gt;$N38,AU$1&lt;=($Y38+$Z38)),-1*PMT(VLOOKUP($P38,'9 - Finance Strategy Parameters'!$B$3:$C$6,2)/12,$Z38*12,$M38),IF(AND($G38=1,AU$1&gt;($Y38+$Z38),AU$1&lt;=($Y38+$Z38*2)),-1*PMT(VLOOKUP($P38,'9 - Finance Strategy Parameters'!$B$3:$C$6,2)/12,$Z38*12,$M38*(1+$Z$1)^($Z38*2)),IF(AND($G38=1,AU$1&gt;($Y38+$Z38*2),AU$1&lt;=($Y38+$Z38*3)),-1*PMT(VLOOKUP($P38,'9 - Finance Strategy Parameters'!$B$3:$C$6,2)/12,$Z38*12,$M38*(1+$Z$1)^($Z38*3)),"FAILURE"))))))))))</f>
        <v>0</v>
      </c>
      <c r="AV38" s="159">
        <f>IF($F38=1,0,IF(AND($H38=1,AV$1&lt;=$Y38),$V38,IF(AND($H38=1,AV$1&gt;$Y38,AV$1&lt;=$Y38+$Z38),($T38*(1+$Z$1)^$Z38)/$Z38,IF(AND($H38=1,AV$1&gt;($Y38+$Z38),AV$1&lt;=($Y38+$Z38*2)),($T38*(1+$Z$1)^($Z38*2))/$Z38,IF(AND($H38=1,AV$1&gt;($Y38+$Z38*2),AV$1&lt;=($Y38+$Z38*3)),($T38*(1+$Z$1)^($Z38*3))/$Z38,IF(AND($H38=1,AV$1&gt;($Y38+$Z38*3),AV$1&lt;=($Y38+$Z38*4)),($T38*(1+$Z$1)^($Z38*4))/$Z38,IF(AND($G38=1,AV$1&lt;=$N38),0,IF(AND($G38=1,AV$1&gt;$N38,AV$1&lt;=($Y38+$Z38)),-1*PMT(VLOOKUP($P38,'9 - Finance Strategy Parameters'!$B$3:$C$6,2)/12,$Z38*12,$M38),IF(AND($G38=1,AV$1&gt;($Y38+$Z38),AV$1&lt;=($Y38+$Z38*2)),-1*PMT(VLOOKUP($P38,'9 - Finance Strategy Parameters'!$B$3:$C$6,2)/12,$Z38*12,$M38*(1+$Z$1)^($Z38*2)),IF(AND($G38=1,AV$1&gt;($Y38+$Z38*2),AV$1&lt;=($Y38+$Z38*3)),-1*PMT(VLOOKUP($P38,'9 - Finance Strategy Parameters'!$B$3:$C$6,2)/12,$Z38*12,$M38*(1+$Z$1)^($Z38*3)),"FAILURE"))))))))))</f>
        <v>388.42574304914353</v>
      </c>
      <c r="AW38" s="159">
        <f>IF($F38=1,0,IF(AND($H38=1,AW$1&lt;=$Y38),$V38,IF(AND($H38=1,AW$1&gt;$Y38,AW$1&lt;=$Y38+$Z38),($T38*(1+$Z$1)^$Z38)/$Z38,IF(AND($H38=1,AW$1&gt;($Y38+$Z38),AW$1&lt;=($Y38+$Z38*2)),($T38*(1+$Z$1)^($Z38*2))/$Z38,IF(AND($H38=1,AW$1&gt;($Y38+$Z38*2),AW$1&lt;=($Y38+$Z38*3)),($T38*(1+$Z$1)^($Z38*3))/$Z38,IF(AND($H38=1,AW$1&gt;($Y38+$Z38*3),AW$1&lt;=($Y38+$Z38*4)),($T38*(1+$Z$1)^($Z38*4))/$Z38,IF(AND($G38=1,AW$1&lt;=$N38),0,IF(AND($G38=1,AW$1&gt;$N38,AW$1&lt;=($Y38+$Z38)),-1*PMT(VLOOKUP($P38,'9 - Finance Strategy Parameters'!$B$3:$C$6,2)/12,$Z38*12,$M38),IF(AND($G38=1,AW$1&gt;($Y38+$Z38),AW$1&lt;=($Y38+$Z38*2)),-1*PMT(VLOOKUP($P38,'9 - Finance Strategy Parameters'!$B$3:$C$6,2)/12,$Z38*12,$M38*(1+$Z$1)^($Z38*2)),IF(AND($G38=1,AW$1&gt;($Y38+$Z38*2),AW$1&lt;=($Y38+$Z38*3)),-1*PMT(VLOOKUP($P38,'9 - Finance Strategy Parameters'!$B$3:$C$6,2)/12,$Z38*12,$M38*(1+$Z$1)^($Z38*3)),"FAILURE"))))))))))</f>
        <v>388.42574304914353</v>
      </c>
      <c r="AX38" s="159">
        <f>IF($F38=1,0,IF(AND($H38=1,AX$1&lt;=$Y38),$V38,IF(AND($H38=1,AX$1&gt;$Y38,AX$1&lt;=$Y38+$Z38),($T38*(1+$Z$1)^$Z38)/$Z38,IF(AND($H38=1,AX$1&gt;($Y38+$Z38),AX$1&lt;=($Y38+$Z38*2)),($T38*(1+$Z$1)^($Z38*2))/$Z38,IF(AND($H38=1,AX$1&gt;($Y38+$Z38*2),AX$1&lt;=($Y38+$Z38*3)),($T38*(1+$Z$1)^($Z38*3))/$Z38,IF(AND($H38=1,AX$1&gt;($Y38+$Z38*3),AX$1&lt;=($Y38+$Z38*4)),($T38*(1+$Z$1)^($Z38*4))/$Z38,IF(AND($G38=1,AX$1&lt;=$N38),0,IF(AND($G38=1,AX$1&gt;$N38,AX$1&lt;=($Y38+$Z38)),-1*PMT(VLOOKUP($P38,'9 - Finance Strategy Parameters'!$B$3:$C$6,2)/12,$Z38*12,$M38),IF(AND($G38=1,AX$1&gt;($Y38+$Z38),AX$1&lt;=($Y38+$Z38*2)),-1*PMT(VLOOKUP($P38,'9 - Finance Strategy Parameters'!$B$3:$C$6,2)/12,$Z38*12,$M38*(1+$Z$1)^($Z38*2)),IF(AND($G38=1,AX$1&gt;($Y38+$Z38*2),AX$1&lt;=($Y38+$Z38*3)),-1*PMT(VLOOKUP($P38,'9 - Finance Strategy Parameters'!$B$3:$C$6,2)/12,$Z38*12,$M38*(1+$Z$1)^($Z38*3)),"FAILURE"))))))))))</f>
        <v>388.42574304914353</v>
      </c>
      <c r="AY38" s="159">
        <f>IF($F38=1,0,IF(AND($H38=1,AY$1&lt;=$Y38),$V38,IF(AND($H38=1,AY$1&gt;$Y38,AY$1&lt;=$Y38+$Z38),($T38*(1+$Z$1)^$Z38)/$Z38,IF(AND($H38=1,AY$1&gt;($Y38+$Z38),AY$1&lt;=($Y38+$Z38*2)),($T38*(1+$Z$1)^($Z38*2))/$Z38,IF(AND($H38=1,AY$1&gt;($Y38+$Z38*2),AY$1&lt;=($Y38+$Z38*3)),($T38*(1+$Z$1)^($Z38*3))/$Z38,IF(AND($H38=1,AY$1&gt;($Y38+$Z38*3),AY$1&lt;=($Y38+$Z38*4)),($T38*(1+$Z$1)^($Z38*4))/$Z38,IF(AND($G38=1,AY$1&lt;=$N38),0,IF(AND($G38=1,AY$1&gt;$N38,AY$1&lt;=($Y38+$Z38)),-1*PMT(VLOOKUP($P38,'9 - Finance Strategy Parameters'!$B$3:$C$6,2)/12,$Z38*12,$M38),IF(AND($G38=1,AY$1&gt;($Y38+$Z38),AY$1&lt;=($Y38+$Z38*2)),-1*PMT(VLOOKUP($P38,'9 - Finance Strategy Parameters'!$B$3:$C$6,2)/12,$Z38*12,$M38*(1+$Z$1)^($Z38*2)),IF(AND($G38=1,AY$1&gt;($Y38+$Z38*2),AY$1&lt;=($Y38+$Z38*3)),-1*PMT(VLOOKUP($P38,'9 - Finance Strategy Parameters'!$B$3:$C$6,2)/12,$Z38*12,$M38*(1+$Z$1)^($Z38*3)),"FAILURE"))))))))))</f>
        <v>388.42574304914353</v>
      </c>
      <c r="AZ38" s="159">
        <f>IF($F38=1,0,IF(AND($H38=1,AZ$1&lt;=$Y38),$V38,IF(AND($H38=1,AZ$1&gt;$Y38,AZ$1&lt;=$Y38+$Z38),($T38*(1+$Z$1)^$Z38)/$Z38,IF(AND($H38=1,AZ$1&gt;($Y38+$Z38),AZ$1&lt;=($Y38+$Z38*2)),($T38*(1+$Z$1)^($Z38*2))/$Z38,IF(AND($H38=1,AZ$1&gt;($Y38+$Z38*2),AZ$1&lt;=($Y38+$Z38*3)),($T38*(1+$Z$1)^($Z38*3))/$Z38,IF(AND($H38=1,AZ$1&gt;($Y38+$Z38*3),AZ$1&lt;=($Y38+$Z38*4)),($T38*(1+$Z$1)^($Z38*4))/$Z38,IF(AND($G38=1,AZ$1&lt;=$N38),0,IF(AND($G38=1,AZ$1&gt;$N38,AZ$1&lt;=($Y38+$Z38)),-1*PMT(VLOOKUP($P38,'9 - Finance Strategy Parameters'!$B$3:$C$6,2)/12,$Z38*12,$M38),IF(AND($G38=1,AZ$1&gt;($Y38+$Z38),AZ$1&lt;=($Y38+$Z38*2)),-1*PMT(VLOOKUP($P38,'9 - Finance Strategy Parameters'!$B$3:$C$6,2)/12,$Z38*12,$M38*(1+$Z$1)^($Z38*2)),IF(AND($G38=1,AZ$1&gt;($Y38+$Z38*2),AZ$1&lt;=($Y38+$Z38*3)),-1*PMT(VLOOKUP($P38,'9 - Finance Strategy Parameters'!$B$3:$C$6,2)/12,$Z38*12,$M38*(1+$Z$1)^($Z38*3)),"FAILURE"))))))))))</f>
        <v>388.42574304914353</v>
      </c>
      <c r="BA38" s="159">
        <f>IF($F38=1,0,IF(AND($H38=1,BA$1&lt;=$Y38),$V38,IF(AND($H38=1,BA$1&gt;$Y38,BA$1&lt;=$Y38+$Z38),($T38*(1+$Z$1)^$Z38)/$Z38,IF(AND($H38=1,BA$1&gt;($Y38+$Z38),BA$1&lt;=($Y38+$Z38*2)),($T38*(1+$Z$1)^($Z38*2))/$Z38,IF(AND($H38=1,BA$1&gt;($Y38+$Z38*2),BA$1&lt;=($Y38+$Z38*3)),($T38*(1+$Z$1)^($Z38*3))/$Z38,IF(AND($H38=1,BA$1&gt;($Y38+$Z38*3),BA$1&lt;=($Y38+$Z38*4)),($T38*(1+$Z$1)^($Z38*4))/$Z38,IF(AND($G38=1,BA$1&lt;=$N38),0,IF(AND($G38=1,BA$1&gt;$N38,BA$1&lt;=($Y38+$Z38)),-1*PMT(VLOOKUP($P38,'9 - Finance Strategy Parameters'!$B$3:$C$6,2)/12,$Z38*12,$M38),IF(AND($G38=1,BA$1&gt;($Y38+$Z38),BA$1&lt;=($Y38+$Z38*2)),-1*PMT(VLOOKUP($P38,'9 - Finance Strategy Parameters'!$B$3:$C$6,2)/12,$Z38*12,$M38*(1+$Z$1)^($Z38*2)),IF(AND($G38=1,BA$1&gt;($Y38+$Z38*2),BA$1&lt;=($Y38+$Z38*3)),-1*PMT(VLOOKUP($P38,'9 - Finance Strategy Parameters'!$B$3:$C$6,2)/12,$Z38*12,$M38*(1+$Z$1)^($Z38*3)),"FAILURE"))))))))))</f>
        <v>388.42574304914353</v>
      </c>
      <c r="BB38" s="159">
        <f>IF($F38=1,0,IF(AND($H38=1,BB$1&lt;=$Y38),$V38,IF(AND($H38=1,BB$1&gt;$Y38,BB$1&lt;=$Y38+$Z38),($T38*(1+$Z$1)^$Z38)/$Z38,IF(AND($H38=1,BB$1&gt;($Y38+$Z38),BB$1&lt;=($Y38+$Z38*2)),($T38*(1+$Z$1)^($Z38*2))/$Z38,IF(AND($H38=1,BB$1&gt;($Y38+$Z38*2),BB$1&lt;=($Y38+$Z38*3)),($T38*(1+$Z$1)^($Z38*3))/$Z38,IF(AND($H38=1,BB$1&gt;($Y38+$Z38*3),BB$1&lt;=($Y38+$Z38*4)),($T38*(1+$Z$1)^($Z38*4))/$Z38,IF(AND($G38=1,BB$1&lt;=$N38),0,IF(AND($G38=1,BB$1&gt;$N38,BB$1&lt;=($Y38+$Z38)),-1*PMT(VLOOKUP($P38,'9 - Finance Strategy Parameters'!$B$3:$C$6,2)/12,$Z38*12,$M38),IF(AND($G38=1,BB$1&gt;($Y38+$Z38),BB$1&lt;=($Y38+$Z38*2)),-1*PMT(VLOOKUP($P38,'9 - Finance Strategy Parameters'!$B$3:$C$6,2)/12,$Z38*12,$M38*(1+$Z$1)^($Z38*2)),IF(AND($G38=1,BB$1&gt;($Y38+$Z38*2),BB$1&lt;=($Y38+$Z38*3)),-1*PMT(VLOOKUP($P38,'9 - Finance Strategy Parameters'!$B$3:$C$6,2)/12,$Z38*12,$M38*(1+$Z$1)^($Z38*3)),"FAILURE"))))))))))</f>
        <v>388.42574304914353</v>
      </c>
      <c r="BC38" s="159">
        <f>IF($F38=1,0,IF(AND($H38=1,BC$1&lt;=$Y38),$V38,IF(AND($H38=1,BC$1&gt;$Y38,BC$1&lt;=$Y38+$Z38),($T38*(1+$Z$1)^$Z38)/$Z38,IF(AND($H38=1,BC$1&gt;($Y38+$Z38),BC$1&lt;=($Y38+$Z38*2)),($T38*(1+$Z$1)^($Z38*2))/$Z38,IF(AND($H38=1,BC$1&gt;($Y38+$Z38*2),BC$1&lt;=($Y38+$Z38*3)),($T38*(1+$Z$1)^($Z38*3))/$Z38,IF(AND($H38=1,BC$1&gt;($Y38+$Z38*3),BC$1&lt;=($Y38+$Z38*4)),($T38*(1+$Z$1)^($Z38*4))/$Z38,IF(AND($G38=1,BC$1&lt;=$N38),0,IF(AND($G38=1,BC$1&gt;$N38,BC$1&lt;=($Y38+$Z38)),-1*PMT(VLOOKUP($P38,'9 - Finance Strategy Parameters'!$B$3:$C$6,2)/12,$Z38*12,$M38),IF(AND($G38=1,BC$1&gt;($Y38+$Z38),BC$1&lt;=($Y38+$Z38*2)),-1*PMT(VLOOKUP($P38,'9 - Finance Strategy Parameters'!$B$3:$C$6,2)/12,$Z38*12,$M38*(1+$Z$1)^($Z38*2)),IF(AND($G38=1,BC$1&gt;($Y38+$Z38*2),BC$1&lt;=($Y38+$Z38*3)),-1*PMT(VLOOKUP($P38,'9 - Finance Strategy Parameters'!$B$3:$C$6,2)/12,$Z38*12,$M38*(1+$Z$1)^($Z38*3)),"FAILURE"))))))))))</f>
        <v>388.42574304914353</v>
      </c>
      <c r="BD38" s="159">
        <f>IF($F38=1,0,IF(AND($H38=1,BD$1&lt;=$Y38),$V38,IF(AND($H38=1,BD$1&gt;$Y38,BD$1&lt;=$Y38+$Z38),($T38*(1+$Z$1)^$Z38)/$Z38,IF(AND($H38=1,BD$1&gt;($Y38+$Z38),BD$1&lt;=($Y38+$Z38*2)),($T38*(1+$Z$1)^($Z38*2))/$Z38,IF(AND($H38=1,BD$1&gt;($Y38+$Z38*2),BD$1&lt;=($Y38+$Z38*3)),($T38*(1+$Z$1)^($Z38*3))/$Z38,IF(AND($H38=1,BD$1&gt;($Y38+$Z38*3),BD$1&lt;=($Y38+$Z38*4)),($T38*(1+$Z$1)^($Z38*4))/$Z38,IF(AND($G38=1,BD$1&lt;=$N38),0,IF(AND($G38=1,BD$1&gt;$N38,BD$1&lt;=($Y38+$Z38)),-1*PMT(VLOOKUP($P38,'9 - Finance Strategy Parameters'!$B$3:$C$6,2)/12,$Z38*12,$M38),IF(AND($G38=1,BD$1&gt;($Y38+$Z38),BD$1&lt;=($Y38+$Z38*2)),-1*PMT(VLOOKUP($P38,'9 - Finance Strategy Parameters'!$B$3:$C$6,2)/12,$Z38*12,$M38*(1+$Z$1)^($Z38*2)),IF(AND($G38=1,BD$1&gt;($Y38+$Z38*2),BD$1&lt;=($Y38+$Z38*3)),-1*PMT(VLOOKUP($P38,'9 - Finance Strategy Parameters'!$B$3:$C$6,2)/12,$Z38*12,$M38*(1+$Z$1)^($Z38*3)),"FAILURE"))))))))))</f>
        <v>388.42574304914353</v>
      </c>
      <c r="BE38" s="159">
        <f>IF($F38=1,0,IF(AND($H38=1,BE$1&lt;=$Y38),$V38,IF(AND($H38=1,BE$1&gt;$Y38,BE$1&lt;=$Y38+$Z38),($T38*(1+$Z$1)^$Z38)/$Z38,IF(AND($H38=1,BE$1&gt;($Y38+$Z38),BE$1&lt;=($Y38+$Z38*2)),($T38*(1+$Z$1)^($Z38*2))/$Z38,IF(AND($H38=1,BE$1&gt;($Y38+$Z38*2),BE$1&lt;=($Y38+$Z38*3)),($T38*(1+$Z$1)^($Z38*3))/$Z38,IF(AND($H38=1,BE$1&gt;($Y38+$Z38*3),BE$1&lt;=($Y38+$Z38*4)),($T38*(1+$Z$1)^($Z38*4))/$Z38,IF(AND($G38=1,BE$1&lt;=$N38),0,IF(AND($G38=1,BE$1&gt;$N38,BE$1&lt;=($Y38+$Z38)),-1*PMT(VLOOKUP($P38,'9 - Finance Strategy Parameters'!$B$3:$C$6,2)/12,$Z38*12,$M38),IF(AND($G38=1,BE$1&gt;($Y38+$Z38),BE$1&lt;=($Y38+$Z38*2)),-1*PMT(VLOOKUP($P38,'9 - Finance Strategy Parameters'!$B$3:$C$6,2)/12,$Z38*12,$M38*(1+$Z$1)^($Z38*2)),IF(AND($G38=1,BE$1&gt;($Y38+$Z38*2),BE$1&lt;=($Y38+$Z38*3)),-1*PMT(VLOOKUP($P38,'9 - Finance Strategy Parameters'!$B$3:$C$6,2)/12,$Z38*12,$M38*(1+$Z$1)^($Z38*3)),"FAILURE"))))))))))</f>
        <v>388.42574304914353</v>
      </c>
      <c r="BF38" s="159">
        <f>IF($F38=1,0,IF(AND($H38=1,BF$1&lt;=$Y38),$V38,IF(AND($H38=1,BF$1&gt;$Y38,BF$1&lt;=$Y38+$Z38),($T38*(1+$Z$1)^$Z38)/$Z38,IF(AND($H38=1,BF$1&gt;($Y38+$Z38),BF$1&lt;=($Y38+$Z38*2)),($T38*(1+$Z$1)^($Z38*2))/$Z38,IF(AND($H38=1,BF$1&gt;($Y38+$Z38*2),BF$1&lt;=($Y38+$Z38*3)),($T38*(1+$Z$1)^($Z38*3))/$Z38,IF(AND($H38=1,BF$1&gt;($Y38+$Z38*3),BF$1&lt;=($Y38+$Z38*4)),($T38*(1+$Z$1)^($Z38*4))/$Z38,IF(AND($G38=1,BF$1&lt;=$N38),0,IF(AND($G38=1,BF$1&gt;$N38,BF$1&lt;=($Y38+$Z38)),-1*PMT(VLOOKUP($P38,'9 - Finance Strategy Parameters'!$B$3:$C$6,2)/12,$Z38*12,$M38),IF(AND($G38=1,BF$1&gt;($Y38+$Z38),BF$1&lt;=($Y38+$Z38*2)),-1*PMT(VLOOKUP($P38,'9 - Finance Strategy Parameters'!$B$3:$C$6,2)/12,$Z38*12,$M38*(1+$Z$1)^($Z38*2)),IF(AND($G38=1,BF$1&gt;($Y38+$Z38*2),BF$1&lt;=($Y38+$Z38*3)),-1*PMT(VLOOKUP($P38,'9 - Finance Strategy Parameters'!$B$3:$C$6,2)/12,$Z38*12,$M38*(1+$Z$1)^($Z38*3)),"FAILURE"))))))))))</f>
        <v>388.42574304914353</v>
      </c>
      <c r="BG38" s="159">
        <f>IF($F38=1,0,IF(AND($H38=1,BG$1&lt;=$Y38),$V38,IF(AND($H38=1,BG$1&gt;$Y38,BG$1&lt;=$Y38+$Z38),($T38*(1+$Z$1)^$Z38)/$Z38,IF(AND($H38=1,BG$1&gt;($Y38+$Z38),BG$1&lt;=($Y38+$Z38*2)),($T38*(1+$Z$1)^($Z38*2))/$Z38,IF(AND($H38=1,BG$1&gt;($Y38+$Z38*2),BG$1&lt;=($Y38+$Z38*3)),($T38*(1+$Z$1)^($Z38*3))/$Z38,IF(AND($H38=1,BG$1&gt;($Y38+$Z38*3),BG$1&lt;=($Y38+$Z38*4)),($T38*(1+$Z$1)^($Z38*4))/$Z38,IF(AND($G38=1,BG$1&lt;=$N38),0,IF(AND($G38=1,BG$1&gt;$N38,BG$1&lt;=($Y38+$Z38)),-1*PMT(VLOOKUP($P38,'9 - Finance Strategy Parameters'!$B$3:$C$6,2)/12,$Z38*12,$M38),IF(AND($G38=1,BG$1&gt;($Y38+$Z38),BG$1&lt;=($Y38+$Z38*2)),-1*PMT(VLOOKUP($P38,'9 - Finance Strategy Parameters'!$B$3:$C$6,2)/12,$Z38*12,$M38*(1+$Z$1)^($Z38*2)),IF(AND($G38=1,BG$1&gt;($Y38+$Z38*2),BG$1&lt;=($Y38+$Z38*3)),-1*PMT(VLOOKUP($P38,'9 - Finance Strategy Parameters'!$B$3:$C$6,2)/12,$Z38*12,$M38*(1+$Z$1)^($Z38*3)),"FAILURE"))))))))))</f>
        <v>388.42574304914353</v>
      </c>
      <c r="BH38" s="159">
        <f>IF($F38=1,0,IF(AND($H38=1,BH$1&lt;=$Y38),$V38,IF(AND($H38=1,BH$1&gt;$Y38,BH$1&lt;=$Y38+$Z38),($T38*(1+$Z$1)^$Z38)/$Z38,IF(AND($H38=1,BH$1&gt;($Y38+$Z38),BH$1&lt;=($Y38+$Z38*2)),($T38*(1+$Z$1)^($Z38*2))/$Z38,IF(AND($H38=1,BH$1&gt;($Y38+$Z38*2),BH$1&lt;=($Y38+$Z38*3)),($T38*(1+$Z$1)^($Z38*3))/$Z38,IF(AND($H38=1,BH$1&gt;($Y38+$Z38*3),BH$1&lt;=($Y38+$Z38*4)),($T38*(1+$Z$1)^($Z38*4))/$Z38,IF(AND($G38=1,BH$1&lt;=$N38),0,IF(AND($G38=1,BH$1&gt;$N38,BH$1&lt;=($Y38+$Z38)),-1*PMT(VLOOKUP($P38,'9 - Finance Strategy Parameters'!$B$3:$C$6,2)/12,$Z38*12,$M38),IF(AND($G38=1,BH$1&gt;($Y38+$Z38),BH$1&lt;=($Y38+$Z38*2)),-1*PMT(VLOOKUP($P38,'9 - Finance Strategy Parameters'!$B$3:$C$6,2)/12,$Z38*12,$M38*(1+$Z$1)^($Z38*2)),IF(AND($G38=1,BH$1&gt;($Y38+$Z38*2),BH$1&lt;=($Y38+$Z38*3)),-1*PMT(VLOOKUP($P38,'9 - Finance Strategy Parameters'!$B$3:$C$6,2)/12,$Z38*12,$M38*(1+$Z$1)^($Z38*3)),"FAILURE"))))))))))</f>
        <v>388.42574304914353</v>
      </c>
      <c r="BI38" s="159">
        <f>IF($F38=1,0,IF(AND($H38=1,BI$1&lt;=$Y38),$V38,IF(AND($H38=1,BI$1&gt;$Y38,BI$1&lt;=$Y38+$Z38),($T38*(1+$Z$1)^$Z38)/$Z38,IF(AND($H38=1,BI$1&gt;($Y38+$Z38),BI$1&lt;=($Y38+$Z38*2)),($T38*(1+$Z$1)^($Z38*2))/$Z38,IF(AND($H38=1,BI$1&gt;($Y38+$Z38*2),BI$1&lt;=($Y38+$Z38*3)),($T38*(1+$Z$1)^($Z38*3))/$Z38,IF(AND($H38=1,BI$1&gt;($Y38+$Z38*3),BI$1&lt;=($Y38+$Z38*4)),($T38*(1+$Z$1)^($Z38*4))/$Z38,IF(AND($G38=1,BI$1&lt;=$N38),0,IF(AND($G38=1,BI$1&gt;$N38,BI$1&lt;=($Y38+$Z38)),-1*PMT(VLOOKUP($P38,'9 - Finance Strategy Parameters'!$B$3:$C$6,2)/12,$Z38*12,$M38),IF(AND($G38=1,BI$1&gt;($Y38+$Z38),BI$1&lt;=($Y38+$Z38*2)),-1*PMT(VLOOKUP($P38,'9 - Finance Strategy Parameters'!$B$3:$C$6,2)/12,$Z38*12,$M38*(1+$Z$1)^($Z38*2)),IF(AND($G38=1,BI$1&gt;($Y38+$Z38*2),BI$1&lt;=($Y38+$Z38*3)),-1*PMT(VLOOKUP($P38,'9 - Finance Strategy Parameters'!$B$3:$C$6,2)/12,$Z38*12,$M38*(1+$Z$1)^($Z38*3)),"FAILURE"))))))))))</f>
        <v>388.42574304914353</v>
      </c>
      <c r="BJ38" s="159">
        <f>IF($F38=1,0,IF(AND($H38=1,BJ$1&lt;=$Y38),$V38,IF(AND($H38=1,BJ$1&gt;$Y38,BJ$1&lt;=$Y38+$Z38),($T38*(1+$Z$1)^$Z38)/$Z38,IF(AND($H38=1,BJ$1&gt;($Y38+$Z38),BJ$1&lt;=($Y38+$Z38*2)),($T38*(1+$Z$1)^($Z38*2))/$Z38,IF(AND($H38=1,BJ$1&gt;($Y38+$Z38*2),BJ$1&lt;=($Y38+$Z38*3)),($T38*(1+$Z$1)^($Z38*3))/$Z38,IF(AND($H38=1,BJ$1&gt;($Y38+$Z38*3),BJ$1&lt;=($Y38+$Z38*4)),($T38*(1+$Z$1)^($Z38*4))/$Z38,IF(AND($G38=1,BJ$1&lt;=$N38),0,IF(AND($G38=1,BJ$1&gt;$N38,BJ$1&lt;=($Y38+$Z38)),-1*PMT(VLOOKUP($P38,'9 - Finance Strategy Parameters'!$B$3:$C$6,2)/12,$Z38*12,$M38),IF(AND($G38=1,BJ$1&gt;($Y38+$Z38),BJ$1&lt;=($Y38+$Z38*2)),-1*PMT(VLOOKUP($P38,'9 - Finance Strategy Parameters'!$B$3:$C$6,2)/12,$Z38*12,$M38*(1+$Z$1)^($Z38*2)),IF(AND($G38=1,BJ$1&gt;($Y38+$Z38*2),BJ$1&lt;=($Y38+$Z38*3)),-1*PMT(VLOOKUP($P38,'9 - Finance Strategy Parameters'!$B$3:$C$6,2)/12,$Z38*12,$M38*(1+$Z$1)^($Z38*3)),"FAILURE"))))))))))</f>
        <v>388.42574304914353</v>
      </c>
      <c r="BK38" s="159">
        <f>IF($F38=1,0,IF(AND($H38=1,BK$1&lt;=$Y38),$V38,IF(AND($H38=1,BK$1&gt;$Y38,BK$1&lt;=$Y38+$Z38),($T38*(1+$Z$1)^$Z38)/$Z38,IF(AND($H38=1,BK$1&gt;($Y38+$Z38),BK$1&lt;=($Y38+$Z38*2)),($T38*(1+$Z$1)^($Z38*2))/$Z38,IF(AND($H38=1,BK$1&gt;($Y38+$Z38*2),BK$1&lt;=($Y38+$Z38*3)),($T38*(1+$Z$1)^($Z38*3))/$Z38,IF(AND($H38=1,BK$1&gt;($Y38+$Z38*3),BK$1&lt;=($Y38+$Z38*4)),($T38*(1+$Z$1)^($Z38*4))/$Z38,IF(AND($G38=1,BK$1&lt;=$N38),0,IF(AND($G38=1,BK$1&gt;$N38,BK$1&lt;=($Y38+$Z38)),-1*PMT(VLOOKUP($P38,'9 - Finance Strategy Parameters'!$B$3:$C$6,2)/12,$Z38*12,$M38),IF(AND($G38=1,BK$1&gt;($Y38+$Z38),BK$1&lt;=($Y38+$Z38*2)),-1*PMT(VLOOKUP($P38,'9 - Finance Strategy Parameters'!$B$3:$C$6,2)/12,$Z38*12,$M38*(1+$Z$1)^($Z38*2)),IF(AND($G38=1,BK$1&gt;($Y38+$Z38*2),BK$1&lt;=($Y38+$Z38*3)),-1*PMT(VLOOKUP($P38,'9 - Finance Strategy Parameters'!$B$3:$C$6,2)/12,$Z38*12,$M38*(1+$Z$1)^($Z38*3)),"FAILURE"))))))))))</f>
        <v>388.42574304914353</v>
      </c>
      <c r="BL38" s="159">
        <f>IF($F38=1,0,IF(AND($H38=1,BL$1&lt;=$Y38),$V38,IF(AND($H38=1,BL$1&gt;$Y38,BL$1&lt;=$Y38+$Z38),($T38*(1+$Z$1)^$Z38)/$Z38,IF(AND($H38=1,BL$1&gt;($Y38+$Z38),BL$1&lt;=($Y38+$Z38*2)),($T38*(1+$Z$1)^($Z38*2))/$Z38,IF(AND($H38=1,BL$1&gt;($Y38+$Z38*2),BL$1&lt;=($Y38+$Z38*3)),($T38*(1+$Z$1)^($Z38*3))/$Z38,IF(AND($H38=1,BL$1&gt;($Y38+$Z38*3),BL$1&lt;=($Y38+$Z38*4)),($T38*(1+$Z$1)^($Z38*4))/$Z38,IF(AND($G38=1,BL$1&lt;=$N38),0,IF(AND($G38=1,BL$1&gt;$N38,BL$1&lt;=($Y38+$Z38)),-1*PMT(VLOOKUP($P38,'9 - Finance Strategy Parameters'!$B$3:$C$6,2)/12,$Z38*12,$M38),IF(AND($G38=1,BL$1&gt;($Y38+$Z38),BL$1&lt;=($Y38+$Z38*2)),-1*PMT(VLOOKUP($P38,'9 - Finance Strategy Parameters'!$B$3:$C$6,2)/12,$Z38*12,$M38*(1+$Z$1)^($Z38*2)),IF(AND($G38=1,BL$1&gt;($Y38+$Z38*2),BL$1&lt;=($Y38+$Z38*3)),-1*PMT(VLOOKUP($P38,'9 - Finance Strategy Parameters'!$B$3:$C$6,2)/12,$Z38*12,$M38*(1+$Z$1)^($Z38*3)),"FAILURE"))))))))))</f>
        <v>388.42574304914353</v>
      </c>
      <c r="BM38" s="159">
        <f>IF($F38=1,0,IF(AND($H38=1,BM$1&lt;=$Y38),$V38,IF(AND($H38=1,BM$1&gt;$Y38,BM$1&lt;=$Y38+$Z38),($T38*(1+$Z$1)^$Z38)/$Z38,IF(AND($H38=1,BM$1&gt;($Y38+$Z38),BM$1&lt;=($Y38+$Z38*2)),($T38*(1+$Z$1)^($Z38*2))/$Z38,IF(AND($H38=1,BM$1&gt;($Y38+$Z38*2),BM$1&lt;=($Y38+$Z38*3)),($T38*(1+$Z$1)^($Z38*3))/$Z38,IF(AND($H38=1,BM$1&gt;($Y38+$Z38*3),BM$1&lt;=($Y38+$Z38*4)),($T38*(1+$Z$1)^($Z38*4))/$Z38,IF(AND($G38=1,BM$1&lt;=$N38),0,IF(AND($G38=1,BM$1&gt;$N38,BM$1&lt;=($Y38+$Z38)),-1*PMT(VLOOKUP($P38,'9 - Finance Strategy Parameters'!$B$3:$C$6,2)/12,$Z38*12,$M38),IF(AND($G38=1,BM$1&gt;($Y38+$Z38),BM$1&lt;=($Y38+$Z38*2)),-1*PMT(VLOOKUP($P38,'9 - Finance Strategy Parameters'!$B$3:$C$6,2)/12,$Z38*12,$M38*(1+$Z$1)^($Z38*2)),IF(AND($G38=1,BM$1&gt;($Y38+$Z38*2),BM$1&lt;=($Y38+$Z38*3)),-1*PMT(VLOOKUP($P38,'9 - Finance Strategy Parameters'!$B$3:$C$6,2)/12,$Z38*12,$M38*(1+$Z$1)^($Z38*3)),"FAILURE"))))))))))</f>
        <v>388.42574304914353</v>
      </c>
      <c r="BN38" s="159">
        <f>IF($F38=1,0,IF(AND($H38=1,BN$1&lt;=$Y38),$V38,IF(AND($H38=1,BN$1&gt;$Y38,BN$1&lt;=$Y38+$Z38),($T38*(1+$Z$1)^$Z38)/$Z38,IF(AND($H38=1,BN$1&gt;($Y38+$Z38),BN$1&lt;=($Y38+$Z38*2)),($T38*(1+$Z$1)^($Z38*2))/$Z38,IF(AND($H38=1,BN$1&gt;($Y38+$Z38*2),BN$1&lt;=($Y38+$Z38*3)),($T38*(1+$Z$1)^($Z38*3))/$Z38,IF(AND($H38=1,BN$1&gt;($Y38+$Z38*3),BN$1&lt;=($Y38+$Z38*4)),($T38*(1+$Z$1)^($Z38*4))/$Z38,IF(AND($G38=1,BN$1&lt;=$N38),0,IF(AND($G38=1,BN$1&gt;$N38,BN$1&lt;=($Y38+$Z38)),-1*PMT(VLOOKUP($P38,'9 - Finance Strategy Parameters'!$B$3:$C$6,2)/12,$Z38*12,$M38),IF(AND($G38=1,BN$1&gt;($Y38+$Z38),BN$1&lt;=($Y38+$Z38*2)),-1*PMT(VLOOKUP($P38,'9 - Finance Strategy Parameters'!$B$3:$C$6,2)/12,$Z38*12,$M38*(1+$Z$1)^($Z38*2)),IF(AND($G38=1,BN$1&gt;($Y38+$Z38*2),BN$1&lt;=($Y38+$Z38*3)),-1*PMT(VLOOKUP($P38,'9 - Finance Strategy Parameters'!$B$3:$C$6,2)/12,$Z38*12,$M38*(1+$Z$1)^($Z38*3)),"FAILURE"))))))))))</f>
        <v>388.42574304914353</v>
      </c>
      <c r="BO38" s="159">
        <f>IF($F38=1,0,IF(AND($H38=1,BO$1&lt;=$Y38),$V38,IF(AND($H38=1,BO$1&gt;$Y38,BO$1&lt;=$Y38+$Z38),($T38*(1+$Z$1)^$Z38)/$Z38,IF(AND($H38=1,BO$1&gt;($Y38+$Z38),BO$1&lt;=($Y38+$Z38*2)),($T38*(1+$Z$1)^($Z38*2))/$Z38,IF(AND($H38=1,BO$1&gt;($Y38+$Z38*2),BO$1&lt;=($Y38+$Z38*3)),($T38*(1+$Z$1)^($Z38*3))/$Z38,IF(AND($H38=1,BO$1&gt;($Y38+$Z38*3),BO$1&lt;=($Y38+$Z38*4)),($T38*(1+$Z$1)^($Z38*4))/$Z38,IF(AND($G38=1,BO$1&lt;=$N38),0,IF(AND($G38=1,BO$1&gt;$N38,BO$1&lt;=($Y38+$Z38)),-1*PMT(VLOOKUP($P38,'9 - Finance Strategy Parameters'!$B$3:$C$6,2)/12,$Z38*12,$M38),IF(AND($G38=1,BO$1&gt;($Y38+$Z38),BO$1&lt;=($Y38+$Z38*2)),-1*PMT(VLOOKUP($P38,'9 - Finance Strategy Parameters'!$B$3:$C$6,2)/12,$Z38*12,$M38*(1+$Z$1)^($Z38*2)),IF(AND($G38=1,BO$1&gt;($Y38+$Z38*2),BO$1&lt;=($Y38+$Z38*3)),-1*PMT(VLOOKUP($P38,'9 - Finance Strategy Parameters'!$B$3:$C$6,2)/12,$Z38*12,$M38*(1+$Z$1)^($Z38*3)),"FAILURE"))))))))))</f>
        <v>388.42574304914353</v>
      </c>
      <c r="BP38" s="159">
        <f>IF($F38=1,0,IF(AND($H38=1,BP$1&lt;=$Y38),$V38,IF(AND($H38=1,BP$1&gt;$Y38,BP$1&lt;=$Y38+$Z38),($T38*(1+$Z$1)^$Z38)/$Z38,IF(AND($H38=1,BP$1&gt;($Y38+$Z38),BP$1&lt;=($Y38+$Z38*2)),($T38*(1+$Z$1)^($Z38*2))/$Z38,IF(AND($H38=1,BP$1&gt;($Y38+$Z38*2),BP$1&lt;=($Y38+$Z38*3)),($T38*(1+$Z$1)^($Z38*3))/$Z38,IF(AND($H38=1,BP$1&gt;($Y38+$Z38*3),BP$1&lt;=($Y38+$Z38*4)),($T38*(1+$Z$1)^($Z38*4))/$Z38,IF(AND($G38=1,BP$1&lt;=$N38),0,IF(AND($G38=1,BP$1&gt;$N38,BP$1&lt;=($Y38+$Z38)),-1*PMT(VLOOKUP($P38,'9 - Finance Strategy Parameters'!$B$3:$C$6,2)/12,$Z38*12,$M38),IF(AND($G38=1,BP$1&gt;($Y38+$Z38),BP$1&lt;=($Y38+$Z38*2)),-1*PMT(VLOOKUP($P38,'9 - Finance Strategy Parameters'!$B$3:$C$6,2)/12,$Z38*12,$M38*(1+$Z$1)^($Z38*2)),IF(AND($G38=1,BP$1&gt;($Y38+$Z38*2),BP$1&lt;=($Y38+$Z38*3)),-1*PMT(VLOOKUP($P38,'9 - Finance Strategy Parameters'!$B$3:$C$6,2)/12,$Z38*12,$M38*(1+$Z$1)^($Z38*3)),"FAILURE"))))))))))</f>
        <v>388.42574304914353</v>
      </c>
      <c r="BQ38" s="159">
        <f>IF($F38=1,0,IF(AND($H38=1,BQ$1&lt;=$Y38),$V38,IF(AND($H38=1,BQ$1&gt;$Y38,BQ$1&lt;=$Y38+$Z38),($T38*(1+$Z$1)^$Z38)/$Z38,IF(AND($H38=1,BQ$1&gt;($Y38+$Z38),BQ$1&lt;=($Y38+$Z38*2)),($T38*(1+$Z$1)^($Z38*2))/$Z38,IF(AND($H38=1,BQ$1&gt;($Y38+$Z38*2),BQ$1&lt;=($Y38+$Z38*3)),($T38*(1+$Z$1)^($Z38*3))/$Z38,IF(AND($H38=1,BQ$1&gt;($Y38+$Z38*3),BQ$1&lt;=($Y38+$Z38*4)),($T38*(1+$Z$1)^($Z38*4))/$Z38,IF(AND($G38=1,BQ$1&lt;=$N38),0,IF(AND($G38=1,BQ$1&gt;$N38,BQ$1&lt;=($Y38+$Z38)),-1*PMT(VLOOKUP($P38,'9 - Finance Strategy Parameters'!$B$3:$C$6,2)/12,$Z38*12,$M38),IF(AND($G38=1,BQ$1&gt;($Y38+$Z38),BQ$1&lt;=($Y38+$Z38*2)),-1*PMT(VLOOKUP($P38,'9 - Finance Strategy Parameters'!$B$3:$C$6,2)/12,$Z38*12,$M38*(1+$Z$1)^($Z38*2)),IF(AND($G38=1,BQ$1&gt;($Y38+$Z38*2),BQ$1&lt;=($Y38+$Z38*3)),-1*PMT(VLOOKUP($P38,'9 - Finance Strategy Parameters'!$B$3:$C$6,2)/12,$Z38*12,$M38*(1+$Z$1)^($Z38*3)),"FAILURE"))))))))))</f>
        <v>388.42574304914353</v>
      </c>
      <c r="BR38" s="159">
        <f>IF($F38=1,0,IF(AND($H38=1,BR$1&lt;=$Y38),$V38,IF(AND($H38=1,BR$1&gt;$Y38,BR$1&lt;=$Y38+$Z38),($T38*(1+$Z$1)^$Z38)/$Z38,IF(AND($H38=1,BR$1&gt;($Y38+$Z38),BR$1&lt;=($Y38+$Z38*2)),($T38*(1+$Z$1)^($Z38*2))/$Z38,IF(AND($H38=1,BR$1&gt;($Y38+$Z38*2),BR$1&lt;=($Y38+$Z38*3)),($T38*(1+$Z$1)^($Z38*3))/$Z38,IF(AND($H38=1,BR$1&gt;($Y38+$Z38*3),BR$1&lt;=($Y38+$Z38*4)),($T38*(1+$Z$1)^($Z38*4))/$Z38,IF(AND($G38=1,BR$1&lt;=$N38),0,IF(AND($G38=1,BR$1&gt;$N38,BR$1&lt;=($Y38+$Z38)),-1*PMT(VLOOKUP($P38,'9 - Finance Strategy Parameters'!$B$3:$C$6,2)/12,$Z38*12,$M38),IF(AND($G38=1,BR$1&gt;($Y38+$Z38),BR$1&lt;=($Y38+$Z38*2)),-1*PMT(VLOOKUP($P38,'9 - Finance Strategy Parameters'!$B$3:$C$6,2)/12,$Z38*12,$M38*(1+$Z$1)^($Z38*2)),IF(AND($G38=1,BR$1&gt;($Y38+$Z38*2),BR$1&lt;=($Y38+$Z38*3)),-1*PMT(VLOOKUP($P38,'9 - Finance Strategy Parameters'!$B$3:$C$6,2)/12,$Z38*12,$M38*(1+$Z$1)^($Z38*3)),"FAILURE"))))))))))</f>
        <v>388.42574304914353</v>
      </c>
      <c r="BS38" s="159">
        <f>IF($F38=1,0,IF(AND($H38=1,BS$1&lt;=$Y38),$V38,IF(AND($H38=1,BS$1&gt;$Y38,BS$1&lt;=$Y38+$Z38),($T38*(1+$Z$1)^$Z38)/$Z38,IF(AND($H38=1,BS$1&gt;($Y38+$Z38),BS$1&lt;=($Y38+$Z38*2)),($T38*(1+$Z$1)^($Z38*2))/$Z38,IF(AND($H38=1,BS$1&gt;($Y38+$Z38*2),BS$1&lt;=($Y38+$Z38*3)),($T38*(1+$Z$1)^($Z38*3))/$Z38,IF(AND($H38=1,BS$1&gt;($Y38+$Z38*3),BS$1&lt;=($Y38+$Z38*4)),($T38*(1+$Z$1)^($Z38*4))/$Z38,IF(AND($G38=1,BS$1&lt;=$N38),0,IF(AND($G38=1,BS$1&gt;$N38,BS$1&lt;=($Y38+$Z38)),-1*PMT(VLOOKUP($P38,'9 - Finance Strategy Parameters'!$B$3:$C$6,2)/12,$Z38*12,$M38),IF(AND($G38=1,BS$1&gt;($Y38+$Z38),BS$1&lt;=($Y38+$Z38*2)),-1*PMT(VLOOKUP($P38,'9 - Finance Strategy Parameters'!$B$3:$C$6,2)/12,$Z38*12,$M38*(1+$Z$1)^($Z38*2)),IF(AND($G38=1,BS$1&gt;($Y38+$Z38*2),BS$1&lt;=($Y38+$Z38*3)),-1*PMT(VLOOKUP($P38,'9 - Finance Strategy Parameters'!$B$3:$C$6,2)/12,$Z38*12,$M38*(1+$Z$1)^($Z38*3)),"FAILURE"))))))))))</f>
        <v>388.42574304914353</v>
      </c>
      <c r="BT38" s="159">
        <f>IF($F38=1,0,IF(AND($H38=1,BT$1&lt;=$Y38),$V38,IF(AND($H38=1,BT$1&gt;$Y38,BT$1&lt;=$Y38+$Z38),($T38*(1+$Z$1)^$Z38)/$Z38,IF(AND($H38=1,BT$1&gt;($Y38+$Z38),BT$1&lt;=($Y38+$Z38*2)),($T38*(1+$Z$1)^($Z38*2))/$Z38,IF(AND($H38=1,BT$1&gt;($Y38+$Z38*2),BT$1&lt;=($Y38+$Z38*3)),($T38*(1+$Z$1)^($Z38*3))/$Z38,IF(AND($H38=1,BT$1&gt;($Y38+$Z38*3),BT$1&lt;=($Y38+$Z38*4)),($T38*(1+$Z$1)^($Z38*4))/$Z38,IF(AND($G38=1,BT$1&lt;=$N38),0,IF(AND($G38=1,BT$1&gt;$N38,BT$1&lt;=($Y38+$Z38)),-1*PMT(VLOOKUP($P38,'9 - Finance Strategy Parameters'!$B$3:$C$6,2)/12,$Z38*12,$M38),IF(AND($G38=1,BT$1&gt;($Y38+$Z38),BT$1&lt;=($Y38+$Z38*2)),-1*PMT(VLOOKUP($P38,'9 - Finance Strategy Parameters'!$B$3:$C$6,2)/12,$Z38*12,$M38*(1+$Z$1)^($Z38*2)),IF(AND($G38=1,BT$1&gt;($Y38+$Z38*2),BT$1&lt;=($Y38+$Z38*3)),-1*PMT(VLOOKUP($P38,'9 - Finance Strategy Parameters'!$B$3:$C$6,2)/12,$Z38*12,$M38*(1+$Z$1)^($Z38*3)),"FAILURE"))))))))))</f>
        <v>388.42574304914353</v>
      </c>
    </row>
    <row r="39" spans="1:72" ht="30" x14ac:dyDescent="0.25">
      <c r="A39" s="10" t="s">
        <v>34</v>
      </c>
      <c r="B39" s="138">
        <f>INDEX('8-Choosing Asset Strategies'!$B$4:$B$101,MATCH('9 - Financing Strategy'!C39,'8-Choosing Asset Strategies'!$C$4:$C$101,0))</f>
        <v>1</v>
      </c>
      <c r="C39" s="28" t="s">
        <v>135</v>
      </c>
      <c r="D39" s="13" t="str">
        <f>IF(INDEX('8-Choosing Asset Strategies'!$CW$4:$CW$101,MATCH($C39,'8-Choosing Asset Strategies'!$C$4:$C$101,0))=0,"",INDEX('8-Choosing Asset Strategies'!$CW$4:$CW$101,MATCH(C39,'8-Choosing Asset Strategies'!$C$4:$C$101,0)))</f>
        <v>Should be upgraded to 4" line</v>
      </c>
      <c r="E39" s="27"/>
      <c r="F39" s="138"/>
      <c r="G39" s="138">
        <v>1</v>
      </c>
      <c r="H39" s="138"/>
      <c r="J39" s="143" t="str">
        <f>IF(F39=1,ROUND(INDEX('8-Choosing Asset Strategies'!$DL$4:$DL$101,MATCH($C39,'8-Choosing Asset Strategies'!$C$4:$C$101,0)),2),"")</f>
        <v/>
      </c>
      <c r="K39" s="12" t="str">
        <f>IF(F39=1,ROUND(INDEX('8-Choosing Asset Strategies'!$DC$4:$DC$101,MATCH($C39,'8-Choosing Asset Strategies'!$C$4:$C$101,0)),2),"")</f>
        <v/>
      </c>
      <c r="L39" s="12"/>
      <c r="M39" s="143">
        <f>IF(G39=1,ROUND(INDEX('8-Choosing Asset Strategies'!$DL$4:$DL$101,MATCH($C39,'8-Choosing Asset Strategies'!$C$4:$C$101,0)),2),"")</f>
        <v>130284.87</v>
      </c>
      <c r="N39" s="12">
        <f>IF(G39=1,ROUND(INDEX('8-Choosing Asset Strategies'!$DC$4:$DC$101,MATCH($C39,'8-Choosing Asset Strategies'!$C$4:$C$101,0)),2),"")</f>
        <v>20</v>
      </c>
      <c r="O39" s="12">
        <f>IF(G39="","",INDEX('9 - Finance Strategy Parameters'!$H$3:$H$9,MATCH(B39,'9 - Finance Strategy Parameters'!$F$3:$F$9,0)))</f>
        <v>20</v>
      </c>
      <c r="P39" s="12" t="s">
        <v>313</v>
      </c>
      <c r="Q39" s="144">
        <f>IFERROR((M39*INDEX('9 - Finance Strategy Parameters'!$C$3:$C$6,MATCH(P39,'9 - Finance Strategy Parameters'!$B$3:$B$6,0))/12*(1+INDEX('9 - Finance Strategy Parameters'!$C$3:$C$6,MATCH(P39,'9 - Finance Strategy Parameters'!$B$3:$B$6,0))/12)^(O39*12))/((1+INDEX('9 - Finance Strategy Parameters'!$C$3:$C$6,MATCH(P39,'9 - Finance Strategy Parameters'!$B$3:$B$6,0))/12)^(O39*12)-1),"")</f>
        <v>690.3832953132478</v>
      </c>
      <c r="R39" s="144">
        <f t="shared" si="3"/>
        <v>8284.5995437589736</v>
      </c>
      <c r="S39" s="12"/>
      <c r="T39" s="143" t="str">
        <f>IF(H39=1,ROUND(INDEX('8-Choosing Asset Strategies'!$DL$4:$DL$101,MATCH($C39,'8-Choosing Asset Strategies'!$C$4:$C$101,0)),2),"")</f>
        <v/>
      </c>
      <c r="U39" s="145" t="str">
        <f>IF(H39=1,ROUND(INDEX('8-Choosing Asset Strategies'!$DC$4:$DC$101,MATCH($C39,'8-Choosing Asset Strategies'!$C$4:$C$101,0)),2),"")</f>
        <v/>
      </c>
      <c r="V39" s="101" t="str">
        <f t="shared" si="1"/>
        <v/>
      </c>
      <c r="W39" s="155" t="str">
        <f t="shared" si="2"/>
        <v/>
      </c>
      <c r="Y39">
        <f>INDEX('8-Choosing Asset Strategies'!$DC$4:$DC$101,MATCH(C39,'8-Choosing Asset Strategies'!$C$4:$C$101,0))</f>
        <v>20</v>
      </c>
      <c r="Z39">
        <f>INDEX('8-Choosing Asset Strategies'!$DA$4:$DA$101,MATCH(C39,'8-Choosing Asset Strategies'!$C$4:$C$101,0))</f>
        <v>45</v>
      </c>
      <c r="AB39" s="159">
        <f>IF($F39=1,0,IF(AND($H39=1,AB$1&lt;=$Y39),$V39,IF(AND($H39=1,AB$1&gt;$Y39,AB$1&lt;=$Y39+$Z39),($T39*(1+$Z$1)^$Z39)/$Z39,IF(AND($H39=1,AB$1&gt;($Y39+$Z39),AB$1&lt;=($Y39+$Z39*2)),($T39*(1+$Z$1)^($Z39*2))/$Z39,IF(AND($H39=1,AB$1&gt;($Y39+$Z39*2),AB$1&lt;=($Y39+$Z39*3)),($T39*(1+$Z$1)^($Z39*3))/$Z39,IF(AND($H39=1,AB$1&gt;($Y39+$Z39*3),AB$1&lt;=($Y39+$Z39*4)),($T39*(1+$Z$1)^($Z39*4))/$Z39,IF(AND($G39=1,AB$1&lt;=$N39),0,IF(AND($G39=1,AB$1&gt;$N39,AB$1&lt;=($Y39+$Z39)),-1*PMT(VLOOKUP($P39,'9 - Finance Strategy Parameters'!$B$3:$C$6,2)/12,$Z39*12,$M39),IF(AND($G39=1,AB$1&gt;($Y39+$Z39),AB$1&lt;=($Y39+$Z39*2)),-1*PMT(VLOOKUP($P39,'9 - Finance Strategy Parameters'!$B$3:$C$6,2)/12,$Z39*12,$M39*(1+$Z$1)^($Z39*2)),IF(AND($G39=1,AB$1&gt;($Y39+$Z39*2),AB$1&lt;=($Y39+$Z39*3)),-1*PMT(VLOOKUP($P39,'9 - Finance Strategy Parameters'!$B$3:$C$6,2)/12,$Z39*12,$M39*(1+$Z$1)^($Z39*3)),"FAILURE"))))))))))</f>
        <v>0</v>
      </c>
      <c r="AC39" s="159">
        <f>IF($F39=1,0,IF(AND($H39=1,AC$1&lt;=$Y39),$V39,IF(AND($H39=1,AC$1&gt;$Y39,AC$1&lt;=$Y39+$Z39),($T39*(1+$Z$1)^$Z39)/$Z39,IF(AND($H39=1,AC$1&gt;($Y39+$Z39),AC$1&lt;=($Y39+$Z39*2)),($T39*(1+$Z$1)^($Z39*2))/$Z39,IF(AND($H39=1,AC$1&gt;($Y39+$Z39*2),AC$1&lt;=($Y39+$Z39*3)),($T39*(1+$Z$1)^($Z39*3))/$Z39,IF(AND($H39=1,AC$1&gt;($Y39+$Z39*3),AC$1&lt;=($Y39+$Z39*4)),($T39*(1+$Z$1)^($Z39*4))/$Z39,IF(AND($G39=1,AC$1&lt;=$N39),0,IF(AND($G39=1,AC$1&gt;$N39,AC$1&lt;=($Y39+$Z39)),-1*PMT(VLOOKUP($P39,'9 - Finance Strategy Parameters'!$B$3:$C$6,2)/12,$Z39*12,$M39),IF(AND($G39=1,AC$1&gt;($Y39+$Z39),AC$1&lt;=($Y39+$Z39*2)),-1*PMT(VLOOKUP($P39,'9 - Finance Strategy Parameters'!$B$3:$C$6,2)/12,$Z39*12,$M39*(1+$Z$1)^($Z39*2)),IF(AND($G39=1,AC$1&gt;($Y39+$Z39*2),AC$1&lt;=($Y39+$Z39*3)),-1*PMT(VLOOKUP($P39,'9 - Finance Strategy Parameters'!$B$3:$C$6,2)/12,$Z39*12,$M39*(1+$Z$1)^($Z39*3)),"FAILURE"))))))))))</f>
        <v>0</v>
      </c>
      <c r="AD39" s="159">
        <f>IF($F39=1,0,IF(AND($H39=1,AD$1&lt;=$Y39),$V39,IF(AND($H39=1,AD$1&gt;$Y39,AD$1&lt;=$Y39+$Z39),($T39*(1+$Z$1)^$Z39)/$Z39,IF(AND($H39=1,AD$1&gt;($Y39+$Z39),AD$1&lt;=($Y39+$Z39*2)),($T39*(1+$Z$1)^($Z39*2))/$Z39,IF(AND($H39=1,AD$1&gt;($Y39+$Z39*2),AD$1&lt;=($Y39+$Z39*3)),($T39*(1+$Z$1)^($Z39*3))/$Z39,IF(AND($H39=1,AD$1&gt;($Y39+$Z39*3),AD$1&lt;=($Y39+$Z39*4)),($T39*(1+$Z$1)^($Z39*4))/$Z39,IF(AND($G39=1,AD$1&lt;=$N39),0,IF(AND($G39=1,AD$1&gt;$N39,AD$1&lt;=($Y39+$Z39)),-1*PMT(VLOOKUP($P39,'9 - Finance Strategy Parameters'!$B$3:$C$6,2)/12,$Z39*12,$M39),IF(AND($G39=1,AD$1&gt;($Y39+$Z39),AD$1&lt;=($Y39+$Z39*2)),-1*PMT(VLOOKUP($P39,'9 - Finance Strategy Parameters'!$B$3:$C$6,2)/12,$Z39*12,$M39*(1+$Z$1)^($Z39*2)),IF(AND($G39=1,AD$1&gt;($Y39+$Z39*2),AD$1&lt;=($Y39+$Z39*3)),-1*PMT(VLOOKUP($P39,'9 - Finance Strategy Parameters'!$B$3:$C$6,2)/12,$Z39*12,$M39*(1+$Z$1)^($Z39*3)),"FAILURE"))))))))))</f>
        <v>0</v>
      </c>
      <c r="AE39" s="159">
        <f>IF($F39=1,0,IF(AND($H39=1,AE$1&lt;=$Y39),$V39,IF(AND($H39=1,AE$1&gt;$Y39,AE$1&lt;=$Y39+$Z39),($T39*(1+$Z$1)^$Z39)/$Z39,IF(AND($H39=1,AE$1&gt;($Y39+$Z39),AE$1&lt;=($Y39+$Z39*2)),($T39*(1+$Z$1)^($Z39*2))/$Z39,IF(AND($H39=1,AE$1&gt;($Y39+$Z39*2),AE$1&lt;=($Y39+$Z39*3)),($T39*(1+$Z$1)^($Z39*3))/$Z39,IF(AND($H39=1,AE$1&gt;($Y39+$Z39*3),AE$1&lt;=($Y39+$Z39*4)),($T39*(1+$Z$1)^($Z39*4))/$Z39,IF(AND($G39=1,AE$1&lt;=$N39),0,IF(AND($G39=1,AE$1&gt;$N39,AE$1&lt;=($Y39+$Z39)),-1*PMT(VLOOKUP($P39,'9 - Finance Strategy Parameters'!$B$3:$C$6,2)/12,$Z39*12,$M39),IF(AND($G39=1,AE$1&gt;($Y39+$Z39),AE$1&lt;=($Y39+$Z39*2)),-1*PMT(VLOOKUP($P39,'9 - Finance Strategy Parameters'!$B$3:$C$6,2)/12,$Z39*12,$M39*(1+$Z$1)^($Z39*2)),IF(AND($G39=1,AE$1&gt;($Y39+$Z39*2),AE$1&lt;=($Y39+$Z39*3)),-1*PMT(VLOOKUP($P39,'9 - Finance Strategy Parameters'!$B$3:$C$6,2)/12,$Z39*12,$M39*(1+$Z$1)^($Z39*3)),"FAILURE"))))))))))</f>
        <v>0</v>
      </c>
      <c r="AF39" s="159">
        <f>IF($F39=1,0,IF(AND($H39=1,AF$1&lt;=$Y39),$V39,IF(AND($H39=1,AF$1&gt;$Y39,AF$1&lt;=$Y39+$Z39),($T39*(1+$Z$1)^$Z39)/$Z39,IF(AND($H39=1,AF$1&gt;($Y39+$Z39),AF$1&lt;=($Y39+$Z39*2)),($T39*(1+$Z$1)^($Z39*2))/$Z39,IF(AND($H39=1,AF$1&gt;($Y39+$Z39*2),AF$1&lt;=($Y39+$Z39*3)),($T39*(1+$Z$1)^($Z39*3))/$Z39,IF(AND($H39=1,AF$1&gt;($Y39+$Z39*3),AF$1&lt;=($Y39+$Z39*4)),($T39*(1+$Z$1)^($Z39*4))/$Z39,IF(AND($G39=1,AF$1&lt;=$N39),0,IF(AND($G39=1,AF$1&gt;$N39,AF$1&lt;=($Y39+$Z39)),-1*PMT(VLOOKUP($P39,'9 - Finance Strategy Parameters'!$B$3:$C$6,2)/12,$Z39*12,$M39),IF(AND($G39=1,AF$1&gt;($Y39+$Z39),AF$1&lt;=($Y39+$Z39*2)),-1*PMT(VLOOKUP($P39,'9 - Finance Strategy Parameters'!$B$3:$C$6,2)/12,$Z39*12,$M39*(1+$Z$1)^($Z39*2)),IF(AND($G39=1,AF$1&gt;($Y39+$Z39*2),AF$1&lt;=($Y39+$Z39*3)),-1*PMT(VLOOKUP($P39,'9 - Finance Strategy Parameters'!$B$3:$C$6,2)/12,$Z39*12,$M39*(1+$Z$1)^($Z39*3)),"FAILURE"))))))))))</f>
        <v>0</v>
      </c>
      <c r="AG39" s="159">
        <f>IF($F39=1,0,IF(AND($H39=1,AG$1&lt;=$Y39),$V39,IF(AND($H39=1,AG$1&gt;$Y39,AG$1&lt;=$Y39+$Z39),($T39*(1+$Z$1)^$Z39)/$Z39,IF(AND($H39=1,AG$1&gt;($Y39+$Z39),AG$1&lt;=($Y39+$Z39*2)),($T39*(1+$Z$1)^($Z39*2))/$Z39,IF(AND($H39=1,AG$1&gt;($Y39+$Z39*2),AG$1&lt;=($Y39+$Z39*3)),($T39*(1+$Z$1)^($Z39*3))/$Z39,IF(AND($H39=1,AG$1&gt;($Y39+$Z39*3),AG$1&lt;=($Y39+$Z39*4)),($T39*(1+$Z$1)^($Z39*4))/$Z39,IF(AND($G39=1,AG$1&lt;=$N39),0,IF(AND($G39=1,AG$1&gt;$N39,AG$1&lt;=($Y39+$Z39)),-1*PMT(VLOOKUP($P39,'9 - Finance Strategy Parameters'!$B$3:$C$6,2)/12,$Z39*12,$M39),IF(AND($G39=1,AG$1&gt;($Y39+$Z39),AG$1&lt;=($Y39+$Z39*2)),-1*PMT(VLOOKUP($P39,'9 - Finance Strategy Parameters'!$B$3:$C$6,2)/12,$Z39*12,$M39*(1+$Z$1)^($Z39*2)),IF(AND($G39=1,AG$1&gt;($Y39+$Z39*2),AG$1&lt;=($Y39+$Z39*3)),-1*PMT(VLOOKUP($P39,'9 - Finance Strategy Parameters'!$B$3:$C$6,2)/12,$Z39*12,$M39*(1+$Z$1)^($Z39*3)),"FAILURE"))))))))))</f>
        <v>0</v>
      </c>
      <c r="AH39" s="159">
        <f>IF($F39=1,0,IF(AND($H39=1,AH$1&lt;=$Y39),$V39,IF(AND($H39=1,AH$1&gt;$Y39,AH$1&lt;=$Y39+$Z39),($T39*(1+$Z$1)^$Z39)/$Z39,IF(AND($H39=1,AH$1&gt;($Y39+$Z39),AH$1&lt;=($Y39+$Z39*2)),($T39*(1+$Z$1)^($Z39*2))/$Z39,IF(AND($H39=1,AH$1&gt;($Y39+$Z39*2),AH$1&lt;=($Y39+$Z39*3)),($T39*(1+$Z$1)^($Z39*3))/$Z39,IF(AND($H39=1,AH$1&gt;($Y39+$Z39*3),AH$1&lt;=($Y39+$Z39*4)),($T39*(1+$Z$1)^($Z39*4))/$Z39,IF(AND($G39=1,AH$1&lt;=$N39),0,IF(AND($G39=1,AH$1&gt;$N39,AH$1&lt;=($Y39+$Z39)),-1*PMT(VLOOKUP($P39,'9 - Finance Strategy Parameters'!$B$3:$C$6,2)/12,$Z39*12,$M39),IF(AND($G39=1,AH$1&gt;($Y39+$Z39),AH$1&lt;=($Y39+$Z39*2)),-1*PMT(VLOOKUP($P39,'9 - Finance Strategy Parameters'!$B$3:$C$6,2)/12,$Z39*12,$M39*(1+$Z$1)^($Z39*2)),IF(AND($G39=1,AH$1&gt;($Y39+$Z39*2),AH$1&lt;=($Y39+$Z39*3)),-1*PMT(VLOOKUP($P39,'9 - Finance Strategy Parameters'!$B$3:$C$6,2)/12,$Z39*12,$M39*(1+$Z$1)^($Z39*3)),"FAILURE"))))))))))</f>
        <v>0</v>
      </c>
      <c r="AI39" s="159">
        <f>IF($F39=1,0,IF(AND($H39=1,AI$1&lt;=$Y39),$V39,IF(AND($H39=1,AI$1&gt;$Y39,AI$1&lt;=$Y39+$Z39),($T39*(1+$Z$1)^$Z39)/$Z39,IF(AND($H39=1,AI$1&gt;($Y39+$Z39),AI$1&lt;=($Y39+$Z39*2)),($T39*(1+$Z$1)^($Z39*2))/$Z39,IF(AND($H39=1,AI$1&gt;($Y39+$Z39*2),AI$1&lt;=($Y39+$Z39*3)),($T39*(1+$Z$1)^($Z39*3))/$Z39,IF(AND($H39=1,AI$1&gt;($Y39+$Z39*3),AI$1&lt;=($Y39+$Z39*4)),($T39*(1+$Z$1)^($Z39*4))/$Z39,IF(AND($G39=1,AI$1&lt;=$N39),0,IF(AND($G39=1,AI$1&gt;$N39,AI$1&lt;=($Y39+$Z39)),-1*PMT(VLOOKUP($P39,'9 - Finance Strategy Parameters'!$B$3:$C$6,2)/12,$Z39*12,$M39),IF(AND($G39=1,AI$1&gt;($Y39+$Z39),AI$1&lt;=($Y39+$Z39*2)),-1*PMT(VLOOKUP($P39,'9 - Finance Strategy Parameters'!$B$3:$C$6,2)/12,$Z39*12,$M39*(1+$Z$1)^($Z39*2)),IF(AND($G39=1,AI$1&gt;($Y39+$Z39*2),AI$1&lt;=($Y39+$Z39*3)),-1*PMT(VLOOKUP($P39,'9 - Finance Strategy Parameters'!$B$3:$C$6,2)/12,$Z39*12,$M39*(1+$Z$1)^($Z39*3)),"FAILURE"))))))))))</f>
        <v>0</v>
      </c>
      <c r="AJ39" s="159">
        <f>IF($F39=1,0,IF(AND($H39=1,AJ$1&lt;=$Y39),$V39,IF(AND($H39=1,AJ$1&gt;$Y39,AJ$1&lt;=$Y39+$Z39),($T39*(1+$Z$1)^$Z39)/$Z39,IF(AND($H39=1,AJ$1&gt;($Y39+$Z39),AJ$1&lt;=($Y39+$Z39*2)),($T39*(1+$Z$1)^($Z39*2))/$Z39,IF(AND($H39=1,AJ$1&gt;($Y39+$Z39*2),AJ$1&lt;=($Y39+$Z39*3)),($T39*(1+$Z$1)^($Z39*3))/$Z39,IF(AND($H39=1,AJ$1&gt;($Y39+$Z39*3),AJ$1&lt;=($Y39+$Z39*4)),($T39*(1+$Z$1)^($Z39*4))/$Z39,IF(AND($G39=1,AJ$1&lt;=$N39),0,IF(AND($G39=1,AJ$1&gt;$N39,AJ$1&lt;=($Y39+$Z39)),-1*PMT(VLOOKUP($P39,'9 - Finance Strategy Parameters'!$B$3:$C$6,2)/12,$Z39*12,$M39),IF(AND($G39=1,AJ$1&gt;($Y39+$Z39),AJ$1&lt;=($Y39+$Z39*2)),-1*PMT(VLOOKUP($P39,'9 - Finance Strategy Parameters'!$B$3:$C$6,2)/12,$Z39*12,$M39*(1+$Z$1)^($Z39*2)),IF(AND($G39=1,AJ$1&gt;($Y39+$Z39*2),AJ$1&lt;=($Y39+$Z39*3)),-1*PMT(VLOOKUP($P39,'9 - Finance Strategy Parameters'!$B$3:$C$6,2)/12,$Z39*12,$M39*(1+$Z$1)^($Z39*3)),"FAILURE"))))))))))</f>
        <v>0</v>
      </c>
      <c r="AK39" s="159">
        <f>IF($F39=1,0,IF(AND($H39=1,AK$1&lt;=$Y39),$V39,IF(AND($H39=1,AK$1&gt;$Y39,AK$1&lt;=$Y39+$Z39),($T39*(1+$Z$1)^$Z39)/$Z39,IF(AND($H39=1,AK$1&gt;($Y39+$Z39),AK$1&lt;=($Y39+$Z39*2)),($T39*(1+$Z$1)^($Z39*2))/$Z39,IF(AND($H39=1,AK$1&gt;($Y39+$Z39*2),AK$1&lt;=($Y39+$Z39*3)),($T39*(1+$Z$1)^($Z39*3))/$Z39,IF(AND($H39=1,AK$1&gt;($Y39+$Z39*3),AK$1&lt;=($Y39+$Z39*4)),($T39*(1+$Z$1)^($Z39*4))/$Z39,IF(AND($G39=1,AK$1&lt;=$N39),0,IF(AND($G39=1,AK$1&gt;$N39,AK$1&lt;=($Y39+$Z39)),-1*PMT(VLOOKUP($P39,'9 - Finance Strategy Parameters'!$B$3:$C$6,2)/12,$Z39*12,$M39),IF(AND($G39=1,AK$1&gt;($Y39+$Z39),AK$1&lt;=($Y39+$Z39*2)),-1*PMT(VLOOKUP($P39,'9 - Finance Strategy Parameters'!$B$3:$C$6,2)/12,$Z39*12,$M39*(1+$Z$1)^($Z39*2)),IF(AND($G39=1,AK$1&gt;($Y39+$Z39*2),AK$1&lt;=($Y39+$Z39*3)),-1*PMT(VLOOKUP($P39,'9 - Finance Strategy Parameters'!$B$3:$C$6,2)/12,$Z39*12,$M39*(1+$Z$1)^($Z39*3)),"FAILURE"))))))))))</f>
        <v>0</v>
      </c>
      <c r="AL39" s="159">
        <f>IF($F39=1,0,IF(AND($H39=1,AL$1&lt;=$Y39),$V39,IF(AND($H39=1,AL$1&gt;$Y39,AL$1&lt;=$Y39+$Z39),($T39*(1+$Z$1)^$Z39)/$Z39,IF(AND($H39=1,AL$1&gt;($Y39+$Z39),AL$1&lt;=($Y39+$Z39*2)),($T39*(1+$Z$1)^($Z39*2))/$Z39,IF(AND($H39=1,AL$1&gt;($Y39+$Z39*2),AL$1&lt;=($Y39+$Z39*3)),($T39*(1+$Z$1)^($Z39*3))/$Z39,IF(AND($H39=1,AL$1&gt;($Y39+$Z39*3),AL$1&lt;=($Y39+$Z39*4)),($T39*(1+$Z$1)^($Z39*4))/$Z39,IF(AND($G39=1,AL$1&lt;=$N39),0,IF(AND($G39=1,AL$1&gt;$N39,AL$1&lt;=($Y39+$Z39)),-1*PMT(VLOOKUP($P39,'9 - Finance Strategy Parameters'!$B$3:$C$6,2)/12,$Z39*12,$M39),IF(AND($G39=1,AL$1&gt;($Y39+$Z39),AL$1&lt;=($Y39+$Z39*2)),-1*PMT(VLOOKUP($P39,'9 - Finance Strategy Parameters'!$B$3:$C$6,2)/12,$Z39*12,$M39*(1+$Z$1)^($Z39*2)),IF(AND($G39=1,AL$1&gt;($Y39+$Z39*2),AL$1&lt;=($Y39+$Z39*3)),-1*PMT(VLOOKUP($P39,'9 - Finance Strategy Parameters'!$B$3:$C$6,2)/12,$Z39*12,$M39*(1+$Z$1)^($Z39*3)),"FAILURE"))))))))))</f>
        <v>0</v>
      </c>
      <c r="AM39" s="159">
        <f>IF($F39=1,0,IF(AND($H39=1,AM$1&lt;=$Y39),$V39,IF(AND($H39=1,AM$1&gt;$Y39,AM$1&lt;=$Y39+$Z39),($T39*(1+$Z$1)^$Z39)/$Z39,IF(AND($H39=1,AM$1&gt;($Y39+$Z39),AM$1&lt;=($Y39+$Z39*2)),($T39*(1+$Z$1)^($Z39*2))/$Z39,IF(AND($H39=1,AM$1&gt;($Y39+$Z39*2),AM$1&lt;=($Y39+$Z39*3)),($T39*(1+$Z$1)^($Z39*3))/$Z39,IF(AND($H39=1,AM$1&gt;($Y39+$Z39*3),AM$1&lt;=($Y39+$Z39*4)),($T39*(1+$Z$1)^($Z39*4))/$Z39,IF(AND($G39=1,AM$1&lt;=$N39),0,IF(AND($G39=1,AM$1&gt;$N39,AM$1&lt;=($Y39+$Z39)),-1*PMT(VLOOKUP($P39,'9 - Finance Strategy Parameters'!$B$3:$C$6,2)/12,$Z39*12,$M39),IF(AND($G39=1,AM$1&gt;($Y39+$Z39),AM$1&lt;=($Y39+$Z39*2)),-1*PMT(VLOOKUP($P39,'9 - Finance Strategy Parameters'!$B$3:$C$6,2)/12,$Z39*12,$M39*(1+$Z$1)^($Z39*2)),IF(AND($G39=1,AM$1&gt;($Y39+$Z39*2),AM$1&lt;=($Y39+$Z39*3)),-1*PMT(VLOOKUP($P39,'9 - Finance Strategy Parameters'!$B$3:$C$6,2)/12,$Z39*12,$M39*(1+$Z$1)^($Z39*3)),"FAILURE"))))))))))</f>
        <v>0</v>
      </c>
      <c r="AN39" s="159">
        <f>IF($F39=1,0,IF(AND($H39=1,AN$1&lt;=$Y39),$V39,IF(AND($H39=1,AN$1&gt;$Y39,AN$1&lt;=$Y39+$Z39),($T39*(1+$Z$1)^$Z39)/$Z39,IF(AND($H39=1,AN$1&gt;($Y39+$Z39),AN$1&lt;=($Y39+$Z39*2)),($T39*(1+$Z$1)^($Z39*2))/$Z39,IF(AND($H39=1,AN$1&gt;($Y39+$Z39*2),AN$1&lt;=($Y39+$Z39*3)),($T39*(1+$Z$1)^($Z39*3))/$Z39,IF(AND($H39=1,AN$1&gt;($Y39+$Z39*3),AN$1&lt;=($Y39+$Z39*4)),($T39*(1+$Z$1)^($Z39*4))/$Z39,IF(AND($G39=1,AN$1&lt;=$N39),0,IF(AND($G39=1,AN$1&gt;$N39,AN$1&lt;=($Y39+$Z39)),-1*PMT(VLOOKUP($P39,'9 - Finance Strategy Parameters'!$B$3:$C$6,2)/12,$Z39*12,$M39),IF(AND($G39=1,AN$1&gt;($Y39+$Z39),AN$1&lt;=($Y39+$Z39*2)),-1*PMT(VLOOKUP($P39,'9 - Finance Strategy Parameters'!$B$3:$C$6,2)/12,$Z39*12,$M39*(1+$Z$1)^($Z39*2)),IF(AND($G39=1,AN$1&gt;($Y39+$Z39*2),AN$1&lt;=($Y39+$Z39*3)),-1*PMT(VLOOKUP($P39,'9 - Finance Strategy Parameters'!$B$3:$C$6,2)/12,$Z39*12,$M39*(1+$Z$1)^($Z39*3)),"FAILURE"))))))))))</f>
        <v>0</v>
      </c>
      <c r="AO39" s="159">
        <f>IF($F39=1,0,IF(AND($H39=1,AO$1&lt;=$Y39),$V39,IF(AND($H39=1,AO$1&gt;$Y39,AO$1&lt;=$Y39+$Z39),($T39*(1+$Z$1)^$Z39)/$Z39,IF(AND($H39=1,AO$1&gt;($Y39+$Z39),AO$1&lt;=($Y39+$Z39*2)),($T39*(1+$Z$1)^($Z39*2))/$Z39,IF(AND($H39=1,AO$1&gt;($Y39+$Z39*2),AO$1&lt;=($Y39+$Z39*3)),($T39*(1+$Z$1)^($Z39*3))/$Z39,IF(AND($H39=1,AO$1&gt;($Y39+$Z39*3),AO$1&lt;=($Y39+$Z39*4)),($T39*(1+$Z$1)^($Z39*4))/$Z39,IF(AND($G39=1,AO$1&lt;=$N39),0,IF(AND($G39=1,AO$1&gt;$N39,AO$1&lt;=($Y39+$Z39)),-1*PMT(VLOOKUP($P39,'9 - Finance Strategy Parameters'!$B$3:$C$6,2)/12,$Z39*12,$M39),IF(AND($G39=1,AO$1&gt;($Y39+$Z39),AO$1&lt;=($Y39+$Z39*2)),-1*PMT(VLOOKUP($P39,'9 - Finance Strategy Parameters'!$B$3:$C$6,2)/12,$Z39*12,$M39*(1+$Z$1)^($Z39*2)),IF(AND($G39=1,AO$1&gt;($Y39+$Z39*2),AO$1&lt;=($Y39+$Z39*3)),-1*PMT(VLOOKUP($P39,'9 - Finance Strategy Parameters'!$B$3:$C$6,2)/12,$Z39*12,$M39*(1+$Z$1)^($Z39*3)),"FAILURE"))))))))))</f>
        <v>0</v>
      </c>
      <c r="AP39" s="159">
        <f>IF($F39=1,0,IF(AND($H39=1,AP$1&lt;=$Y39),$V39,IF(AND($H39=1,AP$1&gt;$Y39,AP$1&lt;=$Y39+$Z39),($T39*(1+$Z$1)^$Z39)/$Z39,IF(AND($H39=1,AP$1&gt;($Y39+$Z39),AP$1&lt;=($Y39+$Z39*2)),($T39*(1+$Z$1)^($Z39*2))/$Z39,IF(AND($H39=1,AP$1&gt;($Y39+$Z39*2),AP$1&lt;=($Y39+$Z39*3)),($T39*(1+$Z$1)^($Z39*3))/$Z39,IF(AND($H39=1,AP$1&gt;($Y39+$Z39*3),AP$1&lt;=($Y39+$Z39*4)),($T39*(1+$Z$1)^($Z39*4))/$Z39,IF(AND($G39=1,AP$1&lt;=$N39),0,IF(AND($G39=1,AP$1&gt;$N39,AP$1&lt;=($Y39+$Z39)),-1*PMT(VLOOKUP($P39,'9 - Finance Strategy Parameters'!$B$3:$C$6,2)/12,$Z39*12,$M39),IF(AND($G39=1,AP$1&gt;($Y39+$Z39),AP$1&lt;=($Y39+$Z39*2)),-1*PMT(VLOOKUP($P39,'9 - Finance Strategy Parameters'!$B$3:$C$6,2)/12,$Z39*12,$M39*(1+$Z$1)^($Z39*2)),IF(AND($G39=1,AP$1&gt;($Y39+$Z39*2),AP$1&lt;=($Y39+$Z39*3)),-1*PMT(VLOOKUP($P39,'9 - Finance Strategy Parameters'!$B$3:$C$6,2)/12,$Z39*12,$M39*(1+$Z$1)^($Z39*3)),"FAILURE"))))))))))</f>
        <v>0</v>
      </c>
      <c r="AQ39" s="159">
        <f>IF($F39=1,0,IF(AND($H39=1,AQ$1&lt;=$Y39),$V39,IF(AND($H39=1,AQ$1&gt;$Y39,AQ$1&lt;=$Y39+$Z39),($T39*(1+$Z$1)^$Z39)/$Z39,IF(AND($H39=1,AQ$1&gt;($Y39+$Z39),AQ$1&lt;=($Y39+$Z39*2)),($T39*(1+$Z$1)^($Z39*2))/$Z39,IF(AND($H39=1,AQ$1&gt;($Y39+$Z39*2),AQ$1&lt;=($Y39+$Z39*3)),($T39*(1+$Z$1)^($Z39*3))/$Z39,IF(AND($H39=1,AQ$1&gt;($Y39+$Z39*3),AQ$1&lt;=($Y39+$Z39*4)),($T39*(1+$Z$1)^($Z39*4))/$Z39,IF(AND($G39=1,AQ$1&lt;=$N39),0,IF(AND($G39=1,AQ$1&gt;$N39,AQ$1&lt;=($Y39+$Z39)),-1*PMT(VLOOKUP($P39,'9 - Finance Strategy Parameters'!$B$3:$C$6,2)/12,$Z39*12,$M39),IF(AND($G39=1,AQ$1&gt;($Y39+$Z39),AQ$1&lt;=($Y39+$Z39*2)),-1*PMT(VLOOKUP($P39,'9 - Finance Strategy Parameters'!$B$3:$C$6,2)/12,$Z39*12,$M39*(1+$Z$1)^($Z39*2)),IF(AND($G39=1,AQ$1&gt;($Y39+$Z39*2),AQ$1&lt;=($Y39+$Z39*3)),-1*PMT(VLOOKUP($P39,'9 - Finance Strategy Parameters'!$B$3:$C$6,2)/12,$Z39*12,$M39*(1+$Z$1)^($Z39*3)),"FAILURE"))))))))))</f>
        <v>0</v>
      </c>
      <c r="AR39" s="159">
        <f>IF($F39=1,0,IF(AND($H39=1,AR$1&lt;=$Y39),$V39,IF(AND($H39=1,AR$1&gt;$Y39,AR$1&lt;=$Y39+$Z39),($T39*(1+$Z$1)^$Z39)/$Z39,IF(AND($H39=1,AR$1&gt;($Y39+$Z39),AR$1&lt;=($Y39+$Z39*2)),($T39*(1+$Z$1)^($Z39*2))/$Z39,IF(AND($H39=1,AR$1&gt;($Y39+$Z39*2),AR$1&lt;=($Y39+$Z39*3)),($T39*(1+$Z$1)^($Z39*3))/$Z39,IF(AND($H39=1,AR$1&gt;($Y39+$Z39*3),AR$1&lt;=($Y39+$Z39*4)),($T39*(1+$Z$1)^($Z39*4))/$Z39,IF(AND($G39=1,AR$1&lt;=$N39),0,IF(AND($G39=1,AR$1&gt;$N39,AR$1&lt;=($Y39+$Z39)),-1*PMT(VLOOKUP($P39,'9 - Finance Strategy Parameters'!$B$3:$C$6,2)/12,$Z39*12,$M39),IF(AND($G39=1,AR$1&gt;($Y39+$Z39),AR$1&lt;=($Y39+$Z39*2)),-1*PMT(VLOOKUP($P39,'9 - Finance Strategy Parameters'!$B$3:$C$6,2)/12,$Z39*12,$M39*(1+$Z$1)^($Z39*2)),IF(AND($G39=1,AR$1&gt;($Y39+$Z39*2),AR$1&lt;=($Y39+$Z39*3)),-1*PMT(VLOOKUP($P39,'9 - Finance Strategy Parameters'!$B$3:$C$6,2)/12,$Z39*12,$M39*(1+$Z$1)^($Z39*3)),"FAILURE"))))))))))</f>
        <v>0</v>
      </c>
      <c r="AS39" s="159">
        <f>IF($F39=1,0,IF(AND($H39=1,AS$1&lt;=$Y39),$V39,IF(AND($H39=1,AS$1&gt;$Y39,AS$1&lt;=$Y39+$Z39),($T39*(1+$Z$1)^$Z39)/$Z39,IF(AND($H39=1,AS$1&gt;($Y39+$Z39),AS$1&lt;=($Y39+$Z39*2)),($T39*(1+$Z$1)^($Z39*2))/$Z39,IF(AND($H39=1,AS$1&gt;($Y39+$Z39*2),AS$1&lt;=($Y39+$Z39*3)),($T39*(1+$Z$1)^($Z39*3))/$Z39,IF(AND($H39=1,AS$1&gt;($Y39+$Z39*3),AS$1&lt;=($Y39+$Z39*4)),($T39*(1+$Z$1)^($Z39*4))/$Z39,IF(AND($G39=1,AS$1&lt;=$N39),0,IF(AND($G39=1,AS$1&gt;$N39,AS$1&lt;=($Y39+$Z39)),-1*PMT(VLOOKUP($P39,'9 - Finance Strategy Parameters'!$B$3:$C$6,2)/12,$Z39*12,$M39),IF(AND($G39=1,AS$1&gt;($Y39+$Z39),AS$1&lt;=($Y39+$Z39*2)),-1*PMT(VLOOKUP($P39,'9 - Finance Strategy Parameters'!$B$3:$C$6,2)/12,$Z39*12,$M39*(1+$Z$1)^($Z39*2)),IF(AND($G39=1,AS$1&gt;($Y39+$Z39*2),AS$1&lt;=($Y39+$Z39*3)),-1*PMT(VLOOKUP($P39,'9 - Finance Strategy Parameters'!$B$3:$C$6,2)/12,$Z39*12,$M39*(1+$Z$1)^($Z39*3)),"FAILURE"))))))))))</f>
        <v>0</v>
      </c>
      <c r="AT39" s="159">
        <f>IF($F39=1,0,IF(AND($H39=1,AT$1&lt;=$Y39),$V39,IF(AND($H39=1,AT$1&gt;$Y39,AT$1&lt;=$Y39+$Z39),($T39*(1+$Z$1)^$Z39)/$Z39,IF(AND($H39=1,AT$1&gt;($Y39+$Z39),AT$1&lt;=($Y39+$Z39*2)),($T39*(1+$Z$1)^($Z39*2))/$Z39,IF(AND($H39=1,AT$1&gt;($Y39+$Z39*2),AT$1&lt;=($Y39+$Z39*3)),($T39*(1+$Z$1)^($Z39*3))/$Z39,IF(AND($H39=1,AT$1&gt;($Y39+$Z39*3),AT$1&lt;=($Y39+$Z39*4)),($T39*(1+$Z$1)^($Z39*4))/$Z39,IF(AND($G39=1,AT$1&lt;=$N39),0,IF(AND($G39=1,AT$1&gt;$N39,AT$1&lt;=($Y39+$Z39)),-1*PMT(VLOOKUP($P39,'9 - Finance Strategy Parameters'!$B$3:$C$6,2)/12,$Z39*12,$M39),IF(AND($G39=1,AT$1&gt;($Y39+$Z39),AT$1&lt;=($Y39+$Z39*2)),-1*PMT(VLOOKUP($P39,'9 - Finance Strategy Parameters'!$B$3:$C$6,2)/12,$Z39*12,$M39*(1+$Z$1)^($Z39*2)),IF(AND($G39=1,AT$1&gt;($Y39+$Z39*2),AT$1&lt;=($Y39+$Z39*3)),-1*PMT(VLOOKUP($P39,'9 - Finance Strategy Parameters'!$B$3:$C$6,2)/12,$Z39*12,$M39*(1+$Z$1)^($Z39*3)),"FAILURE"))))))))))</f>
        <v>0</v>
      </c>
      <c r="AU39" s="159">
        <f>IF($F39=1,0,IF(AND($H39=1,AU$1&lt;=$Y39),$V39,IF(AND($H39=1,AU$1&gt;$Y39,AU$1&lt;=$Y39+$Z39),($T39*(1+$Z$1)^$Z39)/$Z39,IF(AND($H39=1,AU$1&gt;($Y39+$Z39),AU$1&lt;=($Y39+$Z39*2)),($T39*(1+$Z$1)^($Z39*2))/$Z39,IF(AND($H39=1,AU$1&gt;($Y39+$Z39*2),AU$1&lt;=($Y39+$Z39*3)),($T39*(1+$Z$1)^($Z39*3))/$Z39,IF(AND($H39=1,AU$1&gt;($Y39+$Z39*3),AU$1&lt;=($Y39+$Z39*4)),($T39*(1+$Z$1)^($Z39*4))/$Z39,IF(AND($G39=1,AU$1&lt;=$N39),0,IF(AND($G39=1,AU$1&gt;$N39,AU$1&lt;=($Y39+$Z39)),-1*PMT(VLOOKUP($P39,'9 - Finance Strategy Parameters'!$B$3:$C$6,2)/12,$Z39*12,$M39),IF(AND($G39=1,AU$1&gt;($Y39+$Z39),AU$1&lt;=($Y39+$Z39*2)),-1*PMT(VLOOKUP($P39,'9 - Finance Strategy Parameters'!$B$3:$C$6,2)/12,$Z39*12,$M39*(1+$Z$1)^($Z39*2)),IF(AND($G39=1,AU$1&gt;($Y39+$Z39*2),AU$1&lt;=($Y39+$Z39*3)),-1*PMT(VLOOKUP($P39,'9 - Finance Strategy Parameters'!$B$3:$C$6,2)/12,$Z39*12,$M39*(1+$Z$1)^($Z39*3)),"FAILURE"))))))))))</f>
        <v>0</v>
      </c>
      <c r="AV39" s="159">
        <f>IF($F39=1,0,IF(AND($H39=1,AV$1&lt;=$Y39),$V39,IF(AND($H39=1,AV$1&gt;$Y39,AV$1&lt;=$Y39+$Z39),($T39*(1+$Z$1)^$Z39)/$Z39,IF(AND($H39=1,AV$1&gt;($Y39+$Z39),AV$1&lt;=($Y39+$Z39*2)),($T39*(1+$Z$1)^($Z39*2))/$Z39,IF(AND($H39=1,AV$1&gt;($Y39+$Z39*2),AV$1&lt;=($Y39+$Z39*3)),($T39*(1+$Z$1)^($Z39*3))/$Z39,IF(AND($H39=1,AV$1&gt;($Y39+$Z39*3),AV$1&lt;=($Y39+$Z39*4)),($T39*(1+$Z$1)^($Z39*4))/$Z39,IF(AND($G39=1,AV$1&lt;=$N39),0,IF(AND($G39=1,AV$1&gt;$N39,AV$1&lt;=($Y39+$Z39)),-1*PMT(VLOOKUP($P39,'9 - Finance Strategy Parameters'!$B$3:$C$6,2)/12,$Z39*12,$M39),IF(AND($G39=1,AV$1&gt;($Y39+$Z39),AV$1&lt;=($Y39+$Z39*2)),-1*PMT(VLOOKUP($P39,'9 - Finance Strategy Parameters'!$B$3:$C$6,2)/12,$Z39*12,$M39*(1+$Z$1)^($Z39*2)),IF(AND($G39=1,AV$1&gt;($Y39+$Z39*2),AV$1&lt;=($Y39+$Z39*3)),-1*PMT(VLOOKUP($P39,'9 - Finance Strategy Parameters'!$B$3:$C$6,2)/12,$Z39*12,$M39*(1+$Z$1)^($Z39*3)),"FAILURE"))))))))))</f>
        <v>402.13322634740433</v>
      </c>
      <c r="AW39" s="159">
        <f>IF($F39=1,0,IF(AND($H39=1,AW$1&lt;=$Y39),$V39,IF(AND($H39=1,AW$1&gt;$Y39,AW$1&lt;=$Y39+$Z39),($T39*(1+$Z$1)^$Z39)/$Z39,IF(AND($H39=1,AW$1&gt;($Y39+$Z39),AW$1&lt;=($Y39+$Z39*2)),($T39*(1+$Z$1)^($Z39*2))/$Z39,IF(AND($H39=1,AW$1&gt;($Y39+$Z39*2),AW$1&lt;=($Y39+$Z39*3)),($T39*(1+$Z$1)^($Z39*3))/$Z39,IF(AND($H39=1,AW$1&gt;($Y39+$Z39*3),AW$1&lt;=($Y39+$Z39*4)),($T39*(1+$Z$1)^($Z39*4))/$Z39,IF(AND($G39=1,AW$1&lt;=$N39),0,IF(AND($G39=1,AW$1&gt;$N39,AW$1&lt;=($Y39+$Z39)),-1*PMT(VLOOKUP($P39,'9 - Finance Strategy Parameters'!$B$3:$C$6,2)/12,$Z39*12,$M39),IF(AND($G39=1,AW$1&gt;($Y39+$Z39),AW$1&lt;=($Y39+$Z39*2)),-1*PMT(VLOOKUP($P39,'9 - Finance Strategy Parameters'!$B$3:$C$6,2)/12,$Z39*12,$M39*(1+$Z$1)^($Z39*2)),IF(AND($G39=1,AW$1&gt;($Y39+$Z39*2),AW$1&lt;=($Y39+$Z39*3)),-1*PMT(VLOOKUP($P39,'9 - Finance Strategy Parameters'!$B$3:$C$6,2)/12,$Z39*12,$M39*(1+$Z$1)^($Z39*3)),"FAILURE"))))))))))</f>
        <v>402.13322634740433</v>
      </c>
      <c r="AX39" s="159">
        <f>IF($F39=1,0,IF(AND($H39=1,AX$1&lt;=$Y39),$V39,IF(AND($H39=1,AX$1&gt;$Y39,AX$1&lt;=$Y39+$Z39),($T39*(1+$Z$1)^$Z39)/$Z39,IF(AND($H39=1,AX$1&gt;($Y39+$Z39),AX$1&lt;=($Y39+$Z39*2)),($T39*(1+$Z$1)^($Z39*2))/$Z39,IF(AND($H39=1,AX$1&gt;($Y39+$Z39*2),AX$1&lt;=($Y39+$Z39*3)),($T39*(1+$Z$1)^($Z39*3))/$Z39,IF(AND($H39=1,AX$1&gt;($Y39+$Z39*3),AX$1&lt;=($Y39+$Z39*4)),($T39*(1+$Z$1)^($Z39*4))/$Z39,IF(AND($G39=1,AX$1&lt;=$N39),0,IF(AND($G39=1,AX$1&gt;$N39,AX$1&lt;=($Y39+$Z39)),-1*PMT(VLOOKUP($P39,'9 - Finance Strategy Parameters'!$B$3:$C$6,2)/12,$Z39*12,$M39),IF(AND($G39=1,AX$1&gt;($Y39+$Z39),AX$1&lt;=($Y39+$Z39*2)),-1*PMT(VLOOKUP($P39,'9 - Finance Strategy Parameters'!$B$3:$C$6,2)/12,$Z39*12,$M39*(1+$Z$1)^($Z39*2)),IF(AND($G39=1,AX$1&gt;($Y39+$Z39*2),AX$1&lt;=($Y39+$Z39*3)),-1*PMT(VLOOKUP($P39,'9 - Finance Strategy Parameters'!$B$3:$C$6,2)/12,$Z39*12,$M39*(1+$Z$1)^($Z39*3)),"FAILURE"))))))))))</f>
        <v>402.13322634740433</v>
      </c>
      <c r="AY39" s="159">
        <f>IF($F39=1,0,IF(AND($H39=1,AY$1&lt;=$Y39),$V39,IF(AND($H39=1,AY$1&gt;$Y39,AY$1&lt;=$Y39+$Z39),($T39*(1+$Z$1)^$Z39)/$Z39,IF(AND($H39=1,AY$1&gt;($Y39+$Z39),AY$1&lt;=($Y39+$Z39*2)),($T39*(1+$Z$1)^($Z39*2))/$Z39,IF(AND($H39=1,AY$1&gt;($Y39+$Z39*2),AY$1&lt;=($Y39+$Z39*3)),($T39*(1+$Z$1)^($Z39*3))/$Z39,IF(AND($H39=1,AY$1&gt;($Y39+$Z39*3),AY$1&lt;=($Y39+$Z39*4)),($T39*(1+$Z$1)^($Z39*4))/$Z39,IF(AND($G39=1,AY$1&lt;=$N39),0,IF(AND($G39=1,AY$1&gt;$N39,AY$1&lt;=($Y39+$Z39)),-1*PMT(VLOOKUP($P39,'9 - Finance Strategy Parameters'!$B$3:$C$6,2)/12,$Z39*12,$M39),IF(AND($G39=1,AY$1&gt;($Y39+$Z39),AY$1&lt;=($Y39+$Z39*2)),-1*PMT(VLOOKUP($P39,'9 - Finance Strategy Parameters'!$B$3:$C$6,2)/12,$Z39*12,$M39*(1+$Z$1)^($Z39*2)),IF(AND($G39=1,AY$1&gt;($Y39+$Z39*2),AY$1&lt;=($Y39+$Z39*3)),-1*PMT(VLOOKUP($P39,'9 - Finance Strategy Parameters'!$B$3:$C$6,2)/12,$Z39*12,$M39*(1+$Z$1)^($Z39*3)),"FAILURE"))))))))))</f>
        <v>402.13322634740433</v>
      </c>
      <c r="AZ39" s="159">
        <f>IF($F39=1,0,IF(AND($H39=1,AZ$1&lt;=$Y39),$V39,IF(AND($H39=1,AZ$1&gt;$Y39,AZ$1&lt;=$Y39+$Z39),($T39*(1+$Z$1)^$Z39)/$Z39,IF(AND($H39=1,AZ$1&gt;($Y39+$Z39),AZ$1&lt;=($Y39+$Z39*2)),($T39*(1+$Z$1)^($Z39*2))/$Z39,IF(AND($H39=1,AZ$1&gt;($Y39+$Z39*2),AZ$1&lt;=($Y39+$Z39*3)),($T39*(1+$Z$1)^($Z39*3))/$Z39,IF(AND($H39=1,AZ$1&gt;($Y39+$Z39*3),AZ$1&lt;=($Y39+$Z39*4)),($T39*(1+$Z$1)^($Z39*4))/$Z39,IF(AND($G39=1,AZ$1&lt;=$N39),0,IF(AND($G39=1,AZ$1&gt;$N39,AZ$1&lt;=($Y39+$Z39)),-1*PMT(VLOOKUP($P39,'9 - Finance Strategy Parameters'!$B$3:$C$6,2)/12,$Z39*12,$M39),IF(AND($G39=1,AZ$1&gt;($Y39+$Z39),AZ$1&lt;=($Y39+$Z39*2)),-1*PMT(VLOOKUP($P39,'9 - Finance Strategy Parameters'!$B$3:$C$6,2)/12,$Z39*12,$M39*(1+$Z$1)^($Z39*2)),IF(AND($G39=1,AZ$1&gt;($Y39+$Z39*2),AZ$1&lt;=($Y39+$Z39*3)),-1*PMT(VLOOKUP($P39,'9 - Finance Strategy Parameters'!$B$3:$C$6,2)/12,$Z39*12,$M39*(1+$Z$1)^($Z39*3)),"FAILURE"))))))))))</f>
        <v>402.13322634740433</v>
      </c>
      <c r="BA39" s="159">
        <f>IF($F39=1,0,IF(AND($H39=1,BA$1&lt;=$Y39),$V39,IF(AND($H39=1,BA$1&gt;$Y39,BA$1&lt;=$Y39+$Z39),($T39*(1+$Z$1)^$Z39)/$Z39,IF(AND($H39=1,BA$1&gt;($Y39+$Z39),BA$1&lt;=($Y39+$Z39*2)),($T39*(1+$Z$1)^($Z39*2))/$Z39,IF(AND($H39=1,BA$1&gt;($Y39+$Z39*2),BA$1&lt;=($Y39+$Z39*3)),($T39*(1+$Z$1)^($Z39*3))/$Z39,IF(AND($H39=1,BA$1&gt;($Y39+$Z39*3),BA$1&lt;=($Y39+$Z39*4)),($T39*(1+$Z$1)^($Z39*4))/$Z39,IF(AND($G39=1,BA$1&lt;=$N39),0,IF(AND($G39=1,BA$1&gt;$N39,BA$1&lt;=($Y39+$Z39)),-1*PMT(VLOOKUP($P39,'9 - Finance Strategy Parameters'!$B$3:$C$6,2)/12,$Z39*12,$M39),IF(AND($G39=1,BA$1&gt;($Y39+$Z39),BA$1&lt;=($Y39+$Z39*2)),-1*PMT(VLOOKUP($P39,'9 - Finance Strategy Parameters'!$B$3:$C$6,2)/12,$Z39*12,$M39*(1+$Z$1)^($Z39*2)),IF(AND($G39=1,BA$1&gt;($Y39+$Z39*2),BA$1&lt;=($Y39+$Z39*3)),-1*PMT(VLOOKUP($P39,'9 - Finance Strategy Parameters'!$B$3:$C$6,2)/12,$Z39*12,$M39*(1+$Z$1)^($Z39*3)),"FAILURE"))))))))))</f>
        <v>402.13322634740433</v>
      </c>
      <c r="BB39" s="159">
        <f>IF($F39=1,0,IF(AND($H39=1,BB$1&lt;=$Y39),$V39,IF(AND($H39=1,BB$1&gt;$Y39,BB$1&lt;=$Y39+$Z39),($T39*(1+$Z$1)^$Z39)/$Z39,IF(AND($H39=1,BB$1&gt;($Y39+$Z39),BB$1&lt;=($Y39+$Z39*2)),($T39*(1+$Z$1)^($Z39*2))/$Z39,IF(AND($H39=1,BB$1&gt;($Y39+$Z39*2),BB$1&lt;=($Y39+$Z39*3)),($T39*(1+$Z$1)^($Z39*3))/$Z39,IF(AND($H39=1,BB$1&gt;($Y39+$Z39*3),BB$1&lt;=($Y39+$Z39*4)),($T39*(1+$Z$1)^($Z39*4))/$Z39,IF(AND($G39=1,BB$1&lt;=$N39),0,IF(AND($G39=1,BB$1&gt;$N39,BB$1&lt;=($Y39+$Z39)),-1*PMT(VLOOKUP($P39,'9 - Finance Strategy Parameters'!$B$3:$C$6,2)/12,$Z39*12,$M39),IF(AND($G39=1,BB$1&gt;($Y39+$Z39),BB$1&lt;=($Y39+$Z39*2)),-1*PMT(VLOOKUP($P39,'9 - Finance Strategy Parameters'!$B$3:$C$6,2)/12,$Z39*12,$M39*(1+$Z$1)^($Z39*2)),IF(AND($G39=1,BB$1&gt;($Y39+$Z39*2),BB$1&lt;=($Y39+$Z39*3)),-1*PMT(VLOOKUP($P39,'9 - Finance Strategy Parameters'!$B$3:$C$6,2)/12,$Z39*12,$M39*(1+$Z$1)^($Z39*3)),"FAILURE"))))))))))</f>
        <v>402.13322634740433</v>
      </c>
      <c r="BC39" s="159">
        <f>IF($F39=1,0,IF(AND($H39=1,BC$1&lt;=$Y39),$V39,IF(AND($H39=1,BC$1&gt;$Y39,BC$1&lt;=$Y39+$Z39),($T39*(1+$Z$1)^$Z39)/$Z39,IF(AND($H39=1,BC$1&gt;($Y39+$Z39),BC$1&lt;=($Y39+$Z39*2)),($T39*(1+$Z$1)^($Z39*2))/$Z39,IF(AND($H39=1,BC$1&gt;($Y39+$Z39*2),BC$1&lt;=($Y39+$Z39*3)),($T39*(1+$Z$1)^($Z39*3))/$Z39,IF(AND($H39=1,BC$1&gt;($Y39+$Z39*3),BC$1&lt;=($Y39+$Z39*4)),($T39*(1+$Z$1)^($Z39*4))/$Z39,IF(AND($G39=1,BC$1&lt;=$N39),0,IF(AND($G39=1,BC$1&gt;$N39,BC$1&lt;=($Y39+$Z39)),-1*PMT(VLOOKUP($P39,'9 - Finance Strategy Parameters'!$B$3:$C$6,2)/12,$Z39*12,$M39),IF(AND($G39=1,BC$1&gt;($Y39+$Z39),BC$1&lt;=($Y39+$Z39*2)),-1*PMT(VLOOKUP($P39,'9 - Finance Strategy Parameters'!$B$3:$C$6,2)/12,$Z39*12,$M39*(1+$Z$1)^($Z39*2)),IF(AND($G39=1,BC$1&gt;($Y39+$Z39*2),BC$1&lt;=($Y39+$Z39*3)),-1*PMT(VLOOKUP($P39,'9 - Finance Strategy Parameters'!$B$3:$C$6,2)/12,$Z39*12,$M39*(1+$Z$1)^($Z39*3)),"FAILURE"))))))))))</f>
        <v>402.13322634740433</v>
      </c>
      <c r="BD39" s="159">
        <f>IF($F39=1,0,IF(AND($H39=1,BD$1&lt;=$Y39),$V39,IF(AND($H39=1,BD$1&gt;$Y39,BD$1&lt;=$Y39+$Z39),($T39*(1+$Z$1)^$Z39)/$Z39,IF(AND($H39=1,BD$1&gt;($Y39+$Z39),BD$1&lt;=($Y39+$Z39*2)),($T39*(1+$Z$1)^($Z39*2))/$Z39,IF(AND($H39=1,BD$1&gt;($Y39+$Z39*2),BD$1&lt;=($Y39+$Z39*3)),($T39*(1+$Z$1)^($Z39*3))/$Z39,IF(AND($H39=1,BD$1&gt;($Y39+$Z39*3),BD$1&lt;=($Y39+$Z39*4)),($T39*(1+$Z$1)^($Z39*4))/$Z39,IF(AND($G39=1,BD$1&lt;=$N39),0,IF(AND($G39=1,BD$1&gt;$N39,BD$1&lt;=($Y39+$Z39)),-1*PMT(VLOOKUP($P39,'9 - Finance Strategy Parameters'!$B$3:$C$6,2)/12,$Z39*12,$M39),IF(AND($G39=1,BD$1&gt;($Y39+$Z39),BD$1&lt;=($Y39+$Z39*2)),-1*PMT(VLOOKUP($P39,'9 - Finance Strategy Parameters'!$B$3:$C$6,2)/12,$Z39*12,$M39*(1+$Z$1)^($Z39*2)),IF(AND($G39=1,BD$1&gt;($Y39+$Z39*2),BD$1&lt;=($Y39+$Z39*3)),-1*PMT(VLOOKUP($P39,'9 - Finance Strategy Parameters'!$B$3:$C$6,2)/12,$Z39*12,$M39*(1+$Z$1)^($Z39*3)),"FAILURE"))))))))))</f>
        <v>402.13322634740433</v>
      </c>
      <c r="BE39" s="159">
        <f>IF($F39=1,0,IF(AND($H39=1,BE$1&lt;=$Y39),$V39,IF(AND($H39=1,BE$1&gt;$Y39,BE$1&lt;=$Y39+$Z39),($T39*(1+$Z$1)^$Z39)/$Z39,IF(AND($H39=1,BE$1&gt;($Y39+$Z39),BE$1&lt;=($Y39+$Z39*2)),($T39*(1+$Z$1)^($Z39*2))/$Z39,IF(AND($H39=1,BE$1&gt;($Y39+$Z39*2),BE$1&lt;=($Y39+$Z39*3)),($T39*(1+$Z$1)^($Z39*3))/$Z39,IF(AND($H39=1,BE$1&gt;($Y39+$Z39*3),BE$1&lt;=($Y39+$Z39*4)),($T39*(1+$Z$1)^($Z39*4))/$Z39,IF(AND($G39=1,BE$1&lt;=$N39),0,IF(AND($G39=1,BE$1&gt;$N39,BE$1&lt;=($Y39+$Z39)),-1*PMT(VLOOKUP($P39,'9 - Finance Strategy Parameters'!$B$3:$C$6,2)/12,$Z39*12,$M39),IF(AND($G39=1,BE$1&gt;($Y39+$Z39),BE$1&lt;=($Y39+$Z39*2)),-1*PMT(VLOOKUP($P39,'9 - Finance Strategy Parameters'!$B$3:$C$6,2)/12,$Z39*12,$M39*(1+$Z$1)^($Z39*2)),IF(AND($G39=1,BE$1&gt;($Y39+$Z39*2),BE$1&lt;=($Y39+$Z39*3)),-1*PMT(VLOOKUP($P39,'9 - Finance Strategy Parameters'!$B$3:$C$6,2)/12,$Z39*12,$M39*(1+$Z$1)^($Z39*3)),"FAILURE"))))))))))</f>
        <v>402.13322634740433</v>
      </c>
      <c r="BF39" s="159">
        <f>IF($F39=1,0,IF(AND($H39=1,BF$1&lt;=$Y39),$V39,IF(AND($H39=1,BF$1&gt;$Y39,BF$1&lt;=$Y39+$Z39),($T39*(1+$Z$1)^$Z39)/$Z39,IF(AND($H39=1,BF$1&gt;($Y39+$Z39),BF$1&lt;=($Y39+$Z39*2)),($T39*(1+$Z$1)^($Z39*2))/$Z39,IF(AND($H39=1,BF$1&gt;($Y39+$Z39*2),BF$1&lt;=($Y39+$Z39*3)),($T39*(1+$Z$1)^($Z39*3))/$Z39,IF(AND($H39=1,BF$1&gt;($Y39+$Z39*3),BF$1&lt;=($Y39+$Z39*4)),($T39*(1+$Z$1)^($Z39*4))/$Z39,IF(AND($G39=1,BF$1&lt;=$N39),0,IF(AND($G39=1,BF$1&gt;$N39,BF$1&lt;=($Y39+$Z39)),-1*PMT(VLOOKUP($P39,'9 - Finance Strategy Parameters'!$B$3:$C$6,2)/12,$Z39*12,$M39),IF(AND($G39=1,BF$1&gt;($Y39+$Z39),BF$1&lt;=($Y39+$Z39*2)),-1*PMT(VLOOKUP($P39,'9 - Finance Strategy Parameters'!$B$3:$C$6,2)/12,$Z39*12,$M39*(1+$Z$1)^($Z39*2)),IF(AND($G39=1,BF$1&gt;($Y39+$Z39*2),BF$1&lt;=($Y39+$Z39*3)),-1*PMT(VLOOKUP($P39,'9 - Finance Strategy Parameters'!$B$3:$C$6,2)/12,$Z39*12,$M39*(1+$Z$1)^($Z39*3)),"FAILURE"))))))))))</f>
        <v>402.13322634740433</v>
      </c>
      <c r="BG39" s="159">
        <f>IF($F39=1,0,IF(AND($H39=1,BG$1&lt;=$Y39),$V39,IF(AND($H39=1,BG$1&gt;$Y39,BG$1&lt;=$Y39+$Z39),($T39*(1+$Z$1)^$Z39)/$Z39,IF(AND($H39=1,BG$1&gt;($Y39+$Z39),BG$1&lt;=($Y39+$Z39*2)),($T39*(1+$Z$1)^($Z39*2))/$Z39,IF(AND($H39=1,BG$1&gt;($Y39+$Z39*2),BG$1&lt;=($Y39+$Z39*3)),($T39*(1+$Z$1)^($Z39*3))/$Z39,IF(AND($H39=1,BG$1&gt;($Y39+$Z39*3),BG$1&lt;=($Y39+$Z39*4)),($T39*(1+$Z$1)^($Z39*4))/$Z39,IF(AND($G39=1,BG$1&lt;=$N39),0,IF(AND($G39=1,BG$1&gt;$N39,BG$1&lt;=($Y39+$Z39)),-1*PMT(VLOOKUP($P39,'9 - Finance Strategy Parameters'!$B$3:$C$6,2)/12,$Z39*12,$M39),IF(AND($G39=1,BG$1&gt;($Y39+$Z39),BG$1&lt;=($Y39+$Z39*2)),-1*PMT(VLOOKUP($P39,'9 - Finance Strategy Parameters'!$B$3:$C$6,2)/12,$Z39*12,$M39*(1+$Z$1)^($Z39*2)),IF(AND($G39=1,BG$1&gt;($Y39+$Z39*2),BG$1&lt;=($Y39+$Z39*3)),-1*PMT(VLOOKUP($P39,'9 - Finance Strategy Parameters'!$B$3:$C$6,2)/12,$Z39*12,$M39*(1+$Z$1)^($Z39*3)),"FAILURE"))))))))))</f>
        <v>402.13322634740433</v>
      </c>
      <c r="BH39" s="159">
        <f>IF($F39=1,0,IF(AND($H39=1,BH$1&lt;=$Y39),$V39,IF(AND($H39=1,BH$1&gt;$Y39,BH$1&lt;=$Y39+$Z39),($T39*(1+$Z$1)^$Z39)/$Z39,IF(AND($H39=1,BH$1&gt;($Y39+$Z39),BH$1&lt;=($Y39+$Z39*2)),($T39*(1+$Z$1)^($Z39*2))/$Z39,IF(AND($H39=1,BH$1&gt;($Y39+$Z39*2),BH$1&lt;=($Y39+$Z39*3)),($T39*(1+$Z$1)^($Z39*3))/$Z39,IF(AND($H39=1,BH$1&gt;($Y39+$Z39*3),BH$1&lt;=($Y39+$Z39*4)),($T39*(1+$Z$1)^($Z39*4))/$Z39,IF(AND($G39=1,BH$1&lt;=$N39),0,IF(AND($G39=1,BH$1&gt;$N39,BH$1&lt;=($Y39+$Z39)),-1*PMT(VLOOKUP($P39,'9 - Finance Strategy Parameters'!$B$3:$C$6,2)/12,$Z39*12,$M39),IF(AND($G39=1,BH$1&gt;($Y39+$Z39),BH$1&lt;=($Y39+$Z39*2)),-1*PMT(VLOOKUP($P39,'9 - Finance Strategy Parameters'!$B$3:$C$6,2)/12,$Z39*12,$M39*(1+$Z$1)^($Z39*2)),IF(AND($G39=1,BH$1&gt;($Y39+$Z39*2),BH$1&lt;=($Y39+$Z39*3)),-1*PMT(VLOOKUP($P39,'9 - Finance Strategy Parameters'!$B$3:$C$6,2)/12,$Z39*12,$M39*(1+$Z$1)^($Z39*3)),"FAILURE"))))))))))</f>
        <v>402.13322634740433</v>
      </c>
      <c r="BI39" s="159">
        <f>IF($F39=1,0,IF(AND($H39=1,BI$1&lt;=$Y39),$V39,IF(AND($H39=1,BI$1&gt;$Y39,BI$1&lt;=$Y39+$Z39),($T39*(1+$Z$1)^$Z39)/$Z39,IF(AND($H39=1,BI$1&gt;($Y39+$Z39),BI$1&lt;=($Y39+$Z39*2)),($T39*(1+$Z$1)^($Z39*2))/$Z39,IF(AND($H39=1,BI$1&gt;($Y39+$Z39*2),BI$1&lt;=($Y39+$Z39*3)),($T39*(1+$Z$1)^($Z39*3))/$Z39,IF(AND($H39=1,BI$1&gt;($Y39+$Z39*3),BI$1&lt;=($Y39+$Z39*4)),($T39*(1+$Z$1)^($Z39*4))/$Z39,IF(AND($G39=1,BI$1&lt;=$N39),0,IF(AND($G39=1,BI$1&gt;$N39,BI$1&lt;=($Y39+$Z39)),-1*PMT(VLOOKUP($P39,'9 - Finance Strategy Parameters'!$B$3:$C$6,2)/12,$Z39*12,$M39),IF(AND($G39=1,BI$1&gt;($Y39+$Z39),BI$1&lt;=($Y39+$Z39*2)),-1*PMT(VLOOKUP($P39,'9 - Finance Strategy Parameters'!$B$3:$C$6,2)/12,$Z39*12,$M39*(1+$Z$1)^($Z39*2)),IF(AND($G39=1,BI$1&gt;($Y39+$Z39*2),BI$1&lt;=($Y39+$Z39*3)),-1*PMT(VLOOKUP($P39,'9 - Finance Strategy Parameters'!$B$3:$C$6,2)/12,$Z39*12,$M39*(1+$Z$1)^($Z39*3)),"FAILURE"))))))))))</f>
        <v>402.13322634740433</v>
      </c>
      <c r="BJ39" s="159">
        <f>IF($F39=1,0,IF(AND($H39=1,BJ$1&lt;=$Y39),$V39,IF(AND($H39=1,BJ$1&gt;$Y39,BJ$1&lt;=$Y39+$Z39),($T39*(1+$Z$1)^$Z39)/$Z39,IF(AND($H39=1,BJ$1&gt;($Y39+$Z39),BJ$1&lt;=($Y39+$Z39*2)),($T39*(1+$Z$1)^($Z39*2))/$Z39,IF(AND($H39=1,BJ$1&gt;($Y39+$Z39*2),BJ$1&lt;=($Y39+$Z39*3)),($T39*(1+$Z$1)^($Z39*3))/$Z39,IF(AND($H39=1,BJ$1&gt;($Y39+$Z39*3),BJ$1&lt;=($Y39+$Z39*4)),($T39*(1+$Z$1)^($Z39*4))/$Z39,IF(AND($G39=1,BJ$1&lt;=$N39),0,IF(AND($G39=1,BJ$1&gt;$N39,BJ$1&lt;=($Y39+$Z39)),-1*PMT(VLOOKUP($P39,'9 - Finance Strategy Parameters'!$B$3:$C$6,2)/12,$Z39*12,$M39),IF(AND($G39=1,BJ$1&gt;($Y39+$Z39),BJ$1&lt;=($Y39+$Z39*2)),-1*PMT(VLOOKUP($P39,'9 - Finance Strategy Parameters'!$B$3:$C$6,2)/12,$Z39*12,$M39*(1+$Z$1)^($Z39*2)),IF(AND($G39=1,BJ$1&gt;($Y39+$Z39*2),BJ$1&lt;=($Y39+$Z39*3)),-1*PMT(VLOOKUP($P39,'9 - Finance Strategy Parameters'!$B$3:$C$6,2)/12,$Z39*12,$M39*(1+$Z$1)^($Z39*3)),"FAILURE"))))))))))</f>
        <v>402.13322634740433</v>
      </c>
      <c r="BK39" s="159">
        <f>IF($F39=1,0,IF(AND($H39=1,BK$1&lt;=$Y39),$V39,IF(AND($H39=1,BK$1&gt;$Y39,BK$1&lt;=$Y39+$Z39),($T39*(1+$Z$1)^$Z39)/$Z39,IF(AND($H39=1,BK$1&gt;($Y39+$Z39),BK$1&lt;=($Y39+$Z39*2)),($T39*(1+$Z$1)^($Z39*2))/$Z39,IF(AND($H39=1,BK$1&gt;($Y39+$Z39*2),BK$1&lt;=($Y39+$Z39*3)),($T39*(1+$Z$1)^($Z39*3))/$Z39,IF(AND($H39=1,BK$1&gt;($Y39+$Z39*3),BK$1&lt;=($Y39+$Z39*4)),($T39*(1+$Z$1)^($Z39*4))/$Z39,IF(AND($G39=1,BK$1&lt;=$N39),0,IF(AND($G39=1,BK$1&gt;$N39,BK$1&lt;=($Y39+$Z39)),-1*PMT(VLOOKUP($P39,'9 - Finance Strategy Parameters'!$B$3:$C$6,2)/12,$Z39*12,$M39),IF(AND($G39=1,BK$1&gt;($Y39+$Z39),BK$1&lt;=($Y39+$Z39*2)),-1*PMT(VLOOKUP($P39,'9 - Finance Strategy Parameters'!$B$3:$C$6,2)/12,$Z39*12,$M39*(1+$Z$1)^($Z39*2)),IF(AND($G39=1,BK$1&gt;($Y39+$Z39*2),BK$1&lt;=($Y39+$Z39*3)),-1*PMT(VLOOKUP($P39,'9 - Finance Strategy Parameters'!$B$3:$C$6,2)/12,$Z39*12,$M39*(1+$Z$1)^($Z39*3)),"FAILURE"))))))))))</f>
        <v>402.13322634740433</v>
      </c>
      <c r="BL39" s="159">
        <f>IF($F39=1,0,IF(AND($H39=1,BL$1&lt;=$Y39),$V39,IF(AND($H39=1,BL$1&gt;$Y39,BL$1&lt;=$Y39+$Z39),($T39*(1+$Z$1)^$Z39)/$Z39,IF(AND($H39=1,BL$1&gt;($Y39+$Z39),BL$1&lt;=($Y39+$Z39*2)),($T39*(1+$Z$1)^($Z39*2))/$Z39,IF(AND($H39=1,BL$1&gt;($Y39+$Z39*2),BL$1&lt;=($Y39+$Z39*3)),($T39*(1+$Z$1)^($Z39*3))/$Z39,IF(AND($H39=1,BL$1&gt;($Y39+$Z39*3),BL$1&lt;=($Y39+$Z39*4)),($T39*(1+$Z$1)^($Z39*4))/$Z39,IF(AND($G39=1,BL$1&lt;=$N39),0,IF(AND($G39=1,BL$1&gt;$N39,BL$1&lt;=($Y39+$Z39)),-1*PMT(VLOOKUP($P39,'9 - Finance Strategy Parameters'!$B$3:$C$6,2)/12,$Z39*12,$M39),IF(AND($G39=1,BL$1&gt;($Y39+$Z39),BL$1&lt;=($Y39+$Z39*2)),-1*PMT(VLOOKUP($P39,'9 - Finance Strategy Parameters'!$B$3:$C$6,2)/12,$Z39*12,$M39*(1+$Z$1)^($Z39*2)),IF(AND($G39=1,BL$1&gt;($Y39+$Z39*2),BL$1&lt;=($Y39+$Z39*3)),-1*PMT(VLOOKUP($P39,'9 - Finance Strategy Parameters'!$B$3:$C$6,2)/12,$Z39*12,$M39*(1+$Z$1)^($Z39*3)),"FAILURE"))))))))))</f>
        <v>402.13322634740433</v>
      </c>
      <c r="BM39" s="159">
        <f>IF($F39=1,0,IF(AND($H39=1,BM$1&lt;=$Y39),$V39,IF(AND($H39=1,BM$1&gt;$Y39,BM$1&lt;=$Y39+$Z39),($T39*(1+$Z$1)^$Z39)/$Z39,IF(AND($H39=1,BM$1&gt;($Y39+$Z39),BM$1&lt;=($Y39+$Z39*2)),($T39*(1+$Z$1)^($Z39*2))/$Z39,IF(AND($H39=1,BM$1&gt;($Y39+$Z39*2),BM$1&lt;=($Y39+$Z39*3)),($T39*(1+$Z$1)^($Z39*3))/$Z39,IF(AND($H39=1,BM$1&gt;($Y39+$Z39*3),BM$1&lt;=($Y39+$Z39*4)),($T39*(1+$Z$1)^($Z39*4))/$Z39,IF(AND($G39=1,BM$1&lt;=$N39),0,IF(AND($G39=1,BM$1&gt;$N39,BM$1&lt;=($Y39+$Z39)),-1*PMT(VLOOKUP($P39,'9 - Finance Strategy Parameters'!$B$3:$C$6,2)/12,$Z39*12,$M39),IF(AND($G39=1,BM$1&gt;($Y39+$Z39),BM$1&lt;=($Y39+$Z39*2)),-1*PMT(VLOOKUP($P39,'9 - Finance Strategy Parameters'!$B$3:$C$6,2)/12,$Z39*12,$M39*(1+$Z$1)^($Z39*2)),IF(AND($G39=1,BM$1&gt;($Y39+$Z39*2),BM$1&lt;=($Y39+$Z39*3)),-1*PMT(VLOOKUP($P39,'9 - Finance Strategy Parameters'!$B$3:$C$6,2)/12,$Z39*12,$M39*(1+$Z$1)^($Z39*3)),"FAILURE"))))))))))</f>
        <v>402.13322634740433</v>
      </c>
      <c r="BN39" s="159">
        <f>IF($F39=1,0,IF(AND($H39=1,BN$1&lt;=$Y39),$V39,IF(AND($H39=1,BN$1&gt;$Y39,BN$1&lt;=$Y39+$Z39),($T39*(1+$Z$1)^$Z39)/$Z39,IF(AND($H39=1,BN$1&gt;($Y39+$Z39),BN$1&lt;=($Y39+$Z39*2)),($T39*(1+$Z$1)^($Z39*2))/$Z39,IF(AND($H39=1,BN$1&gt;($Y39+$Z39*2),BN$1&lt;=($Y39+$Z39*3)),($T39*(1+$Z$1)^($Z39*3))/$Z39,IF(AND($H39=1,BN$1&gt;($Y39+$Z39*3),BN$1&lt;=($Y39+$Z39*4)),($T39*(1+$Z$1)^($Z39*4))/$Z39,IF(AND($G39=1,BN$1&lt;=$N39),0,IF(AND($G39=1,BN$1&gt;$N39,BN$1&lt;=($Y39+$Z39)),-1*PMT(VLOOKUP($P39,'9 - Finance Strategy Parameters'!$B$3:$C$6,2)/12,$Z39*12,$M39),IF(AND($G39=1,BN$1&gt;($Y39+$Z39),BN$1&lt;=($Y39+$Z39*2)),-1*PMT(VLOOKUP($P39,'9 - Finance Strategy Parameters'!$B$3:$C$6,2)/12,$Z39*12,$M39*(1+$Z$1)^($Z39*2)),IF(AND($G39=1,BN$1&gt;($Y39+$Z39*2),BN$1&lt;=($Y39+$Z39*3)),-1*PMT(VLOOKUP($P39,'9 - Finance Strategy Parameters'!$B$3:$C$6,2)/12,$Z39*12,$M39*(1+$Z$1)^($Z39*3)),"FAILURE"))))))))))</f>
        <v>402.13322634740433</v>
      </c>
      <c r="BO39" s="159">
        <f>IF($F39=1,0,IF(AND($H39=1,BO$1&lt;=$Y39),$V39,IF(AND($H39=1,BO$1&gt;$Y39,BO$1&lt;=$Y39+$Z39),($T39*(1+$Z$1)^$Z39)/$Z39,IF(AND($H39=1,BO$1&gt;($Y39+$Z39),BO$1&lt;=($Y39+$Z39*2)),($T39*(1+$Z$1)^($Z39*2))/$Z39,IF(AND($H39=1,BO$1&gt;($Y39+$Z39*2),BO$1&lt;=($Y39+$Z39*3)),($T39*(1+$Z$1)^($Z39*3))/$Z39,IF(AND($H39=1,BO$1&gt;($Y39+$Z39*3),BO$1&lt;=($Y39+$Z39*4)),($T39*(1+$Z$1)^($Z39*4))/$Z39,IF(AND($G39=1,BO$1&lt;=$N39),0,IF(AND($G39=1,BO$1&gt;$N39,BO$1&lt;=($Y39+$Z39)),-1*PMT(VLOOKUP($P39,'9 - Finance Strategy Parameters'!$B$3:$C$6,2)/12,$Z39*12,$M39),IF(AND($G39=1,BO$1&gt;($Y39+$Z39),BO$1&lt;=($Y39+$Z39*2)),-1*PMT(VLOOKUP($P39,'9 - Finance Strategy Parameters'!$B$3:$C$6,2)/12,$Z39*12,$M39*(1+$Z$1)^($Z39*2)),IF(AND($G39=1,BO$1&gt;($Y39+$Z39*2),BO$1&lt;=($Y39+$Z39*3)),-1*PMT(VLOOKUP($P39,'9 - Finance Strategy Parameters'!$B$3:$C$6,2)/12,$Z39*12,$M39*(1+$Z$1)^($Z39*3)),"FAILURE"))))))))))</f>
        <v>402.13322634740433</v>
      </c>
      <c r="BP39" s="159">
        <f>IF($F39=1,0,IF(AND($H39=1,BP$1&lt;=$Y39),$V39,IF(AND($H39=1,BP$1&gt;$Y39,BP$1&lt;=$Y39+$Z39),($T39*(1+$Z$1)^$Z39)/$Z39,IF(AND($H39=1,BP$1&gt;($Y39+$Z39),BP$1&lt;=($Y39+$Z39*2)),($T39*(1+$Z$1)^($Z39*2))/$Z39,IF(AND($H39=1,BP$1&gt;($Y39+$Z39*2),BP$1&lt;=($Y39+$Z39*3)),($T39*(1+$Z$1)^($Z39*3))/$Z39,IF(AND($H39=1,BP$1&gt;($Y39+$Z39*3),BP$1&lt;=($Y39+$Z39*4)),($T39*(1+$Z$1)^($Z39*4))/$Z39,IF(AND($G39=1,BP$1&lt;=$N39),0,IF(AND($G39=1,BP$1&gt;$N39,BP$1&lt;=($Y39+$Z39)),-1*PMT(VLOOKUP($P39,'9 - Finance Strategy Parameters'!$B$3:$C$6,2)/12,$Z39*12,$M39),IF(AND($G39=1,BP$1&gt;($Y39+$Z39),BP$1&lt;=($Y39+$Z39*2)),-1*PMT(VLOOKUP($P39,'9 - Finance Strategy Parameters'!$B$3:$C$6,2)/12,$Z39*12,$M39*(1+$Z$1)^($Z39*2)),IF(AND($G39=1,BP$1&gt;($Y39+$Z39*2),BP$1&lt;=($Y39+$Z39*3)),-1*PMT(VLOOKUP($P39,'9 - Finance Strategy Parameters'!$B$3:$C$6,2)/12,$Z39*12,$M39*(1+$Z$1)^($Z39*3)),"FAILURE"))))))))))</f>
        <v>402.13322634740433</v>
      </c>
      <c r="BQ39" s="159">
        <f>IF($F39=1,0,IF(AND($H39=1,BQ$1&lt;=$Y39),$V39,IF(AND($H39=1,BQ$1&gt;$Y39,BQ$1&lt;=$Y39+$Z39),($T39*(1+$Z$1)^$Z39)/$Z39,IF(AND($H39=1,BQ$1&gt;($Y39+$Z39),BQ$1&lt;=($Y39+$Z39*2)),($T39*(1+$Z$1)^($Z39*2))/$Z39,IF(AND($H39=1,BQ$1&gt;($Y39+$Z39*2),BQ$1&lt;=($Y39+$Z39*3)),($T39*(1+$Z$1)^($Z39*3))/$Z39,IF(AND($H39=1,BQ$1&gt;($Y39+$Z39*3),BQ$1&lt;=($Y39+$Z39*4)),($T39*(1+$Z$1)^($Z39*4))/$Z39,IF(AND($G39=1,BQ$1&lt;=$N39),0,IF(AND($G39=1,BQ$1&gt;$N39,BQ$1&lt;=($Y39+$Z39)),-1*PMT(VLOOKUP($P39,'9 - Finance Strategy Parameters'!$B$3:$C$6,2)/12,$Z39*12,$M39),IF(AND($G39=1,BQ$1&gt;($Y39+$Z39),BQ$1&lt;=($Y39+$Z39*2)),-1*PMT(VLOOKUP($P39,'9 - Finance Strategy Parameters'!$B$3:$C$6,2)/12,$Z39*12,$M39*(1+$Z$1)^($Z39*2)),IF(AND($G39=1,BQ$1&gt;($Y39+$Z39*2),BQ$1&lt;=($Y39+$Z39*3)),-1*PMT(VLOOKUP($P39,'9 - Finance Strategy Parameters'!$B$3:$C$6,2)/12,$Z39*12,$M39*(1+$Z$1)^($Z39*3)),"FAILURE"))))))))))</f>
        <v>402.13322634740433</v>
      </c>
      <c r="BR39" s="159">
        <f>IF($F39=1,0,IF(AND($H39=1,BR$1&lt;=$Y39),$V39,IF(AND($H39=1,BR$1&gt;$Y39,BR$1&lt;=$Y39+$Z39),($T39*(1+$Z$1)^$Z39)/$Z39,IF(AND($H39=1,BR$1&gt;($Y39+$Z39),BR$1&lt;=($Y39+$Z39*2)),($T39*(1+$Z$1)^($Z39*2))/$Z39,IF(AND($H39=1,BR$1&gt;($Y39+$Z39*2),BR$1&lt;=($Y39+$Z39*3)),($T39*(1+$Z$1)^($Z39*3))/$Z39,IF(AND($H39=1,BR$1&gt;($Y39+$Z39*3),BR$1&lt;=($Y39+$Z39*4)),($T39*(1+$Z$1)^($Z39*4))/$Z39,IF(AND($G39=1,BR$1&lt;=$N39),0,IF(AND($G39=1,BR$1&gt;$N39,BR$1&lt;=($Y39+$Z39)),-1*PMT(VLOOKUP($P39,'9 - Finance Strategy Parameters'!$B$3:$C$6,2)/12,$Z39*12,$M39),IF(AND($G39=1,BR$1&gt;($Y39+$Z39),BR$1&lt;=($Y39+$Z39*2)),-1*PMT(VLOOKUP($P39,'9 - Finance Strategy Parameters'!$B$3:$C$6,2)/12,$Z39*12,$M39*(1+$Z$1)^($Z39*2)),IF(AND($G39=1,BR$1&gt;($Y39+$Z39*2),BR$1&lt;=($Y39+$Z39*3)),-1*PMT(VLOOKUP($P39,'9 - Finance Strategy Parameters'!$B$3:$C$6,2)/12,$Z39*12,$M39*(1+$Z$1)^($Z39*3)),"FAILURE"))))))))))</f>
        <v>402.13322634740433</v>
      </c>
      <c r="BS39" s="159">
        <f>IF($F39=1,0,IF(AND($H39=1,BS$1&lt;=$Y39),$V39,IF(AND($H39=1,BS$1&gt;$Y39,BS$1&lt;=$Y39+$Z39),($T39*(1+$Z$1)^$Z39)/$Z39,IF(AND($H39=1,BS$1&gt;($Y39+$Z39),BS$1&lt;=($Y39+$Z39*2)),($T39*(1+$Z$1)^($Z39*2))/$Z39,IF(AND($H39=1,BS$1&gt;($Y39+$Z39*2),BS$1&lt;=($Y39+$Z39*3)),($T39*(1+$Z$1)^($Z39*3))/$Z39,IF(AND($H39=1,BS$1&gt;($Y39+$Z39*3),BS$1&lt;=($Y39+$Z39*4)),($T39*(1+$Z$1)^($Z39*4))/$Z39,IF(AND($G39=1,BS$1&lt;=$N39),0,IF(AND($G39=1,BS$1&gt;$N39,BS$1&lt;=($Y39+$Z39)),-1*PMT(VLOOKUP($P39,'9 - Finance Strategy Parameters'!$B$3:$C$6,2)/12,$Z39*12,$M39),IF(AND($G39=1,BS$1&gt;($Y39+$Z39),BS$1&lt;=($Y39+$Z39*2)),-1*PMT(VLOOKUP($P39,'9 - Finance Strategy Parameters'!$B$3:$C$6,2)/12,$Z39*12,$M39*(1+$Z$1)^($Z39*2)),IF(AND($G39=1,BS$1&gt;($Y39+$Z39*2),BS$1&lt;=($Y39+$Z39*3)),-1*PMT(VLOOKUP($P39,'9 - Finance Strategy Parameters'!$B$3:$C$6,2)/12,$Z39*12,$M39*(1+$Z$1)^($Z39*3)),"FAILURE"))))))))))</f>
        <v>402.13322634740433</v>
      </c>
      <c r="BT39" s="159">
        <f>IF($F39=1,0,IF(AND($H39=1,BT$1&lt;=$Y39),$V39,IF(AND($H39=1,BT$1&gt;$Y39,BT$1&lt;=$Y39+$Z39),($T39*(1+$Z$1)^$Z39)/$Z39,IF(AND($H39=1,BT$1&gt;($Y39+$Z39),BT$1&lt;=($Y39+$Z39*2)),($T39*(1+$Z$1)^($Z39*2))/$Z39,IF(AND($H39=1,BT$1&gt;($Y39+$Z39*2),BT$1&lt;=($Y39+$Z39*3)),($T39*(1+$Z$1)^($Z39*3))/$Z39,IF(AND($H39=1,BT$1&gt;($Y39+$Z39*3),BT$1&lt;=($Y39+$Z39*4)),($T39*(1+$Z$1)^($Z39*4))/$Z39,IF(AND($G39=1,BT$1&lt;=$N39),0,IF(AND($G39=1,BT$1&gt;$N39,BT$1&lt;=($Y39+$Z39)),-1*PMT(VLOOKUP($P39,'9 - Finance Strategy Parameters'!$B$3:$C$6,2)/12,$Z39*12,$M39),IF(AND($G39=1,BT$1&gt;($Y39+$Z39),BT$1&lt;=($Y39+$Z39*2)),-1*PMT(VLOOKUP($P39,'9 - Finance Strategy Parameters'!$B$3:$C$6,2)/12,$Z39*12,$M39*(1+$Z$1)^($Z39*2)),IF(AND($G39=1,BT$1&gt;($Y39+$Z39*2),BT$1&lt;=($Y39+$Z39*3)),-1*PMT(VLOOKUP($P39,'9 - Finance Strategy Parameters'!$B$3:$C$6,2)/12,$Z39*12,$M39*(1+$Z$1)^($Z39*3)),"FAILURE"))))))))))</f>
        <v>402.13322634740433</v>
      </c>
    </row>
    <row r="40" spans="1:72" ht="30" x14ac:dyDescent="0.25">
      <c r="A40" s="10" t="s">
        <v>34</v>
      </c>
      <c r="B40" s="138">
        <f>INDEX('8-Choosing Asset Strategies'!$B$4:$B$101,MATCH('9 - Financing Strategy'!C40,'8-Choosing Asset Strategies'!$C$4:$C$101,0))</f>
        <v>1</v>
      </c>
      <c r="C40" s="28" t="s">
        <v>136</v>
      </c>
      <c r="D40" s="13" t="str">
        <f>IF(INDEX('8-Choosing Asset Strategies'!$CW$4:$CW$101,MATCH($C40,'8-Choosing Asset Strategies'!$C$4:$C$101,0))=0,"",INDEX('8-Choosing Asset Strategies'!$CW$4:$CW$101,MATCH(C40,'8-Choosing Asset Strategies'!$C$4:$C$101,0)))</f>
        <v>Should be upgraded to 4" line</v>
      </c>
      <c r="E40" s="27"/>
      <c r="F40" s="138"/>
      <c r="G40" s="138">
        <v>1</v>
      </c>
      <c r="H40" s="138"/>
      <c r="J40" s="143" t="str">
        <f>IF(F40=1,ROUND(INDEX('8-Choosing Asset Strategies'!$DL$4:$DL$101,MATCH($C40,'8-Choosing Asset Strategies'!$C$4:$C$101,0)),2),"")</f>
        <v/>
      </c>
      <c r="K40" s="12" t="str">
        <f>IF(F40=1,ROUND(INDEX('8-Choosing Asset Strategies'!$DC$4:$DC$101,MATCH($C40,'8-Choosing Asset Strategies'!$C$4:$C$101,0)),2),"")</f>
        <v/>
      </c>
      <c r="L40" s="12"/>
      <c r="M40" s="143">
        <f>IF(G40=1,ROUND(INDEX('8-Choosing Asset Strategies'!$DL$4:$DL$101,MATCH($C40,'8-Choosing Asset Strategies'!$C$4:$C$101,0)),2),"")</f>
        <v>78744.58</v>
      </c>
      <c r="N40" s="12">
        <f>IF(G40=1,ROUND(INDEX('8-Choosing Asset Strategies'!$DC$4:$DC$101,MATCH($C40,'8-Choosing Asset Strategies'!$C$4:$C$101,0)),2),"")</f>
        <v>20</v>
      </c>
      <c r="O40" s="12">
        <f>IF(G40="","",INDEX('9 - Finance Strategy Parameters'!$H$3:$H$9,MATCH(B40,'9 - Finance Strategy Parameters'!$F$3:$F$9,0)))</f>
        <v>20</v>
      </c>
      <c r="P40" s="12" t="s">
        <v>313</v>
      </c>
      <c r="Q40" s="144">
        <f>IFERROR((M40*INDEX('9 - Finance Strategy Parameters'!$C$3:$C$6,MATCH(P40,'9 - Finance Strategy Parameters'!$B$3:$B$6,0))/12*(1+INDEX('9 - Finance Strategy Parameters'!$C$3:$C$6,MATCH(P40,'9 - Finance Strategy Parameters'!$B$3:$B$6,0))/12)^(O40*12))/((1+INDEX('9 - Finance Strategy Parameters'!$C$3:$C$6,MATCH(P40,'9 - Finance Strategy Parameters'!$B$3:$B$6,0))/12)^(O40*12)-1),"")</f>
        <v>417.26980752605931</v>
      </c>
      <c r="R40" s="144">
        <f t="shared" si="3"/>
        <v>5007.2376903127115</v>
      </c>
      <c r="S40" s="12"/>
      <c r="T40" s="143" t="str">
        <f>IF(H40=1,ROUND(INDEX('8-Choosing Asset Strategies'!$DL$4:$DL$101,MATCH($C40,'8-Choosing Asset Strategies'!$C$4:$C$101,0)),2),"")</f>
        <v/>
      </c>
      <c r="U40" s="145" t="str">
        <f>IF(H40=1,ROUND(INDEX('8-Choosing Asset Strategies'!$DC$4:$DC$101,MATCH($C40,'8-Choosing Asset Strategies'!$C$4:$C$101,0)),2),"")</f>
        <v/>
      </c>
      <c r="V40" s="101" t="str">
        <f t="shared" si="1"/>
        <v/>
      </c>
      <c r="W40" s="155" t="str">
        <f t="shared" si="2"/>
        <v/>
      </c>
      <c r="Y40">
        <f>INDEX('8-Choosing Asset Strategies'!$DC$4:$DC$101,MATCH(C40,'8-Choosing Asset Strategies'!$C$4:$C$101,0))</f>
        <v>20</v>
      </c>
      <c r="Z40">
        <f>INDEX('8-Choosing Asset Strategies'!$DA$4:$DA$101,MATCH(C40,'8-Choosing Asset Strategies'!$C$4:$C$101,0))</f>
        <v>45</v>
      </c>
      <c r="AB40" s="159">
        <f>IF($F40=1,0,IF(AND($H40=1,AB$1&lt;=$Y40),$V40,IF(AND($H40=1,AB$1&gt;$Y40,AB$1&lt;=$Y40+$Z40),($T40*(1+$Z$1)^$Z40)/$Z40,IF(AND($H40=1,AB$1&gt;($Y40+$Z40),AB$1&lt;=($Y40+$Z40*2)),($T40*(1+$Z$1)^($Z40*2))/$Z40,IF(AND($H40=1,AB$1&gt;($Y40+$Z40*2),AB$1&lt;=($Y40+$Z40*3)),($T40*(1+$Z$1)^($Z40*3))/$Z40,IF(AND($H40=1,AB$1&gt;($Y40+$Z40*3),AB$1&lt;=($Y40+$Z40*4)),($T40*(1+$Z$1)^($Z40*4))/$Z40,IF(AND($G40=1,AB$1&lt;=$N40),0,IF(AND($G40=1,AB$1&gt;$N40,AB$1&lt;=($Y40+$Z40)),-1*PMT(VLOOKUP($P40,'9 - Finance Strategy Parameters'!$B$3:$C$6,2)/12,$Z40*12,$M40),IF(AND($G40=1,AB$1&gt;($Y40+$Z40),AB$1&lt;=($Y40+$Z40*2)),-1*PMT(VLOOKUP($P40,'9 - Finance Strategy Parameters'!$B$3:$C$6,2)/12,$Z40*12,$M40*(1+$Z$1)^($Z40*2)),IF(AND($G40=1,AB$1&gt;($Y40+$Z40*2),AB$1&lt;=($Y40+$Z40*3)),-1*PMT(VLOOKUP($P40,'9 - Finance Strategy Parameters'!$B$3:$C$6,2)/12,$Z40*12,$M40*(1+$Z$1)^($Z40*3)),"FAILURE"))))))))))</f>
        <v>0</v>
      </c>
      <c r="AC40" s="159">
        <f>IF($F40=1,0,IF(AND($H40=1,AC$1&lt;=$Y40),$V40,IF(AND($H40=1,AC$1&gt;$Y40,AC$1&lt;=$Y40+$Z40),($T40*(1+$Z$1)^$Z40)/$Z40,IF(AND($H40=1,AC$1&gt;($Y40+$Z40),AC$1&lt;=($Y40+$Z40*2)),($T40*(1+$Z$1)^($Z40*2))/$Z40,IF(AND($H40=1,AC$1&gt;($Y40+$Z40*2),AC$1&lt;=($Y40+$Z40*3)),($T40*(1+$Z$1)^($Z40*3))/$Z40,IF(AND($H40=1,AC$1&gt;($Y40+$Z40*3),AC$1&lt;=($Y40+$Z40*4)),($T40*(1+$Z$1)^($Z40*4))/$Z40,IF(AND($G40=1,AC$1&lt;=$N40),0,IF(AND($G40=1,AC$1&gt;$N40,AC$1&lt;=($Y40+$Z40)),-1*PMT(VLOOKUP($P40,'9 - Finance Strategy Parameters'!$B$3:$C$6,2)/12,$Z40*12,$M40),IF(AND($G40=1,AC$1&gt;($Y40+$Z40),AC$1&lt;=($Y40+$Z40*2)),-1*PMT(VLOOKUP($P40,'9 - Finance Strategy Parameters'!$B$3:$C$6,2)/12,$Z40*12,$M40*(1+$Z$1)^($Z40*2)),IF(AND($G40=1,AC$1&gt;($Y40+$Z40*2),AC$1&lt;=($Y40+$Z40*3)),-1*PMT(VLOOKUP($P40,'9 - Finance Strategy Parameters'!$B$3:$C$6,2)/12,$Z40*12,$M40*(1+$Z$1)^($Z40*3)),"FAILURE"))))))))))</f>
        <v>0</v>
      </c>
      <c r="AD40" s="159">
        <f>IF($F40=1,0,IF(AND($H40=1,AD$1&lt;=$Y40),$V40,IF(AND($H40=1,AD$1&gt;$Y40,AD$1&lt;=$Y40+$Z40),($T40*(1+$Z$1)^$Z40)/$Z40,IF(AND($H40=1,AD$1&gt;($Y40+$Z40),AD$1&lt;=($Y40+$Z40*2)),($T40*(1+$Z$1)^($Z40*2))/$Z40,IF(AND($H40=1,AD$1&gt;($Y40+$Z40*2),AD$1&lt;=($Y40+$Z40*3)),($T40*(1+$Z$1)^($Z40*3))/$Z40,IF(AND($H40=1,AD$1&gt;($Y40+$Z40*3),AD$1&lt;=($Y40+$Z40*4)),($T40*(1+$Z$1)^($Z40*4))/$Z40,IF(AND($G40=1,AD$1&lt;=$N40),0,IF(AND($G40=1,AD$1&gt;$N40,AD$1&lt;=($Y40+$Z40)),-1*PMT(VLOOKUP($P40,'9 - Finance Strategy Parameters'!$B$3:$C$6,2)/12,$Z40*12,$M40),IF(AND($G40=1,AD$1&gt;($Y40+$Z40),AD$1&lt;=($Y40+$Z40*2)),-1*PMT(VLOOKUP($P40,'9 - Finance Strategy Parameters'!$B$3:$C$6,2)/12,$Z40*12,$M40*(1+$Z$1)^($Z40*2)),IF(AND($G40=1,AD$1&gt;($Y40+$Z40*2),AD$1&lt;=($Y40+$Z40*3)),-1*PMT(VLOOKUP($P40,'9 - Finance Strategy Parameters'!$B$3:$C$6,2)/12,$Z40*12,$M40*(1+$Z$1)^($Z40*3)),"FAILURE"))))))))))</f>
        <v>0</v>
      </c>
      <c r="AE40" s="159">
        <f>IF($F40=1,0,IF(AND($H40=1,AE$1&lt;=$Y40),$V40,IF(AND($H40=1,AE$1&gt;$Y40,AE$1&lt;=$Y40+$Z40),($T40*(1+$Z$1)^$Z40)/$Z40,IF(AND($H40=1,AE$1&gt;($Y40+$Z40),AE$1&lt;=($Y40+$Z40*2)),($T40*(1+$Z$1)^($Z40*2))/$Z40,IF(AND($H40=1,AE$1&gt;($Y40+$Z40*2),AE$1&lt;=($Y40+$Z40*3)),($T40*(1+$Z$1)^($Z40*3))/$Z40,IF(AND($H40=1,AE$1&gt;($Y40+$Z40*3),AE$1&lt;=($Y40+$Z40*4)),($T40*(1+$Z$1)^($Z40*4))/$Z40,IF(AND($G40=1,AE$1&lt;=$N40),0,IF(AND($G40=1,AE$1&gt;$N40,AE$1&lt;=($Y40+$Z40)),-1*PMT(VLOOKUP($P40,'9 - Finance Strategy Parameters'!$B$3:$C$6,2)/12,$Z40*12,$M40),IF(AND($G40=1,AE$1&gt;($Y40+$Z40),AE$1&lt;=($Y40+$Z40*2)),-1*PMT(VLOOKUP($P40,'9 - Finance Strategy Parameters'!$B$3:$C$6,2)/12,$Z40*12,$M40*(1+$Z$1)^($Z40*2)),IF(AND($G40=1,AE$1&gt;($Y40+$Z40*2),AE$1&lt;=($Y40+$Z40*3)),-1*PMT(VLOOKUP($P40,'9 - Finance Strategy Parameters'!$B$3:$C$6,2)/12,$Z40*12,$M40*(1+$Z$1)^($Z40*3)),"FAILURE"))))))))))</f>
        <v>0</v>
      </c>
      <c r="AF40" s="159">
        <f>IF($F40=1,0,IF(AND($H40=1,AF$1&lt;=$Y40),$V40,IF(AND($H40=1,AF$1&gt;$Y40,AF$1&lt;=$Y40+$Z40),($T40*(1+$Z$1)^$Z40)/$Z40,IF(AND($H40=1,AF$1&gt;($Y40+$Z40),AF$1&lt;=($Y40+$Z40*2)),($T40*(1+$Z$1)^($Z40*2))/$Z40,IF(AND($H40=1,AF$1&gt;($Y40+$Z40*2),AF$1&lt;=($Y40+$Z40*3)),($T40*(1+$Z$1)^($Z40*3))/$Z40,IF(AND($H40=1,AF$1&gt;($Y40+$Z40*3),AF$1&lt;=($Y40+$Z40*4)),($T40*(1+$Z$1)^($Z40*4))/$Z40,IF(AND($G40=1,AF$1&lt;=$N40),0,IF(AND($G40=1,AF$1&gt;$N40,AF$1&lt;=($Y40+$Z40)),-1*PMT(VLOOKUP($P40,'9 - Finance Strategy Parameters'!$B$3:$C$6,2)/12,$Z40*12,$M40),IF(AND($G40=1,AF$1&gt;($Y40+$Z40),AF$1&lt;=($Y40+$Z40*2)),-1*PMT(VLOOKUP($P40,'9 - Finance Strategy Parameters'!$B$3:$C$6,2)/12,$Z40*12,$M40*(1+$Z$1)^($Z40*2)),IF(AND($G40=1,AF$1&gt;($Y40+$Z40*2),AF$1&lt;=($Y40+$Z40*3)),-1*PMT(VLOOKUP($P40,'9 - Finance Strategy Parameters'!$B$3:$C$6,2)/12,$Z40*12,$M40*(1+$Z$1)^($Z40*3)),"FAILURE"))))))))))</f>
        <v>0</v>
      </c>
      <c r="AG40" s="159">
        <f>IF($F40=1,0,IF(AND($H40=1,AG$1&lt;=$Y40),$V40,IF(AND($H40=1,AG$1&gt;$Y40,AG$1&lt;=$Y40+$Z40),($T40*(1+$Z$1)^$Z40)/$Z40,IF(AND($H40=1,AG$1&gt;($Y40+$Z40),AG$1&lt;=($Y40+$Z40*2)),($T40*(1+$Z$1)^($Z40*2))/$Z40,IF(AND($H40=1,AG$1&gt;($Y40+$Z40*2),AG$1&lt;=($Y40+$Z40*3)),($T40*(1+$Z$1)^($Z40*3))/$Z40,IF(AND($H40=1,AG$1&gt;($Y40+$Z40*3),AG$1&lt;=($Y40+$Z40*4)),($T40*(1+$Z$1)^($Z40*4))/$Z40,IF(AND($G40=1,AG$1&lt;=$N40),0,IF(AND($G40=1,AG$1&gt;$N40,AG$1&lt;=($Y40+$Z40)),-1*PMT(VLOOKUP($P40,'9 - Finance Strategy Parameters'!$B$3:$C$6,2)/12,$Z40*12,$M40),IF(AND($G40=1,AG$1&gt;($Y40+$Z40),AG$1&lt;=($Y40+$Z40*2)),-1*PMT(VLOOKUP($P40,'9 - Finance Strategy Parameters'!$B$3:$C$6,2)/12,$Z40*12,$M40*(1+$Z$1)^($Z40*2)),IF(AND($G40=1,AG$1&gt;($Y40+$Z40*2),AG$1&lt;=($Y40+$Z40*3)),-1*PMT(VLOOKUP($P40,'9 - Finance Strategy Parameters'!$B$3:$C$6,2)/12,$Z40*12,$M40*(1+$Z$1)^($Z40*3)),"FAILURE"))))))))))</f>
        <v>0</v>
      </c>
      <c r="AH40" s="159">
        <f>IF($F40=1,0,IF(AND($H40=1,AH$1&lt;=$Y40),$V40,IF(AND($H40=1,AH$1&gt;$Y40,AH$1&lt;=$Y40+$Z40),($T40*(1+$Z$1)^$Z40)/$Z40,IF(AND($H40=1,AH$1&gt;($Y40+$Z40),AH$1&lt;=($Y40+$Z40*2)),($T40*(1+$Z$1)^($Z40*2))/$Z40,IF(AND($H40=1,AH$1&gt;($Y40+$Z40*2),AH$1&lt;=($Y40+$Z40*3)),($T40*(1+$Z$1)^($Z40*3))/$Z40,IF(AND($H40=1,AH$1&gt;($Y40+$Z40*3),AH$1&lt;=($Y40+$Z40*4)),($T40*(1+$Z$1)^($Z40*4))/$Z40,IF(AND($G40=1,AH$1&lt;=$N40),0,IF(AND($G40=1,AH$1&gt;$N40,AH$1&lt;=($Y40+$Z40)),-1*PMT(VLOOKUP($P40,'9 - Finance Strategy Parameters'!$B$3:$C$6,2)/12,$Z40*12,$M40),IF(AND($G40=1,AH$1&gt;($Y40+$Z40),AH$1&lt;=($Y40+$Z40*2)),-1*PMT(VLOOKUP($P40,'9 - Finance Strategy Parameters'!$B$3:$C$6,2)/12,$Z40*12,$M40*(1+$Z$1)^($Z40*2)),IF(AND($G40=1,AH$1&gt;($Y40+$Z40*2),AH$1&lt;=($Y40+$Z40*3)),-1*PMT(VLOOKUP($P40,'9 - Finance Strategy Parameters'!$B$3:$C$6,2)/12,$Z40*12,$M40*(1+$Z$1)^($Z40*3)),"FAILURE"))))))))))</f>
        <v>0</v>
      </c>
      <c r="AI40" s="159">
        <f>IF($F40=1,0,IF(AND($H40=1,AI$1&lt;=$Y40),$V40,IF(AND($H40=1,AI$1&gt;$Y40,AI$1&lt;=$Y40+$Z40),($T40*(1+$Z$1)^$Z40)/$Z40,IF(AND($H40=1,AI$1&gt;($Y40+$Z40),AI$1&lt;=($Y40+$Z40*2)),($T40*(1+$Z$1)^($Z40*2))/$Z40,IF(AND($H40=1,AI$1&gt;($Y40+$Z40*2),AI$1&lt;=($Y40+$Z40*3)),($T40*(1+$Z$1)^($Z40*3))/$Z40,IF(AND($H40=1,AI$1&gt;($Y40+$Z40*3),AI$1&lt;=($Y40+$Z40*4)),($T40*(1+$Z$1)^($Z40*4))/$Z40,IF(AND($G40=1,AI$1&lt;=$N40),0,IF(AND($G40=1,AI$1&gt;$N40,AI$1&lt;=($Y40+$Z40)),-1*PMT(VLOOKUP($P40,'9 - Finance Strategy Parameters'!$B$3:$C$6,2)/12,$Z40*12,$M40),IF(AND($G40=1,AI$1&gt;($Y40+$Z40),AI$1&lt;=($Y40+$Z40*2)),-1*PMT(VLOOKUP($P40,'9 - Finance Strategy Parameters'!$B$3:$C$6,2)/12,$Z40*12,$M40*(1+$Z$1)^($Z40*2)),IF(AND($G40=1,AI$1&gt;($Y40+$Z40*2),AI$1&lt;=($Y40+$Z40*3)),-1*PMT(VLOOKUP($P40,'9 - Finance Strategy Parameters'!$B$3:$C$6,2)/12,$Z40*12,$M40*(1+$Z$1)^($Z40*3)),"FAILURE"))))))))))</f>
        <v>0</v>
      </c>
      <c r="AJ40" s="159">
        <f>IF($F40=1,0,IF(AND($H40=1,AJ$1&lt;=$Y40),$V40,IF(AND($H40=1,AJ$1&gt;$Y40,AJ$1&lt;=$Y40+$Z40),($T40*(1+$Z$1)^$Z40)/$Z40,IF(AND($H40=1,AJ$1&gt;($Y40+$Z40),AJ$1&lt;=($Y40+$Z40*2)),($T40*(1+$Z$1)^($Z40*2))/$Z40,IF(AND($H40=1,AJ$1&gt;($Y40+$Z40*2),AJ$1&lt;=($Y40+$Z40*3)),($T40*(1+$Z$1)^($Z40*3))/$Z40,IF(AND($H40=1,AJ$1&gt;($Y40+$Z40*3),AJ$1&lt;=($Y40+$Z40*4)),($T40*(1+$Z$1)^($Z40*4))/$Z40,IF(AND($G40=1,AJ$1&lt;=$N40),0,IF(AND($G40=1,AJ$1&gt;$N40,AJ$1&lt;=($Y40+$Z40)),-1*PMT(VLOOKUP($P40,'9 - Finance Strategy Parameters'!$B$3:$C$6,2)/12,$Z40*12,$M40),IF(AND($G40=1,AJ$1&gt;($Y40+$Z40),AJ$1&lt;=($Y40+$Z40*2)),-1*PMT(VLOOKUP($P40,'9 - Finance Strategy Parameters'!$B$3:$C$6,2)/12,$Z40*12,$M40*(1+$Z$1)^($Z40*2)),IF(AND($G40=1,AJ$1&gt;($Y40+$Z40*2),AJ$1&lt;=($Y40+$Z40*3)),-1*PMT(VLOOKUP($P40,'9 - Finance Strategy Parameters'!$B$3:$C$6,2)/12,$Z40*12,$M40*(1+$Z$1)^($Z40*3)),"FAILURE"))))))))))</f>
        <v>0</v>
      </c>
      <c r="AK40" s="159">
        <f>IF($F40=1,0,IF(AND($H40=1,AK$1&lt;=$Y40),$V40,IF(AND($H40=1,AK$1&gt;$Y40,AK$1&lt;=$Y40+$Z40),($T40*(1+$Z$1)^$Z40)/$Z40,IF(AND($H40=1,AK$1&gt;($Y40+$Z40),AK$1&lt;=($Y40+$Z40*2)),($T40*(1+$Z$1)^($Z40*2))/$Z40,IF(AND($H40=1,AK$1&gt;($Y40+$Z40*2),AK$1&lt;=($Y40+$Z40*3)),($T40*(1+$Z$1)^($Z40*3))/$Z40,IF(AND($H40=1,AK$1&gt;($Y40+$Z40*3),AK$1&lt;=($Y40+$Z40*4)),($T40*(1+$Z$1)^($Z40*4))/$Z40,IF(AND($G40=1,AK$1&lt;=$N40),0,IF(AND($G40=1,AK$1&gt;$N40,AK$1&lt;=($Y40+$Z40)),-1*PMT(VLOOKUP($P40,'9 - Finance Strategy Parameters'!$B$3:$C$6,2)/12,$Z40*12,$M40),IF(AND($G40=1,AK$1&gt;($Y40+$Z40),AK$1&lt;=($Y40+$Z40*2)),-1*PMT(VLOOKUP($P40,'9 - Finance Strategy Parameters'!$B$3:$C$6,2)/12,$Z40*12,$M40*(1+$Z$1)^($Z40*2)),IF(AND($G40=1,AK$1&gt;($Y40+$Z40*2),AK$1&lt;=($Y40+$Z40*3)),-1*PMT(VLOOKUP($P40,'9 - Finance Strategy Parameters'!$B$3:$C$6,2)/12,$Z40*12,$M40*(1+$Z$1)^($Z40*3)),"FAILURE"))))))))))</f>
        <v>0</v>
      </c>
      <c r="AL40" s="159">
        <f>IF($F40=1,0,IF(AND($H40=1,AL$1&lt;=$Y40),$V40,IF(AND($H40=1,AL$1&gt;$Y40,AL$1&lt;=$Y40+$Z40),($T40*(1+$Z$1)^$Z40)/$Z40,IF(AND($H40=1,AL$1&gt;($Y40+$Z40),AL$1&lt;=($Y40+$Z40*2)),($T40*(1+$Z$1)^($Z40*2))/$Z40,IF(AND($H40=1,AL$1&gt;($Y40+$Z40*2),AL$1&lt;=($Y40+$Z40*3)),($T40*(1+$Z$1)^($Z40*3))/$Z40,IF(AND($H40=1,AL$1&gt;($Y40+$Z40*3),AL$1&lt;=($Y40+$Z40*4)),($T40*(1+$Z$1)^($Z40*4))/$Z40,IF(AND($G40=1,AL$1&lt;=$N40),0,IF(AND($G40=1,AL$1&gt;$N40,AL$1&lt;=($Y40+$Z40)),-1*PMT(VLOOKUP($P40,'9 - Finance Strategy Parameters'!$B$3:$C$6,2)/12,$Z40*12,$M40),IF(AND($G40=1,AL$1&gt;($Y40+$Z40),AL$1&lt;=($Y40+$Z40*2)),-1*PMT(VLOOKUP($P40,'9 - Finance Strategy Parameters'!$B$3:$C$6,2)/12,$Z40*12,$M40*(1+$Z$1)^($Z40*2)),IF(AND($G40=1,AL$1&gt;($Y40+$Z40*2),AL$1&lt;=($Y40+$Z40*3)),-1*PMT(VLOOKUP($P40,'9 - Finance Strategy Parameters'!$B$3:$C$6,2)/12,$Z40*12,$M40*(1+$Z$1)^($Z40*3)),"FAILURE"))))))))))</f>
        <v>0</v>
      </c>
      <c r="AM40" s="159">
        <f>IF($F40=1,0,IF(AND($H40=1,AM$1&lt;=$Y40),$V40,IF(AND($H40=1,AM$1&gt;$Y40,AM$1&lt;=$Y40+$Z40),($T40*(1+$Z$1)^$Z40)/$Z40,IF(AND($H40=1,AM$1&gt;($Y40+$Z40),AM$1&lt;=($Y40+$Z40*2)),($T40*(1+$Z$1)^($Z40*2))/$Z40,IF(AND($H40=1,AM$1&gt;($Y40+$Z40*2),AM$1&lt;=($Y40+$Z40*3)),($T40*(1+$Z$1)^($Z40*3))/$Z40,IF(AND($H40=1,AM$1&gt;($Y40+$Z40*3),AM$1&lt;=($Y40+$Z40*4)),($T40*(1+$Z$1)^($Z40*4))/$Z40,IF(AND($G40=1,AM$1&lt;=$N40),0,IF(AND($G40=1,AM$1&gt;$N40,AM$1&lt;=($Y40+$Z40)),-1*PMT(VLOOKUP($P40,'9 - Finance Strategy Parameters'!$B$3:$C$6,2)/12,$Z40*12,$M40),IF(AND($G40=1,AM$1&gt;($Y40+$Z40),AM$1&lt;=($Y40+$Z40*2)),-1*PMT(VLOOKUP($P40,'9 - Finance Strategy Parameters'!$B$3:$C$6,2)/12,$Z40*12,$M40*(1+$Z$1)^($Z40*2)),IF(AND($G40=1,AM$1&gt;($Y40+$Z40*2),AM$1&lt;=($Y40+$Z40*3)),-1*PMT(VLOOKUP($P40,'9 - Finance Strategy Parameters'!$B$3:$C$6,2)/12,$Z40*12,$M40*(1+$Z$1)^($Z40*3)),"FAILURE"))))))))))</f>
        <v>0</v>
      </c>
      <c r="AN40" s="159">
        <f>IF($F40=1,0,IF(AND($H40=1,AN$1&lt;=$Y40),$V40,IF(AND($H40=1,AN$1&gt;$Y40,AN$1&lt;=$Y40+$Z40),($T40*(1+$Z$1)^$Z40)/$Z40,IF(AND($H40=1,AN$1&gt;($Y40+$Z40),AN$1&lt;=($Y40+$Z40*2)),($T40*(1+$Z$1)^($Z40*2))/$Z40,IF(AND($H40=1,AN$1&gt;($Y40+$Z40*2),AN$1&lt;=($Y40+$Z40*3)),($T40*(1+$Z$1)^($Z40*3))/$Z40,IF(AND($H40=1,AN$1&gt;($Y40+$Z40*3),AN$1&lt;=($Y40+$Z40*4)),($T40*(1+$Z$1)^($Z40*4))/$Z40,IF(AND($G40=1,AN$1&lt;=$N40),0,IF(AND($G40=1,AN$1&gt;$N40,AN$1&lt;=($Y40+$Z40)),-1*PMT(VLOOKUP($P40,'9 - Finance Strategy Parameters'!$B$3:$C$6,2)/12,$Z40*12,$M40),IF(AND($G40=1,AN$1&gt;($Y40+$Z40),AN$1&lt;=($Y40+$Z40*2)),-1*PMT(VLOOKUP($P40,'9 - Finance Strategy Parameters'!$B$3:$C$6,2)/12,$Z40*12,$M40*(1+$Z$1)^($Z40*2)),IF(AND($G40=1,AN$1&gt;($Y40+$Z40*2),AN$1&lt;=($Y40+$Z40*3)),-1*PMT(VLOOKUP($P40,'9 - Finance Strategy Parameters'!$B$3:$C$6,2)/12,$Z40*12,$M40*(1+$Z$1)^($Z40*3)),"FAILURE"))))))))))</f>
        <v>0</v>
      </c>
      <c r="AO40" s="159">
        <f>IF($F40=1,0,IF(AND($H40=1,AO$1&lt;=$Y40),$V40,IF(AND($H40=1,AO$1&gt;$Y40,AO$1&lt;=$Y40+$Z40),($T40*(1+$Z$1)^$Z40)/$Z40,IF(AND($H40=1,AO$1&gt;($Y40+$Z40),AO$1&lt;=($Y40+$Z40*2)),($T40*(1+$Z$1)^($Z40*2))/$Z40,IF(AND($H40=1,AO$1&gt;($Y40+$Z40*2),AO$1&lt;=($Y40+$Z40*3)),($T40*(1+$Z$1)^($Z40*3))/$Z40,IF(AND($H40=1,AO$1&gt;($Y40+$Z40*3),AO$1&lt;=($Y40+$Z40*4)),($T40*(1+$Z$1)^($Z40*4))/$Z40,IF(AND($G40=1,AO$1&lt;=$N40),0,IF(AND($G40=1,AO$1&gt;$N40,AO$1&lt;=($Y40+$Z40)),-1*PMT(VLOOKUP($P40,'9 - Finance Strategy Parameters'!$B$3:$C$6,2)/12,$Z40*12,$M40),IF(AND($G40=1,AO$1&gt;($Y40+$Z40),AO$1&lt;=($Y40+$Z40*2)),-1*PMT(VLOOKUP($P40,'9 - Finance Strategy Parameters'!$B$3:$C$6,2)/12,$Z40*12,$M40*(1+$Z$1)^($Z40*2)),IF(AND($G40=1,AO$1&gt;($Y40+$Z40*2),AO$1&lt;=($Y40+$Z40*3)),-1*PMT(VLOOKUP($P40,'9 - Finance Strategy Parameters'!$B$3:$C$6,2)/12,$Z40*12,$M40*(1+$Z$1)^($Z40*3)),"FAILURE"))))))))))</f>
        <v>0</v>
      </c>
      <c r="AP40" s="159">
        <f>IF($F40=1,0,IF(AND($H40=1,AP$1&lt;=$Y40),$V40,IF(AND($H40=1,AP$1&gt;$Y40,AP$1&lt;=$Y40+$Z40),($T40*(1+$Z$1)^$Z40)/$Z40,IF(AND($H40=1,AP$1&gt;($Y40+$Z40),AP$1&lt;=($Y40+$Z40*2)),($T40*(1+$Z$1)^($Z40*2))/$Z40,IF(AND($H40=1,AP$1&gt;($Y40+$Z40*2),AP$1&lt;=($Y40+$Z40*3)),($T40*(1+$Z$1)^($Z40*3))/$Z40,IF(AND($H40=1,AP$1&gt;($Y40+$Z40*3),AP$1&lt;=($Y40+$Z40*4)),($T40*(1+$Z$1)^($Z40*4))/$Z40,IF(AND($G40=1,AP$1&lt;=$N40),0,IF(AND($G40=1,AP$1&gt;$N40,AP$1&lt;=($Y40+$Z40)),-1*PMT(VLOOKUP($P40,'9 - Finance Strategy Parameters'!$B$3:$C$6,2)/12,$Z40*12,$M40),IF(AND($G40=1,AP$1&gt;($Y40+$Z40),AP$1&lt;=($Y40+$Z40*2)),-1*PMT(VLOOKUP($P40,'9 - Finance Strategy Parameters'!$B$3:$C$6,2)/12,$Z40*12,$M40*(1+$Z$1)^($Z40*2)),IF(AND($G40=1,AP$1&gt;($Y40+$Z40*2),AP$1&lt;=($Y40+$Z40*3)),-1*PMT(VLOOKUP($P40,'9 - Finance Strategy Parameters'!$B$3:$C$6,2)/12,$Z40*12,$M40*(1+$Z$1)^($Z40*3)),"FAILURE"))))))))))</f>
        <v>0</v>
      </c>
      <c r="AQ40" s="159">
        <f>IF($F40=1,0,IF(AND($H40=1,AQ$1&lt;=$Y40),$V40,IF(AND($H40=1,AQ$1&gt;$Y40,AQ$1&lt;=$Y40+$Z40),($T40*(1+$Z$1)^$Z40)/$Z40,IF(AND($H40=1,AQ$1&gt;($Y40+$Z40),AQ$1&lt;=($Y40+$Z40*2)),($T40*(1+$Z$1)^($Z40*2))/$Z40,IF(AND($H40=1,AQ$1&gt;($Y40+$Z40*2),AQ$1&lt;=($Y40+$Z40*3)),($T40*(1+$Z$1)^($Z40*3))/$Z40,IF(AND($H40=1,AQ$1&gt;($Y40+$Z40*3),AQ$1&lt;=($Y40+$Z40*4)),($T40*(1+$Z$1)^($Z40*4))/$Z40,IF(AND($G40=1,AQ$1&lt;=$N40),0,IF(AND($G40=1,AQ$1&gt;$N40,AQ$1&lt;=($Y40+$Z40)),-1*PMT(VLOOKUP($P40,'9 - Finance Strategy Parameters'!$B$3:$C$6,2)/12,$Z40*12,$M40),IF(AND($G40=1,AQ$1&gt;($Y40+$Z40),AQ$1&lt;=($Y40+$Z40*2)),-1*PMT(VLOOKUP($P40,'9 - Finance Strategy Parameters'!$B$3:$C$6,2)/12,$Z40*12,$M40*(1+$Z$1)^($Z40*2)),IF(AND($G40=1,AQ$1&gt;($Y40+$Z40*2),AQ$1&lt;=($Y40+$Z40*3)),-1*PMT(VLOOKUP($P40,'9 - Finance Strategy Parameters'!$B$3:$C$6,2)/12,$Z40*12,$M40*(1+$Z$1)^($Z40*3)),"FAILURE"))))))))))</f>
        <v>0</v>
      </c>
      <c r="AR40" s="159">
        <f>IF($F40=1,0,IF(AND($H40=1,AR$1&lt;=$Y40),$V40,IF(AND($H40=1,AR$1&gt;$Y40,AR$1&lt;=$Y40+$Z40),($T40*(1+$Z$1)^$Z40)/$Z40,IF(AND($H40=1,AR$1&gt;($Y40+$Z40),AR$1&lt;=($Y40+$Z40*2)),($T40*(1+$Z$1)^($Z40*2))/$Z40,IF(AND($H40=1,AR$1&gt;($Y40+$Z40*2),AR$1&lt;=($Y40+$Z40*3)),($T40*(1+$Z$1)^($Z40*3))/$Z40,IF(AND($H40=1,AR$1&gt;($Y40+$Z40*3),AR$1&lt;=($Y40+$Z40*4)),($T40*(1+$Z$1)^($Z40*4))/$Z40,IF(AND($G40=1,AR$1&lt;=$N40),0,IF(AND($G40=1,AR$1&gt;$N40,AR$1&lt;=($Y40+$Z40)),-1*PMT(VLOOKUP($P40,'9 - Finance Strategy Parameters'!$B$3:$C$6,2)/12,$Z40*12,$M40),IF(AND($G40=1,AR$1&gt;($Y40+$Z40),AR$1&lt;=($Y40+$Z40*2)),-1*PMT(VLOOKUP($P40,'9 - Finance Strategy Parameters'!$B$3:$C$6,2)/12,$Z40*12,$M40*(1+$Z$1)^($Z40*2)),IF(AND($G40=1,AR$1&gt;($Y40+$Z40*2),AR$1&lt;=($Y40+$Z40*3)),-1*PMT(VLOOKUP($P40,'9 - Finance Strategy Parameters'!$B$3:$C$6,2)/12,$Z40*12,$M40*(1+$Z$1)^($Z40*3)),"FAILURE"))))))))))</f>
        <v>0</v>
      </c>
      <c r="AS40" s="159">
        <f>IF($F40=1,0,IF(AND($H40=1,AS$1&lt;=$Y40),$V40,IF(AND($H40=1,AS$1&gt;$Y40,AS$1&lt;=$Y40+$Z40),($T40*(1+$Z$1)^$Z40)/$Z40,IF(AND($H40=1,AS$1&gt;($Y40+$Z40),AS$1&lt;=($Y40+$Z40*2)),($T40*(1+$Z$1)^($Z40*2))/$Z40,IF(AND($H40=1,AS$1&gt;($Y40+$Z40*2),AS$1&lt;=($Y40+$Z40*3)),($T40*(1+$Z$1)^($Z40*3))/$Z40,IF(AND($H40=1,AS$1&gt;($Y40+$Z40*3),AS$1&lt;=($Y40+$Z40*4)),($T40*(1+$Z$1)^($Z40*4))/$Z40,IF(AND($G40=1,AS$1&lt;=$N40),0,IF(AND($G40=1,AS$1&gt;$N40,AS$1&lt;=($Y40+$Z40)),-1*PMT(VLOOKUP($P40,'9 - Finance Strategy Parameters'!$B$3:$C$6,2)/12,$Z40*12,$M40),IF(AND($G40=1,AS$1&gt;($Y40+$Z40),AS$1&lt;=($Y40+$Z40*2)),-1*PMT(VLOOKUP($P40,'9 - Finance Strategy Parameters'!$B$3:$C$6,2)/12,$Z40*12,$M40*(1+$Z$1)^($Z40*2)),IF(AND($G40=1,AS$1&gt;($Y40+$Z40*2),AS$1&lt;=($Y40+$Z40*3)),-1*PMT(VLOOKUP($P40,'9 - Finance Strategy Parameters'!$B$3:$C$6,2)/12,$Z40*12,$M40*(1+$Z$1)^($Z40*3)),"FAILURE"))))))))))</f>
        <v>0</v>
      </c>
      <c r="AT40" s="159">
        <f>IF($F40=1,0,IF(AND($H40=1,AT$1&lt;=$Y40),$V40,IF(AND($H40=1,AT$1&gt;$Y40,AT$1&lt;=$Y40+$Z40),($T40*(1+$Z$1)^$Z40)/$Z40,IF(AND($H40=1,AT$1&gt;($Y40+$Z40),AT$1&lt;=($Y40+$Z40*2)),($T40*(1+$Z$1)^($Z40*2))/$Z40,IF(AND($H40=1,AT$1&gt;($Y40+$Z40*2),AT$1&lt;=($Y40+$Z40*3)),($T40*(1+$Z$1)^($Z40*3))/$Z40,IF(AND($H40=1,AT$1&gt;($Y40+$Z40*3),AT$1&lt;=($Y40+$Z40*4)),($T40*(1+$Z$1)^($Z40*4))/$Z40,IF(AND($G40=1,AT$1&lt;=$N40),0,IF(AND($G40=1,AT$1&gt;$N40,AT$1&lt;=($Y40+$Z40)),-1*PMT(VLOOKUP($P40,'9 - Finance Strategy Parameters'!$B$3:$C$6,2)/12,$Z40*12,$M40),IF(AND($G40=1,AT$1&gt;($Y40+$Z40),AT$1&lt;=($Y40+$Z40*2)),-1*PMT(VLOOKUP($P40,'9 - Finance Strategy Parameters'!$B$3:$C$6,2)/12,$Z40*12,$M40*(1+$Z$1)^($Z40*2)),IF(AND($G40=1,AT$1&gt;($Y40+$Z40*2),AT$1&lt;=($Y40+$Z40*3)),-1*PMT(VLOOKUP($P40,'9 - Finance Strategy Parameters'!$B$3:$C$6,2)/12,$Z40*12,$M40*(1+$Z$1)^($Z40*3)),"FAILURE"))))))))))</f>
        <v>0</v>
      </c>
      <c r="AU40" s="159">
        <f>IF($F40=1,0,IF(AND($H40=1,AU$1&lt;=$Y40),$V40,IF(AND($H40=1,AU$1&gt;$Y40,AU$1&lt;=$Y40+$Z40),($T40*(1+$Z$1)^$Z40)/$Z40,IF(AND($H40=1,AU$1&gt;($Y40+$Z40),AU$1&lt;=($Y40+$Z40*2)),($T40*(1+$Z$1)^($Z40*2))/$Z40,IF(AND($H40=1,AU$1&gt;($Y40+$Z40*2),AU$1&lt;=($Y40+$Z40*3)),($T40*(1+$Z$1)^($Z40*3))/$Z40,IF(AND($H40=1,AU$1&gt;($Y40+$Z40*3),AU$1&lt;=($Y40+$Z40*4)),($T40*(1+$Z$1)^($Z40*4))/$Z40,IF(AND($G40=1,AU$1&lt;=$N40),0,IF(AND($G40=1,AU$1&gt;$N40,AU$1&lt;=($Y40+$Z40)),-1*PMT(VLOOKUP($P40,'9 - Finance Strategy Parameters'!$B$3:$C$6,2)/12,$Z40*12,$M40),IF(AND($G40=1,AU$1&gt;($Y40+$Z40),AU$1&lt;=($Y40+$Z40*2)),-1*PMT(VLOOKUP($P40,'9 - Finance Strategy Parameters'!$B$3:$C$6,2)/12,$Z40*12,$M40*(1+$Z$1)^($Z40*2)),IF(AND($G40=1,AU$1&gt;($Y40+$Z40*2),AU$1&lt;=($Y40+$Z40*3)),-1*PMT(VLOOKUP($P40,'9 - Finance Strategy Parameters'!$B$3:$C$6,2)/12,$Z40*12,$M40*(1+$Z$1)^($Z40*3)),"FAILURE"))))))))))</f>
        <v>0</v>
      </c>
      <c r="AV40" s="159">
        <f>IF($F40=1,0,IF(AND($H40=1,AV$1&lt;=$Y40),$V40,IF(AND($H40=1,AV$1&gt;$Y40,AV$1&lt;=$Y40+$Z40),($T40*(1+$Z$1)^$Z40)/$Z40,IF(AND($H40=1,AV$1&gt;($Y40+$Z40),AV$1&lt;=($Y40+$Z40*2)),($T40*(1+$Z$1)^($Z40*2))/$Z40,IF(AND($H40=1,AV$1&gt;($Y40+$Z40*2),AV$1&lt;=($Y40+$Z40*3)),($T40*(1+$Z$1)^($Z40*3))/$Z40,IF(AND($H40=1,AV$1&gt;($Y40+$Z40*3),AV$1&lt;=($Y40+$Z40*4)),($T40*(1+$Z$1)^($Z40*4))/$Z40,IF(AND($G40=1,AV$1&lt;=$N40),0,IF(AND($G40=1,AV$1&gt;$N40,AV$1&lt;=($Y40+$Z40)),-1*PMT(VLOOKUP($P40,'9 - Finance Strategy Parameters'!$B$3:$C$6,2)/12,$Z40*12,$M40),IF(AND($G40=1,AV$1&gt;($Y40+$Z40),AV$1&lt;=($Y40+$Z40*2)),-1*PMT(VLOOKUP($P40,'9 - Finance Strategy Parameters'!$B$3:$C$6,2)/12,$Z40*12,$M40*(1+$Z$1)^($Z40*2)),IF(AND($G40=1,AV$1&gt;($Y40+$Z40*2),AV$1&lt;=($Y40+$Z40*3)),-1*PMT(VLOOKUP($P40,'9 - Finance Strategy Parameters'!$B$3:$C$6,2)/12,$Z40*12,$M40*(1+$Z$1)^($Z40*3)),"FAILURE"))))))))))</f>
        <v>243.05057074371948</v>
      </c>
      <c r="AW40" s="159">
        <f>IF($F40=1,0,IF(AND($H40=1,AW$1&lt;=$Y40),$V40,IF(AND($H40=1,AW$1&gt;$Y40,AW$1&lt;=$Y40+$Z40),($T40*(1+$Z$1)^$Z40)/$Z40,IF(AND($H40=1,AW$1&gt;($Y40+$Z40),AW$1&lt;=($Y40+$Z40*2)),($T40*(1+$Z$1)^($Z40*2))/$Z40,IF(AND($H40=1,AW$1&gt;($Y40+$Z40*2),AW$1&lt;=($Y40+$Z40*3)),($T40*(1+$Z$1)^($Z40*3))/$Z40,IF(AND($H40=1,AW$1&gt;($Y40+$Z40*3),AW$1&lt;=($Y40+$Z40*4)),($T40*(1+$Z$1)^($Z40*4))/$Z40,IF(AND($G40=1,AW$1&lt;=$N40),0,IF(AND($G40=1,AW$1&gt;$N40,AW$1&lt;=($Y40+$Z40)),-1*PMT(VLOOKUP($P40,'9 - Finance Strategy Parameters'!$B$3:$C$6,2)/12,$Z40*12,$M40),IF(AND($G40=1,AW$1&gt;($Y40+$Z40),AW$1&lt;=($Y40+$Z40*2)),-1*PMT(VLOOKUP($P40,'9 - Finance Strategy Parameters'!$B$3:$C$6,2)/12,$Z40*12,$M40*(1+$Z$1)^($Z40*2)),IF(AND($G40=1,AW$1&gt;($Y40+$Z40*2),AW$1&lt;=($Y40+$Z40*3)),-1*PMT(VLOOKUP($P40,'9 - Finance Strategy Parameters'!$B$3:$C$6,2)/12,$Z40*12,$M40*(1+$Z$1)^($Z40*3)),"FAILURE"))))))))))</f>
        <v>243.05057074371948</v>
      </c>
      <c r="AX40" s="159">
        <f>IF($F40=1,0,IF(AND($H40=1,AX$1&lt;=$Y40),$V40,IF(AND($H40=1,AX$1&gt;$Y40,AX$1&lt;=$Y40+$Z40),($T40*(1+$Z$1)^$Z40)/$Z40,IF(AND($H40=1,AX$1&gt;($Y40+$Z40),AX$1&lt;=($Y40+$Z40*2)),($T40*(1+$Z$1)^($Z40*2))/$Z40,IF(AND($H40=1,AX$1&gt;($Y40+$Z40*2),AX$1&lt;=($Y40+$Z40*3)),($T40*(1+$Z$1)^($Z40*3))/$Z40,IF(AND($H40=1,AX$1&gt;($Y40+$Z40*3),AX$1&lt;=($Y40+$Z40*4)),($T40*(1+$Z$1)^($Z40*4))/$Z40,IF(AND($G40=1,AX$1&lt;=$N40),0,IF(AND($G40=1,AX$1&gt;$N40,AX$1&lt;=($Y40+$Z40)),-1*PMT(VLOOKUP($P40,'9 - Finance Strategy Parameters'!$B$3:$C$6,2)/12,$Z40*12,$M40),IF(AND($G40=1,AX$1&gt;($Y40+$Z40),AX$1&lt;=($Y40+$Z40*2)),-1*PMT(VLOOKUP($P40,'9 - Finance Strategy Parameters'!$B$3:$C$6,2)/12,$Z40*12,$M40*(1+$Z$1)^($Z40*2)),IF(AND($G40=1,AX$1&gt;($Y40+$Z40*2),AX$1&lt;=($Y40+$Z40*3)),-1*PMT(VLOOKUP($P40,'9 - Finance Strategy Parameters'!$B$3:$C$6,2)/12,$Z40*12,$M40*(1+$Z$1)^($Z40*3)),"FAILURE"))))))))))</f>
        <v>243.05057074371948</v>
      </c>
      <c r="AY40" s="159">
        <f>IF($F40=1,0,IF(AND($H40=1,AY$1&lt;=$Y40),$V40,IF(AND($H40=1,AY$1&gt;$Y40,AY$1&lt;=$Y40+$Z40),($T40*(1+$Z$1)^$Z40)/$Z40,IF(AND($H40=1,AY$1&gt;($Y40+$Z40),AY$1&lt;=($Y40+$Z40*2)),($T40*(1+$Z$1)^($Z40*2))/$Z40,IF(AND($H40=1,AY$1&gt;($Y40+$Z40*2),AY$1&lt;=($Y40+$Z40*3)),($T40*(1+$Z$1)^($Z40*3))/$Z40,IF(AND($H40=1,AY$1&gt;($Y40+$Z40*3),AY$1&lt;=($Y40+$Z40*4)),($T40*(1+$Z$1)^($Z40*4))/$Z40,IF(AND($G40=1,AY$1&lt;=$N40),0,IF(AND($G40=1,AY$1&gt;$N40,AY$1&lt;=($Y40+$Z40)),-1*PMT(VLOOKUP($P40,'9 - Finance Strategy Parameters'!$B$3:$C$6,2)/12,$Z40*12,$M40),IF(AND($G40=1,AY$1&gt;($Y40+$Z40),AY$1&lt;=($Y40+$Z40*2)),-1*PMT(VLOOKUP($P40,'9 - Finance Strategy Parameters'!$B$3:$C$6,2)/12,$Z40*12,$M40*(1+$Z$1)^($Z40*2)),IF(AND($G40=1,AY$1&gt;($Y40+$Z40*2),AY$1&lt;=($Y40+$Z40*3)),-1*PMT(VLOOKUP($P40,'9 - Finance Strategy Parameters'!$B$3:$C$6,2)/12,$Z40*12,$M40*(1+$Z$1)^($Z40*3)),"FAILURE"))))))))))</f>
        <v>243.05057074371948</v>
      </c>
      <c r="AZ40" s="159">
        <f>IF($F40=1,0,IF(AND($H40=1,AZ$1&lt;=$Y40),$V40,IF(AND($H40=1,AZ$1&gt;$Y40,AZ$1&lt;=$Y40+$Z40),($T40*(1+$Z$1)^$Z40)/$Z40,IF(AND($H40=1,AZ$1&gt;($Y40+$Z40),AZ$1&lt;=($Y40+$Z40*2)),($T40*(1+$Z$1)^($Z40*2))/$Z40,IF(AND($H40=1,AZ$1&gt;($Y40+$Z40*2),AZ$1&lt;=($Y40+$Z40*3)),($T40*(1+$Z$1)^($Z40*3))/$Z40,IF(AND($H40=1,AZ$1&gt;($Y40+$Z40*3),AZ$1&lt;=($Y40+$Z40*4)),($T40*(1+$Z$1)^($Z40*4))/$Z40,IF(AND($G40=1,AZ$1&lt;=$N40),0,IF(AND($G40=1,AZ$1&gt;$N40,AZ$1&lt;=($Y40+$Z40)),-1*PMT(VLOOKUP($P40,'9 - Finance Strategy Parameters'!$B$3:$C$6,2)/12,$Z40*12,$M40),IF(AND($G40=1,AZ$1&gt;($Y40+$Z40),AZ$1&lt;=($Y40+$Z40*2)),-1*PMT(VLOOKUP($P40,'9 - Finance Strategy Parameters'!$B$3:$C$6,2)/12,$Z40*12,$M40*(1+$Z$1)^($Z40*2)),IF(AND($G40=1,AZ$1&gt;($Y40+$Z40*2),AZ$1&lt;=($Y40+$Z40*3)),-1*PMT(VLOOKUP($P40,'9 - Finance Strategy Parameters'!$B$3:$C$6,2)/12,$Z40*12,$M40*(1+$Z$1)^($Z40*3)),"FAILURE"))))))))))</f>
        <v>243.05057074371948</v>
      </c>
      <c r="BA40" s="159">
        <f>IF($F40=1,0,IF(AND($H40=1,BA$1&lt;=$Y40),$V40,IF(AND($H40=1,BA$1&gt;$Y40,BA$1&lt;=$Y40+$Z40),($T40*(1+$Z$1)^$Z40)/$Z40,IF(AND($H40=1,BA$1&gt;($Y40+$Z40),BA$1&lt;=($Y40+$Z40*2)),($T40*(1+$Z$1)^($Z40*2))/$Z40,IF(AND($H40=1,BA$1&gt;($Y40+$Z40*2),BA$1&lt;=($Y40+$Z40*3)),($T40*(1+$Z$1)^($Z40*3))/$Z40,IF(AND($H40=1,BA$1&gt;($Y40+$Z40*3),BA$1&lt;=($Y40+$Z40*4)),($T40*(1+$Z$1)^($Z40*4))/$Z40,IF(AND($G40=1,BA$1&lt;=$N40),0,IF(AND($G40=1,BA$1&gt;$N40,BA$1&lt;=($Y40+$Z40)),-1*PMT(VLOOKUP($P40,'9 - Finance Strategy Parameters'!$B$3:$C$6,2)/12,$Z40*12,$M40),IF(AND($G40=1,BA$1&gt;($Y40+$Z40),BA$1&lt;=($Y40+$Z40*2)),-1*PMT(VLOOKUP($P40,'9 - Finance Strategy Parameters'!$B$3:$C$6,2)/12,$Z40*12,$M40*(1+$Z$1)^($Z40*2)),IF(AND($G40=1,BA$1&gt;($Y40+$Z40*2),BA$1&lt;=($Y40+$Z40*3)),-1*PMT(VLOOKUP($P40,'9 - Finance Strategy Parameters'!$B$3:$C$6,2)/12,$Z40*12,$M40*(1+$Z$1)^($Z40*3)),"FAILURE"))))))))))</f>
        <v>243.05057074371948</v>
      </c>
      <c r="BB40" s="159">
        <f>IF($F40=1,0,IF(AND($H40=1,BB$1&lt;=$Y40),$V40,IF(AND($H40=1,BB$1&gt;$Y40,BB$1&lt;=$Y40+$Z40),($T40*(1+$Z$1)^$Z40)/$Z40,IF(AND($H40=1,BB$1&gt;($Y40+$Z40),BB$1&lt;=($Y40+$Z40*2)),($T40*(1+$Z$1)^($Z40*2))/$Z40,IF(AND($H40=1,BB$1&gt;($Y40+$Z40*2),BB$1&lt;=($Y40+$Z40*3)),($T40*(1+$Z$1)^($Z40*3))/$Z40,IF(AND($H40=1,BB$1&gt;($Y40+$Z40*3),BB$1&lt;=($Y40+$Z40*4)),($T40*(1+$Z$1)^($Z40*4))/$Z40,IF(AND($G40=1,BB$1&lt;=$N40),0,IF(AND($G40=1,BB$1&gt;$N40,BB$1&lt;=($Y40+$Z40)),-1*PMT(VLOOKUP($P40,'9 - Finance Strategy Parameters'!$B$3:$C$6,2)/12,$Z40*12,$M40),IF(AND($G40=1,BB$1&gt;($Y40+$Z40),BB$1&lt;=($Y40+$Z40*2)),-1*PMT(VLOOKUP($P40,'9 - Finance Strategy Parameters'!$B$3:$C$6,2)/12,$Z40*12,$M40*(1+$Z$1)^($Z40*2)),IF(AND($G40=1,BB$1&gt;($Y40+$Z40*2),BB$1&lt;=($Y40+$Z40*3)),-1*PMT(VLOOKUP($P40,'9 - Finance Strategy Parameters'!$B$3:$C$6,2)/12,$Z40*12,$M40*(1+$Z$1)^($Z40*3)),"FAILURE"))))))))))</f>
        <v>243.05057074371948</v>
      </c>
      <c r="BC40" s="159">
        <f>IF($F40=1,0,IF(AND($H40=1,BC$1&lt;=$Y40),$V40,IF(AND($H40=1,BC$1&gt;$Y40,BC$1&lt;=$Y40+$Z40),($T40*(1+$Z$1)^$Z40)/$Z40,IF(AND($H40=1,BC$1&gt;($Y40+$Z40),BC$1&lt;=($Y40+$Z40*2)),($T40*(1+$Z$1)^($Z40*2))/$Z40,IF(AND($H40=1,BC$1&gt;($Y40+$Z40*2),BC$1&lt;=($Y40+$Z40*3)),($T40*(1+$Z$1)^($Z40*3))/$Z40,IF(AND($H40=1,BC$1&gt;($Y40+$Z40*3),BC$1&lt;=($Y40+$Z40*4)),($T40*(1+$Z$1)^($Z40*4))/$Z40,IF(AND($G40=1,BC$1&lt;=$N40),0,IF(AND($G40=1,BC$1&gt;$N40,BC$1&lt;=($Y40+$Z40)),-1*PMT(VLOOKUP($P40,'9 - Finance Strategy Parameters'!$B$3:$C$6,2)/12,$Z40*12,$M40),IF(AND($G40=1,BC$1&gt;($Y40+$Z40),BC$1&lt;=($Y40+$Z40*2)),-1*PMT(VLOOKUP($P40,'9 - Finance Strategy Parameters'!$B$3:$C$6,2)/12,$Z40*12,$M40*(1+$Z$1)^($Z40*2)),IF(AND($G40=1,BC$1&gt;($Y40+$Z40*2),BC$1&lt;=($Y40+$Z40*3)),-1*PMT(VLOOKUP($P40,'9 - Finance Strategy Parameters'!$B$3:$C$6,2)/12,$Z40*12,$M40*(1+$Z$1)^($Z40*3)),"FAILURE"))))))))))</f>
        <v>243.05057074371948</v>
      </c>
      <c r="BD40" s="159">
        <f>IF($F40=1,0,IF(AND($H40=1,BD$1&lt;=$Y40),$V40,IF(AND($H40=1,BD$1&gt;$Y40,BD$1&lt;=$Y40+$Z40),($T40*(1+$Z$1)^$Z40)/$Z40,IF(AND($H40=1,BD$1&gt;($Y40+$Z40),BD$1&lt;=($Y40+$Z40*2)),($T40*(1+$Z$1)^($Z40*2))/$Z40,IF(AND($H40=1,BD$1&gt;($Y40+$Z40*2),BD$1&lt;=($Y40+$Z40*3)),($T40*(1+$Z$1)^($Z40*3))/$Z40,IF(AND($H40=1,BD$1&gt;($Y40+$Z40*3),BD$1&lt;=($Y40+$Z40*4)),($T40*(1+$Z$1)^($Z40*4))/$Z40,IF(AND($G40=1,BD$1&lt;=$N40),0,IF(AND($G40=1,BD$1&gt;$N40,BD$1&lt;=($Y40+$Z40)),-1*PMT(VLOOKUP($P40,'9 - Finance Strategy Parameters'!$B$3:$C$6,2)/12,$Z40*12,$M40),IF(AND($G40=1,BD$1&gt;($Y40+$Z40),BD$1&lt;=($Y40+$Z40*2)),-1*PMT(VLOOKUP($P40,'9 - Finance Strategy Parameters'!$B$3:$C$6,2)/12,$Z40*12,$M40*(1+$Z$1)^($Z40*2)),IF(AND($G40=1,BD$1&gt;($Y40+$Z40*2),BD$1&lt;=($Y40+$Z40*3)),-1*PMT(VLOOKUP($P40,'9 - Finance Strategy Parameters'!$B$3:$C$6,2)/12,$Z40*12,$M40*(1+$Z$1)^($Z40*3)),"FAILURE"))))))))))</f>
        <v>243.05057074371948</v>
      </c>
      <c r="BE40" s="159">
        <f>IF($F40=1,0,IF(AND($H40=1,BE$1&lt;=$Y40),$V40,IF(AND($H40=1,BE$1&gt;$Y40,BE$1&lt;=$Y40+$Z40),($T40*(1+$Z$1)^$Z40)/$Z40,IF(AND($H40=1,BE$1&gt;($Y40+$Z40),BE$1&lt;=($Y40+$Z40*2)),($T40*(1+$Z$1)^($Z40*2))/$Z40,IF(AND($H40=1,BE$1&gt;($Y40+$Z40*2),BE$1&lt;=($Y40+$Z40*3)),($T40*(1+$Z$1)^($Z40*3))/$Z40,IF(AND($H40=1,BE$1&gt;($Y40+$Z40*3),BE$1&lt;=($Y40+$Z40*4)),($T40*(1+$Z$1)^($Z40*4))/$Z40,IF(AND($G40=1,BE$1&lt;=$N40),0,IF(AND($G40=1,BE$1&gt;$N40,BE$1&lt;=($Y40+$Z40)),-1*PMT(VLOOKUP($P40,'9 - Finance Strategy Parameters'!$B$3:$C$6,2)/12,$Z40*12,$M40),IF(AND($G40=1,BE$1&gt;($Y40+$Z40),BE$1&lt;=($Y40+$Z40*2)),-1*PMT(VLOOKUP($P40,'9 - Finance Strategy Parameters'!$B$3:$C$6,2)/12,$Z40*12,$M40*(1+$Z$1)^($Z40*2)),IF(AND($G40=1,BE$1&gt;($Y40+$Z40*2),BE$1&lt;=($Y40+$Z40*3)),-1*PMT(VLOOKUP($P40,'9 - Finance Strategy Parameters'!$B$3:$C$6,2)/12,$Z40*12,$M40*(1+$Z$1)^($Z40*3)),"FAILURE"))))))))))</f>
        <v>243.05057074371948</v>
      </c>
      <c r="BF40" s="159">
        <f>IF($F40=1,0,IF(AND($H40=1,BF$1&lt;=$Y40),$V40,IF(AND($H40=1,BF$1&gt;$Y40,BF$1&lt;=$Y40+$Z40),($T40*(1+$Z$1)^$Z40)/$Z40,IF(AND($H40=1,BF$1&gt;($Y40+$Z40),BF$1&lt;=($Y40+$Z40*2)),($T40*(1+$Z$1)^($Z40*2))/$Z40,IF(AND($H40=1,BF$1&gt;($Y40+$Z40*2),BF$1&lt;=($Y40+$Z40*3)),($T40*(1+$Z$1)^($Z40*3))/$Z40,IF(AND($H40=1,BF$1&gt;($Y40+$Z40*3),BF$1&lt;=($Y40+$Z40*4)),($T40*(1+$Z$1)^($Z40*4))/$Z40,IF(AND($G40=1,BF$1&lt;=$N40),0,IF(AND($G40=1,BF$1&gt;$N40,BF$1&lt;=($Y40+$Z40)),-1*PMT(VLOOKUP($P40,'9 - Finance Strategy Parameters'!$B$3:$C$6,2)/12,$Z40*12,$M40),IF(AND($G40=1,BF$1&gt;($Y40+$Z40),BF$1&lt;=($Y40+$Z40*2)),-1*PMT(VLOOKUP($P40,'9 - Finance Strategy Parameters'!$B$3:$C$6,2)/12,$Z40*12,$M40*(1+$Z$1)^($Z40*2)),IF(AND($G40=1,BF$1&gt;($Y40+$Z40*2),BF$1&lt;=($Y40+$Z40*3)),-1*PMT(VLOOKUP($P40,'9 - Finance Strategy Parameters'!$B$3:$C$6,2)/12,$Z40*12,$M40*(1+$Z$1)^($Z40*3)),"FAILURE"))))))))))</f>
        <v>243.05057074371948</v>
      </c>
      <c r="BG40" s="159">
        <f>IF($F40=1,0,IF(AND($H40=1,BG$1&lt;=$Y40),$V40,IF(AND($H40=1,BG$1&gt;$Y40,BG$1&lt;=$Y40+$Z40),($T40*(1+$Z$1)^$Z40)/$Z40,IF(AND($H40=1,BG$1&gt;($Y40+$Z40),BG$1&lt;=($Y40+$Z40*2)),($T40*(1+$Z$1)^($Z40*2))/$Z40,IF(AND($H40=1,BG$1&gt;($Y40+$Z40*2),BG$1&lt;=($Y40+$Z40*3)),($T40*(1+$Z$1)^($Z40*3))/$Z40,IF(AND($H40=1,BG$1&gt;($Y40+$Z40*3),BG$1&lt;=($Y40+$Z40*4)),($T40*(1+$Z$1)^($Z40*4))/$Z40,IF(AND($G40=1,BG$1&lt;=$N40),0,IF(AND($G40=1,BG$1&gt;$N40,BG$1&lt;=($Y40+$Z40)),-1*PMT(VLOOKUP($P40,'9 - Finance Strategy Parameters'!$B$3:$C$6,2)/12,$Z40*12,$M40),IF(AND($G40=1,BG$1&gt;($Y40+$Z40),BG$1&lt;=($Y40+$Z40*2)),-1*PMT(VLOOKUP($P40,'9 - Finance Strategy Parameters'!$B$3:$C$6,2)/12,$Z40*12,$M40*(1+$Z$1)^($Z40*2)),IF(AND($G40=1,BG$1&gt;($Y40+$Z40*2),BG$1&lt;=($Y40+$Z40*3)),-1*PMT(VLOOKUP($P40,'9 - Finance Strategy Parameters'!$B$3:$C$6,2)/12,$Z40*12,$M40*(1+$Z$1)^($Z40*3)),"FAILURE"))))))))))</f>
        <v>243.05057074371948</v>
      </c>
      <c r="BH40" s="159">
        <f>IF($F40=1,0,IF(AND($H40=1,BH$1&lt;=$Y40),$V40,IF(AND($H40=1,BH$1&gt;$Y40,BH$1&lt;=$Y40+$Z40),($T40*(1+$Z$1)^$Z40)/$Z40,IF(AND($H40=1,BH$1&gt;($Y40+$Z40),BH$1&lt;=($Y40+$Z40*2)),($T40*(1+$Z$1)^($Z40*2))/$Z40,IF(AND($H40=1,BH$1&gt;($Y40+$Z40*2),BH$1&lt;=($Y40+$Z40*3)),($T40*(1+$Z$1)^($Z40*3))/$Z40,IF(AND($H40=1,BH$1&gt;($Y40+$Z40*3),BH$1&lt;=($Y40+$Z40*4)),($T40*(1+$Z$1)^($Z40*4))/$Z40,IF(AND($G40=1,BH$1&lt;=$N40),0,IF(AND($G40=1,BH$1&gt;$N40,BH$1&lt;=($Y40+$Z40)),-1*PMT(VLOOKUP($P40,'9 - Finance Strategy Parameters'!$B$3:$C$6,2)/12,$Z40*12,$M40),IF(AND($G40=1,BH$1&gt;($Y40+$Z40),BH$1&lt;=($Y40+$Z40*2)),-1*PMT(VLOOKUP($P40,'9 - Finance Strategy Parameters'!$B$3:$C$6,2)/12,$Z40*12,$M40*(1+$Z$1)^($Z40*2)),IF(AND($G40=1,BH$1&gt;($Y40+$Z40*2),BH$1&lt;=($Y40+$Z40*3)),-1*PMT(VLOOKUP($P40,'9 - Finance Strategy Parameters'!$B$3:$C$6,2)/12,$Z40*12,$M40*(1+$Z$1)^($Z40*3)),"FAILURE"))))))))))</f>
        <v>243.05057074371948</v>
      </c>
      <c r="BI40" s="159">
        <f>IF($F40=1,0,IF(AND($H40=1,BI$1&lt;=$Y40),$V40,IF(AND($H40=1,BI$1&gt;$Y40,BI$1&lt;=$Y40+$Z40),($T40*(1+$Z$1)^$Z40)/$Z40,IF(AND($H40=1,BI$1&gt;($Y40+$Z40),BI$1&lt;=($Y40+$Z40*2)),($T40*(1+$Z$1)^($Z40*2))/$Z40,IF(AND($H40=1,BI$1&gt;($Y40+$Z40*2),BI$1&lt;=($Y40+$Z40*3)),($T40*(1+$Z$1)^($Z40*3))/$Z40,IF(AND($H40=1,BI$1&gt;($Y40+$Z40*3),BI$1&lt;=($Y40+$Z40*4)),($T40*(1+$Z$1)^($Z40*4))/$Z40,IF(AND($G40=1,BI$1&lt;=$N40),0,IF(AND($G40=1,BI$1&gt;$N40,BI$1&lt;=($Y40+$Z40)),-1*PMT(VLOOKUP($P40,'9 - Finance Strategy Parameters'!$B$3:$C$6,2)/12,$Z40*12,$M40),IF(AND($G40=1,BI$1&gt;($Y40+$Z40),BI$1&lt;=($Y40+$Z40*2)),-1*PMT(VLOOKUP($P40,'9 - Finance Strategy Parameters'!$B$3:$C$6,2)/12,$Z40*12,$M40*(1+$Z$1)^($Z40*2)),IF(AND($G40=1,BI$1&gt;($Y40+$Z40*2),BI$1&lt;=($Y40+$Z40*3)),-1*PMT(VLOOKUP($P40,'9 - Finance Strategy Parameters'!$B$3:$C$6,2)/12,$Z40*12,$M40*(1+$Z$1)^($Z40*3)),"FAILURE"))))))))))</f>
        <v>243.05057074371948</v>
      </c>
      <c r="BJ40" s="159">
        <f>IF($F40=1,0,IF(AND($H40=1,BJ$1&lt;=$Y40),$V40,IF(AND($H40=1,BJ$1&gt;$Y40,BJ$1&lt;=$Y40+$Z40),($T40*(1+$Z$1)^$Z40)/$Z40,IF(AND($H40=1,BJ$1&gt;($Y40+$Z40),BJ$1&lt;=($Y40+$Z40*2)),($T40*(1+$Z$1)^($Z40*2))/$Z40,IF(AND($H40=1,BJ$1&gt;($Y40+$Z40*2),BJ$1&lt;=($Y40+$Z40*3)),($T40*(1+$Z$1)^($Z40*3))/$Z40,IF(AND($H40=1,BJ$1&gt;($Y40+$Z40*3),BJ$1&lt;=($Y40+$Z40*4)),($T40*(1+$Z$1)^($Z40*4))/$Z40,IF(AND($G40=1,BJ$1&lt;=$N40),0,IF(AND($G40=1,BJ$1&gt;$N40,BJ$1&lt;=($Y40+$Z40)),-1*PMT(VLOOKUP($P40,'9 - Finance Strategy Parameters'!$B$3:$C$6,2)/12,$Z40*12,$M40),IF(AND($G40=1,BJ$1&gt;($Y40+$Z40),BJ$1&lt;=($Y40+$Z40*2)),-1*PMT(VLOOKUP($P40,'9 - Finance Strategy Parameters'!$B$3:$C$6,2)/12,$Z40*12,$M40*(1+$Z$1)^($Z40*2)),IF(AND($G40=1,BJ$1&gt;($Y40+$Z40*2),BJ$1&lt;=($Y40+$Z40*3)),-1*PMT(VLOOKUP($P40,'9 - Finance Strategy Parameters'!$B$3:$C$6,2)/12,$Z40*12,$M40*(1+$Z$1)^($Z40*3)),"FAILURE"))))))))))</f>
        <v>243.05057074371948</v>
      </c>
      <c r="BK40" s="159">
        <f>IF($F40=1,0,IF(AND($H40=1,BK$1&lt;=$Y40),$V40,IF(AND($H40=1,BK$1&gt;$Y40,BK$1&lt;=$Y40+$Z40),($T40*(1+$Z$1)^$Z40)/$Z40,IF(AND($H40=1,BK$1&gt;($Y40+$Z40),BK$1&lt;=($Y40+$Z40*2)),($T40*(1+$Z$1)^($Z40*2))/$Z40,IF(AND($H40=1,BK$1&gt;($Y40+$Z40*2),BK$1&lt;=($Y40+$Z40*3)),($T40*(1+$Z$1)^($Z40*3))/$Z40,IF(AND($H40=1,BK$1&gt;($Y40+$Z40*3),BK$1&lt;=($Y40+$Z40*4)),($T40*(1+$Z$1)^($Z40*4))/$Z40,IF(AND($G40=1,BK$1&lt;=$N40),0,IF(AND($G40=1,BK$1&gt;$N40,BK$1&lt;=($Y40+$Z40)),-1*PMT(VLOOKUP($P40,'9 - Finance Strategy Parameters'!$B$3:$C$6,2)/12,$Z40*12,$M40),IF(AND($G40=1,BK$1&gt;($Y40+$Z40),BK$1&lt;=($Y40+$Z40*2)),-1*PMT(VLOOKUP($P40,'9 - Finance Strategy Parameters'!$B$3:$C$6,2)/12,$Z40*12,$M40*(1+$Z$1)^($Z40*2)),IF(AND($G40=1,BK$1&gt;($Y40+$Z40*2),BK$1&lt;=($Y40+$Z40*3)),-1*PMT(VLOOKUP($P40,'9 - Finance Strategy Parameters'!$B$3:$C$6,2)/12,$Z40*12,$M40*(1+$Z$1)^($Z40*3)),"FAILURE"))))))))))</f>
        <v>243.05057074371948</v>
      </c>
      <c r="BL40" s="159">
        <f>IF($F40=1,0,IF(AND($H40=1,BL$1&lt;=$Y40),$V40,IF(AND($H40=1,BL$1&gt;$Y40,BL$1&lt;=$Y40+$Z40),($T40*(1+$Z$1)^$Z40)/$Z40,IF(AND($H40=1,BL$1&gt;($Y40+$Z40),BL$1&lt;=($Y40+$Z40*2)),($T40*(1+$Z$1)^($Z40*2))/$Z40,IF(AND($H40=1,BL$1&gt;($Y40+$Z40*2),BL$1&lt;=($Y40+$Z40*3)),($T40*(1+$Z$1)^($Z40*3))/$Z40,IF(AND($H40=1,BL$1&gt;($Y40+$Z40*3),BL$1&lt;=($Y40+$Z40*4)),($T40*(1+$Z$1)^($Z40*4))/$Z40,IF(AND($G40=1,BL$1&lt;=$N40),0,IF(AND($G40=1,BL$1&gt;$N40,BL$1&lt;=($Y40+$Z40)),-1*PMT(VLOOKUP($P40,'9 - Finance Strategy Parameters'!$B$3:$C$6,2)/12,$Z40*12,$M40),IF(AND($G40=1,BL$1&gt;($Y40+$Z40),BL$1&lt;=($Y40+$Z40*2)),-1*PMT(VLOOKUP($P40,'9 - Finance Strategy Parameters'!$B$3:$C$6,2)/12,$Z40*12,$M40*(1+$Z$1)^($Z40*2)),IF(AND($G40=1,BL$1&gt;($Y40+$Z40*2),BL$1&lt;=($Y40+$Z40*3)),-1*PMT(VLOOKUP($P40,'9 - Finance Strategy Parameters'!$B$3:$C$6,2)/12,$Z40*12,$M40*(1+$Z$1)^($Z40*3)),"FAILURE"))))))))))</f>
        <v>243.05057074371948</v>
      </c>
      <c r="BM40" s="159">
        <f>IF($F40=1,0,IF(AND($H40=1,BM$1&lt;=$Y40),$V40,IF(AND($H40=1,BM$1&gt;$Y40,BM$1&lt;=$Y40+$Z40),($T40*(1+$Z$1)^$Z40)/$Z40,IF(AND($H40=1,BM$1&gt;($Y40+$Z40),BM$1&lt;=($Y40+$Z40*2)),($T40*(1+$Z$1)^($Z40*2))/$Z40,IF(AND($H40=1,BM$1&gt;($Y40+$Z40*2),BM$1&lt;=($Y40+$Z40*3)),($T40*(1+$Z$1)^($Z40*3))/$Z40,IF(AND($H40=1,BM$1&gt;($Y40+$Z40*3),BM$1&lt;=($Y40+$Z40*4)),($T40*(1+$Z$1)^($Z40*4))/$Z40,IF(AND($G40=1,BM$1&lt;=$N40),0,IF(AND($G40=1,BM$1&gt;$N40,BM$1&lt;=($Y40+$Z40)),-1*PMT(VLOOKUP($P40,'9 - Finance Strategy Parameters'!$B$3:$C$6,2)/12,$Z40*12,$M40),IF(AND($G40=1,BM$1&gt;($Y40+$Z40),BM$1&lt;=($Y40+$Z40*2)),-1*PMT(VLOOKUP($P40,'9 - Finance Strategy Parameters'!$B$3:$C$6,2)/12,$Z40*12,$M40*(1+$Z$1)^($Z40*2)),IF(AND($G40=1,BM$1&gt;($Y40+$Z40*2),BM$1&lt;=($Y40+$Z40*3)),-1*PMT(VLOOKUP($P40,'9 - Finance Strategy Parameters'!$B$3:$C$6,2)/12,$Z40*12,$M40*(1+$Z$1)^($Z40*3)),"FAILURE"))))))))))</f>
        <v>243.05057074371948</v>
      </c>
      <c r="BN40" s="159">
        <f>IF($F40=1,0,IF(AND($H40=1,BN$1&lt;=$Y40),$V40,IF(AND($H40=1,BN$1&gt;$Y40,BN$1&lt;=$Y40+$Z40),($T40*(1+$Z$1)^$Z40)/$Z40,IF(AND($H40=1,BN$1&gt;($Y40+$Z40),BN$1&lt;=($Y40+$Z40*2)),($T40*(1+$Z$1)^($Z40*2))/$Z40,IF(AND($H40=1,BN$1&gt;($Y40+$Z40*2),BN$1&lt;=($Y40+$Z40*3)),($T40*(1+$Z$1)^($Z40*3))/$Z40,IF(AND($H40=1,BN$1&gt;($Y40+$Z40*3),BN$1&lt;=($Y40+$Z40*4)),($T40*(1+$Z$1)^($Z40*4))/$Z40,IF(AND($G40=1,BN$1&lt;=$N40),0,IF(AND($G40=1,BN$1&gt;$N40,BN$1&lt;=($Y40+$Z40)),-1*PMT(VLOOKUP($P40,'9 - Finance Strategy Parameters'!$B$3:$C$6,2)/12,$Z40*12,$M40),IF(AND($G40=1,BN$1&gt;($Y40+$Z40),BN$1&lt;=($Y40+$Z40*2)),-1*PMT(VLOOKUP($P40,'9 - Finance Strategy Parameters'!$B$3:$C$6,2)/12,$Z40*12,$M40*(1+$Z$1)^($Z40*2)),IF(AND($G40=1,BN$1&gt;($Y40+$Z40*2),BN$1&lt;=($Y40+$Z40*3)),-1*PMT(VLOOKUP($P40,'9 - Finance Strategy Parameters'!$B$3:$C$6,2)/12,$Z40*12,$M40*(1+$Z$1)^($Z40*3)),"FAILURE"))))))))))</f>
        <v>243.05057074371948</v>
      </c>
      <c r="BO40" s="159">
        <f>IF($F40=1,0,IF(AND($H40=1,BO$1&lt;=$Y40),$V40,IF(AND($H40=1,BO$1&gt;$Y40,BO$1&lt;=$Y40+$Z40),($T40*(1+$Z$1)^$Z40)/$Z40,IF(AND($H40=1,BO$1&gt;($Y40+$Z40),BO$1&lt;=($Y40+$Z40*2)),($T40*(1+$Z$1)^($Z40*2))/$Z40,IF(AND($H40=1,BO$1&gt;($Y40+$Z40*2),BO$1&lt;=($Y40+$Z40*3)),($T40*(1+$Z$1)^($Z40*3))/$Z40,IF(AND($H40=1,BO$1&gt;($Y40+$Z40*3),BO$1&lt;=($Y40+$Z40*4)),($T40*(1+$Z$1)^($Z40*4))/$Z40,IF(AND($G40=1,BO$1&lt;=$N40),0,IF(AND($G40=1,BO$1&gt;$N40,BO$1&lt;=($Y40+$Z40)),-1*PMT(VLOOKUP($P40,'9 - Finance Strategy Parameters'!$B$3:$C$6,2)/12,$Z40*12,$M40),IF(AND($G40=1,BO$1&gt;($Y40+$Z40),BO$1&lt;=($Y40+$Z40*2)),-1*PMT(VLOOKUP($P40,'9 - Finance Strategy Parameters'!$B$3:$C$6,2)/12,$Z40*12,$M40*(1+$Z$1)^($Z40*2)),IF(AND($G40=1,BO$1&gt;($Y40+$Z40*2),BO$1&lt;=($Y40+$Z40*3)),-1*PMT(VLOOKUP($P40,'9 - Finance Strategy Parameters'!$B$3:$C$6,2)/12,$Z40*12,$M40*(1+$Z$1)^($Z40*3)),"FAILURE"))))))))))</f>
        <v>243.05057074371948</v>
      </c>
      <c r="BP40" s="159">
        <f>IF($F40=1,0,IF(AND($H40=1,BP$1&lt;=$Y40),$V40,IF(AND($H40=1,BP$1&gt;$Y40,BP$1&lt;=$Y40+$Z40),($T40*(1+$Z$1)^$Z40)/$Z40,IF(AND($H40=1,BP$1&gt;($Y40+$Z40),BP$1&lt;=($Y40+$Z40*2)),($T40*(1+$Z$1)^($Z40*2))/$Z40,IF(AND($H40=1,BP$1&gt;($Y40+$Z40*2),BP$1&lt;=($Y40+$Z40*3)),($T40*(1+$Z$1)^($Z40*3))/$Z40,IF(AND($H40=1,BP$1&gt;($Y40+$Z40*3),BP$1&lt;=($Y40+$Z40*4)),($T40*(1+$Z$1)^($Z40*4))/$Z40,IF(AND($G40=1,BP$1&lt;=$N40),0,IF(AND($G40=1,BP$1&gt;$N40,BP$1&lt;=($Y40+$Z40)),-1*PMT(VLOOKUP($P40,'9 - Finance Strategy Parameters'!$B$3:$C$6,2)/12,$Z40*12,$M40),IF(AND($G40=1,BP$1&gt;($Y40+$Z40),BP$1&lt;=($Y40+$Z40*2)),-1*PMT(VLOOKUP($P40,'9 - Finance Strategy Parameters'!$B$3:$C$6,2)/12,$Z40*12,$M40*(1+$Z$1)^($Z40*2)),IF(AND($G40=1,BP$1&gt;($Y40+$Z40*2),BP$1&lt;=($Y40+$Z40*3)),-1*PMT(VLOOKUP($P40,'9 - Finance Strategy Parameters'!$B$3:$C$6,2)/12,$Z40*12,$M40*(1+$Z$1)^($Z40*3)),"FAILURE"))))))))))</f>
        <v>243.05057074371948</v>
      </c>
      <c r="BQ40" s="159">
        <f>IF($F40=1,0,IF(AND($H40=1,BQ$1&lt;=$Y40),$V40,IF(AND($H40=1,BQ$1&gt;$Y40,BQ$1&lt;=$Y40+$Z40),($T40*(1+$Z$1)^$Z40)/$Z40,IF(AND($H40=1,BQ$1&gt;($Y40+$Z40),BQ$1&lt;=($Y40+$Z40*2)),($T40*(1+$Z$1)^($Z40*2))/$Z40,IF(AND($H40=1,BQ$1&gt;($Y40+$Z40*2),BQ$1&lt;=($Y40+$Z40*3)),($T40*(1+$Z$1)^($Z40*3))/$Z40,IF(AND($H40=1,BQ$1&gt;($Y40+$Z40*3),BQ$1&lt;=($Y40+$Z40*4)),($T40*(1+$Z$1)^($Z40*4))/$Z40,IF(AND($G40=1,BQ$1&lt;=$N40),0,IF(AND($G40=1,BQ$1&gt;$N40,BQ$1&lt;=($Y40+$Z40)),-1*PMT(VLOOKUP($P40,'9 - Finance Strategy Parameters'!$B$3:$C$6,2)/12,$Z40*12,$M40),IF(AND($G40=1,BQ$1&gt;($Y40+$Z40),BQ$1&lt;=($Y40+$Z40*2)),-1*PMT(VLOOKUP($P40,'9 - Finance Strategy Parameters'!$B$3:$C$6,2)/12,$Z40*12,$M40*(1+$Z$1)^($Z40*2)),IF(AND($G40=1,BQ$1&gt;($Y40+$Z40*2),BQ$1&lt;=($Y40+$Z40*3)),-1*PMT(VLOOKUP($P40,'9 - Finance Strategy Parameters'!$B$3:$C$6,2)/12,$Z40*12,$M40*(1+$Z$1)^($Z40*3)),"FAILURE"))))))))))</f>
        <v>243.05057074371948</v>
      </c>
      <c r="BR40" s="159">
        <f>IF($F40=1,0,IF(AND($H40=1,BR$1&lt;=$Y40),$V40,IF(AND($H40=1,BR$1&gt;$Y40,BR$1&lt;=$Y40+$Z40),($T40*(1+$Z$1)^$Z40)/$Z40,IF(AND($H40=1,BR$1&gt;($Y40+$Z40),BR$1&lt;=($Y40+$Z40*2)),($T40*(1+$Z$1)^($Z40*2))/$Z40,IF(AND($H40=1,BR$1&gt;($Y40+$Z40*2),BR$1&lt;=($Y40+$Z40*3)),($T40*(1+$Z$1)^($Z40*3))/$Z40,IF(AND($H40=1,BR$1&gt;($Y40+$Z40*3),BR$1&lt;=($Y40+$Z40*4)),($T40*(1+$Z$1)^($Z40*4))/$Z40,IF(AND($G40=1,BR$1&lt;=$N40),0,IF(AND($G40=1,BR$1&gt;$N40,BR$1&lt;=($Y40+$Z40)),-1*PMT(VLOOKUP($P40,'9 - Finance Strategy Parameters'!$B$3:$C$6,2)/12,$Z40*12,$M40),IF(AND($G40=1,BR$1&gt;($Y40+$Z40),BR$1&lt;=($Y40+$Z40*2)),-1*PMT(VLOOKUP($P40,'9 - Finance Strategy Parameters'!$B$3:$C$6,2)/12,$Z40*12,$M40*(1+$Z$1)^($Z40*2)),IF(AND($G40=1,BR$1&gt;($Y40+$Z40*2),BR$1&lt;=($Y40+$Z40*3)),-1*PMT(VLOOKUP($P40,'9 - Finance Strategy Parameters'!$B$3:$C$6,2)/12,$Z40*12,$M40*(1+$Z$1)^($Z40*3)),"FAILURE"))))))))))</f>
        <v>243.05057074371948</v>
      </c>
      <c r="BS40" s="159">
        <f>IF($F40=1,0,IF(AND($H40=1,BS$1&lt;=$Y40),$V40,IF(AND($H40=1,BS$1&gt;$Y40,BS$1&lt;=$Y40+$Z40),($T40*(1+$Z$1)^$Z40)/$Z40,IF(AND($H40=1,BS$1&gt;($Y40+$Z40),BS$1&lt;=($Y40+$Z40*2)),($T40*(1+$Z$1)^($Z40*2))/$Z40,IF(AND($H40=1,BS$1&gt;($Y40+$Z40*2),BS$1&lt;=($Y40+$Z40*3)),($T40*(1+$Z$1)^($Z40*3))/$Z40,IF(AND($H40=1,BS$1&gt;($Y40+$Z40*3),BS$1&lt;=($Y40+$Z40*4)),($T40*(1+$Z$1)^($Z40*4))/$Z40,IF(AND($G40=1,BS$1&lt;=$N40),0,IF(AND($G40=1,BS$1&gt;$N40,BS$1&lt;=($Y40+$Z40)),-1*PMT(VLOOKUP($P40,'9 - Finance Strategy Parameters'!$B$3:$C$6,2)/12,$Z40*12,$M40),IF(AND($G40=1,BS$1&gt;($Y40+$Z40),BS$1&lt;=($Y40+$Z40*2)),-1*PMT(VLOOKUP($P40,'9 - Finance Strategy Parameters'!$B$3:$C$6,2)/12,$Z40*12,$M40*(1+$Z$1)^($Z40*2)),IF(AND($G40=1,BS$1&gt;($Y40+$Z40*2),BS$1&lt;=($Y40+$Z40*3)),-1*PMT(VLOOKUP($P40,'9 - Finance Strategy Parameters'!$B$3:$C$6,2)/12,$Z40*12,$M40*(1+$Z$1)^($Z40*3)),"FAILURE"))))))))))</f>
        <v>243.05057074371948</v>
      </c>
      <c r="BT40" s="159">
        <f>IF($F40=1,0,IF(AND($H40=1,BT$1&lt;=$Y40),$V40,IF(AND($H40=1,BT$1&gt;$Y40,BT$1&lt;=$Y40+$Z40),($T40*(1+$Z$1)^$Z40)/$Z40,IF(AND($H40=1,BT$1&gt;($Y40+$Z40),BT$1&lt;=($Y40+$Z40*2)),($T40*(1+$Z$1)^($Z40*2))/$Z40,IF(AND($H40=1,BT$1&gt;($Y40+$Z40*2),BT$1&lt;=($Y40+$Z40*3)),($T40*(1+$Z$1)^($Z40*3))/$Z40,IF(AND($H40=1,BT$1&gt;($Y40+$Z40*3),BT$1&lt;=($Y40+$Z40*4)),($T40*(1+$Z$1)^($Z40*4))/$Z40,IF(AND($G40=1,BT$1&lt;=$N40),0,IF(AND($G40=1,BT$1&gt;$N40,BT$1&lt;=($Y40+$Z40)),-1*PMT(VLOOKUP($P40,'9 - Finance Strategy Parameters'!$B$3:$C$6,2)/12,$Z40*12,$M40),IF(AND($G40=1,BT$1&gt;($Y40+$Z40),BT$1&lt;=($Y40+$Z40*2)),-1*PMT(VLOOKUP($P40,'9 - Finance Strategy Parameters'!$B$3:$C$6,2)/12,$Z40*12,$M40*(1+$Z$1)^($Z40*2)),IF(AND($G40=1,BT$1&gt;($Y40+$Z40*2),BT$1&lt;=($Y40+$Z40*3)),-1*PMT(VLOOKUP($P40,'9 - Finance Strategy Parameters'!$B$3:$C$6,2)/12,$Z40*12,$M40*(1+$Z$1)^($Z40*3)),"FAILURE"))))))))))</f>
        <v>243.05057074371948</v>
      </c>
    </row>
    <row r="41" spans="1:72" ht="45" x14ac:dyDescent="0.25">
      <c r="A41" s="10" t="s">
        <v>35</v>
      </c>
      <c r="B41" s="138">
        <f>INDEX('8-Choosing Asset Strategies'!$B$4:$B$101,MATCH('9 - Financing Strategy'!C41,'8-Choosing Asset Strategies'!$C$4:$C$101,0))</f>
        <v>6</v>
      </c>
      <c r="C41" s="11" t="s">
        <v>187</v>
      </c>
      <c r="D41" s="13" t="str">
        <f>IF(INDEX('8-Choosing Asset Strategies'!$CW$4:$CW$101,MATCH($C41,'8-Choosing Asset Strategies'!$C$4:$C$101,0))=0,"",INDEX('8-Choosing Asset Strategies'!$CW$4:$CW$101,MATCH(C41,'8-Choosing Asset Strategies'!$C$4:$C$101,0)))</f>
        <v>Paint is deteriorating; soiled appearance and paint is starting to flake</v>
      </c>
      <c r="E41" s="11"/>
      <c r="F41" s="138"/>
      <c r="G41" s="138">
        <v>1</v>
      </c>
      <c r="H41" s="138"/>
      <c r="J41" s="143" t="str">
        <f>IF(F41=1,ROUND(INDEX('8-Choosing Asset Strategies'!$DL$4:$DL$101,MATCH($C41,'8-Choosing Asset Strategies'!$C$4:$C$101,0)),2),"")</f>
        <v/>
      </c>
      <c r="K41" s="12" t="str">
        <f>IF(F41=1,ROUND(INDEX('8-Choosing Asset Strategies'!$DC$4:$DC$101,MATCH($C41,'8-Choosing Asset Strategies'!$C$4:$C$101,0)),2),"")</f>
        <v/>
      </c>
      <c r="L41" s="12"/>
      <c r="M41" s="143">
        <f>IF(G41=1,ROUND(INDEX('8-Choosing Asset Strategies'!$DL$4:$DL$101,MATCH($C41,'8-Choosing Asset Strategies'!$C$4:$C$101,0)),2),"")</f>
        <v>1476742.94</v>
      </c>
      <c r="N41" s="12">
        <f>IF(G41=1,ROUND(INDEX('8-Choosing Asset Strategies'!$DC$4:$DC$101,MATCH($C41,'8-Choosing Asset Strategies'!$C$4:$C$101,0)),2),"")</f>
        <v>10</v>
      </c>
      <c r="O41" s="12">
        <f>IF(G41="","",INDEX('9 - Finance Strategy Parameters'!$H$3:$H$9,MATCH(B41,'9 - Finance Strategy Parameters'!$F$3:$F$9,0)))</f>
        <v>10</v>
      </c>
      <c r="P41" s="12" t="s">
        <v>313</v>
      </c>
      <c r="Q41" s="144">
        <f>IFERROR((M41*INDEX('9 - Finance Strategy Parameters'!$C$3:$C$6,MATCH(P41,'9 - Finance Strategy Parameters'!$B$3:$B$6,0))/12*(1+INDEX('9 - Finance Strategy Parameters'!$C$3:$C$6,MATCH(P41,'9 - Finance Strategy Parameters'!$B$3:$B$6,0))/12)^(O41*12))/((1+INDEX('9 - Finance Strategy Parameters'!$C$3:$C$6,MATCH(P41,'9 - Finance Strategy Parameters'!$B$3:$B$6,0))/12)^(O41*12)-1),"")</f>
        <v>13921.241179581619</v>
      </c>
      <c r="R41" s="144">
        <f t="shared" si="3"/>
        <v>167054.89415497944</v>
      </c>
      <c r="S41" s="12"/>
      <c r="T41" s="143" t="str">
        <f>IF(H41=1,ROUND(INDEX('8-Choosing Asset Strategies'!$DL$4:$DL$101,MATCH($C41,'8-Choosing Asset Strategies'!$C$4:$C$101,0)),2),"")</f>
        <v/>
      </c>
      <c r="U41" s="145" t="str">
        <f>IF(H41=1,ROUND(INDEX('8-Choosing Asset Strategies'!$DC$4:$DC$101,MATCH($C41,'8-Choosing Asset Strategies'!$C$4:$C$101,0)),2),"")</f>
        <v/>
      </c>
      <c r="V41" s="101" t="str">
        <f t="shared" si="1"/>
        <v/>
      </c>
      <c r="W41" s="155" t="str">
        <f t="shared" si="2"/>
        <v/>
      </c>
      <c r="Y41">
        <f>INDEX('8-Choosing Asset Strategies'!$DC$4:$DC$101,MATCH(C41,'8-Choosing Asset Strategies'!$C$4:$C$101,0))</f>
        <v>10</v>
      </c>
      <c r="Z41">
        <f>INDEX('8-Choosing Asset Strategies'!$DA$4:$DA$101,MATCH(C41,'8-Choosing Asset Strategies'!$C$4:$C$101,0))</f>
        <v>25</v>
      </c>
      <c r="AB41" s="159">
        <f>IF($F41=1,0,IF(AND($H41=1,AB$1&lt;=$Y41),$V41,IF(AND($H41=1,AB$1&gt;$Y41,AB$1&lt;=$Y41+$Z41),($T41*(1+$Z$1)^$Z41)/$Z41,IF(AND($H41=1,AB$1&gt;($Y41+$Z41),AB$1&lt;=($Y41+$Z41*2)),($T41*(1+$Z$1)^($Z41*2))/$Z41,IF(AND($H41=1,AB$1&gt;($Y41+$Z41*2),AB$1&lt;=($Y41+$Z41*3)),($T41*(1+$Z$1)^($Z41*3))/$Z41,IF(AND($H41=1,AB$1&gt;($Y41+$Z41*3),AB$1&lt;=($Y41+$Z41*4)),($T41*(1+$Z$1)^($Z41*4))/$Z41,IF(AND($G41=1,AB$1&lt;=$N41),0,IF(AND($G41=1,AB$1&gt;$N41,AB$1&lt;=($Y41+$Z41)),-1*PMT(VLOOKUP($P41,'9 - Finance Strategy Parameters'!$B$3:$C$6,2)/12,$Z41*12,$M41),IF(AND($G41=1,AB$1&gt;($Y41+$Z41),AB$1&lt;=($Y41+$Z41*2)),-1*PMT(VLOOKUP($P41,'9 - Finance Strategy Parameters'!$B$3:$C$6,2)/12,$Z41*12,$M41*(1+$Z$1)^($Z41*2)),IF(AND($G41=1,AB$1&gt;($Y41+$Z41*2),AB$1&lt;=($Y41+$Z41*3)),-1*PMT(VLOOKUP($P41,'9 - Finance Strategy Parameters'!$B$3:$C$6,2)/12,$Z41*12,$M41*(1+$Z$1)^($Z41*3)),"FAILURE"))))))))))</f>
        <v>0</v>
      </c>
      <c r="AC41" s="159">
        <f>IF($F41=1,0,IF(AND($H41=1,AC$1&lt;=$Y41),$V41,IF(AND($H41=1,AC$1&gt;$Y41,AC$1&lt;=$Y41+$Z41),($T41*(1+$Z$1)^$Z41)/$Z41,IF(AND($H41=1,AC$1&gt;($Y41+$Z41),AC$1&lt;=($Y41+$Z41*2)),($T41*(1+$Z$1)^($Z41*2))/$Z41,IF(AND($H41=1,AC$1&gt;($Y41+$Z41*2),AC$1&lt;=($Y41+$Z41*3)),($T41*(1+$Z$1)^($Z41*3))/$Z41,IF(AND($H41=1,AC$1&gt;($Y41+$Z41*3),AC$1&lt;=($Y41+$Z41*4)),($T41*(1+$Z$1)^($Z41*4))/$Z41,IF(AND($G41=1,AC$1&lt;=$N41),0,IF(AND($G41=1,AC$1&gt;$N41,AC$1&lt;=($Y41+$Z41)),-1*PMT(VLOOKUP($P41,'9 - Finance Strategy Parameters'!$B$3:$C$6,2)/12,$Z41*12,$M41),IF(AND($G41=1,AC$1&gt;($Y41+$Z41),AC$1&lt;=($Y41+$Z41*2)),-1*PMT(VLOOKUP($P41,'9 - Finance Strategy Parameters'!$B$3:$C$6,2)/12,$Z41*12,$M41*(1+$Z$1)^($Z41*2)),IF(AND($G41=1,AC$1&gt;($Y41+$Z41*2),AC$1&lt;=($Y41+$Z41*3)),-1*PMT(VLOOKUP($P41,'9 - Finance Strategy Parameters'!$B$3:$C$6,2)/12,$Z41*12,$M41*(1+$Z$1)^($Z41*3)),"FAILURE"))))))))))</f>
        <v>0</v>
      </c>
      <c r="AD41" s="159">
        <f>IF($F41=1,0,IF(AND($H41=1,AD$1&lt;=$Y41),$V41,IF(AND($H41=1,AD$1&gt;$Y41,AD$1&lt;=$Y41+$Z41),($T41*(1+$Z$1)^$Z41)/$Z41,IF(AND($H41=1,AD$1&gt;($Y41+$Z41),AD$1&lt;=($Y41+$Z41*2)),($T41*(1+$Z$1)^($Z41*2))/$Z41,IF(AND($H41=1,AD$1&gt;($Y41+$Z41*2),AD$1&lt;=($Y41+$Z41*3)),($T41*(1+$Z$1)^($Z41*3))/$Z41,IF(AND($H41=1,AD$1&gt;($Y41+$Z41*3),AD$1&lt;=($Y41+$Z41*4)),($T41*(1+$Z$1)^($Z41*4))/$Z41,IF(AND($G41=1,AD$1&lt;=$N41),0,IF(AND($G41=1,AD$1&gt;$N41,AD$1&lt;=($Y41+$Z41)),-1*PMT(VLOOKUP($P41,'9 - Finance Strategy Parameters'!$B$3:$C$6,2)/12,$Z41*12,$M41),IF(AND($G41=1,AD$1&gt;($Y41+$Z41),AD$1&lt;=($Y41+$Z41*2)),-1*PMT(VLOOKUP($P41,'9 - Finance Strategy Parameters'!$B$3:$C$6,2)/12,$Z41*12,$M41*(1+$Z$1)^($Z41*2)),IF(AND($G41=1,AD$1&gt;($Y41+$Z41*2),AD$1&lt;=($Y41+$Z41*3)),-1*PMT(VLOOKUP($P41,'9 - Finance Strategy Parameters'!$B$3:$C$6,2)/12,$Z41*12,$M41*(1+$Z$1)^($Z41*3)),"FAILURE"))))))))))</f>
        <v>0</v>
      </c>
      <c r="AE41" s="159">
        <f>IF($F41=1,0,IF(AND($H41=1,AE$1&lt;=$Y41),$V41,IF(AND($H41=1,AE$1&gt;$Y41,AE$1&lt;=$Y41+$Z41),($T41*(1+$Z$1)^$Z41)/$Z41,IF(AND($H41=1,AE$1&gt;($Y41+$Z41),AE$1&lt;=($Y41+$Z41*2)),($T41*(1+$Z$1)^($Z41*2))/$Z41,IF(AND($H41=1,AE$1&gt;($Y41+$Z41*2),AE$1&lt;=($Y41+$Z41*3)),($T41*(1+$Z$1)^($Z41*3))/$Z41,IF(AND($H41=1,AE$1&gt;($Y41+$Z41*3),AE$1&lt;=($Y41+$Z41*4)),($T41*(1+$Z$1)^($Z41*4))/$Z41,IF(AND($G41=1,AE$1&lt;=$N41),0,IF(AND($G41=1,AE$1&gt;$N41,AE$1&lt;=($Y41+$Z41)),-1*PMT(VLOOKUP($P41,'9 - Finance Strategy Parameters'!$B$3:$C$6,2)/12,$Z41*12,$M41),IF(AND($G41=1,AE$1&gt;($Y41+$Z41),AE$1&lt;=($Y41+$Z41*2)),-1*PMT(VLOOKUP($P41,'9 - Finance Strategy Parameters'!$B$3:$C$6,2)/12,$Z41*12,$M41*(1+$Z$1)^($Z41*2)),IF(AND($G41=1,AE$1&gt;($Y41+$Z41*2),AE$1&lt;=($Y41+$Z41*3)),-1*PMT(VLOOKUP($P41,'9 - Finance Strategy Parameters'!$B$3:$C$6,2)/12,$Z41*12,$M41*(1+$Z$1)^($Z41*3)),"FAILURE"))))))))))</f>
        <v>0</v>
      </c>
      <c r="AF41" s="159">
        <f>IF($F41=1,0,IF(AND($H41=1,AF$1&lt;=$Y41),$V41,IF(AND($H41=1,AF$1&gt;$Y41,AF$1&lt;=$Y41+$Z41),($T41*(1+$Z$1)^$Z41)/$Z41,IF(AND($H41=1,AF$1&gt;($Y41+$Z41),AF$1&lt;=($Y41+$Z41*2)),($T41*(1+$Z$1)^($Z41*2))/$Z41,IF(AND($H41=1,AF$1&gt;($Y41+$Z41*2),AF$1&lt;=($Y41+$Z41*3)),($T41*(1+$Z$1)^($Z41*3))/$Z41,IF(AND($H41=1,AF$1&gt;($Y41+$Z41*3),AF$1&lt;=($Y41+$Z41*4)),($T41*(1+$Z$1)^($Z41*4))/$Z41,IF(AND($G41=1,AF$1&lt;=$N41),0,IF(AND($G41=1,AF$1&gt;$N41,AF$1&lt;=($Y41+$Z41)),-1*PMT(VLOOKUP($P41,'9 - Finance Strategy Parameters'!$B$3:$C$6,2)/12,$Z41*12,$M41),IF(AND($G41=1,AF$1&gt;($Y41+$Z41),AF$1&lt;=($Y41+$Z41*2)),-1*PMT(VLOOKUP($P41,'9 - Finance Strategy Parameters'!$B$3:$C$6,2)/12,$Z41*12,$M41*(1+$Z$1)^($Z41*2)),IF(AND($G41=1,AF$1&gt;($Y41+$Z41*2),AF$1&lt;=($Y41+$Z41*3)),-1*PMT(VLOOKUP($P41,'9 - Finance Strategy Parameters'!$B$3:$C$6,2)/12,$Z41*12,$M41*(1+$Z$1)^($Z41*3)),"FAILURE"))))))))))</f>
        <v>0</v>
      </c>
      <c r="AG41" s="159">
        <f>IF($F41=1,0,IF(AND($H41=1,AG$1&lt;=$Y41),$V41,IF(AND($H41=1,AG$1&gt;$Y41,AG$1&lt;=$Y41+$Z41),($T41*(1+$Z$1)^$Z41)/$Z41,IF(AND($H41=1,AG$1&gt;($Y41+$Z41),AG$1&lt;=($Y41+$Z41*2)),($T41*(1+$Z$1)^($Z41*2))/$Z41,IF(AND($H41=1,AG$1&gt;($Y41+$Z41*2),AG$1&lt;=($Y41+$Z41*3)),($T41*(1+$Z$1)^($Z41*3))/$Z41,IF(AND($H41=1,AG$1&gt;($Y41+$Z41*3),AG$1&lt;=($Y41+$Z41*4)),($T41*(1+$Z$1)^($Z41*4))/$Z41,IF(AND($G41=1,AG$1&lt;=$N41),0,IF(AND($G41=1,AG$1&gt;$N41,AG$1&lt;=($Y41+$Z41)),-1*PMT(VLOOKUP($P41,'9 - Finance Strategy Parameters'!$B$3:$C$6,2)/12,$Z41*12,$M41),IF(AND($G41=1,AG$1&gt;($Y41+$Z41),AG$1&lt;=($Y41+$Z41*2)),-1*PMT(VLOOKUP($P41,'9 - Finance Strategy Parameters'!$B$3:$C$6,2)/12,$Z41*12,$M41*(1+$Z$1)^($Z41*2)),IF(AND($G41=1,AG$1&gt;($Y41+$Z41*2),AG$1&lt;=($Y41+$Z41*3)),-1*PMT(VLOOKUP($P41,'9 - Finance Strategy Parameters'!$B$3:$C$6,2)/12,$Z41*12,$M41*(1+$Z$1)^($Z41*3)),"FAILURE"))))))))))</f>
        <v>0</v>
      </c>
      <c r="AH41" s="159">
        <f>IF($F41=1,0,IF(AND($H41=1,AH$1&lt;=$Y41),$V41,IF(AND($H41=1,AH$1&gt;$Y41,AH$1&lt;=$Y41+$Z41),($T41*(1+$Z$1)^$Z41)/$Z41,IF(AND($H41=1,AH$1&gt;($Y41+$Z41),AH$1&lt;=($Y41+$Z41*2)),($T41*(1+$Z$1)^($Z41*2))/$Z41,IF(AND($H41=1,AH$1&gt;($Y41+$Z41*2),AH$1&lt;=($Y41+$Z41*3)),($T41*(1+$Z$1)^($Z41*3))/$Z41,IF(AND($H41=1,AH$1&gt;($Y41+$Z41*3),AH$1&lt;=($Y41+$Z41*4)),($T41*(1+$Z$1)^($Z41*4))/$Z41,IF(AND($G41=1,AH$1&lt;=$N41),0,IF(AND($G41=1,AH$1&gt;$N41,AH$1&lt;=($Y41+$Z41)),-1*PMT(VLOOKUP($P41,'9 - Finance Strategy Parameters'!$B$3:$C$6,2)/12,$Z41*12,$M41),IF(AND($G41=1,AH$1&gt;($Y41+$Z41),AH$1&lt;=($Y41+$Z41*2)),-1*PMT(VLOOKUP($P41,'9 - Finance Strategy Parameters'!$B$3:$C$6,2)/12,$Z41*12,$M41*(1+$Z$1)^($Z41*2)),IF(AND($G41=1,AH$1&gt;($Y41+$Z41*2),AH$1&lt;=($Y41+$Z41*3)),-1*PMT(VLOOKUP($P41,'9 - Finance Strategy Parameters'!$B$3:$C$6,2)/12,$Z41*12,$M41*(1+$Z$1)^($Z41*3)),"FAILURE"))))))))))</f>
        <v>0</v>
      </c>
      <c r="AI41" s="159">
        <f>IF($F41=1,0,IF(AND($H41=1,AI$1&lt;=$Y41),$V41,IF(AND($H41=1,AI$1&gt;$Y41,AI$1&lt;=$Y41+$Z41),($T41*(1+$Z$1)^$Z41)/$Z41,IF(AND($H41=1,AI$1&gt;($Y41+$Z41),AI$1&lt;=($Y41+$Z41*2)),($T41*(1+$Z$1)^($Z41*2))/$Z41,IF(AND($H41=1,AI$1&gt;($Y41+$Z41*2),AI$1&lt;=($Y41+$Z41*3)),($T41*(1+$Z$1)^($Z41*3))/$Z41,IF(AND($H41=1,AI$1&gt;($Y41+$Z41*3),AI$1&lt;=($Y41+$Z41*4)),($T41*(1+$Z$1)^($Z41*4))/$Z41,IF(AND($G41=1,AI$1&lt;=$N41),0,IF(AND($G41=1,AI$1&gt;$N41,AI$1&lt;=($Y41+$Z41)),-1*PMT(VLOOKUP($P41,'9 - Finance Strategy Parameters'!$B$3:$C$6,2)/12,$Z41*12,$M41),IF(AND($G41=1,AI$1&gt;($Y41+$Z41),AI$1&lt;=($Y41+$Z41*2)),-1*PMT(VLOOKUP($P41,'9 - Finance Strategy Parameters'!$B$3:$C$6,2)/12,$Z41*12,$M41*(1+$Z$1)^($Z41*2)),IF(AND($G41=1,AI$1&gt;($Y41+$Z41*2),AI$1&lt;=($Y41+$Z41*3)),-1*PMT(VLOOKUP($P41,'9 - Finance Strategy Parameters'!$B$3:$C$6,2)/12,$Z41*12,$M41*(1+$Z$1)^($Z41*3)),"FAILURE"))))))))))</f>
        <v>0</v>
      </c>
      <c r="AJ41" s="159">
        <f>IF($F41=1,0,IF(AND($H41=1,AJ$1&lt;=$Y41),$V41,IF(AND($H41=1,AJ$1&gt;$Y41,AJ$1&lt;=$Y41+$Z41),($T41*(1+$Z$1)^$Z41)/$Z41,IF(AND($H41=1,AJ$1&gt;($Y41+$Z41),AJ$1&lt;=($Y41+$Z41*2)),($T41*(1+$Z$1)^($Z41*2))/$Z41,IF(AND($H41=1,AJ$1&gt;($Y41+$Z41*2),AJ$1&lt;=($Y41+$Z41*3)),($T41*(1+$Z$1)^($Z41*3))/$Z41,IF(AND($H41=1,AJ$1&gt;($Y41+$Z41*3),AJ$1&lt;=($Y41+$Z41*4)),($T41*(1+$Z$1)^($Z41*4))/$Z41,IF(AND($G41=1,AJ$1&lt;=$N41),0,IF(AND($G41=1,AJ$1&gt;$N41,AJ$1&lt;=($Y41+$Z41)),-1*PMT(VLOOKUP($P41,'9 - Finance Strategy Parameters'!$B$3:$C$6,2)/12,$Z41*12,$M41),IF(AND($G41=1,AJ$1&gt;($Y41+$Z41),AJ$1&lt;=($Y41+$Z41*2)),-1*PMT(VLOOKUP($P41,'9 - Finance Strategy Parameters'!$B$3:$C$6,2)/12,$Z41*12,$M41*(1+$Z$1)^($Z41*2)),IF(AND($G41=1,AJ$1&gt;($Y41+$Z41*2),AJ$1&lt;=($Y41+$Z41*3)),-1*PMT(VLOOKUP($P41,'9 - Finance Strategy Parameters'!$B$3:$C$6,2)/12,$Z41*12,$M41*(1+$Z$1)^($Z41*3)),"FAILURE"))))))))))</f>
        <v>0</v>
      </c>
      <c r="AK41" s="159">
        <f>IF($F41=1,0,IF(AND($H41=1,AK$1&lt;=$Y41),$V41,IF(AND($H41=1,AK$1&gt;$Y41,AK$1&lt;=$Y41+$Z41),($T41*(1+$Z$1)^$Z41)/$Z41,IF(AND($H41=1,AK$1&gt;($Y41+$Z41),AK$1&lt;=($Y41+$Z41*2)),($T41*(1+$Z$1)^($Z41*2))/$Z41,IF(AND($H41=1,AK$1&gt;($Y41+$Z41*2),AK$1&lt;=($Y41+$Z41*3)),($T41*(1+$Z$1)^($Z41*3))/$Z41,IF(AND($H41=1,AK$1&gt;($Y41+$Z41*3),AK$1&lt;=($Y41+$Z41*4)),($T41*(1+$Z$1)^($Z41*4))/$Z41,IF(AND($G41=1,AK$1&lt;=$N41),0,IF(AND($G41=1,AK$1&gt;$N41,AK$1&lt;=($Y41+$Z41)),-1*PMT(VLOOKUP($P41,'9 - Finance Strategy Parameters'!$B$3:$C$6,2)/12,$Z41*12,$M41),IF(AND($G41=1,AK$1&gt;($Y41+$Z41),AK$1&lt;=($Y41+$Z41*2)),-1*PMT(VLOOKUP($P41,'9 - Finance Strategy Parameters'!$B$3:$C$6,2)/12,$Z41*12,$M41*(1+$Z$1)^($Z41*2)),IF(AND($G41=1,AK$1&gt;($Y41+$Z41*2),AK$1&lt;=($Y41+$Z41*3)),-1*PMT(VLOOKUP($P41,'9 - Finance Strategy Parameters'!$B$3:$C$6,2)/12,$Z41*12,$M41*(1+$Z$1)^($Z41*3)),"FAILURE"))))))))))</f>
        <v>0</v>
      </c>
      <c r="AL41" s="159">
        <f>IF($F41=1,0,IF(AND($H41=1,AL$1&lt;=$Y41),$V41,IF(AND($H41=1,AL$1&gt;$Y41,AL$1&lt;=$Y41+$Z41),($T41*(1+$Z$1)^$Z41)/$Z41,IF(AND($H41=1,AL$1&gt;($Y41+$Z41),AL$1&lt;=($Y41+$Z41*2)),($T41*(1+$Z$1)^($Z41*2))/$Z41,IF(AND($H41=1,AL$1&gt;($Y41+$Z41*2),AL$1&lt;=($Y41+$Z41*3)),($T41*(1+$Z$1)^($Z41*3))/$Z41,IF(AND($H41=1,AL$1&gt;($Y41+$Z41*3),AL$1&lt;=($Y41+$Z41*4)),($T41*(1+$Z$1)^($Z41*4))/$Z41,IF(AND($G41=1,AL$1&lt;=$N41),0,IF(AND($G41=1,AL$1&gt;$N41,AL$1&lt;=($Y41+$Z41)),-1*PMT(VLOOKUP($P41,'9 - Finance Strategy Parameters'!$B$3:$C$6,2)/12,$Z41*12,$M41),IF(AND($G41=1,AL$1&gt;($Y41+$Z41),AL$1&lt;=($Y41+$Z41*2)),-1*PMT(VLOOKUP($P41,'9 - Finance Strategy Parameters'!$B$3:$C$6,2)/12,$Z41*12,$M41*(1+$Z$1)^($Z41*2)),IF(AND($G41=1,AL$1&gt;($Y41+$Z41*2),AL$1&lt;=($Y41+$Z41*3)),-1*PMT(VLOOKUP($P41,'9 - Finance Strategy Parameters'!$B$3:$C$6,2)/12,$Z41*12,$M41*(1+$Z$1)^($Z41*3)),"FAILURE"))))))))))</f>
        <v>6624.9159481350616</v>
      </c>
      <c r="AM41" s="159">
        <f>IF($F41=1,0,IF(AND($H41=1,AM$1&lt;=$Y41),$V41,IF(AND($H41=1,AM$1&gt;$Y41,AM$1&lt;=$Y41+$Z41),($T41*(1+$Z$1)^$Z41)/$Z41,IF(AND($H41=1,AM$1&gt;($Y41+$Z41),AM$1&lt;=($Y41+$Z41*2)),($T41*(1+$Z$1)^($Z41*2))/$Z41,IF(AND($H41=1,AM$1&gt;($Y41+$Z41*2),AM$1&lt;=($Y41+$Z41*3)),($T41*(1+$Z$1)^($Z41*3))/$Z41,IF(AND($H41=1,AM$1&gt;($Y41+$Z41*3),AM$1&lt;=($Y41+$Z41*4)),($T41*(1+$Z$1)^($Z41*4))/$Z41,IF(AND($G41=1,AM$1&lt;=$N41),0,IF(AND($G41=1,AM$1&gt;$N41,AM$1&lt;=($Y41+$Z41)),-1*PMT(VLOOKUP($P41,'9 - Finance Strategy Parameters'!$B$3:$C$6,2)/12,$Z41*12,$M41),IF(AND($G41=1,AM$1&gt;($Y41+$Z41),AM$1&lt;=($Y41+$Z41*2)),-1*PMT(VLOOKUP($P41,'9 - Finance Strategy Parameters'!$B$3:$C$6,2)/12,$Z41*12,$M41*(1+$Z$1)^($Z41*2)),IF(AND($G41=1,AM$1&gt;($Y41+$Z41*2),AM$1&lt;=($Y41+$Z41*3)),-1*PMT(VLOOKUP($P41,'9 - Finance Strategy Parameters'!$B$3:$C$6,2)/12,$Z41*12,$M41*(1+$Z$1)^($Z41*3)),"FAILURE"))))))))))</f>
        <v>6624.9159481350616</v>
      </c>
      <c r="AN41" s="159">
        <f>IF($F41=1,0,IF(AND($H41=1,AN$1&lt;=$Y41),$V41,IF(AND($H41=1,AN$1&gt;$Y41,AN$1&lt;=$Y41+$Z41),($T41*(1+$Z$1)^$Z41)/$Z41,IF(AND($H41=1,AN$1&gt;($Y41+$Z41),AN$1&lt;=($Y41+$Z41*2)),($T41*(1+$Z$1)^($Z41*2))/$Z41,IF(AND($H41=1,AN$1&gt;($Y41+$Z41*2),AN$1&lt;=($Y41+$Z41*3)),($T41*(1+$Z$1)^($Z41*3))/$Z41,IF(AND($H41=1,AN$1&gt;($Y41+$Z41*3),AN$1&lt;=($Y41+$Z41*4)),($T41*(1+$Z$1)^($Z41*4))/$Z41,IF(AND($G41=1,AN$1&lt;=$N41),0,IF(AND($G41=1,AN$1&gt;$N41,AN$1&lt;=($Y41+$Z41)),-1*PMT(VLOOKUP($P41,'9 - Finance Strategy Parameters'!$B$3:$C$6,2)/12,$Z41*12,$M41),IF(AND($G41=1,AN$1&gt;($Y41+$Z41),AN$1&lt;=($Y41+$Z41*2)),-1*PMT(VLOOKUP($P41,'9 - Finance Strategy Parameters'!$B$3:$C$6,2)/12,$Z41*12,$M41*(1+$Z$1)^($Z41*2)),IF(AND($G41=1,AN$1&gt;($Y41+$Z41*2),AN$1&lt;=($Y41+$Z41*3)),-1*PMT(VLOOKUP($P41,'9 - Finance Strategy Parameters'!$B$3:$C$6,2)/12,$Z41*12,$M41*(1+$Z$1)^($Z41*3)),"FAILURE"))))))))))</f>
        <v>6624.9159481350616</v>
      </c>
      <c r="AO41" s="159">
        <f>IF($F41=1,0,IF(AND($H41=1,AO$1&lt;=$Y41),$V41,IF(AND($H41=1,AO$1&gt;$Y41,AO$1&lt;=$Y41+$Z41),($T41*(1+$Z$1)^$Z41)/$Z41,IF(AND($H41=1,AO$1&gt;($Y41+$Z41),AO$1&lt;=($Y41+$Z41*2)),($T41*(1+$Z$1)^($Z41*2))/$Z41,IF(AND($H41=1,AO$1&gt;($Y41+$Z41*2),AO$1&lt;=($Y41+$Z41*3)),($T41*(1+$Z$1)^($Z41*3))/$Z41,IF(AND($H41=1,AO$1&gt;($Y41+$Z41*3),AO$1&lt;=($Y41+$Z41*4)),($T41*(1+$Z$1)^($Z41*4))/$Z41,IF(AND($G41=1,AO$1&lt;=$N41),0,IF(AND($G41=1,AO$1&gt;$N41,AO$1&lt;=($Y41+$Z41)),-1*PMT(VLOOKUP($P41,'9 - Finance Strategy Parameters'!$B$3:$C$6,2)/12,$Z41*12,$M41),IF(AND($G41=1,AO$1&gt;($Y41+$Z41),AO$1&lt;=($Y41+$Z41*2)),-1*PMT(VLOOKUP($P41,'9 - Finance Strategy Parameters'!$B$3:$C$6,2)/12,$Z41*12,$M41*(1+$Z$1)^($Z41*2)),IF(AND($G41=1,AO$1&gt;($Y41+$Z41*2),AO$1&lt;=($Y41+$Z41*3)),-1*PMT(VLOOKUP($P41,'9 - Finance Strategy Parameters'!$B$3:$C$6,2)/12,$Z41*12,$M41*(1+$Z$1)^($Z41*3)),"FAILURE"))))))))))</f>
        <v>6624.9159481350616</v>
      </c>
      <c r="AP41" s="159">
        <f>IF($F41=1,0,IF(AND($H41=1,AP$1&lt;=$Y41),$V41,IF(AND($H41=1,AP$1&gt;$Y41,AP$1&lt;=$Y41+$Z41),($T41*(1+$Z$1)^$Z41)/$Z41,IF(AND($H41=1,AP$1&gt;($Y41+$Z41),AP$1&lt;=($Y41+$Z41*2)),($T41*(1+$Z$1)^($Z41*2))/$Z41,IF(AND($H41=1,AP$1&gt;($Y41+$Z41*2),AP$1&lt;=($Y41+$Z41*3)),($T41*(1+$Z$1)^($Z41*3))/$Z41,IF(AND($H41=1,AP$1&gt;($Y41+$Z41*3),AP$1&lt;=($Y41+$Z41*4)),($T41*(1+$Z$1)^($Z41*4))/$Z41,IF(AND($G41=1,AP$1&lt;=$N41),0,IF(AND($G41=1,AP$1&gt;$N41,AP$1&lt;=($Y41+$Z41)),-1*PMT(VLOOKUP($P41,'9 - Finance Strategy Parameters'!$B$3:$C$6,2)/12,$Z41*12,$M41),IF(AND($G41=1,AP$1&gt;($Y41+$Z41),AP$1&lt;=($Y41+$Z41*2)),-1*PMT(VLOOKUP($P41,'9 - Finance Strategy Parameters'!$B$3:$C$6,2)/12,$Z41*12,$M41*(1+$Z$1)^($Z41*2)),IF(AND($G41=1,AP$1&gt;($Y41+$Z41*2),AP$1&lt;=($Y41+$Z41*3)),-1*PMT(VLOOKUP($P41,'9 - Finance Strategy Parameters'!$B$3:$C$6,2)/12,$Z41*12,$M41*(1+$Z$1)^($Z41*3)),"FAILURE"))))))))))</f>
        <v>6624.9159481350616</v>
      </c>
      <c r="AQ41" s="159">
        <f>IF($F41=1,0,IF(AND($H41=1,AQ$1&lt;=$Y41),$V41,IF(AND($H41=1,AQ$1&gt;$Y41,AQ$1&lt;=$Y41+$Z41),($T41*(1+$Z$1)^$Z41)/$Z41,IF(AND($H41=1,AQ$1&gt;($Y41+$Z41),AQ$1&lt;=($Y41+$Z41*2)),($T41*(1+$Z$1)^($Z41*2))/$Z41,IF(AND($H41=1,AQ$1&gt;($Y41+$Z41*2),AQ$1&lt;=($Y41+$Z41*3)),($T41*(1+$Z$1)^($Z41*3))/$Z41,IF(AND($H41=1,AQ$1&gt;($Y41+$Z41*3),AQ$1&lt;=($Y41+$Z41*4)),($T41*(1+$Z$1)^($Z41*4))/$Z41,IF(AND($G41=1,AQ$1&lt;=$N41),0,IF(AND($G41=1,AQ$1&gt;$N41,AQ$1&lt;=($Y41+$Z41)),-1*PMT(VLOOKUP($P41,'9 - Finance Strategy Parameters'!$B$3:$C$6,2)/12,$Z41*12,$M41),IF(AND($G41=1,AQ$1&gt;($Y41+$Z41),AQ$1&lt;=($Y41+$Z41*2)),-1*PMT(VLOOKUP($P41,'9 - Finance Strategy Parameters'!$B$3:$C$6,2)/12,$Z41*12,$M41*(1+$Z$1)^($Z41*2)),IF(AND($G41=1,AQ$1&gt;($Y41+$Z41*2),AQ$1&lt;=($Y41+$Z41*3)),-1*PMT(VLOOKUP($P41,'9 - Finance Strategy Parameters'!$B$3:$C$6,2)/12,$Z41*12,$M41*(1+$Z$1)^($Z41*3)),"FAILURE"))))))))))</f>
        <v>6624.9159481350616</v>
      </c>
      <c r="AR41" s="159">
        <f>IF($F41=1,0,IF(AND($H41=1,AR$1&lt;=$Y41),$V41,IF(AND($H41=1,AR$1&gt;$Y41,AR$1&lt;=$Y41+$Z41),($T41*(1+$Z$1)^$Z41)/$Z41,IF(AND($H41=1,AR$1&gt;($Y41+$Z41),AR$1&lt;=($Y41+$Z41*2)),($T41*(1+$Z$1)^($Z41*2))/$Z41,IF(AND($H41=1,AR$1&gt;($Y41+$Z41*2),AR$1&lt;=($Y41+$Z41*3)),($T41*(1+$Z$1)^($Z41*3))/$Z41,IF(AND($H41=1,AR$1&gt;($Y41+$Z41*3),AR$1&lt;=($Y41+$Z41*4)),($T41*(1+$Z$1)^($Z41*4))/$Z41,IF(AND($G41=1,AR$1&lt;=$N41),0,IF(AND($G41=1,AR$1&gt;$N41,AR$1&lt;=($Y41+$Z41)),-1*PMT(VLOOKUP($P41,'9 - Finance Strategy Parameters'!$B$3:$C$6,2)/12,$Z41*12,$M41),IF(AND($G41=1,AR$1&gt;($Y41+$Z41),AR$1&lt;=($Y41+$Z41*2)),-1*PMT(VLOOKUP($P41,'9 - Finance Strategy Parameters'!$B$3:$C$6,2)/12,$Z41*12,$M41*(1+$Z$1)^($Z41*2)),IF(AND($G41=1,AR$1&gt;($Y41+$Z41*2),AR$1&lt;=($Y41+$Z41*3)),-1*PMT(VLOOKUP($P41,'9 - Finance Strategy Parameters'!$B$3:$C$6,2)/12,$Z41*12,$M41*(1+$Z$1)^($Z41*3)),"FAILURE"))))))))))</f>
        <v>6624.9159481350616</v>
      </c>
      <c r="AS41" s="159">
        <f>IF($F41=1,0,IF(AND($H41=1,AS$1&lt;=$Y41),$V41,IF(AND($H41=1,AS$1&gt;$Y41,AS$1&lt;=$Y41+$Z41),($T41*(1+$Z$1)^$Z41)/$Z41,IF(AND($H41=1,AS$1&gt;($Y41+$Z41),AS$1&lt;=($Y41+$Z41*2)),($T41*(1+$Z$1)^($Z41*2))/$Z41,IF(AND($H41=1,AS$1&gt;($Y41+$Z41*2),AS$1&lt;=($Y41+$Z41*3)),($T41*(1+$Z$1)^($Z41*3))/$Z41,IF(AND($H41=1,AS$1&gt;($Y41+$Z41*3),AS$1&lt;=($Y41+$Z41*4)),($T41*(1+$Z$1)^($Z41*4))/$Z41,IF(AND($G41=1,AS$1&lt;=$N41),0,IF(AND($G41=1,AS$1&gt;$N41,AS$1&lt;=($Y41+$Z41)),-1*PMT(VLOOKUP($P41,'9 - Finance Strategy Parameters'!$B$3:$C$6,2)/12,$Z41*12,$M41),IF(AND($G41=1,AS$1&gt;($Y41+$Z41),AS$1&lt;=($Y41+$Z41*2)),-1*PMT(VLOOKUP($P41,'9 - Finance Strategy Parameters'!$B$3:$C$6,2)/12,$Z41*12,$M41*(1+$Z$1)^($Z41*2)),IF(AND($G41=1,AS$1&gt;($Y41+$Z41*2),AS$1&lt;=($Y41+$Z41*3)),-1*PMT(VLOOKUP($P41,'9 - Finance Strategy Parameters'!$B$3:$C$6,2)/12,$Z41*12,$M41*(1+$Z$1)^($Z41*3)),"FAILURE"))))))))))</f>
        <v>6624.9159481350616</v>
      </c>
      <c r="AT41" s="159">
        <f>IF($F41=1,0,IF(AND($H41=1,AT$1&lt;=$Y41),$V41,IF(AND($H41=1,AT$1&gt;$Y41,AT$1&lt;=$Y41+$Z41),($T41*(1+$Z$1)^$Z41)/$Z41,IF(AND($H41=1,AT$1&gt;($Y41+$Z41),AT$1&lt;=($Y41+$Z41*2)),($T41*(1+$Z$1)^($Z41*2))/$Z41,IF(AND($H41=1,AT$1&gt;($Y41+$Z41*2),AT$1&lt;=($Y41+$Z41*3)),($T41*(1+$Z$1)^($Z41*3))/$Z41,IF(AND($H41=1,AT$1&gt;($Y41+$Z41*3),AT$1&lt;=($Y41+$Z41*4)),($T41*(1+$Z$1)^($Z41*4))/$Z41,IF(AND($G41=1,AT$1&lt;=$N41),0,IF(AND($G41=1,AT$1&gt;$N41,AT$1&lt;=($Y41+$Z41)),-1*PMT(VLOOKUP($P41,'9 - Finance Strategy Parameters'!$B$3:$C$6,2)/12,$Z41*12,$M41),IF(AND($G41=1,AT$1&gt;($Y41+$Z41),AT$1&lt;=($Y41+$Z41*2)),-1*PMT(VLOOKUP($P41,'9 - Finance Strategy Parameters'!$B$3:$C$6,2)/12,$Z41*12,$M41*(1+$Z$1)^($Z41*2)),IF(AND($G41=1,AT$1&gt;($Y41+$Z41*2),AT$1&lt;=($Y41+$Z41*3)),-1*PMT(VLOOKUP($P41,'9 - Finance Strategy Parameters'!$B$3:$C$6,2)/12,$Z41*12,$M41*(1+$Z$1)^($Z41*3)),"FAILURE"))))))))))</f>
        <v>6624.9159481350616</v>
      </c>
      <c r="AU41" s="159">
        <f>IF($F41=1,0,IF(AND($H41=1,AU$1&lt;=$Y41),$V41,IF(AND($H41=1,AU$1&gt;$Y41,AU$1&lt;=$Y41+$Z41),($T41*(1+$Z$1)^$Z41)/$Z41,IF(AND($H41=1,AU$1&gt;($Y41+$Z41),AU$1&lt;=($Y41+$Z41*2)),($T41*(1+$Z$1)^($Z41*2))/$Z41,IF(AND($H41=1,AU$1&gt;($Y41+$Z41*2),AU$1&lt;=($Y41+$Z41*3)),($T41*(1+$Z$1)^($Z41*3))/$Z41,IF(AND($H41=1,AU$1&gt;($Y41+$Z41*3),AU$1&lt;=($Y41+$Z41*4)),($T41*(1+$Z$1)^($Z41*4))/$Z41,IF(AND($G41=1,AU$1&lt;=$N41),0,IF(AND($G41=1,AU$1&gt;$N41,AU$1&lt;=($Y41+$Z41)),-1*PMT(VLOOKUP($P41,'9 - Finance Strategy Parameters'!$B$3:$C$6,2)/12,$Z41*12,$M41),IF(AND($G41=1,AU$1&gt;($Y41+$Z41),AU$1&lt;=($Y41+$Z41*2)),-1*PMT(VLOOKUP($P41,'9 - Finance Strategy Parameters'!$B$3:$C$6,2)/12,$Z41*12,$M41*(1+$Z$1)^($Z41*2)),IF(AND($G41=1,AU$1&gt;($Y41+$Z41*2),AU$1&lt;=($Y41+$Z41*3)),-1*PMT(VLOOKUP($P41,'9 - Finance Strategy Parameters'!$B$3:$C$6,2)/12,$Z41*12,$M41*(1+$Z$1)^($Z41*3)),"FAILURE"))))))))))</f>
        <v>6624.9159481350616</v>
      </c>
      <c r="AV41" s="159">
        <f>IF($F41=1,0,IF(AND($H41=1,AV$1&lt;=$Y41),$V41,IF(AND($H41=1,AV$1&gt;$Y41,AV$1&lt;=$Y41+$Z41),($T41*(1+$Z$1)^$Z41)/$Z41,IF(AND($H41=1,AV$1&gt;($Y41+$Z41),AV$1&lt;=($Y41+$Z41*2)),($T41*(1+$Z$1)^($Z41*2))/$Z41,IF(AND($H41=1,AV$1&gt;($Y41+$Z41*2),AV$1&lt;=($Y41+$Z41*3)),($T41*(1+$Z$1)^($Z41*3))/$Z41,IF(AND($H41=1,AV$1&gt;($Y41+$Z41*3),AV$1&lt;=($Y41+$Z41*4)),($T41*(1+$Z$1)^($Z41*4))/$Z41,IF(AND($G41=1,AV$1&lt;=$N41),0,IF(AND($G41=1,AV$1&gt;$N41,AV$1&lt;=($Y41+$Z41)),-1*PMT(VLOOKUP($P41,'9 - Finance Strategy Parameters'!$B$3:$C$6,2)/12,$Z41*12,$M41),IF(AND($G41=1,AV$1&gt;($Y41+$Z41),AV$1&lt;=($Y41+$Z41*2)),-1*PMT(VLOOKUP($P41,'9 - Finance Strategy Parameters'!$B$3:$C$6,2)/12,$Z41*12,$M41*(1+$Z$1)^($Z41*2)),IF(AND($G41=1,AV$1&gt;($Y41+$Z41*2),AV$1&lt;=($Y41+$Z41*3)),-1*PMT(VLOOKUP($P41,'9 - Finance Strategy Parameters'!$B$3:$C$6,2)/12,$Z41*12,$M41*(1+$Z$1)^($Z41*3)),"FAILURE"))))))))))</f>
        <v>6624.9159481350616</v>
      </c>
      <c r="AW41" s="159">
        <f>IF($F41=1,0,IF(AND($H41=1,AW$1&lt;=$Y41),$V41,IF(AND($H41=1,AW$1&gt;$Y41,AW$1&lt;=$Y41+$Z41),($T41*(1+$Z$1)^$Z41)/$Z41,IF(AND($H41=1,AW$1&gt;($Y41+$Z41),AW$1&lt;=($Y41+$Z41*2)),($T41*(1+$Z$1)^($Z41*2))/$Z41,IF(AND($H41=1,AW$1&gt;($Y41+$Z41*2),AW$1&lt;=($Y41+$Z41*3)),($T41*(1+$Z$1)^($Z41*3))/$Z41,IF(AND($H41=1,AW$1&gt;($Y41+$Z41*3),AW$1&lt;=($Y41+$Z41*4)),($T41*(1+$Z$1)^($Z41*4))/$Z41,IF(AND($G41=1,AW$1&lt;=$N41),0,IF(AND($G41=1,AW$1&gt;$N41,AW$1&lt;=($Y41+$Z41)),-1*PMT(VLOOKUP($P41,'9 - Finance Strategy Parameters'!$B$3:$C$6,2)/12,$Z41*12,$M41),IF(AND($G41=1,AW$1&gt;($Y41+$Z41),AW$1&lt;=($Y41+$Z41*2)),-1*PMT(VLOOKUP($P41,'9 - Finance Strategy Parameters'!$B$3:$C$6,2)/12,$Z41*12,$M41*(1+$Z$1)^($Z41*2)),IF(AND($G41=1,AW$1&gt;($Y41+$Z41*2),AW$1&lt;=($Y41+$Z41*3)),-1*PMT(VLOOKUP($P41,'9 - Finance Strategy Parameters'!$B$3:$C$6,2)/12,$Z41*12,$M41*(1+$Z$1)^($Z41*3)),"FAILURE"))))))))))</f>
        <v>6624.9159481350616</v>
      </c>
      <c r="AX41" s="159">
        <f>IF($F41=1,0,IF(AND($H41=1,AX$1&lt;=$Y41),$V41,IF(AND($H41=1,AX$1&gt;$Y41,AX$1&lt;=$Y41+$Z41),($T41*(1+$Z$1)^$Z41)/$Z41,IF(AND($H41=1,AX$1&gt;($Y41+$Z41),AX$1&lt;=($Y41+$Z41*2)),($T41*(1+$Z$1)^($Z41*2))/$Z41,IF(AND($H41=1,AX$1&gt;($Y41+$Z41*2),AX$1&lt;=($Y41+$Z41*3)),($T41*(1+$Z$1)^($Z41*3))/$Z41,IF(AND($H41=1,AX$1&gt;($Y41+$Z41*3),AX$1&lt;=($Y41+$Z41*4)),($T41*(1+$Z$1)^($Z41*4))/$Z41,IF(AND($G41=1,AX$1&lt;=$N41),0,IF(AND($G41=1,AX$1&gt;$N41,AX$1&lt;=($Y41+$Z41)),-1*PMT(VLOOKUP($P41,'9 - Finance Strategy Parameters'!$B$3:$C$6,2)/12,$Z41*12,$M41),IF(AND($G41=1,AX$1&gt;($Y41+$Z41),AX$1&lt;=($Y41+$Z41*2)),-1*PMT(VLOOKUP($P41,'9 - Finance Strategy Parameters'!$B$3:$C$6,2)/12,$Z41*12,$M41*(1+$Z$1)^($Z41*2)),IF(AND($G41=1,AX$1&gt;($Y41+$Z41*2),AX$1&lt;=($Y41+$Z41*3)),-1*PMT(VLOOKUP($P41,'9 - Finance Strategy Parameters'!$B$3:$C$6,2)/12,$Z41*12,$M41*(1+$Z$1)^($Z41*3)),"FAILURE"))))))))))</f>
        <v>6624.9159481350616</v>
      </c>
      <c r="AY41" s="159">
        <f>IF($F41=1,0,IF(AND($H41=1,AY$1&lt;=$Y41),$V41,IF(AND($H41=1,AY$1&gt;$Y41,AY$1&lt;=$Y41+$Z41),($T41*(1+$Z$1)^$Z41)/$Z41,IF(AND($H41=1,AY$1&gt;($Y41+$Z41),AY$1&lt;=($Y41+$Z41*2)),($T41*(1+$Z$1)^($Z41*2))/$Z41,IF(AND($H41=1,AY$1&gt;($Y41+$Z41*2),AY$1&lt;=($Y41+$Z41*3)),($T41*(1+$Z$1)^($Z41*3))/$Z41,IF(AND($H41=1,AY$1&gt;($Y41+$Z41*3),AY$1&lt;=($Y41+$Z41*4)),($T41*(1+$Z$1)^($Z41*4))/$Z41,IF(AND($G41=1,AY$1&lt;=$N41),0,IF(AND($G41=1,AY$1&gt;$N41,AY$1&lt;=($Y41+$Z41)),-1*PMT(VLOOKUP($P41,'9 - Finance Strategy Parameters'!$B$3:$C$6,2)/12,$Z41*12,$M41),IF(AND($G41=1,AY$1&gt;($Y41+$Z41),AY$1&lt;=($Y41+$Z41*2)),-1*PMT(VLOOKUP($P41,'9 - Finance Strategy Parameters'!$B$3:$C$6,2)/12,$Z41*12,$M41*(1+$Z$1)^($Z41*2)),IF(AND($G41=1,AY$1&gt;($Y41+$Z41*2),AY$1&lt;=($Y41+$Z41*3)),-1*PMT(VLOOKUP($P41,'9 - Finance Strategy Parameters'!$B$3:$C$6,2)/12,$Z41*12,$M41*(1+$Z$1)^($Z41*3)),"FAILURE"))))))))))</f>
        <v>6624.9159481350616</v>
      </c>
      <c r="AZ41" s="159">
        <f>IF($F41=1,0,IF(AND($H41=1,AZ$1&lt;=$Y41),$V41,IF(AND($H41=1,AZ$1&gt;$Y41,AZ$1&lt;=$Y41+$Z41),($T41*(1+$Z$1)^$Z41)/$Z41,IF(AND($H41=1,AZ$1&gt;($Y41+$Z41),AZ$1&lt;=($Y41+$Z41*2)),($T41*(1+$Z$1)^($Z41*2))/$Z41,IF(AND($H41=1,AZ$1&gt;($Y41+$Z41*2),AZ$1&lt;=($Y41+$Z41*3)),($T41*(1+$Z$1)^($Z41*3))/$Z41,IF(AND($H41=1,AZ$1&gt;($Y41+$Z41*3),AZ$1&lt;=($Y41+$Z41*4)),($T41*(1+$Z$1)^($Z41*4))/$Z41,IF(AND($G41=1,AZ$1&lt;=$N41),0,IF(AND($G41=1,AZ$1&gt;$N41,AZ$1&lt;=($Y41+$Z41)),-1*PMT(VLOOKUP($P41,'9 - Finance Strategy Parameters'!$B$3:$C$6,2)/12,$Z41*12,$M41),IF(AND($G41=1,AZ$1&gt;($Y41+$Z41),AZ$1&lt;=($Y41+$Z41*2)),-1*PMT(VLOOKUP($P41,'9 - Finance Strategy Parameters'!$B$3:$C$6,2)/12,$Z41*12,$M41*(1+$Z$1)^($Z41*2)),IF(AND($G41=1,AZ$1&gt;($Y41+$Z41*2),AZ$1&lt;=($Y41+$Z41*3)),-1*PMT(VLOOKUP($P41,'9 - Finance Strategy Parameters'!$B$3:$C$6,2)/12,$Z41*12,$M41*(1+$Z$1)^($Z41*3)),"FAILURE"))))))))))</f>
        <v>6624.9159481350616</v>
      </c>
      <c r="BA41" s="159">
        <f>IF($F41=1,0,IF(AND($H41=1,BA$1&lt;=$Y41),$V41,IF(AND($H41=1,BA$1&gt;$Y41,BA$1&lt;=$Y41+$Z41),($T41*(1+$Z$1)^$Z41)/$Z41,IF(AND($H41=1,BA$1&gt;($Y41+$Z41),BA$1&lt;=($Y41+$Z41*2)),($T41*(1+$Z$1)^($Z41*2))/$Z41,IF(AND($H41=1,BA$1&gt;($Y41+$Z41*2),BA$1&lt;=($Y41+$Z41*3)),($T41*(1+$Z$1)^($Z41*3))/$Z41,IF(AND($H41=1,BA$1&gt;($Y41+$Z41*3),BA$1&lt;=($Y41+$Z41*4)),($T41*(1+$Z$1)^($Z41*4))/$Z41,IF(AND($G41=1,BA$1&lt;=$N41),0,IF(AND($G41=1,BA$1&gt;$N41,BA$1&lt;=($Y41+$Z41)),-1*PMT(VLOOKUP($P41,'9 - Finance Strategy Parameters'!$B$3:$C$6,2)/12,$Z41*12,$M41),IF(AND($G41=1,BA$1&gt;($Y41+$Z41),BA$1&lt;=($Y41+$Z41*2)),-1*PMT(VLOOKUP($P41,'9 - Finance Strategy Parameters'!$B$3:$C$6,2)/12,$Z41*12,$M41*(1+$Z$1)^($Z41*2)),IF(AND($G41=1,BA$1&gt;($Y41+$Z41*2),BA$1&lt;=($Y41+$Z41*3)),-1*PMT(VLOOKUP($P41,'9 - Finance Strategy Parameters'!$B$3:$C$6,2)/12,$Z41*12,$M41*(1+$Z$1)^($Z41*3)),"FAILURE"))))))))))</f>
        <v>6624.9159481350616</v>
      </c>
      <c r="BB41" s="159">
        <f>IF($F41=1,0,IF(AND($H41=1,BB$1&lt;=$Y41),$V41,IF(AND($H41=1,BB$1&gt;$Y41,BB$1&lt;=$Y41+$Z41),($T41*(1+$Z$1)^$Z41)/$Z41,IF(AND($H41=1,BB$1&gt;($Y41+$Z41),BB$1&lt;=($Y41+$Z41*2)),($T41*(1+$Z$1)^($Z41*2))/$Z41,IF(AND($H41=1,BB$1&gt;($Y41+$Z41*2),BB$1&lt;=($Y41+$Z41*3)),($T41*(1+$Z$1)^($Z41*3))/$Z41,IF(AND($H41=1,BB$1&gt;($Y41+$Z41*3),BB$1&lt;=($Y41+$Z41*4)),($T41*(1+$Z$1)^($Z41*4))/$Z41,IF(AND($G41=1,BB$1&lt;=$N41),0,IF(AND($G41=1,BB$1&gt;$N41,BB$1&lt;=($Y41+$Z41)),-1*PMT(VLOOKUP($P41,'9 - Finance Strategy Parameters'!$B$3:$C$6,2)/12,$Z41*12,$M41),IF(AND($G41=1,BB$1&gt;($Y41+$Z41),BB$1&lt;=($Y41+$Z41*2)),-1*PMT(VLOOKUP($P41,'9 - Finance Strategy Parameters'!$B$3:$C$6,2)/12,$Z41*12,$M41*(1+$Z$1)^($Z41*2)),IF(AND($G41=1,BB$1&gt;($Y41+$Z41*2),BB$1&lt;=($Y41+$Z41*3)),-1*PMT(VLOOKUP($P41,'9 - Finance Strategy Parameters'!$B$3:$C$6,2)/12,$Z41*12,$M41*(1+$Z$1)^($Z41*3)),"FAILURE"))))))))))</f>
        <v>6624.9159481350616</v>
      </c>
      <c r="BC41" s="159">
        <f>IF($F41=1,0,IF(AND($H41=1,BC$1&lt;=$Y41),$V41,IF(AND($H41=1,BC$1&gt;$Y41,BC$1&lt;=$Y41+$Z41),($T41*(1+$Z$1)^$Z41)/$Z41,IF(AND($H41=1,BC$1&gt;($Y41+$Z41),BC$1&lt;=($Y41+$Z41*2)),($T41*(1+$Z$1)^($Z41*2))/$Z41,IF(AND($H41=1,BC$1&gt;($Y41+$Z41*2),BC$1&lt;=($Y41+$Z41*3)),($T41*(1+$Z$1)^($Z41*3))/$Z41,IF(AND($H41=1,BC$1&gt;($Y41+$Z41*3),BC$1&lt;=($Y41+$Z41*4)),($T41*(1+$Z$1)^($Z41*4))/$Z41,IF(AND($G41=1,BC$1&lt;=$N41),0,IF(AND($G41=1,BC$1&gt;$N41,BC$1&lt;=($Y41+$Z41)),-1*PMT(VLOOKUP($P41,'9 - Finance Strategy Parameters'!$B$3:$C$6,2)/12,$Z41*12,$M41),IF(AND($G41=1,BC$1&gt;($Y41+$Z41),BC$1&lt;=($Y41+$Z41*2)),-1*PMT(VLOOKUP($P41,'9 - Finance Strategy Parameters'!$B$3:$C$6,2)/12,$Z41*12,$M41*(1+$Z$1)^($Z41*2)),IF(AND($G41=1,BC$1&gt;($Y41+$Z41*2),BC$1&lt;=($Y41+$Z41*3)),-1*PMT(VLOOKUP($P41,'9 - Finance Strategy Parameters'!$B$3:$C$6,2)/12,$Z41*12,$M41*(1+$Z$1)^($Z41*3)),"FAILURE"))))))))))</f>
        <v>6624.9159481350616</v>
      </c>
      <c r="BD41" s="159">
        <f>IF($F41=1,0,IF(AND($H41=1,BD$1&lt;=$Y41),$V41,IF(AND($H41=1,BD$1&gt;$Y41,BD$1&lt;=$Y41+$Z41),($T41*(1+$Z$1)^$Z41)/$Z41,IF(AND($H41=1,BD$1&gt;($Y41+$Z41),BD$1&lt;=($Y41+$Z41*2)),($T41*(1+$Z$1)^($Z41*2))/$Z41,IF(AND($H41=1,BD$1&gt;($Y41+$Z41*2),BD$1&lt;=($Y41+$Z41*3)),($T41*(1+$Z$1)^($Z41*3))/$Z41,IF(AND($H41=1,BD$1&gt;($Y41+$Z41*3),BD$1&lt;=($Y41+$Z41*4)),($T41*(1+$Z$1)^($Z41*4))/$Z41,IF(AND($G41=1,BD$1&lt;=$N41),0,IF(AND($G41=1,BD$1&gt;$N41,BD$1&lt;=($Y41+$Z41)),-1*PMT(VLOOKUP($P41,'9 - Finance Strategy Parameters'!$B$3:$C$6,2)/12,$Z41*12,$M41),IF(AND($G41=1,BD$1&gt;($Y41+$Z41),BD$1&lt;=($Y41+$Z41*2)),-1*PMT(VLOOKUP($P41,'9 - Finance Strategy Parameters'!$B$3:$C$6,2)/12,$Z41*12,$M41*(1+$Z$1)^($Z41*2)),IF(AND($G41=1,BD$1&gt;($Y41+$Z41*2),BD$1&lt;=($Y41+$Z41*3)),-1*PMT(VLOOKUP($P41,'9 - Finance Strategy Parameters'!$B$3:$C$6,2)/12,$Z41*12,$M41*(1+$Z$1)^($Z41*3)),"FAILURE"))))))))))</f>
        <v>6624.9159481350616</v>
      </c>
      <c r="BE41" s="159">
        <f>IF($F41=1,0,IF(AND($H41=1,BE$1&lt;=$Y41),$V41,IF(AND($H41=1,BE$1&gt;$Y41,BE$1&lt;=$Y41+$Z41),($T41*(1+$Z$1)^$Z41)/$Z41,IF(AND($H41=1,BE$1&gt;($Y41+$Z41),BE$1&lt;=($Y41+$Z41*2)),($T41*(1+$Z$1)^($Z41*2))/$Z41,IF(AND($H41=1,BE$1&gt;($Y41+$Z41*2),BE$1&lt;=($Y41+$Z41*3)),($T41*(1+$Z$1)^($Z41*3))/$Z41,IF(AND($H41=1,BE$1&gt;($Y41+$Z41*3),BE$1&lt;=($Y41+$Z41*4)),($T41*(1+$Z$1)^($Z41*4))/$Z41,IF(AND($G41=1,BE$1&lt;=$N41),0,IF(AND($G41=1,BE$1&gt;$N41,BE$1&lt;=($Y41+$Z41)),-1*PMT(VLOOKUP($P41,'9 - Finance Strategy Parameters'!$B$3:$C$6,2)/12,$Z41*12,$M41),IF(AND($G41=1,BE$1&gt;($Y41+$Z41),BE$1&lt;=($Y41+$Z41*2)),-1*PMT(VLOOKUP($P41,'9 - Finance Strategy Parameters'!$B$3:$C$6,2)/12,$Z41*12,$M41*(1+$Z$1)^($Z41*2)),IF(AND($G41=1,BE$1&gt;($Y41+$Z41*2),BE$1&lt;=($Y41+$Z41*3)),-1*PMT(VLOOKUP($P41,'9 - Finance Strategy Parameters'!$B$3:$C$6,2)/12,$Z41*12,$M41*(1+$Z$1)^($Z41*3)),"FAILURE"))))))))))</f>
        <v>6624.9159481350616</v>
      </c>
      <c r="BF41" s="159">
        <f>IF($F41=1,0,IF(AND($H41=1,BF$1&lt;=$Y41),$V41,IF(AND($H41=1,BF$1&gt;$Y41,BF$1&lt;=$Y41+$Z41),($T41*(1+$Z$1)^$Z41)/$Z41,IF(AND($H41=1,BF$1&gt;($Y41+$Z41),BF$1&lt;=($Y41+$Z41*2)),($T41*(1+$Z$1)^($Z41*2))/$Z41,IF(AND($H41=1,BF$1&gt;($Y41+$Z41*2),BF$1&lt;=($Y41+$Z41*3)),($T41*(1+$Z$1)^($Z41*3))/$Z41,IF(AND($H41=1,BF$1&gt;($Y41+$Z41*3),BF$1&lt;=($Y41+$Z41*4)),($T41*(1+$Z$1)^($Z41*4))/$Z41,IF(AND($G41=1,BF$1&lt;=$N41),0,IF(AND($G41=1,BF$1&gt;$N41,BF$1&lt;=($Y41+$Z41)),-1*PMT(VLOOKUP($P41,'9 - Finance Strategy Parameters'!$B$3:$C$6,2)/12,$Z41*12,$M41),IF(AND($G41=1,BF$1&gt;($Y41+$Z41),BF$1&lt;=($Y41+$Z41*2)),-1*PMT(VLOOKUP($P41,'9 - Finance Strategy Parameters'!$B$3:$C$6,2)/12,$Z41*12,$M41*(1+$Z$1)^($Z41*2)),IF(AND($G41=1,BF$1&gt;($Y41+$Z41*2),BF$1&lt;=($Y41+$Z41*3)),-1*PMT(VLOOKUP($P41,'9 - Finance Strategy Parameters'!$B$3:$C$6,2)/12,$Z41*12,$M41*(1+$Z$1)^($Z41*3)),"FAILURE"))))))))))</f>
        <v>6624.9159481350616</v>
      </c>
      <c r="BG41" s="159">
        <f>IF($F41=1,0,IF(AND($H41=1,BG$1&lt;=$Y41),$V41,IF(AND($H41=1,BG$1&gt;$Y41,BG$1&lt;=$Y41+$Z41),($T41*(1+$Z$1)^$Z41)/$Z41,IF(AND($H41=1,BG$1&gt;($Y41+$Z41),BG$1&lt;=($Y41+$Z41*2)),($T41*(1+$Z$1)^($Z41*2))/$Z41,IF(AND($H41=1,BG$1&gt;($Y41+$Z41*2),BG$1&lt;=($Y41+$Z41*3)),($T41*(1+$Z$1)^($Z41*3))/$Z41,IF(AND($H41=1,BG$1&gt;($Y41+$Z41*3),BG$1&lt;=($Y41+$Z41*4)),($T41*(1+$Z$1)^($Z41*4))/$Z41,IF(AND($G41=1,BG$1&lt;=$N41),0,IF(AND($G41=1,BG$1&gt;$N41,BG$1&lt;=($Y41+$Z41)),-1*PMT(VLOOKUP($P41,'9 - Finance Strategy Parameters'!$B$3:$C$6,2)/12,$Z41*12,$M41),IF(AND($G41=1,BG$1&gt;($Y41+$Z41),BG$1&lt;=($Y41+$Z41*2)),-1*PMT(VLOOKUP($P41,'9 - Finance Strategy Parameters'!$B$3:$C$6,2)/12,$Z41*12,$M41*(1+$Z$1)^($Z41*2)),IF(AND($G41=1,BG$1&gt;($Y41+$Z41*2),BG$1&lt;=($Y41+$Z41*3)),-1*PMT(VLOOKUP($P41,'9 - Finance Strategy Parameters'!$B$3:$C$6,2)/12,$Z41*12,$M41*(1+$Z$1)^($Z41*3)),"FAILURE"))))))))))</f>
        <v>6624.9159481350616</v>
      </c>
      <c r="BH41" s="159">
        <f>IF($F41=1,0,IF(AND($H41=1,BH$1&lt;=$Y41),$V41,IF(AND($H41=1,BH$1&gt;$Y41,BH$1&lt;=$Y41+$Z41),($T41*(1+$Z$1)^$Z41)/$Z41,IF(AND($H41=1,BH$1&gt;($Y41+$Z41),BH$1&lt;=($Y41+$Z41*2)),($T41*(1+$Z$1)^($Z41*2))/$Z41,IF(AND($H41=1,BH$1&gt;($Y41+$Z41*2),BH$1&lt;=($Y41+$Z41*3)),($T41*(1+$Z$1)^($Z41*3))/$Z41,IF(AND($H41=1,BH$1&gt;($Y41+$Z41*3),BH$1&lt;=($Y41+$Z41*4)),($T41*(1+$Z$1)^($Z41*4))/$Z41,IF(AND($G41=1,BH$1&lt;=$N41),0,IF(AND($G41=1,BH$1&gt;$N41,BH$1&lt;=($Y41+$Z41)),-1*PMT(VLOOKUP($P41,'9 - Finance Strategy Parameters'!$B$3:$C$6,2)/12,$Z41*12,$M41),IF(AND($G41=1,BH$1&gt;($Y41+$Z41),BH$1&lt;=($Y41+$Z41*2)),-1*PMT(VLOOKUP($P41,'9 - Finance Strategy Parameters'!$B$3:$C$6,2)/12,$Z41*12,$M41*(1+$Z$1)^($Z41*2)),IF(AND($G41=1,BH$1&gt;($Y41+$Z41*2),BH$1&lt;=($Y41+$Z41*3)),-1*PMT(VLOOKUP($P41,'9 - Finance Strategy Parameters'!$B$3:$C$6,2)/12,$Z41*12,$M41*(1+$Z$1)^($Z41*3)),"FAILURE"))))))))))</f>
        <v>6624.9159481350616</v>
      </c>
      <c r="BI41" s="159">
        <f>IF($F41=1,0,IF(AND($H41=1,BI$1&lt;=$Y41),$V41,IF(AND($H41=1,BI$1&gt;$Y41,BI$1&lt;=$Y41+$Z41),($T41*(1+$Z$1)^$Z41)/$Z41,IF(AND($H41=1,BI$1&gt;($Y41+$Z41),BI$1&lt;=($Y41+$Z41*2)),($T41*(1+$Z$1)^($Z41*2))/$Z41,IF(AND($H41=1,BI$1&gt;($Y41+$Z41*2),BI$1&lt;=($Y41+$Z41*3)),($T41*(1+$Z$1)^($Z41*3))/$Z41,IF(AND($H41=1,BI$1&gt;($Y41+$Z41*3),BI$1&lt;=($Y41+$Z41*4)),($T41*(1+$Z$1)^($Z41*4))/$Z41,IF(AND($G41=1,BI$1&lt;=$N41),0,IF(AND($G41=1,BI$1&gt;$N41,BI$1&lt;=($Y41+$Z41)),-1*PMT(VLOOKUP($P41,'9 - Finance Strategy Parameters'!$B$3:$C$6,2)/12,$Z41*12,$M41),IF(AND($G41=1,BI$1&gt;($Y41+$Z41),BI$1&lt;=($Y41+$Z41*2)),-1*PMT(VLOOKUP($P41,'9 - Finance Strategy Parameters'!$B$3:$C$6,2)/12,$Z41*12,$M41*(1+$Z$1)^($Z41*2)),IF(AND($G41=1,BI$1&gt;($Y41+$Z41*2),BI$1&lt;=($Y41+$Z41*3)),-1*PMT(VLOOKUP($P41,'9 - Finance Strategy Parameters'!$B$3:$C$6,2)/12,$Z41*12,$M41*(1+$Z$1)^($Z41*3)),"FAILURE"))))))))))</f>
        <v>6624.9159481350616</v>
      </c>
      <c r="BJ41" s="159">
        <f>IF($F41=1,0,IF(AND($H41=1,BJ$1&lt;=$Y41),$V41,IF(AND($H41=1,BJ$1&gt;$Y41,BJ$1&lt;=$Y41+$Z41),($T41*(1+$Z$1)^$Z41)/$Z41,IF(AND($H41=1,BJ$1&gt;($Y41+$Z41),BJ$1&lt;=($Y41+$Z41*2)),($T41*(1+$Z$1)^($Z41*2))/$Z41,IF(AND($H41=1,BJ$1&gt;($Y41+$Z41*2),BJ$1&lt;=($Y41+$Z41*3)),($T41*(1+$Z$1)^($Z41*3))/$Z41,IF(AND($H41=1,BJ$1&gt;($Y41+$Z41*3),BJ$1&lt;=($Y41+$Z41*4)),($T41*(1+$Z$1)^($Z41*4))/$Z41,IF(AND($G41=1,BJ$1&lt;=$N41),0,IF(AND($G41=1,BJ$1&gt;$N41,BJ$1&lt;=($Y41+$Z41)),-1*PMT(VLOOKUP($P41,'9 - Finance Strategy Parameters'!$B$3:$C$6,2)/12,$Z41*12,$M41),IF(AND($G41=1,BJ$1&gt;($Y41+$Z41),BJ$1&lt;=($Y41+$Z41*2)),-1*PMT(VLOOKUP($P41,'9 - Finance Strategy Parameters'!$B$3:$C$6,2)/12,$Z41*12,$M41*(1+$Z$1)^($Z41*2)),IF(AND($G41=1,BJ$1&gt;($Y41+$Z41*2),BJ$1&lt;=($Y41+$Z41*3)),-1*PMT(VLOOKUP($P41,'9 - Finance Strategy Parameters'!$B$3:$C$6,2)/12,$Z41*12,$M41*(1+$Z$1)^($Z41*3)),"FAILURE"))))))))))</f>
        <v>6624.9159481350616</v>
      </c>
      <c r="BK41" s="159">
        <f>IF($F41=1,0,IF(AND($H41=1,BK$1&lt;=$Y41),$V41,IF(AND($H41=1,BK$1&gt;$Y41,BK$1&lt;=$Y41+$Z41),($T41*(1+$Z$1)^$Z41)/$Z41,IF(AND($H41=1,BK$1&gt;($Y41+$Z41),BK$1&lt;=($Y41+$Z41*2)),($T41*(1+$Z$1)^($Z41*2))/$Z41,IF(AND($H41=1,BK$1&gt;($Y41+$Z41*2),BK$1&lt;=($Y41+$Z41*3)),($T41*(1+$Z$1)^($Z41*3))/$Z41,IF(AND($H41=1,BK$1&gt;($Y41+$Z41*3),BK$1&lt;=($Y41+$Z41*4)),($T41*(1+$Z$1)^($Z41*4))/$Z41,IF(AND($G41=1,BK$1&lt;=$N41),0,IF(AND($G41=1,BK$1&gt;$N41,BK$1&lt;=($Y41+$Z41)),-1*PMT(VLOOKUP($P41,'9 - Finance Strategy Parameters'!$B$3:$C$6,2)/12,$Z41*12,$M41),IF(AND($G41=1,BK$1&gt;($Y41+$Z41),BK$1&lt;=($Y41+$Z41*2)),-1*PMT(VLOOKUP($P41,'9 - Finance Strategy Parameters'!$B$3:$C$6,2)/12,$Z41*12,$M41*(1+$Z$1)^($Z41*2)),IF(AND($G41=1,BK$1&gt;($Y41+$Z41*2),BK$1&lt;=($Y41+$Z41*3)),-1*PMT(VLOOKUP($P41,'9 - Finance Strategy Parameters'!$B$3:$C$6,2)/12,$Z41*12,$M41*(1+$Z$1)^($Z41*3)),"FAILURE"))))))))))</f>
        <v>6624.9159481350616</v>
      </c>
      <c r="BL41" s="159">
        <f>IF($F41=1,0,IF(AND($H41=1,BL$1&lt;=$Y41),$V41,IF(AND($H41=1,BL$1&gt;$Y41,BL$1&lt;=$Y41+$Z41),($T41*(1+$Z$1)^$Z41)/$Z41,IF(AND($H41=1,BL$1&gt;($Y41+$Z41),BL$1&lt;=($Y41+$Z41*2)),($T41*(1+$Z$1)^($Z41*2))/$Z41,IF(AND($H41=1,BL$1&gt;($Y41+$Z41*2),BL$1&lt;=($Y41+$Z41*3)),($T41*(1+$Z$1)^($Z41*3))/$Z41,IF(AND($H41=1,BL$1&gt;($Y41+$Z41*3),BL$1&lt;=($Y41+$Z41*4)),($T41*(1+$Z$1)^($Z41*4))/$Z41,IF(AND($G41=1,BL$1&lt;=$N41),0,IF(AND($G41=1,BL$1&gt;$N41,BL$1&lt;=($Y41+$Z41)),-1*PMT(VLOOKUP($P41,'9 - Finance Strategy Parameters'!$B$3:$C$6,2)/12,$Z41*12,$M41),IF(AND($G41=1,BL$1&gt;($Y41+$Z41),BL$1&lt;=($Y41+$Z41*2)),-1*PMT(VLOOKUP($P41,'9 - Finance Strategy Parameters'!$B$3:$C$6,2)/12,$Z41*12,$M41*(1+$Z$1)^($Z41*2)),IF(AND($G41=1,BL$1&gt;($Y41+$Z41*2),BL$1&lt;=($Y41+$Z41*3)),-1*PMT(VLOOKUP($P41,'9 - Finance Strategy Parameters'!$B$3:$C$6,2)/12,$Z41*12,$M41*(1+$Z$1)^($Z41*3)),"FAILURE"))))))))))</f>
        <v>6624.9159481350616</v>
      </c>
      <c r="BM41" s="159">
        <f>IF($F41=1,0,IF(AND($H41=1,BM$1&lt;=$Y41),$V41,IF(AND($H41=1,BM$1&gt;$Y41,BM$1&lt;=$Y41+$Z41),($T41*(1+$Z$1)^$Z41)/$Z41,IF(AND($H41=1,BM$1&gt;($Y41+$Z41),BM$1&lt;=($Y41+$Z41*2)),($T41*(1+$Z$1)^($Z41*2))/$Z41,IF(AND($H41=1,BM$1&gt;($Y41+$Z41*2),BM$1&lt;=($Y41+$Z41*3)),($T41*(1+$Z$1)^($Z41*3))/$Z41,IF(AND($H41=1,BM$1&gt;($Y41+$Z41*3),BM$1&lt;=($Y41+$Z41*4)),($T41*(1+$Z$1)^($Z41*4))/$Z41,IF(AND($G41=1,BM$1&lt;=$N41),0,IF(AND($G41=1,BM$1&gt;$N41,BM$1&lt;=($Y41+$Z41)),-1*PMT(VLOOKUP($P41,'9 - Finance Strategy Parameters'!$B$3:$C$6,2)/12,$Z41*12,$M41),IF(AND($G41=1,BM$1&gt;($Y41+$Z41),BM$1&lt;=($Y41+$Z41*2)),-1*PMT(VLOOKUP($P41,'9 - Finance Strategy Parameters'!$B$3:$C$6,2)/12,$Z41*12,$M41*(1+$Z$1)^($Z41*2)),IF(AND($G41=1,BM$1&gt;($Y41+$Z41*2),BM$1&lt;=($Y41+$Z41*3)),-1*PMT(VLOOKUP($P41,'9 - Finance Strategy Parameters'!$B$3:$C$6,2)/12,$Z41*12,$M41*(1+$Z$1)^($Z41*3)),"FAILURE"))))))))))</f>
        <v>6624.9159481350616</v>
      </c>
      <c r="BN41" s="159">
        <f>IF($F41=1,0,IF(AND($H41=1,BN$1&lt;=$Y41),$V41,IF(AND($H41=1,BN$1&gt;$Y41,BN$1&lt;=$Y41+$Z41),($T41*(1+$Z$1)^$Z41)/$Z41,IF(AND($H41=1,BN$1&gt;($Y41+$Z41),BN$1&lt;=($Y41+$Z41*2)),($T41*(1+$Z$1)^($Z41*2))/$Z41,IF(AND($H41=1,BN$1&gt;($Y41+$Z41*2),BN$1&lt;=($Y41+$Z41*3)),($T41*(1+$Z$1)^($Z41*3))/$Z41,IF(AND($H41=1,BN$1&gt;($Y41+$Z41*3),BN$1&lt;=($Y41+$Z41*4)),($T41*(1+$Z$1)^($Z41*4))/$Z41,IF(AND($G41=1,BN$1&lt;=$N41),0,IF(AND($G41=1,BN$1&gt;$N41,BN$1&lt;=($Y41+$Z41)),-1*PMT(VLOOKUP($P41,'9 - Finance Strategy Parameters'!$B$3:$C$6,2)/12,$Z41*12,$M41),IF(AND($G41=1,BN$1&gt;($Y41+$Z41),BN$1&lt;=($Y41+$Z41*2)),-1*PMT(VLOOKUP($P41,'9 - Finance Strategy Parameters'!$B$3:$C$6,2)/12,$Z41*12,$M41*(1+$Z$1)^($Z41*2)),IF(AND($G41=1,BN$1&gt;($Y41+$Z41*2),BN$1&lt;=($Y41+$Z41*3)),-1*PMT(VLOOKUP($P41,'9 - Finance Strategy Parameters'!$B$3:$C$6,2)/12,$Z41*12,$M41*(1+$Z$1)^($Z41*3)),"FAILURE"))))))))))</f>
        <v>6624.9159481350616</v>
      </c>
      <c r="BO41" s="159">
        <f>IF($F41=1,0,IF(AND($H41=1,BO$1&lt;=$Y41),$V41,IF(AND($H41=1,BO$1&gt;$Y41,BO$1&lt;=$Y41+$Z41),($T41*(1+$Z$1)^$Z41)/$Z41,IF(AND($H41=1,BO$1&gt;($Y41+$Z41),BO$1&lt;=($Y41+$Z41*2)),($T41*(1+$Z$1)^($Z41*2))/$Z41,IF(AND($H41=1,BO$1&gt;($Y41+$Z41*2),BO$1&lt;=($Y41+$Z41*3)),($T41*(1+$Z$1)^($Z41*3))/$Z41,IF(AND($H41=1,BO$1&gt;($Y41+$Z41*3),BO$1&lt;=($Y41+$Z41*4)),($T41*(1+$Z$1)^($Z41*4))/$Z41,IF(AND($G41=1,BO$1&lt;=$N41),0,IF(AND($G41=1,BO$1&gt;$N41,BO$1&lt;=($Y41+$Z41)),-1*PMT(VLOOKUP($P41,'9 - Finance Strategy Parameters'!$B$3:$C$6,2)/12,$Z41*12,$M41),IF(AND($G41=1,BO$1&gt;($Y41+$Z41),BO$1&lt;=($Y41+$Z41*2)),-1*PMT(VLOOKUP($P41,'9 - Finance Strategy Parameters'!$B$3:$C$6,2)/12,$Z41*12,$M41*(1+$Z$1)^($Z41*2)),IF(AND($G41=1,BO$1&gt;($Y41+$Z41*2),BO$1&lt;=($Y41+$Z41*3)),-1*PMT(VLOOKUP($P41,'9 - Finance Strategy Parameters'!$B$3:$C$6,2)/12,$Z41*12,$M41*(1+$Z$1)^($Z41*3)),"FAILURE"))))))))))</f>
        <v>6624.9159481350616</v>
      </c>
      <c r="BP41" s="159">
        <f>IF($F41=1,0,IF(AND($H41=1,BP$1&lt;=$Y41),$V41,IF(AND($H41=1,BP$1&gt;$Y41,BP$1&lt;=$Y41+$Z41),($T41*(1+$Z$1)^$Z41)/$Z41,IF(AND($H41=1,BP$1&gt;($Y41+$Z41),BP$1&lt;=($Y41+$Z41*2)),($T41*(1+$Z$1)^($Z41*2))/$Z41,IF(AND($H41=1,BP$1&gt;($Y41+$Z41*2),BP$1&lt;=($Y41+$Z41*3)),($T41*(1+$Z$1)^($Z41*3))/$Z41,IF(AND($H41=1,BP$1&gt;($Y41+$Z41*3),BP$1&lt;=($Y41+$Z41*4)),($T41*(1+$Z$1)^($Z41*4))/$Z41,IF(AND($G41=1,BP$1&lt;=$N41),0,IF(AND($G41=1,BP$1&gt;$N41,BP$1&lt;=($Y41+$Z41)),-1*PMT(VLOOKUP($P41,'9 - Finance Strategy Parameters'!$B$3:$C$6,2)/12,$Z41*12,$M41),IF(AND($G41=1,BP$1&gt;($Y41+$Z41),BP$1&lt;=($Y41+$Z41*2)),-1*PMT(VLOOKUP($P41,'9 - Finance Strategy Parameters'!$B$3:$C$6,2)/12,$Z41*12,$M41*(1+$Z$1)^($Z41*2)),IF(AND($G41=1,BP$1&gt;($Y41+$Z41*2),BP$1&lt;=($Y41+$Z41*3)),-1*PMT(VLOOKUP($P41,'9 - Finance Strategy Parameters'!$B$3:$C$6,2)/12,$Z41*12,$M41*(1+$Z$1)^($Z41*3)),"FAILURE"))))))))))</f>
        <v>6624.9159481350616</v>
      </c>
      <c r="BQ41" s="159">
        <f>IF($F41=1,0,IF(AND($H41=1,BQ$1&lt;=$Y41),$V41,IF(AND($H41=1,BQ$1&gt;$Y41,BQ$1&lt;=$Y41+$Z41),($T41*(1+$Z$1)^$Z41)/$Z41,IF(AND($H41=1,BQ$1&gt;($Y41+$Z41),BQ$1&lt;=($Y41+$Z41*2)),($T41*(1+$Z$1)^($Z41*2))/$Z41,IF(AND($H41=1,BQ$1&gt;($Y41+$Z41*2),BQ$1&lt;=($Y41+$Z41*3)),($T41*(1+$Z$1)^($Z41*3))/$Z41,IF(AND($H41=1,BQ$1&gt;($Y41+$Z41*3),BQ$1&lt;=($Y41+$Z41*4)),($T41*(1+$Z$1)^($Z41*4))/$Z41,IF(AND($G41=1,BQ$1&lt;=$N41),0,IF(AND($G41=1,BQ$1&gt;$N41,BQ$1&lt;=($Y41+$Z41)),-1*PMT(VLOOKUP($P41,'9 - Finance Strategy Parameters'!$B$3:$C$6,2)/12,$Z41*12,$M41),IF(AND($G41=1,BQ$1&gt;($Y41+$Z41),BQ$1&lt;=($Y41+$Z41*2)),-1*PMT(VLOOKUP($P41,'9 - Finance Strategy Parameters'!$B$3:$C$6,2)/12,$Z41*12,$M41*(1+$Z$1)^($Z41*2)),IF(AND($G41=1,BQ$1&gt;($Y41+$Z41*2),BQ$1&lt;=($Y41+$Z41*3)),-1*PMT(VLOOKUP($P41,'9 - Finance Strategy Parameters'!$B$3:$C$6,2)/12,$Z41*12,$M41*(1+$Z$1)^($Z41*3)),"FAILURE"))))))))))</f>
        <v>6624.9159481350616</v>
      </c>
      <c r="BR41" s="159">
        <f>IF($F41=1,0,IF(AND($H41=1,BR$1&lt;=$Y41),$V41,IF(AND($H41=1,BR$1&gt;$Y41,BR$1&lt;=$Y41+$Z41),($T41*(1+$Z$1)^$Z41)/$Z41,IF(AND($H41=1,BR$1&gt;($Y41+$Z41),BR$1&lt;=($Y41+$Z41*2)),($T41*(1+$Z$1)^($Z41*2))/$Z41,IF(AND($H41=1,BR$1&gt;($Y41+$Z41*2),BR$1&lt;=($Y41+$Z41*3)),($T41*(1+$Z$1)^($Z41*3))/$Z41,IF(AND($H41=1,BR$1&gt;($Y41+$Z41*3),BR$1&lt;=($Y41+$Z41*4)),($T41*(1+$Z$1)^($Z41*4))/$Z41,IF(AND($G41=1,BR$1&lt;=$N41),0,IF(AND($G41=1,BR$1&gt;$N41,BR$1&lt;=($Y41+$Z41)),-1*PMT(VLOOKUP($P41,'9 - Finance Strategy Parameters'!$B$3:$C$6,2)/12,$Z41*12,$M41),IF(AND($G41=1,BR$1&gt;($Y41+$Z41),BR$1&lt;=($Y41+$Z41*2)),-1*PMT(VLOOKUP($P41,'9 - Finance Strategy Parameters'!$B$3:$C$6,2)/12,$Z41*12,$M41*(1+$Z$1)^($Z41*2)),IF(AND($G41=1,BR$1&gt;($Y41+$Z41*2),BR$1&lt;=($Y41+$Z41*3)),-1*PMT(VLOOKUP($P41,'9 - Finance Strategy Parameters'!$B$3:$C$6,2)/12,$Z41*12,$M41*(1+$Z$1)^($Z41*3)),"FAILURE"))))))))))</f>
        <v>6624.9159481350616</v>
      </c>
      <c r="BS41" s="159">
        <f>IF($F41=1,0,IF(AND($H41=1,BS$1&lt;=$Y41),$V41,IF(AND($H41=1,BS$1&gt;$Y41,BS$1&lt;=$Y41+$Z41),($T41*(1+$Z$1)^$Z41)/$Z41,IF(AND($H41=1,BS$1&gt;($Y41+$Z41),BS$1&lt;=($Y41+$Z41*2)),($T41*(1+$Z$1)^($Z41*2))/$Z41,IF(AND($H41=1,BS$1&gt;($Y41+$Z41*2),BS$1&lt;=($Y41+$Z41*3)),($T41*(1+$Z$1)^($Z41*3))/$Z41,IF(AND($H41=1,BS$1&gt;($Y41+$Z41*3),BS$1&lt;=($Y41+$Z41*4)),($T41*(1+$Z$1)^($Z41*4))/$Z41,IF(AND($G41=1,BS$1&lt;=$N41),0,IF(AND($G41=1,BS$1&gt;$N41,BS$1&lt;=($Y41+$Z41)),-1*PMT(VLOOKUP($P41,'9 - Finance Strategy Parameters'!$B$3:$C$6,2)/12,$Z41*12,$M41),IF(AND($G41=1,BS$1&gt;($Y41+$Z41),BS$1&lt;=($Y41+$Z41*2)),-1*PMT(VLOOKUP($P41,'9 - Finance Strategy Parameters'!$B$3:$C$6,2)/12,$Z41*12,$M41*(1+$Z$1)^($Z41*2)),IF(AND($G41=1,BS$1&gt;($Y41+$Z41*2),BS$1&lt;=($Y41+$Z41*3)),-1*PMT(VLOOKUP($P41,'9 - Finance Strategy Parameters'!$B$3:$C$6,2)/12,$Z41*12,$M41*(1+$Z$1)^($Z41*3)),"FAILURE"))))))))))</f>
        <v>6624.9159481350616</v>
      </c>
      <c r="BT41" s="159">
        <f>IF($F41=1,0,IF(AND($H41=1,BT$1&lt;=$Y41),$V41,IF(AND($H41=1,BT$1&gt;$Y41,BT$1&lt;=$Y41+$Z41),($T41*(1+$Z$1)^$Z41)/$Z41,IF(AND($H41=1,BT$1&gt;($Y41+$Z41),BT$1&lt;=($Y41+$Z41*2)),($T41*(1+$Z$1)^($Z41*2))/$Z41,IF(AND($H41=1,BT$1&gt;($Y41+$Z41*2),BT$1&lt;=($Y41+$Z41*3)),($T41*(1+$Z$1)^($Z41*3))/$Z41,IF(AND($H41=1,BT$1&gt;($Y41+$Z41*3),BT$1&lt;=($Y41+$Z41*4)),($T41*(1+$Z$1)^($Z41*4))/$Z41,IF(AND($G41=1,BT$1&lt;=$N41),0,IF(AND($G41=1,BT$1&gt;$N41,BT$1&lt;=($Y41+$Z41)),-1*PMT(VLOOKUP($P41,'9 - Finance Strategy Parameters'!$B$3:$C$6,2)/12,$Z41*12,$M41),IF(AND($G41=1,BT$1&gt;($Y41+$Z41),BT$1&lt;=($Y41+$Z41*2)),-1*PMT(VLOOKUP($P41,'9 - Finance Strategy Parameters'!$B$3:$C$6,2)/12,$Z41*12,$M41*(1+$Z$1)^($Z41*2)),IF(AND($G41=1,BT$1&gt;($Y41+$Z41*2),BT$1&lt;=($Y41+$Z41*3)),-1*PMT(VLOOKUP($P41,'9 - Finance Strategy Parameters'!$B$3:$C$6,2)/12,$Z41*12,$M41*(1+$Z$1)^($Z41*3)),"FAILURE"))))))))))</f>
        <v>6624.9159481350616</v>
      </c>
    </row>
    <row r="42" spans="1:72" x14ac:dyDescent="0.25">
      <c r="A42" s="1" t="s">
        <v>34</v>
      </c>
      <c r="B42" s="138">
        <f>INDEX('8-Choosing Asset Strategies'!$B$4:$B$101,MATCH('9 - Financing Strategy'!C42,'8-Choosing Asset Strategies'!$C$4:$C$101,0))</f>
        <v>2</v>
      </c>
      <c r="C42" s="12" t="s">
        <v>236</v>
      </c>
      <c r="D42" s="13" t="str">
        <f>IF(INDEX('8-Choosing Asset Strategies'!$CW$4:$CW$101,MATCH($C42,'8-Choosing Asset Strategies'!$C$4:$C$101,0))=0,"",INDEX('8-Choosing Asset Strategies'!$CW$4:$CW$101,MATCH(C42,'8-Choosing Asset Strategies'!$C$4:$C$101,0)))</f>
        <v/>
      </c>
      <c r="F42" s="138"/>
      <c r="G42" s="138"/>
      <c r="H42" s="138">
        <v>1</v>
      </c>
      <c r="J42" s="143" t="str">
        <f>IF(F42=1,ROUND(INDEX('8-Choosing Asset Strategies'!$DL$4:$DL$101,MATCH($C42,'8-Choosing Asset Strategies'!$C$4:$C$101,0)),2),"")</f>
        <v/>
      </c>
      <c r="K42" s="12" t="str">
        <f>IF(F42=1,ROUND(INDEX('8-Choosing Asset Strategies'!$DC$4:$DC$101,MATCH($C42,'8-Choosing Asset Strategies'!$C$4:$C$101,0)),2),"")</f>
        <v/>
      </c>
      <c r="L42" s="12"/>
      <c r="M42" s="143" t="str">
        <f>IF(G42=1,ROUND(INDEX('8-Choosing Asset Strategies'!$DL$4:$DL$101,MATCH($C42,'8-Choosing Asset Strategies'!$C$4:$C$101,0)),2),"")</f>
        <v/>
      </c>
      <c r="N42" s="12" t="str">
        <f>IF(G42=1,ROUND(INDEX('8-Choosing Asset Strategies'!$DC$4:$DC$101,MATCH($C42,'8-Choosing Asset Strategies'!$C$4:$C$101,0)),2),"")</f>
        <v/>
      </c>
      <c r="O42" s="12" t="str">
        <f>IF(G42="","",INDEX('9 - Finance Strategy Parameters'!$H$3:$H$9,MATCH(B42,'9 - Finance Strategy Parameters'!$F$3:$F$9,0)))</f>
        <v/>
      </c>
      <c r="P42" s="12"/>
      <c r="Q42" s="144" t="str">
        <f>IFERROR((M42*INDEX('9 - Finance Strategy Parameters'!$C$3:$C$6,MATCH(P42,'9 - Finance Strategy Parameters'!$B$3:$B$6,0))/12*(1+INDEX('9 - Finance Strategy Parameters'!$C$3:$C$6,MATCH(P42,'9 - Finance Strategy Parameters'!$B$3:$B$6,0))/12)^(O42*12))/((1+INDEX('9 - Finance Strategy Parameters'!$C$3:$C$6,MATCH(P42,'9 - Finance Strategy Parameters'!$B$3:$B$6,0))/12)^(O42*12)-1),"")</f>
        <v/>
      </c>
      <c r="R42" s="144" t="str">
        <f t="shared" si="3"/>
        <v/>
      </c>
      <c r="S42" s="12"/>
      <c r="T42" s="143">
        <f>IF(H42=1,ROUND(INDEX('8-Choosing Asset Strategies'!$DL$4:$DL$101,MATCH($C42,'8-Choosing Asset Strategies'!$C$4:$C$101,0)),2),"")</f>
        <v>153581.26999999999</v>
      </c>
      <c r="U42" s="145">
        <f>IF(H42=1,ROUND(INDEX('8-Choosing Asset Strategies'!$DC$4:$DC$101,MATCH($C42,'8-Choosing Asset Strategies'!$C$4:$C$101,0)),2),"")</f>
        <v>10</v>
      </c>
      <c r="V42" s="101">
        <f t="shared" si="1"/>
        <v>15358.126999999999</v>
      </c>
      <c r="W42" s="155">
        <f t="shared" si="2"/>
        <v>1279.8439166666665</v>
      </c>
      <c r="Y42">
        <f>INDEX('8-Choosing Asset Strategies'!$DC$4:$DC$101,MATCH(C42,'8-Choosing Asset Strategies'!$C$4:$C$101,0))</f>
        <v>10</v>
      </c>
      <c r="Z42">
        <f>INDEX('8-Choosing Asset Strategies'!$DA$4:$DA$101,MATCH(C42,'8-Choosing Asset Strategies'!$C$4:$C$101,0))</f>
        <v>20</v>
      </c>
      <c r="AB42" s="159">
        <f>IF($F42=1,0,IF(AND($H42=1,AB$1&lt;=$Y42),$V42,IF(AND($H42=1,AB$1&gt;$Y42,AB$1&lt;=$Y42+$Z42),($T42*(1+$Z$1)^$Z42)/$Z42,IF(AND($H42=1,AB$1&gt;($Y42+$Z42),AB$1&lt;=($Y42+$Z42*2)),($T42*(1+$Z$1)^($Z42*2))/$Z42,IF(AND($H42=1,AB$1&gt;($Y42+$Z42*2),AB$1&lt;=($Y42+$Z42*3)),($T42*(1+$Z$1)^($Z42*3))/$Z42,IF(AND($H42=1,AB$1&gt;($Y42+$Z42*3),AB$1&lt;=($Y42+$Z42*4)),($T42*(1+$Z$1)^($Z42*4))/$Z42,IF(AND($G42=1,AB$1&lt;=$N42),0,IF(AND($G42=1,AB$1&gt;$N42,AB$1&lt;=($Y42+$Z42)),-1*PMT(VLOOKUP($P42,'9 - Finance Strategy Parameters'!$B$3:$C$6,2)/12,$Z42*12,$M42),IF(AND($G42=1,AB$1&gt;($Y42+$Z42),AB$1&lt;=($Y42+$Z42*2)),-1*PMT(VLOOKUP($P42,'9 - Finance Strategy Parameters'!$B$3:$C$6,2)/12,$Z42*12,$M42*(1+$Z$1)^($Z42*2)),IF(AND($G42=1,AB$1&gt;($Y42+$Z42*2),AB$1&lt;=($Y42+$Z42*3)),-1*PMT(VLOOKUP($P42,'9 - Finance Strategy Parameters'!$B$3:$C$6,2)/12,$Z42*12,$M42*(1+$Z$1)^($Z42*3)),"FAILURE"))))))))))</f>
        <v>15358.126999999999</v>
      </c>
      <c r="AC42" s="159">
        <f>IF($F42=1,0,IF(AND($H42=1,AC$1&lt;=$Y42),$V42,IF(AND($H42=1,AC$1&gt;$Y42,AC$1&lt;=$Y42+$Z42),($T42*(1+$Z$1)^$Z42)/$Z42,IF(AND($H42=1,AC$1&gt;($Y42+$Z42),AC$1&lt;=($Y42+$Z42*2)),($T42*(1+$Z$1)^($Z42*2))/$Z42,IF(AND($H42=1,AC$1&gt;($Y42+$Z42*2),AC$1&lt;=($Y42+$Z42*3)),($T42*(1+$Z$1)^($Z42*3))/$Z42,IF(AND($H42=1,AC$1&gt;($Y42+$Z42*3),AC$1&lt;=($Y42+$Z42*4)),($T42*(1+$Z$1)^($Z42*4))/$Z42,IF(AND($G42=1,AC$1&lt;=$N42),0,IF(AND($G42=1,AC$1&gt;$N42,AC$1&lt;=($Y42+$Z42)),-1*PMT(VLOOKUP($P42,'9 - Finance Strategy Parameters'!$B$3:$C$6,2)/12,$Z42*12,$M42),IF(AND($G42=1,AC$1&gt;($Y42+$Z42),AC$1&lt;=($Y42+$Z42*2)),-1*PMT(VLOOKUP($P42,'9 - Finance Strategy Parameters'!$B$3:$C$6,2)/12,$Z42*12,$M42*(1+$Z$1)^($Z42*2)),IF(AND($G42=1,AC$1&gt;($Y42+$Z42*2),AC$1&lt;=($Y42+$Z42*3)),-1*PMT(VLOOKUP($P42,'9 - Finance Strategy Parameters'!$B$3:$C$6,2)/12,$Z42*12,$M42*(1+$Z$1)^($Z42*3)),"FAILURE"))))))))))</f>
        <v>15358.126999999999</v>
      </c>
      <c r="AD42" s="159">
        <f>IF($F42=1,0,IF(AND($H42=1,AD$1&lt;=$Y42),$V42,IF(AND($H42=1,AD$1&gt;$Y42,AD$1&lt;=$Y42+$Z42),($T42*(1+$Z$1)^$Z42)/$Z42,IF(AND($H42=1,AD$1&gt;($Y42+$Z42),AD$1&lt;=($Y42+$Z42*2)),($T42*(1+$Z$1)^($Z42*2))/$Z42,IF(AND($H42=1,AD$1&gt;($Y42+$Z42*2),AD$1&lt;=($Y42+$Z42*3)),($T42*(1+$Z$1)^($Z42*3))/$Z42,IF(AND($H42=1,AD$1&gt;($Y42+$Z42*3),AD$1&lt;=($Y42+$Z42*4)),($T42*(1+$Z$1)^($Z42*4))/$Z42,IF(AND($G42=1,AD$1&lt;=$N42),0,IF(AND($G42=1,AD$1&gt;$N42,AD$1&lt;=($Y42+$Z42)),-1*PMT(VLOOKUP($P42,'9 - Finance Strategy Parameters'!$B$3:$C$6,2)/12,$Z42*12,$M42),IF(AND($G42=1,AD$1&gt;($Y42+$Z42),AD$1&lt;=($Y42+$Z42*2)),-1*PMT(VLOOKUP($P42,'9 - Finance Strategy Parameters'!$B$3:$C$6,2)/12,$Z42*12,$M42*(1+$Z$1)^($Z42*2)),IF(AND($G42=1,AD$1&gt;($Y42+$Z42*2),AD$1&lt;=($Y42+$Z42*3)),-1*PMT(VLOOKUP($P42,'9 - Finance Strategy Parameters'!$B$3:$C$6,2)/12,$Z42*12,$M42*(1+$Z$1)^($Z42*3)),"FAILURE"))))))))))</f>
        <v>15358.126999999999</v>
      </c>
      <c r="AE42" s="159">
        <f>IF($F42=1,0,IF(AND($H42=1,AE$1&lt;=$Y42),$V42,IF(AND($H42=1,AE$1&gt;$Y42,AE$1&lt;=$Y42+$Z42),($T42*(1+$Z$1)^$Z42)/$Z42,IF(AND($H42=1,AE$1&gt;($Y42+$Z42),AE$1&lt;=($Y42+$Z42*2)),($T42*(1+$Z$1)^($Z42*2))/$Z42,IF(AND($H42=1,AE$1&gt;($Y42+$Z42*2),AE$1&lt;=($Y42+$Z42*3)),($T42*(1+$Z$1)^($Z42*3))/$Z42,IF(AND($H42=1,AE$1&gt;($Y42+$Z42*3),AE$1&lt;=($Y42+$Z42*4)),($T42*(1+$Z$1)^($Z42*4))/$Z42,IF(AND($G42=1,AE$1&lt;=$N42),0,IF(AND($G42=1,AE$1&gt;$N42,AE$1&lt;=($Y42+$Z42)),-1*PMT(VLOOKUP($P42,'9 - Finance Strategy Parameters'!$B$3:$C$6,2)/12,$Z42*12,$M42),IF(AND($G42=1,AE$1&gt;($Y42+$Z42),AE$1&lt;=($Y42+$Z42*2)),-1*PMT(VLOOKUP($P42,'9 - Finance Strategy Parameters'!$B$3:$C$6,2)/12,$Z42*12,$M42*(1+$Z$1)^($Z42*2)),IF(AND($G42=1,AE$1&gt;($Y42+$Z42*2),AE$1&lt;=($Y42+$Z42*3)),-1*PMT(VLOOKUP($P42,'9 - Finance Strategy Parameters'!$B$3:$C$6,2)/12,$Z42*12,$M42*(1+$Z$1)^($Z42*3)),"FAILURE"))))))))))</f>
        <v>15358.126999999999</v>
      </c>
      <c r="AF42" s="159">
        <f>IF($F42=1,0,IF(AND($H42=1,AF$1&lt;=$Y42),$V42,IF(AND($H42=1,AF$1&gt;$Y42,AF$1&lt;=$Y42+$Z42),($T42*(1+$Z$1)^$Z42)/$Z42,IF(AND($H42=1,AF$1&gt;($Y42+$Z42),AF$1&lt;=($Y42+$Z42*2)),($T42*(1+$Z$1)^($Z42*2))/$Z42,IF(AND($H42=1,AF$1&gt;($Y42+$Z42*2),AF$1&lt;=($Y42+$Z42*3)),($T42*(1+$Z$1)^($Z42*3))/$Z42,IF(AND($H42=1,AF$1&gt;($Y42+$Z42*3),AF$1&lt;=($Y42+$Z42*4)),($T42*(1+$Z$1)^($Z42*4))/$Z42,IF(AND($G42=1,AF$1&lt;=$N42),0,IF(AND($G42=1,AF$1&gt;$N42,AF$1&lt;=($Y42+$Z42)),-1*PMT(VLOOKUP($P42,'9 - Finance Strategy Parameters'!$B$3:$C$6,2)/12,$Z42*12,$M42),IF(AND($G42=1,AF$1&gt;($Y42+$Z42),AF$1&lt;=($Y42+$Z42*2)),-1*PMT(VLOOKUP($P42,'9 - Finance Strategy Parameters'!$B$3:$C$6,2)/12,$Z42*12,$M42*(1+$Z$1)^($Z42*2)),IF(AND($G42=1,AF$1&gt;($Y42+$Z42*2),AF$1&lt;=($Y42+$Z42*3)),-1*PMT(VLOOKUP($P42,'9 - Finance Strategy Parameters'!$B$3:$C$6,2)/12,$Z42*12,$M42*(1+$Z$1)^($Z42*3)),"FAILURE"))))))))))</f>
        <v>15358.126999999999</v>
      </c>
      <c r="AG42" s="159">
        <f>IF($F42=1,0,IF(AND($H42=1,AG$1&lt;=$Y42),$V42,IF(AND($H42=1,AG$1&gt;$Y42,AG$1&lt;=$Y42+$Z42),($T42*(1+$Z$1)^$Z42)/$Z42,IF(AND($H42=1,AG$1&gt;($Y42+$Z42),AG$1&lt;=($Y42+$Z42*2)),($T42*(1+$Z$1)^($Z42*2))/$Z42,IF(AND($H42=1,AG$1&gt;($Y42+$Z42*2),AG$1&lt;=($Y42+$Z42*3)),($T42*(1+$Z$1)^($Z42*3))/$Z42,IF(AND($H42=1,AG$1&gt;($Y42+$Z42*3),AG$1&lt;=($Y42+$Z42*4)),($T42*(1+$Z$1)^($Z42*4))/$Z42,IF(AND($G42=1,AG$1&lt;=$N42),0,IF(AND($G42=1,AG$1&gt;$N42,AG$1&lt;=($Y42+$Z42)),-1*PMT(VLOOKUP($P42,'9 - Finance Strategy Parameters'!$B$3:$C$6,2)/12,$Z42*12,$M42),IF(AND($G42=1,AG$1&gt;($Y42+$Z42),AG$1&lt;=($Y42+$Z42*2)),-1*PMT(VLOOKUP($P42,'9 - Finance Strategy Parameters'!$B$3:$C$6,2)/12,$Z42*12,$M42*(1+$Z$1)^($Z42*2)),IF(AND($G42=1,AG$1&gt;($Y42+$Z42*2),AG$1&lt;=($Y42+$Z42*3)),-1*PMT(VLOOKUP($P42,'9 - Finance Strategy Parameters'!$B$3:$C$6,2)/12,$Z42*12,$M42*(1+$Z$1)^($Z42*3)),"FAILURE"))))))))))</f>
        <v>15358.126999999999</v>
      </c>
      <c r="AH42" s="159">
        <f>IF($F42=1,0,IF(AND($H42=1,AH$1&lt;=$Y42),$V42,IF(AND($H42=1,AH$1&gt;$Y42,AH$1&lt;=$Y42+$Z42),($T42*(1+$Z$1)^$Z42)/$Z42,IF(AND($H42=1,AH$1&gt;($Y42+$Z42),AH$1&lt;=($Y42+$Z42*2)),($T42*(1+$Z$1)^($Z42*2))/$Z42,IF(AND($H42=1,AH$1&gt;($Y42+$Z42*2),AH$1&lt;=($Y42+$Z42*3)),($T42*(1+$Z$1)^($Z42*3))/$Z42,IF(AND($H42=1,AH$1&gt;($Y42+$Z42*3),AH$1&lt;=($Y42+$Z42*4)),($T42*(1+$Z$1)^($Z42*4))/$Z42,IF(AND($G42=1,AH$1&lt;=$N42),0,IF(AND($G42=1,AH$1&gt;$N42,AH$1&lt;=($Y42+$Z42)),-1*PMT(VLOOKUP($P42,'9 - Finance Strategy Parameters'!$B$3:$C$6,2)/12,$Z42*12,$M42),IF(AND($G42=1,AH$1&gt;($Y42+$Z42),AH$1&lt;=($Y42+$Z42*2)),-1*PMT(VLOOKUP($P42,'9 - Finance Strategy Parameters'!$B$3:$C$6,2)/12,$Z42*12,$M42*(1+$Z$1)^($Z42*2)),IF(AND($G42=1,AH$1&gt;($Y42+$Z42*2),AH$1&lt;=($Y42+$Z42*3)),-1*PMT(VLOOKUP($P42,'9 - Finance Strategy Parameters'!$B$3:$C$6,2)/12,$Z42*12,$M42*(1+$Z$1)^($Z42*3)),"FAILURE"))))))))))</f>
        <v>15358.126999999999</v>
      </c>
      <c r="AI42" s="159">
        <f>IF($F42=1,0,IF(AND($H42=1,AI$1&lt;=$Y42),$V42,IF(AND($H42=1,AI$1&gt;$Y42,AI$1&lt;=$Y42+$Z42),($T42*(1+$Z$1)^$Z42)/$Z42,IF(AND($H42=1,AI$1&gt;($Y42+$Z42),AI$1&lt;=($Y42+$Z42*2)),($T42*(1+$Z$1)^($Z42*2))/$Z42,IF(AND($H42=1,AI$1&gt;($Y42+$Z42*2),AI$1&lt;=($Y42+$Z42*3)),($T42*(1+$Z$1)^($Z42*3))/$Z42,IF(AND($H42=1,AI$1&gt;($Y42+$Z42*3),AI$1&lt;=($Y42+$Z42*4)),($T42*(1+$Z$1)^($Z42*4))/$Z42,IF(AND($G42=1,AI$1&lt;=$N42),0,IF(AND($G42=1,AI$1&gt;$N42,AI$1&lt;=($Y42+$Z42)),-1*PMT(VLOOKUP($P42,'9 - Finance Strategy Parameters'!$B$3:$C$6,2)/12,$Z42*12,$M42),IF(AND($G42=1,AI$1&gt;($Y42+$Z42),AI$1&lt;=($Y42+$Z42*2)),-1*PMT(VLOOKUP($P42,'9 - Finance Strategy Parameters'!$B$3:$C$6,2)/12,$Z42*12,$M42*(1+$Z$1)^($Z42*2)),IF(AND($G42=1,AI$1&gt;($Y42+$Z42*2),AI$1&lt;=($Y42+$Z42*3)),-1*PMT(VLOOKUP($P42,'9 - Finance Strategy Parameters'!$B$3:$C$6,2)/12,$Z42*12,$M42*(1+$Z$1)^($Z42*3)),"FAILURE"))))))))))</f>
        <v>15358.126999999999</v>
      </c>
      <c r="AJ42" s="159">
        <f>IF($F42=1,0,IF(AND($H42=1,AJ$1&lt;=$Y42),$V42,IF(AND($H42=1,AJ$1&gt;$Y42,AJ$1&lt;=$Y42+$Z42),($T42*(1+$Z$1)^$Z42)/$Z42,IF(AND($H42=1,AJ$1&gt;($Y42+$Z42),AJ$1&lt;=($Y42+$Z42*2)),($T42*(1+$Z$1)^($Z42*2))/$Z42,IF(AND($H42=1,AJ$1&gt;($Y42+$Z42*2),AJ$1&lt;=($Y42+$Z42*3)),($T42*(1+$Z$1)^($Z42*3))/$Z42,IF(AND($H42=1,AJ$1&gt;($Y42+$Z42*3),AJ$1&lt;=($Y42+$Z42*4)),($T42*(1+$Z$1)^($Z42*4))/$Z42,IF(AND($G42=1,AJ$1&lt;=$N42),0,IF(AND($G42=1,AJ$1&gt;$N42,AJ$1&lt;=($Y42+$Z42)),-1*PMT(VLOOKUP($P42,'9 - Finance Strategy Parameters'!$B$3:$C$6,2)/12,$Z42*12,$M42),IF(AND($G42=1,AJ$1&gt;($Y42+$Z42),AJ$1&lt;=($Y42+$Z42*2)),-1*PMT(VLOOKUP($P42,'9 - Finance Strategy Parameters'!$B$3:$C$6,2)/12,$Z42*12,$M42*(1+$Z$1)^($Z42*2)),IF(AND($G42=1,AJ$1&gt;($Y42+$Z42*2),AJ$1&lt;=($Y42+$Z42*3)),-1*PMT(VLOOKUP($P42,'9 - Finance Strategy Parameters'!$B$3:$C$6,2)/12,$Z42*12,$M42*(1+$Z$1)^($Z42*3)),"FAILURE"))))))))))</f>
        <v>15358.126999999999</v>
      </c>
      <c r="AK42" s="159">
        <f>IF($F42=1,0,IF(AND($H42=1,AK$1&lt;=$Y42),$V42,IF(AND($H42=1,AK$1&gt;$Y42,AK$1&lt;=$Y42+$Z42),($T42*(1+$Z$1)^$Z42)/$Z42,IF(AND($H42=1,AK$1&gt;($Y42+$Z42),AK$1&lt;=($Y42+$Z42*2)),($T42*(1+$Z$1)^($Z42*2))/$Z42,IF(AND($H42=1,AK$1&gt;($Y42+$Z42*2),AK$1&lt;=($Y42+$Z42*3)),($T42*(1+$Z$1)^($Z42*3))/$Z42,IF(AND($H42=1,AK$1&gt;($Y42+$Z42*3),AK$1&lt;=($Y42+$Z42*4)),($T42*(1+$Z$1)^($Z42*4))/$Z42,IF(AND($G42=1,AK$1&lt;=$N42),0,IF(AND($G42=1,AK$1&gt;$N42,AK$1&lt;=($Y42+$Z42)),-1*PMT(VLOOKUP($P42,'9 - Finance Strategy Parameters'!$B$3:$C$6,2)/12,$Z42*12,$M42),IF(AND($G42=1,AK$1&gt;($Y42+$Z42),AK$1&lt;=($Y42+$Z42*2)),-1*PMT(VLOOKUP($P42,'9 - Finance Strategy Parameters'!$B$3:$C$6,2)/12,$Z42*12,$M42*(1+$Z$1)^($Z42*2)),IF(AND($G42=1,AK$1&gt;($Y42+$Z42*2),AK$1&lt;=($Y42+$Z42*3)),-1*PMT(VLOOKUP($P42,'9 - Finance Strategy Parameters'!$B$3:$C$6,2)/12,$Z42*12,$M42*(1+$Z$1)^($Z42*3)),"FAILURE"))))))))))</f>
        <v>15358.126999999999</v>
      </c>
      <c r="AL42" s="159">
        <f>IF($F42=1,0,IF(AND($H42=1,AL$1&lt;=$Y42),$V42,IF(AND($H42=1,AL$1&gt;$Y42,AL$1&lt;=$Y42+$Z42),($T42*(1+$Z$1)^$Z42)/$Z42,IF(AND($H42=1,AL$1&gt;($Y42+$Z42),AL$1&lt;=($Y42+$Z42*2)),($T42*(1+$Z$1)^($Z42*2))/$Z42,IF(AND($H42=1,AL$1&gt;($Y42+$Z42*2),AL$1&lt;=($Y42+$Z42*3)),($T42*(1+$Z$1)^($Z42*3))/$Z42,IF(AND($H42=1,AL$1&gt;($Y42+$Z42*3),AL$1&lt;=($Y42+$Z42*4)),($T42*(1+$Z$1)^($Z42*4))/$Z42,IF(AND($G42=1,AL$1&lt;=$N42),0,IF(AND($G42=1,AL$1&gt;$N42,AL$1&lt;=($Y42+$Z42)),-1*PMT(VLOOKUP($P42,'9 - Finance Strategy Parameters'!$B$3:$C$6,2)/12,$Z42*12,$M42),IF(AND($G42=1,AL$1&gt;($Y42+$Z42),AL$1&lt;=($Y42+$Z42*2)),-1*PMT(VLOOKUP($P42,'9 - Finance Strategy Parameters'!$B$3:$C$6,2)/12,$Z42*12,$M42*(1+$Z$1)^($Z42*2)),IF(AND($G42=1,AL$1&gt;($Y42+$Z42*2),AL$1&lt;=($Y42+$Z42*3)),-1*PMT(VLOOKUP($P42,'9 - Finance Strategy Parameters'!$B$3:$C$6,2)/12,$Z42*12,$M42*(1+$Z$1)^($Z42*3)),"FAILURE"))))))))))</f>
        <v>7679.0634999999993</v>
      </c>
      <c r="AM42" s="159">
        <f>IF($F42=1,0,IF(AND($H42=1,AM$1&lt;=$Y42),$V42,IF(AND($H42=1,AM$1&gt;$Y42,AM$1&lt;=$Y42+$Z42),($T42*(1+$Z$1)^$Z42)/$Z42,IF(AND($H42=1,AM$1&gt;($Y42+$Z42),AM$1&lt;=($Y42+$Z42*2)),($T42*(1+$Z$1)^($Z42*2))/$Z42,IF(AND($H42=1,AM$1&gt;($Y42+$Z42*2),AM$1&lt;=($Y42+$Z42*3)),($T42*(1+$Z$1)^($Z42*3))/$Z42,IF(AND($H42=1,AM$1&gt;($Y42+$Z42*3),AM$1&lt;=($Y42+$Z42*4)),($T42*(1+$Z$1)^($Z42*4))/$Z42,IF(AND($G42=1,AM$1&lt;=$N42),0,IF(AND($G42=1,AM$1&gt;$N42,AM$1&lt;=($Y42+$Z42)),-1*PMT(VLOOKUP($P42,'9 - Finance Strategy Parameters'!$B$3:$C$6,2)/12,$Z42*12,$M42),IF(AND($G42=1,AM$1&gt;($Y42+$Z42),AM$1&lt;=($Y42+$Z42*2)),-1*PMT(VLOOKUP($P42,'9 - Finance Strategy Parameters'!$B$3:$C$6,2)/12,$Z42*12,$M42*(1+$Z$1)^($Z42*2)),IF(AND($G42=1,AM$1&gt;($Y42+$Z42*2),AM$1&lt;=($Y42+$Z42*3)),-1*PMT(VLOOKUP($P42,'9 - Finance Strategy Parameters'!$B$3:$C$6,2)/12,$Z42*12,$M42*(1+$Z$1)^($Z42*3)),"FAILURE"))))))))))</f>
        <v>7679.0634999999993</v>
      </c>
      <c r="AN42" s="159">
        <f>IF($F42=1,0,IF(AND($H42=1,AN$1&lt;=$Y42),$V42,IF(AND($H42=1,AN$1&gt;$Y42,AN$1&lt;=$Y42+$Z42),($T42*(1+$Z$1)^$Z42)/$Z42,IF(AND($H42=1,AN$1&gt;($Y42+$Z42),AN$1&lt;=($Y42+$Z42*2)),($T42*(1+$Z$1)^($Z42*2))/$Z42,IF(AND($H42=1,AN$1&gt;($Y42+$Z42*2),AN$1&lt;=($Y42+$Z42*3)),($T42*(1+$Z$1)^($Z42*3))/$Z42,IF(AND($H42=1,AN$1&gt;($Y42+$Z42*3),AN$1&lt;=($Y42+$Z42*4)),($T42*(1+$Z$1)^($Z42*4))/$Z42,IF(AND($G42=1,AN$1&lt;=$N42),0,IF(AND($G42=1,AN$1&gt;$N42,AN$1&lt;=($Y42+$Z42)),-1*PMT(VLOOKUP($P42,'9 - Finance Strategy Parameters'!$B$3:$C$6,2)/12,$Z42*12,$M42),IF(AND($G42=1,AN$1&gt;($Y42+$Z42),AN$1&lt;=($Y42+$Z42*2)),-1*PMT(VLOOKUP($P42,'9 - Finance Strategy Parameters'!$B$3:$C$6,2)/12,$Z42*12,$M42*(1+$Z$1)^($Z42*2)),IF(AND($G42=1,AN$1&gt;($Y42+$Z42*2),AN$1&lt;=($Y42+$Z42*3)),-1*PMT(VLOOKUP($P42,'9 - Finance Strategy Parameters'!$B$3:$C$6,2)/12,$Z42*12,$M42*(1+$Z$1)^($Z42*3)),"FAILURE"))))))))))</f>
        <v>7679.0634999999993</v>
      </c>
      <c r="AO42" s="159">
        <f>IF($F42=1,0,IF(AND($H42=1,AO$1&lt;=$Y42),$V42,IF(AND($H42=1,AO$1&gt;$Y42,AO$1&lt;=$Y42+$Z42),($T42*(1+$Z$1)^$Z42)/$Z42,IF(AND($H42=1,AO$1&gt;($Y42+$Z42),AO$1&lt;=($Y42+$Z42*2)),($T42*(1+$Z$1)^($Z42*2))/$Z42,IF(AND($H42=1,AO$1&gt;($Y42+$Z42*2),AO$1&lt;=($Y42+$Z42*3)),($T42*(1+$Z$1)^($Z42*3))/$Z42,IF(AND($H42=1,AO$1&gt;($Y42+$Z42*3),AO$1&lt;=($Y42+$Z42*4)),($T42*(1+$Z$1)^($Z42*4))/$Z42,IF(AND($G42=1,AO$1&lt;=$N42),0,IF(AND($G42=1,AO$1&gt;$N42,AO$1&lt;=($Y42+$Z42)),-1*PMT(VLOOKUP($P42,'9 - Finance Strategy Parameters'!$B$3:$C$6,2)/12,$Z42*12,$M42),IF(AND($G42=1,AO$1&gt;($Y42+$Z42),AO$1&lt;=($Y42+$Z42*2)),-1*PMT(VLOOKUP($P42,'9 - Finance Strategy Parameters'!$B$3:$C$6,2)/12,$Z42*12,$M42*(1+$Z$1)^($Z42*2)),IF(AND($G42=1,AO$1&gt;($Y42+$Z42*2),AO$1&lt;=($Y42+$Z42*3)),-1*PMT(VLOOKUP($P42,'9 - Finance Strategy Parameters'!$B$3:$C$6,2)/12,$Z42*12,$M42*(1+$Z$1)^($Z42*3)),"FAILURE"))))))))))</f>
        <v>7679.0634999999993</v>
      </c>
      <c r="AP42" s="159">
        <f>IF($F42=1,0,IF(AND($H42=1,AP$1&lt;=$Y42),$V42,IF(AND($H42=1,AP$1&gt;$Y42,AP$1&lt;=$Y42+$Z42),($T42*(1+$Z$1)^$Z42)/$Z42,IF(AND($H42=1,AP$1&gt;($Y42+$Z42),AP$1&lt;=($Y42+$Z42*2)),($T42*(1+$Z$1)^($Z42*2))/$Z42,IF(AND($H42=1,AP$1&gt;($Y42+$Z42*2),AP$1&lt;=($Y42+$Z42*3)),($T42*(1+$Z$1)^($Z42*3))/$Z42,IF(AND($H42=1,AP$1&gt;($Y42+$Z42*3),AP$1&lt;=($Y42+$Z42*4)),($T42*(1+$Z$1)^($Z42*4))/$Z42,IF(AND($G42=1,AP$1&lt;=$N42),0,IF(AND($G42=1,AP$1&gt;$N42,AP$1&lt;=($Y42+$Z42)),-1*PMT(VLOOKUP($P42,'9 - Finance Strategy Parameters'!$B$3:$C$6,2)/12,$Z42*12,$M42),IF(AND($G42=1,AP$1&gt;($Y42+$Z42),AP$1&lt;=($Y42+$Z42*2)),-1*PMT(VLOOKUP($P42,'9 - Finance Strategy Parameters'!$B$3:$C$6,2)/12,$Z42*12,$M42*(1+$Z$1)^($Z42*2)),IF(AND($G42=1,AP$1&gt;($Y42+$Z42*2),AP$1&lt;=($Y42+$Z42*3)),-1*PMT(VLOOKUP($P42,'9 - Finance Strategy Parameters'!$B$3:$C$6,2)/12,$Z42*12,$M42*(1+$Z$1)^($Z42*3)),"FAILURE"))))))))))</f>
        <v>7679.0634999999993</v>
      </c>
      <c r="AQ42" s="159">
        <f>IF($F42=1,0,IF(AND($H42=1,AQ$1&lt;=$Y42),$V42,IF(AND($H42=1,AQ$1&gt;$Y42,AQ$1&lt;=$Y42+$Z42),($T42*(1+$Z$1)^$Z42)/$Z42,IF(AND($H42=1,AQ$1&gt;($Y42+$Z42),AQ$1&lt;=($Y42+$Z42*2)),($T42*(1+$Z$1)^($Z42*2))/$Z42,IF(AND($H42=1,AQ$1&gt;($Y42+$Z42*2),AQ$1&lt;=($Y42+$Z42*3)),($T42*(1+$Z$1)^($Z42*3))/$Z42,IF(AND($H42=1,AQ$1&gt;($Y42+$Z42*3),AQ$1&lt;=($Y42+$Z42*4)),($T42*(1+$Z$1)^($Z42*4))/$Z42,IF(AND($G42=1,AQ$1&lt;=$N42),0,IF(AND($G42=1,AQ$1&gt;$N42,AQ$1&lt;=($Y42+$Z42)),-1*PMT(VLOOKUP($P42,'9 - Finance Strategy Parameters'!$B$3:$C$6,2)/12,$Z42*12,$M42),IF(AND($G42=1,AQ$1&gt;($Y42+$Z42),AQ$1&lt;=($Y42+$Z42*2)),-1*PMT(VLOOKUP($P42,'9 - Finance Strategy Parameters'!$B$3:$C$6,2)/12,$Z42*12,$M42*(1+$Z$1)^($Z42*2)),IF(AND($G42=1,AQ$1&gt;($Y42+$Z42*2),AQ$1&lt;=($Y42+$Z42*3)),-1*PMT(VLOOKUP($P42,'9 - Finance Strategy Parameters'!$B$3:$C$6,2)/12,$Z42*12,$M42*(1+$Z$1)^($Z42*3)),"FAILURE"))))))))))</f>
        <v>7679.0634999999993</v>
      </c>
      <c r="AR42" s="159">
        <f>IF($F42=1,0,IF(AND($H42=1,AR$1&lt;=$Y42),$V42,IF(AND($H42=1,AR$1&gt;$Y42,AR$1&lt;=$Y42+$Z42),($T42*(1+$Z$1)^$Z42)/$Z42,IF(AND($H42=1,AR$1&gt;($Y42+$Z42),AR$1&lt;=($Y42+$Z42*2)),($T42*(1+$Z$1)^($Z42*2))/$Z42,IF(AND($H42=1,AR$1&gt;($Y42+$Z42*2),AR$1&lt;=($Y42+$Z42*3)),($T42*(1+$Z$1)^($Z42*3))/$Z42,IF(AND($H42=1,AR$1&gt;($Y42+$Z42*3),AR$1&lt;=($Y42+$Z42*4)),($T42*(1+$Z$1)^($Z42*4))/$Z42,IF(AND($G42=1,AR$1&lt;=$N42),0,IF(AND($G42=1,AR$1&gt;$N42,AR$1&lt;=($Y42+$Z42)),-1*PMT(VLOOKUP($P42,'9 - Finance Strategy Parameters'!$B$3:$C$6,2)/12,$Z42*12,$M42),IF(AND($G42=1,AR$1&gt;($Y42+$Z42),AR$1&lt;=($Y42+$Z42*2)),-1*PMT(VLOOKUP($P42,'9 - Finance Strategy Parameters'!$B$3:$C$6,2)/12,$Z42*12,$M42*(1+$Z$1)^($Z42*2)),IF(AND($G42=1,AR$1&gt;($Y42+$Z42*2),AR$1&lt;=($Y42+$Z42*3)),-1*PMT(VLOOKUP($P42,'9 - Finance Strategy Parameters'!$B$3:$C$6,2)/12,$Z42*12,$M42*(1+$Z$1)^($Z42*3)),"FAILURE"))))))))))</f>
        <v>7679.0634999999993</v>
      </c>
      <c r="AS42" s="159">
        <f>IF($F42=1,0,IF(AND($H42=1,AS$1&lt;=$Y42),$V42,IF(AND($H42=1,AS$1&gt;$Y42,AS$1&lt;=$Y42+$Z42),($T42*(1+$Z$1)^$Z42)/$Z42,IF(AND($H42=1,AS$1&gt;($Y42+$Z42),AS$1&lt;=($Y42+$Z42*2)),($T42*(1+$Z$1)^($Z42*2))/$Z42,IF(AND($H42=1,AS$1&gt;($Y42+$Z42*2),AS$1&lt;=($Y42+$Z42*3)),($T42*(1+$Z$1)^($Z42*3))/$Z42,IF(AND($H42=1,AS$1&gt;($Y42+$Z42*3),AS$1&lt;=($Y42+$Z42*4)),($T42*(1+$Z$1)^($Z42*4))/$Z42,IF(AND($G42=1,AS$1&lt;=$N42),0,IF(AND($G42=1,AS$1&gt;$N42,AS$1&lt;=($Y42+$Z42)),-1*PMT(VLOOKUP($P42,'9 - Finance Strategy Parameters'!$B$3:$C$6,2)/12,$Z42*12,$M42),IF(AND($G42=1,AS$1&gt;($Y42+$Z42),AS$1&lt;=($Y42+$Z42*2)),-1*PMT(VLOOKUP($P42,'9 - Finance Strategy Parameters'!$B$3:$C$6,2)/12,$Z42*12,$M42*(1+$Z$1)^($Z42*2)),IF(AND($G42=1,AS$1&gt;($Y42+$Z42*2),AS$1&lt;=($Y42+$Z42*3)),-1*PMT(VLOOKUP($P42,'9 - Finance Strategy Parameters'!$B$3:$C$6,2)/12,$Z42*12,$M42*(1+$Z$1)^($Z42*3)),"FAILURE"))))))))))</f>
        <v>7679.0634999999993</v>
      </c>
      <c r="AT42" s="159">
        <f>IF($F42=1,0,IF(AND($H42=1,AT$1&lt;=$Y42),$V42,IF(AND($H42=1,AT$1&gt;$Y42,AT$1&lt;=$Y42+$Z42),($T42*(1+$Z$1)^$Z42)/$Z42,IF(AND($H42=1,AT$1&gt;($Y42+$Z42),AT$1&lt;=($Y42+$Z42*2)),($T42*(1+$Z$1)^($Z42*2))/$Z42,IF(AND($H42=1,AT$1&gt;($Y42+$Z42*2),AT$1&lt;=($Y42+$Z42*3)),($T42*(1+$Z$1)^($Z42*3))/$Z42,IF(AND($H42=1,AT$1&gt;($Y42+$Z42*3),AT$1&lt;=($Y42+$Z42*4)),($T42*(1+$Z$1)^($Z42*4))/$Z42,IF(AND($G42=1,AT$1&lt;=$N42),0,IF(AND($G42=1,AT$1&gt;$N42,AT$1&lt;=($Y42+$Z42)),-1*PMT(VLOOKUP($P42,'9 - Finance Strategy Parameters'!$B$3:$C$6,2)/12,$Z42*12,$M42),IF(AND($G42=1,AT$1&gt;($Y42+$Z42),AT$1&lt;=($Y42+$Z42*2)),-1*PMT(VLOOKUP($P42,'9 - Finance Strategy Parameters'!$B$3:$C$6,2)/12,$Z42*12,$M42*(1+$Z$1)^($Z42*2)),IF(AND($G42=1,AT$1&gt;($Y42+$Z42*2),AT$1&lt;=($Y42+$Z42*3)),-1*PMT(VLOOKUP($P42,'9 - Finance Strategy Parameters'!$B$3:$C$6,2)/12,$Z42*12,$M42*(1+$Z$1)^($Z42*3)),"FAILURE"))))))))))</f>
        <v>7679.0634999999993</v>
      </c>
      <c r="AU42" s="159">
        <f>IF($F42=1,0,IF(AND($H42=1,AU$1&lt;=$Y42),$V42,IF(AND($H42=1,AU$1&gt;$Y42,AU$1&lt;=$Y42+$Z42),($T42*(1+$Z$1)^$Z42)/$Z42,IF(AND($H42=1,AU$1&gt;($Y42+$Z42),AU$1&lt;=($Y42+$Z42*2)),($T42*(1+$Z$1)^($Z42*2))/$Z42,IF(AND($H42=1,AU$1&gt;($Y42+$Z42*2),AU$1&lt;=($Y42+$Z42*3)),($T42*(1+$Z$1)^($Z42*3))/$Z42,IF(AND($H42=1,AU$1&gt;($Y42+$Z42*3),AU$1&lt;=($Y42+$Z42*4)),($T42*(1+$Z$1)^($Z42*4))/$Z42,IF(AND($G42=1,AU$1&lt;=$N42),0,IF(AND($G42=1,AU$1&gt;$N42,AU$1&lt;=($Y42+$Z42)),-1*PMT(VLOOKUP($P42,'9 - Finance Strategy Parameters'!$B$3:$C$6,2)/12,$Z42*12,$M42),IF(AND($G42=1,AU$1&gt;($Y42+$Z42),AU$1&lt;=($Y42+$Z42*2)),-1*PMT(VLOOKUP($P42,'9 - Finance Strategy Parameters'!$B$3:$C$6,2)/12,$Z42*12,$M42*(1+$Z$1)^($Z42*2)),IF(AND($G42=1,AU$1&gt;($Y42+$Z42*2),AU$1&lt;=($Y42+$Z42*3)),-1*PMT(VLOOKUP($P42,'9 - Finance Strategy Parameters'!$B$3:$C$6,2)/12,$Z42*12,$M42*(1+$Z$1)^($Z42*3)),"FAILURE"))))))))))</f>
        <v>7679.0634999999993</v>
      </c>
      <c r="AV42" s="159">
        <f>IF($F42=1,0,IF(AND($H42=1,AV$1&lt;=$Y42),$V42,IF(AND($H42=1,AV$1&gt;$Y42,AV$1&lt;=$Y42+$Z42),($T42*(1+$Z$1)^$Z42)/$Z42,IF(AND($H42=1,AV$1&gt;($Y42+$Z42),AV$1&lt;=($Y42+$Z42*2)),($T42*(1+$Z$1)^($Z42*2))/$Z42,IF(AND($H42=1,AV$1&gt;($Y42+$Z42*2),AV$1&lt;=($Y42+$Z42*3)),($T42*(1+$Z$1)^($Z42*3))/$Z42,IF(AND($H42=1,AV$1&gt;($Y42+$Z42*3),AV$1&lt;=($Y42+$Z42*4)),($T42*(1+$Z$1)^($Z42*4))/$Z42,IF(AND($G42=1,AV$1&lt;=$N42),0,IF(AND($G42=1,AV$1&gt;$N42,AV$1&lt;=($Y42+$Z42)),-1*PMT(VLOOKUP($P42,'9 - Finance Strategy Parameters'!$B$3:$C$6,2)/12,$Z42*12,$M42),IF(AND($G42=1,AV$1&gt;($Y42+$Z42),AV$1&lt;=($Y42+$Z42*2)),-1*PMT(VLOOKUP($P42,'9 - Finance Strategy Parameters'!$B$3:$C$6,2)/12,$Z42*12,$M42*(1+$Z$1)^($Z42*2)),IF(AND($G42=1,AV$1&gt;($Y42+$Z42*2),AV$1&lt;=($Y42+$Z42*3)),-1*PMT(VLOOKUP($P42,'9 - Finance Strategy Parameters'!$B$3:$C$6,2)/12,$Z42*12,$M42*(1+$Z$1)^($Z42*3)),"FAILURE"))))))))))</f>
        <v>7679.0634999999993</v>
      </c>
      <c r="AW42" s="159">
        <f>IF($F42=1,0,IF(AND($H42=1,AW$1&lt;=$Y42),$V42,IF(AND($H42=1,AW$1&gt;$Y42,AW$1&lt;=$Y42+$Z42),($T42*(1+$Z$1)^$Z42)/$Z42,IF(AND($H42=1,AW$1&gt;($Y42+$Z42),AW$1&lt;=($Y42+$Z42*2)),($T42*(1+$Z$1)^($Z42*2))/$Z42,IF(AND($H42=1,AW$1&gt;($Y42+$Z42*2),AW$1&lt;=($Y42+$Z42*3)),($T42*(1+$Z$1)^($Z42*3))/$Z42,IF(AND($H42=1,AW$1&gt;($Y42+$Z42*3),AW$1&lt;=($Y42+$Z42*4)),($T42*(1+$Z$1)^($Z42*4))/$Z42,IF(AND($G42=1,AW$1&lt;=$N42),0,IF(AND($G42=1,AW$1&gt;$N42,AW$1&lt;=($Y42+$Z42)),-1*PMT(VLOOKUP($P42,'9 - Finance Strategy Parameters'!$B$3:$C$6,2)/12,$Z42*12,$M42),IF(AND($G42=1,AW$1&gt;($Y42+$Z42),AW$1&lt;=($Y42+$Z42*2)),-1*PMT(VLOOKUP($P42,'9 - Finance Strategy Parameters'!$B$3:$C$6,2)/12,$Z42*12,$M42*(1+$Z$1)^($Z42*2)),IF(AND($G42=1,AW$1&gt;($Y42+$Z42*2),AW$1&lt;=($Y42+$Z42*3)),-1*PMT(VLOOKUP($P42,'9 - Finance Strategy Parameters'!$B$3:$C$6,2)/12,$Z42*12,$M42*(1+$Z$1)^($Z42*3)),"FAILURE"))))))))))</f>
        <v>7679.0634999999993</v>
      </c>
      <c r="AX42" s="159">
        <f>IF($F42=1,0,IF(AND($H42=1,AX$1&lt;=$Y42),$V42,IF(AND($H42=1,AX$1&gt;$Y42,AX$1&lt;=$Y42+$Z42),($T42*(1+$Z$1)^$Z42)/$Z42,IF(AND($H42=1,AX$1&gt;($Y42+$Z42),AX$1&lt;=($Y42+$Z42*2)),($T42*(1+$Z$1)^($Z42*2))/$Z42,IF(AND($H42=1,AX$1&gt;($Y42+$Z42*2),AX$1&lt;=($Y42+$Z42*3)),($T42*(1+$Z$1)^($Z42*3))/$Z42,IF(AND($H42=1,AX$1&gt;($Y42+$Z42*3),AX$1&lt;=($Y42+$Z42*4)),($T42*(1+$Z$1)^($Z42*4))/$Z42,IF(AND($G42=1,AX$1&lt;=$N42),0,IF(AND($G42=1,AX$1&gt;$N42,AX$1&lt;=($Y42+$Z42)),-1*PMT(VLOOKUP($P42,'9 - Finance Strategy Parameters'!$B$3:$C$6,2)/12,$Z42*12,$M42),IF(AND($G42=1,AX$1&gt;($Y42+$Z42),AX$1&lt;=($Y42+$Z42*2)),-1*PMT(VLOOKUP($P42,'9 - Finance Strategy Parameters'!$B$3:$C$6,2)/12,$Z42*12,$M42*(1+$Z$1)^($Z42*2)),IF(AND($G42=1,AX$1&gt;($Y42+$Z42*2),AX$1&lt;=($Y42+$Z42*3)),-1*PMT(VLOOKUP($P42,'9 - Finance Strategy Parameters'!$B$3:$C$6,2)/12,$Z42*12,$M42*(1+$Z$1)^($Z42*3)),"FAILURE"))))))))))</f>
        <v>7679.0634999999993</v>
      </c>
      <c r="AY42" s="159">
        <f>IF($F42=1,0,IF(AND($H42=1,AY$1&lt;=$Y42),$V42,IF(AND($H42=1,AY$1&gt;$Y42,AY$1&lt;=$Y42+$Z42),($T42*(1+$Z$1)^$Z42)/$Z42,IF(AND($H42=1,AY$1&gt;($Y42+$Z42),AY$1&lt;=($Y42+$Z42*2)),($T42*(1+$Z$1)^($Z42*2))/$Z42,IF(AND($H42=1,AY$1&gt;($Y42+$Z42*2),AY$1&lt;=($Y42+$Z42*3)),($T42*(1+$Z$1)^($Z42*3))/$Z42,IF(AND($H42=1,AY$1&gt;($Y42+$Z42*3),AY$1&lt;=($Y42+$Z42*4)),($T42*(1+$Z$1)^($Z42*4))/$Z42,IF(AND($G42=1,AY$1&lt;=$N42),0,IF(AND($G42=1,AY$1&gt;$N42,AY$1&lt;=($Y42+$Z42)),-1*PMT(VLOOKUP($P42,'9 - Finance Strategy Parameters'!$B$3:$C$6,2)/12,$Z42*12,$M42),IF(AND($G42=1,AY$1&gt;($Y42+$Z42),AY$1&lt;=($Y42+$Z42*2)),-1*PMT(VLOOKUP($P42,'9 - Finance Strategy Parameters'!$B$3:$C$6,2)/12,$Z42*12,$M42*(1+$Z$1)^($Z42*2)),IF(AND($G42=1,AY$1&gt;($Y42+$Z42*2),AY$1&lt;=($Y42+$Z42*3)),-1*PMT(VLOOKUP($P42,'9 - Finance Strategy Parameters'!$B$3:$C$6,2)/12,$Z42*12,$M42*(1+$Z$1)^($Z42*3)),"FAILURE"))))))))))</f>
        <v>7679.0634999999993</v>
      </c>
      <c r="AZ42" s="159">
        <f>IF($F42=1,0,IF(AND($H42=1,AZ$1&lt;=$Y42),$V42,IF(AND($H42=1,AZ$1&gt;$Y42,AZ$1&lt;=$Y42+$Z42),($T42*(1+$Z$1)^$Z42)/$Z42,IF(AND($H42=1,AZ$1&gt;($Y42+$Z42),AZ$1&lt;=($Y42+$Z42*2)),($T42*(1+$Z$1)^($Z42*2))/$Z42,IF(AND($H42=1,AZ$1&gt;($Y42+$Z42*2),AZ$1&lt;=($Y42+$Z42*3)),($T42*(1+$Z$1)^($Z42*3))/$Z42,IF(AND($H42=1,AZ$1&gt;($Y42+$Z42*3),AZ$1&lt;=($Y42+$Z42*4)),($T42*(1+$Z$1)^($Z42*4))/$Z42,IF(AND($G42=1,AZ$1&lt;=$N42),0,IF(AND($G42=1,AZ$1&gt;$N42,AZ$1&lt;=($Y42+$Z42)),-1*PMT(VLOOKUP($P42,'9 - Finance Strategy Parameters'!$B$3:$C$6,2)/12,$Z42*12,$M42),IF(AND($G42=1,AZ$1&gt;($Y42+$Z42),AZ$1&lt;=($Y42+$Z42*2)),-1*PMT(VLOOKUP($P42,'9 - Finance Strategy Parameters'!$B$3:$C$6,2)/12,$Z42*12,$M42*(1+$Z$1)^($Z42*2)),IF(AND($G42=1,AZ$1&gt;($Y42+$Z42*2),AZ$1&lt;=($Y42+$Z42*3)),-1*PMT(VLOOKUP($P42,'9 - Finance Strategy Parameters'!$B$3:$C$6,2)/12,$Z42*12,$M42*(1+$Z$1)^($Z42*3)),"FAILURE"))))))))))</f>
        <v>7679.0634999999993</v>
      </c>
      <c r="BA42" s="159">
        <f>IF($F42=1,0,IF(AND($H42=1,BA$1&lt;=$Y42),$V42,IF(AND($H42=1,BA$1&gt;$Y42,BA$1&lt;=$Y42+$Z42),($T42*(1+$Z$1)^$Z42)/$Z42,IF(AND($H42=1,BA$1&gt;($Y42+$Z42),BA$1&lt;=($Y42+$Z42*2)),($T42*(1+$Z$1)^($Z42*2))/$Z42,IF(AND($H42=1,BA$1&gt;($Y42+$Z42*2),BA$1&lt;=($Y42+$Z42*3)),($T42*(1+$Z$1)^($Z42*3))/$Z42,IF(AND($H42=1,BA$1&gt;($Y42+$Z42*3),BA$1&lt;=($Y42+$Z42*4)),($T42*(1+$Z$1)^($Z42*4))/$Z42,IF(AND($G42=1,BA$1&lt;=$N42),0,IF(AND($G42=1,BA$1&gt;$N42,BA$1&lt;=($Y42+$Z42)),-1*PMT(VLOOKUP($P42,'9 - Finance Strategy Parameters'!$B$3:$C$6,2)/12,$Z42*12,$M42),IF(AND($G42=1,BA$1&gt;($Y42+$Z42),BA$1&lt;=($Y42+$Z42*2)),-1*PMT(VLOOKUP($P42,'9 - Finance Strategy Parameters'!$B$3:$C$6,2)/12,$Z42*12,$M42*(1+$Z$1)^($Z42*2)),IF(AND($G42=1,BA$1&gt;($Y42+$Z42*2),BA$1&lt;=($Y42+$Z42*3)),-1*PMT(VLOOKUP($P42,'9 - Finance Strategy Parameters'!$B$3:$C$6,2)/12,$Z42*12,$M42*(1+$Z$1)^($Z42*3)),"FAILURE"))))))))))</f>
        <v>7679.0634999999993</v>
      </c>
      <c r="BB42" s="159">
        <f>IF($F42=1,0,IF(AND($H42=1,BB$1&lt;=$Y42),$V42,IF(AND($H42=1,BB$1&gt;$Y42,BB$1&lt;=$Y42+$Z42),($T42*(1+$Z$1)^$Z42)/$Z42,IF(AND($H42=1,BB$1&gt;($Y42+$Z42),BB$1&lt;=($Y42+$Z42*2)),($T42*(1+$Z$1)^($Z42*2))/$Z42,IF(AND($H42=1,BB$1&gt;($Y42+$Z42*2),BB$1&lt;=($Y42+$Z42*3)),($T42*(1+$Z$1)^($Z42*3))/$Z42,IF(AND($H42=1,BB$1&gt;($Y42+$Z42*3),BB$1&lt;=($Y42+$Z42*4)),($T42*(1+$Z$1)^($Z42*4))/$Z42,IF(AND($G42=1,BB$1&lt;=$N42),0,IF(AND($G42=1,BB$1&gt;$N42,BB$1&lt;=($Y42+$Z42)),-1*PMT(VLOOKUP($P42,'9 - Finance Strategy Parameters'!$B$3:$C$6,2)/12,$Z42*12,$M42),IF(AND($G42=1,BB$1&gt;($Y42+$Z42),BB$1&lt;=($Y42+$Z42*2)),-1*PMT(VLOOKUP($P42,'9 - Finance Strategy Parameters'!$B$3:$C$6,2)/12,$Z42*12,$M42*(1+$Z$1)^($Z42*2)),IF(AND($G42=1,BB$1&gt;($Y42+$Z42*2),BB$1&lt;=($Y42+$Z42*3)),-1*PMT(VLOOKUP($P42,'9 - Finance Strategy Parameters'!$B$3:$C$6,2)/12,$Z42*12,$M42*(1+$Z$1)^($Z42*3)),"FAILURE"))))))))))</f>
        <v>7679.0634999999993</v>
      </c>
      <c r="BC42" s="159">
        <f>IF($F42=1,0,IF(AND($H42=1,BC$1&lt;=$Y42),$V42,IF(AND($H42=1,BC$1&gt;$Y42,BC$1&lt;=$Y42+$Z42),($T42*(1+$Z$1)^$Z42)/$Z42,IF(AND($H42=1,BC$1&gt;($Y42+$Z42),BC$1&lt;=($Y42+$Z42*2)),($T42*(1+$Z$1)^($Z42*2))/$Z42,IF(AND($H42=1,BC$1&gt;($Y42+$Z42*2),BC$1&lt;=($Y42+$Z42*3)),($T42*(1+$Z$1)^($Z42*3))/$Z42,IF(AND($H42=1,BC$1&gt;($Y42+$Z42*3),BC$1&lt;=($Y42+$Z42*4)),($T42*(1+$Z$1)^($Z42*4))/$Z42,IF(AND($G42=1,BC$1&lt;=$N42),0,IF(AND($G42=1,BC$1&gt;$N42,BC$1&lt;=($Y42+$Z42)),-1*PMT(VLOOKUP($P42,'9 - Finance Strategy Parameters'!$B$3:$C$6,2)/12,$Z42*12,$M42),IF(AND($G42=1,BC$1&gt;($Y42+$Z42),BC$1&lt;=($Y42+$Z42*2)),-1*PMT(VLOOKUP($P42,'9 - Finance Strategy Parameters'!$B$3:$C$6,2)/12,$Z42*12,$M42*(1+$Z$1)^($Z42*2)),IF(AND($G42=1,BC$1&gt;($Y42+$Z42*2),BC$1&lt;=($Y42+$Z42*3)),-1*PMT(VLOOKUP($P42,'9 - Finance Strategy Parameters'!$B$3:$C$6,2)/12,$Z42*12,$M42*(1+$Z$1)^($Z42*3)),"FAILURE"))))))))))</f>
        <v>7679.0634999999993</v>
      </c>
      <c r="BD42" s="159">
        <f>IF($F42=1,0,IF(AND($H42=1,BD$1&lt;=$Y42),$V42,IF(AND($H42=1,BD$1&gt;$Y42,BD$1&lt;=$Y42+$Z42),($T42*(1+$Z$1)^$Z42)/$Z42,IF(AND($H42=1,BD$1&gt;($Y42+$Z42),BD$1&lt;=($Y42+$Z42*2)),($T42*(1+$Z$1)^($Z42*2))/$Z42,IF(AND($H42=1,BD$1&gt;($Y42+$Z42*2),BD$1&lt;=($Y42+$Z42*3)),($T42*(1+$Z$1)^($Z42*3))/$Z42,IF(AND($H42=1,BD$1&gt;($Y42+$Z42*3),BD$1&lt;=($Y42+$Z42*4)),($T42*(1+$Z$1)^($Z42*4))/$Z42,IF(AND($G42=1,BD$1&lt;=$N42),0,IF(AND($G42=1,BD$1&gt;$N42,BD$1&lt;=($Y42+$Z42)),-1*PMT(VLOOKUP($P42,'9 - Finance Strategy Parameters'!$B$3:$C$6,2)/12,$Z42*12,$M42),IF(AND($G42=1,BD$1&gt;($Y42+$Z42),BD$1&lt;=($Y42+$Z42*2)),-1*PMT(VLOOKUP($P42,'9 - Finance Strategy Parameters'!$B$3:$C$6,2)/12,$Z42*12,$M42*(1+$Z$1)^($Z42*2)),IF(AND($G42=1,BD$1&gt;($Y42+$Z42*2),BD$1&lt;=($Y42+$Z42*3)),-1*PMT(VLOOKUP($P42,'9 - Finance Strategy Parameters'!$B$3:$C$6,2)/12,$Z42*12,$M42*(1+$Z$1)^($Z42*3)),"FAILURE"))))))))))</f>
        <v>7679.0634999999993</v>
      </c>
      <c r="BE42" s="159">
        <f>IF($F42=1,0,IF(AND($H42=1,BE$1&lt;=$Y42),$V42,IF(AND($H42=1,BE$1&gt;$Y42,BE$1&lt;=$Y42+$Z42),($T42*(1+$Z$1)^$Z42)/$Z42,IF(AND($H42=1,BE$1&gt;($Y42+$Z42),BE$1&lt;=($Y42+$Z42*2)),($T42*(1+$Z$1)^($Z42*2))/$Z42,IF(AND($H42=1,BE$1&gt;($Y42+$Z42*2),BE$1&lt;=($Y42+$Z42*3)),($T42*(1+$Z$1)^($Z42*3))/$Z42,IF(AND($H42=1,BE$1&gt;($Y42+$Z42*3),BE$1&lt;=($Y42+$Z42*4)),($T42*(1+$Z$1)^($Z42*4))/$Z42,IF(AND($G42=1,BE$1&lt;=$N42),0,IF(AND($G42=1,BE$1&gt;$N42,BE$1&lt;=($Y42+$Z42)),-1*PMT(VLOOKUP($P42,'9 - Finance Strategy Parameters'!$B$3:$C$6,2)/12,$Z42*12,$M42),IF(AND($G42=1,BE$1&gt;($Y42+$Z42),BE$1&lt;=($Y42+$Z42*2)),-1*PMT(VLOOKUP($P42,'9 - Finance Strategy Parameters'!$B$3:$C$6,2)/12,$Z42*12,$M42*(1+$Z$1)^($Z42*2)),IF(AND($G42=1,BE$1&gt;($Y42+$Z42*2),BE$1&lt;=($Y42+$Z42*3)),-1*PMT(VLOOKUP($P42,'9 - Finance Strategy Parameters'!$B$3:$C$6,2)/12,$Z42*12,$M42*(1+$Z$1)^($Z42*3)),"FAILURE"))))))))))</f>
        <v>7679.0634999999993</v>
      </c>
      <c r="BF42" s="159">
        <f>IF($F42=1,0,IF(AND($H42=1,BF$1&lt;=$Y42),$V42,IF(AND($H42=1,BF$1&gt;$Y42,BF$1&lt;=$Y42+$Z42),($T42*(1+$Z$1)^$Z42)/$Z42,IF(AND($H42=1,BF$1&gt;($Y42+$Z42),BF$1&lt;=($Y42+$Z42*2)),($T42*(1+$Z$1)^($Z42*2))/$Z42,IF(AND($H42=1,BF$1&gt;($Y42+$Z42*2),BF$1&lt;=($Y42+$Z42*3)),($T42*(1+$Z$1)^($Z42*3))/$Z42,IF(AND($H42=1,BF$1&gt;($Y42+$Z42*3),BF$1&lt;=($Y42+$Z42*4)),($T42*(1+$Z$1)^($Z42*4))/$Z42,IF(AND($G42=1,BF$1&lt;=$N42),0,IF(AND($G42=1,BF$1&gt;$N42,BF$1&lt;=($Y42+$Z42)),-1*PMT(VLOOKUP($P42,'9 - Finance Strategy Parameters'!$B$3:$C$6,2)/12,$Z42*12,$M42),IF(AND($G42=1,BF$1&gt;($Y42+$Z42),BF$1&lt;=($Y42+$Z42*2)),-1*PMT(VLOOKUP($P42,'9 - Finance Strategy Parameters'!$B$3:$C$6,2)/12,$Z42*12,$M42*(1+$Z$1)^($Z42*2)),IF(AND($G42=1,BF$1&gt;($Y42+$Z42*2),BF$1&lt;=($Y42+$Z42*3)),-1*PMT(VLOOKUP($P42,'9 - Finance Strategy Parameters'!$B$3:$C$6,2)/12,$Z42*12,$M42*(1+$Z$1)^($Z42*3)),"FAILURE"))))))))))</f>
        <v>7679.0634999999993</v>
      </c>
      <c r="BG42" s="159">
        <f>IF($F42=1,0,IF(AND($H42=1,BG$1&lt;=$Y42),$V42,IF(AND($H42=1,BG$1&gt;$Y42,BG$1&lt;=$Y42+$Z42),($T42*(1+$Z$1)^$Z42)/$Z42,IF(AND($H42=1,BG$1&gt;($Y42+$Z42),BG$1&lt;=($Y42+$Z42*2)),($T42*(1+$Z$1)^($Z42*2))/$Z42,IF(AND($H42=1,BG$1&gt;($Y42+$Z42*2),BG$1&lt;=($Y42+$Z42*3)),($T42*(1+$Z$1)^($Z42*3))/$Z42,IF(AND($H42=1,BG$1&gt;($Y42+$Z42*3),BG$1&lt;=($Y42+$Z42*4)),($T42*(1+$Z$1)^($Z42*4))/$Z42,IF(AND($G42=1,BG$1&lt;=$N42),0,IF(AND($G42=1,BG$1&gt;$N42,BG$1&lt;=($Y42+$Z42)),-1*PMT(VLOOKUP($P42,'9 - Finance Strategy Parameters'!$B$3:$C$6,2)/12,$Z42*12,$M42),IF(AND($G42=1,BG$1&gt;($Y42+$Z42),BG$1&lt;=($Y42+$Z42*2)),-1*PMT(VLOOKUP($P42,'9 - Finance Strategy Parameters'!$B$3:$C$6,2)/12,$Z42*12,$M42*(1+$Z$1)^($Z42*2)),IF(AND($G42=1,BG$1&gt;($Y42+$Z42*2),BG$1&lt;=($Y42+$Z42*3)),-1*PMT(VLOOKUP($P42,'9 - Finance Strategy Parameters'!$B$3:$C$6,2)/12,$Z42*12,$M42*(1+$Z$1)^($Z42*3)),"FAILURE"))))))))))</f>
        <v>7679.0634999999993</v>
      </c>
      <c r="BH42" s="159">
        <f>IF($F42=1,0,IF(AND($H42=1,BH$1&lt;=$Y42),$V42,IF(AND($H42=1,BH$1&gt;$Y42,BH$1&lt;=$Y42+$Z42),($T42*(1+$Z$1)^$Z42)/$Z42,IF(AND($H42=1,BH$1&gt;($Y42+$Z42),BH$1&lt;=($Y42+$Z42*2)),($T42*(1+$Z$1)^($Z42*2))/$Z42,IF(AND($H42=1,BH$1&gt;($Y42+$Z42*2),BH$1&lt;=($Y42+$Z42*3)),($T42*(1+$Z$1)^($Z42*3))/$Z42,IF(AND($H42=1,BH$1&gt;($Y42+$Z42*3),BH$1&lt;=($Y42+$Z42*4)),($T42*(1+$Z$1)^($Z42*4))/$Z42,IF(AND($G42=1,BH$1&lt;=$N42),0,IF(AND($G42=1,BH$1&gt;$N42,BH$1&lt;=($Y42+$Z42)),-1*PMT(VLOOKUP($P42,'9 - Finance Strategy Parameters'!$B$3:$C$6,2)/12,$Z42*12,$M42),IF(AND($G42=1,BH$1&gt;($Y42+$Z42),BH$1&lt;=($Y42+$Z42*2)),-1*PMT(VLOOKUP($P42,'9 - Finance Strategy Parameters'!$B$3:$C$6,2)/12,$Z42*12,$M42*(1+$Z$1)^($Z42*2)),IF(AND($G42=1,BH$1&gt;($Y42+$Z42*2),BH$1&lt;=($Y42+$Z42*3)),-1*PMT(VLOOKUP($P42,'9 - Finance Strategy Parameters'!$B$3:$C$6,2)/12,$Z42*12,$M42*(1+$Z$1)^($Z42*3)),"FAILURE"))))))))))</f>
        <v>7679.0634999999993</v>
      </c>
      <c r="BI42" s="159">
        <f>IF($F42=1,0,IF(AND($H42=1,BI$1&lt;=$Y42),$V42,IF(AND($H42=1,BI$1&gt;$Y42,BI$1&lt;=$Y42+$Z42),($T42*(1+$Z$1)^$Z42)/$Z42,IF(AND($H42=1,BI$1&gt;($Y42+$Z42),BI$1&lt;=($Y42+$Z42*2)),($T42*(1+$Z$1)^($Z42*2))/$Z42,IF(AND($H42=1,BI$1&gt;($Y42+$Z42*2),BI$1&lt;=($Y42+$Z42*3)),($T42*(1+$Z$1)^($Z42*3))/$Z42,IF(AND($H42=1,BI$1&gt;($Y42+$Z42*3),BI$1&lt;=($Y42+$Z42*4)),($T42*(1+$Z$1)^($Z42*4))/$Z42,IF(AND($G42=1,BI$1&lt;=$N42),0,IF(AND($G42=1,BI$1&gt;$N42,BI$1&lt;=($Y42+$Z42)),-1*PMT(VLOOKUP($P42,'9 - Finance Strategy Parameters'!$B$3:$C$6,2)/12,$Z42*12,$M42),IF(AND($G42=1,BI$1&gt;($Y42+$Z42),BI$1&lt;=($Y42+$Z42*2)),-1*PMT(VLOOKUP($P42,'9 - Finance Strategy Parameters'!$B$3:$C$6,2)/12,$Z42*12,$M42*(1+$Z$1)^($Z42*2)),IF(AND($G42=1,BI$1&gt;($Y42+$Z42*2),BI$1&lt;=($Y42+$Z42*3)),-1*PMT(VLOOKUP($P42,'9 - Finance Strategy Parameters'!$B$3:$C$6,2)/12,$Z42*12,$M42*(1+$Z$1)^($Z42*3)),"FAILURE"))))))))))</f>
        <v>7679.0634999999993</v>
      </c>
      <c r="BJ42" s="159">
        <f>IF($F42=1,0,IF(AND($H42=1,BJ$1&lt;=$Y42),$V42,IF(AND($H42=1,BJ$1&gt;$Y42,BJ$1&lt;=$Y42+$Z42),($T42*(1+$Z$1)^$Z42)/$Z42,IF(AND($H42=1,BJ$1&gt;($Y42+$Z42),BJ$1&lt;=($Y42+$Z42*2)),($T42*(1+$Z$1)^($Z42*2))/$Z42,IF(AND($H42=1,BJ$1&gt;($Y42+$Z42*2),BJ$1&lt;=($Y42+$Z42*3)),($T42*(1+$Z$1)^($Z42*3))/$Z42,IF(AND($H42=1,BJ$1&gt;($Y42+$Z42*3),BJ$1&lt;=($Y42+$Z42*4)),($T42*(1+$Z$1)^($Z42*4))/$Z42,IF(AND($G42=1,BJ$1&lt;=$N42),0,IF(AND($G42=1,BJ$1&gt;$N42,BJ$1&lt;=($Y42+$Z42)),-1*PMT(VLOOKUP($P42,'9 - Finance Strategy Parameters'!$B$3:$C$6,2)/12,$Z42*12,$M42),IF(AND($G42=1,BJ$1&gt;($Y42+$Z42),BJ$1&lt;=($Y42+$Z42*2)),-1*PMT(VLOOKUP($P42,'9 - Finance Strategy Parameters'!$B$3:$C$6,2)/12,$Z42*12,$M42*(1+$Z$1)^($Z42*2)),IF(AND($G42=1,BJ$1&gt;($Y42+$Z42*2),BJ$1&lt;=($Y42+$Z42*3)),-1*PMT(VLOOKUP($P42,'9 - Finance Strategy Parameters'!$B$3:$C$6,2)/12,$Z42*12,$M42*(1+$Z$1)^($Z42*3)),"FAILURE"))))))))))</f>
        <v>7679.0634999999993</v>
      </c>
      <c r="BK42" s="159">
        <f>IF($F42=1,0,IF(AND($H42=1,BK$1&lt;=$Y42),$V42,IF(AND($H42=1,BK$1&gt;$Y42,BK$1&lt;=$Y42+$Z42),($T42*(1+$Z$1)^$Z42)/$Z42,IF(AND($H42=1,BK$1&gt;($Y42+$Z42),BK$1&lt;=($Y42+$Z42*2)),($T42*(1+$Z$1)^($Z42*2))/$Z42,IF(AND($H42=1,BK$1&gt;($Y42+$Z42*2),BK$1&lt;=($Y42+$Z42*3)),($T42*(1+$Z$1)^($Z42*3))/$Z42,IF(AND($H42=1,BK$1&gt;($Y42+$Z42*3),BK$1&lt;=($Y42+$Z42*4)),($T42*(1+$Z$1)^($Z42*4))/$Z42,IF(AND($G42=1,BK$1&lt;=$N42),0,IF(AND($G42=1,BK$1&gt;$N42,BK$1&lt;=($Y42+$Z42)),-1*PMT(VLOOKUP($P42,'9 - Finance Strategy Parameters'!$B$3:$C$6,2)/12,$Z42*12,$M42),IF(AND($G42=1,BK$1&gt;($Y42+$Z42),BK$1&lt;=($Y42+$Z42*2)),-1*PMT(VLOOKUP($P42,'9 - Finance Strategy Parameters'!$B$3:$C$6,2)/12,$Z42*12,$M42*(1+$Z$1)^($Z42*2)),IF(AND($G42=1,BK$1&gt;($Y42+$Z42*2),BK$1&lt;=($Y42+$Z42*3)),-1*PMT(VLOOKUP($P42,'9 - Finance Strategy Parameters'!$B$3:$C$6,2)/12,$Z42*12,$M42*(1+$Z$1)^($Z42*3)),"FAILURE"))))))))))</f>
        <v>7679.0634999999993</v>
      </c>
      <c r="BL42" s="159">
        <f>IF($F42=1,0,IF(AND($H42=1,BL$1&lt;=$Y42),$V42,IF(AND($H42=1,BL$1&gt;$Y42,BL$1&lt;=$Y42+$Z42),($T42*(1+$Z$1)^$Z42)/$Z42,IF(AND($H42=1,BL$1&gt;($Y42+$Z42),BL$1&lt;=($Y42+$Z42*2)),($T42*(1+$Z$1)^($Z42*2))/$Z42,IF(AND($H42=1,BL$1&gt;($Y42+$Z42*2),BL$1&lt;=($Y42+$Z42*3)),($T42*(1+$Z$1)^($Z42*3))/$Z42,IF(AND($H42=1,BL$1&gt;($Y42+$Z42*3),BL$1&lt;=($Y42+$Z42*4)),($T42*(1+$Z$1)^($Z42*4))/$Z42,IF(AND($G42=1,BL$1&lt;=$N42),0,IF(AND($G42=1,BL$1&gt;$N42,BL$1&lt;=($Y42+$Z42)),-1*PMT(VLOOKUP($P42,'9 - Finance Strategy Parameters'!$B$3:$C$6,2)/12,$Z42*12,$M42),IF(AND($G42=1,BL$1&gt;($Y42+$Z42),BL$1&lt;=($Y42+$Z42*2)),-1*PMT(VLOOKUP($P42,'9 - Finance Strategy Parameters'!$B$3:$C$6,2)/12,$Z42*12,$M42*(1+$Z$1)^($Z42*2)),IF(AND($G42=1,BL$1&gt;($Y42+$Z42*2),BL$1&lt;=($Y42+$Z42*3)),-1*PMT(VLOOKUP($P42,'9 - Finance Strategy Parameters'!$B$3:$C$6,2)/12,$Z42*12,$M42*(1+$Z$1)^($Z42*3)),"FAILURE"))))))))))</f>
        <v>7679.0634999999993</v>
      </c>
      <c r="BM42" s="159">
        <f>IF($F42=1,0,IF(AND($H42=1,BM$1&lt;=$Y42),$V42,IF(AND($H42=1,BM$1&gt;$Y42,BM$1&lt;=$Y42+$Z42),($T42*(1+$Z$1)^$Z42)/$Z42,IF(AND($H42=1,BM$1&gt;($Y42+$Z42),BM$1&lt;=($Y42+$Z42*2)),($T42*(1+$Z$1)^($Z42*2))/$Z42,IF(AND($H42=1,BM$1&gt;($Y42+$Z42*2),BM$1&lt;=($Y42+$Z42*3)),($T42*(1+$Z$1)^($Z42*3))/$Z42,IF(AND($H42=1,BM$1&gt;($Y42+$Z42*3),BM$1&lt;=($Y42+$Z42*4)),($T42*(1+$Z$1)^($Z42*4))/$Z42,IF(AND($G42=1,BM$1&lt;=$N42),0,IF(AND($G42=1,BM$1&gt;$N42,BM$1&lt;=($Y42+$Z42)),-1*PMT(VLOOKUP($P42,'9 - Finance Strategy Parameters'!$B$3:$C$6,2)/12,$Z42*12,$M42),IF(AND($G42=1,BM$1&gt;($Y42+$Z42),BM$1&lt;=($Y42+$Z42*2)),-1*PMT(VLOOKUP($P42,'9 - Finance Strategy Parameters'!$B$3:$C$6,2)/12,$Z42*12,$M42*(1+$Z$1)^($Z42*2)),IF(AND($G42=1,BM$1&gt;($Y42+$Z42*2),BM$1&lt;=($Y42+$Z42*3)),-1*PMT(VLOOKUP($P42,'9 - Finance Strategy Parameters'!$B$3:$C$6,2)/12,$Z42*12,$M42*(1+$Z$1)^($Z42*3)),"FAILURE"))))))))))</f>
        <v>7679.0634999999993</v>
      </c>
      <c r="BN42" s="159">
        <f>IF($F42=1,0,IF(AND($H42=1,BN$1&lt;=$Y42),$V42,IF(AND($H42=1,BN$1&gt;$Y42,BN$1&lt;=$Y42+$Z42),($T42*(1+$Z$1)^$Z42)/$Z42,IF(AND($H42=1,BN$1&gt;($Y42+$Z42),BN$1&lt;=($Y42+$Z42*2)),($T42*(1+$Z$1)^($Z42*2))/$Z42,IF(AND($H42=1,BN$1&gt;($Y42+$Z42*2),BN$1&lt;=($Y42+$Z42*3)),($T42*(1+$Z$1)^($Z42*3))/$Z42,IF(AND($H42=1,BN$1&gt;($Y42+$Z42*3),BN$1&lt;=($Y42+$Z42*4)),($T42*(1+$Z$1)^($Z42*4))/$Z42,IF(AND($G42=1,BN$1&lt;=$N42),0,IF(AND($G42=1,BN$1&gt;$N42,BN$1&lt;=($Y42+$Z42)),-1*PMT(VLOOKUP($P42,'9 - Finance Strategy Parameters'!$B$3:$C$6,2)/12,$Z42*12,$M42),IF(AND($G42=1,BN$1&gt;($Y42+$Z42),BN$1&lt;=($Y42+$Z42*2)),-1*PMT(VLOOKUP($P42,'9 - Finance Strategy Parameters'!$B$3:$C$6,2)/12,$Z42*12,$M42*(1+$Z$1)^($Z42*2)),IF(AND($G42=1,BN$1&gt;($Y42+$Z42*2),BN$1&lt;=($Y42+$Z42*3)),-1*PMT(VLOOKUP($P42,'9 - Finance Strategy Parameters'!$B$3:$C$6,2)/12,$Z42*12,$M42*(1+$Z$1)^($Z42*3)),"FAILURE"))))))))))</f>
        <v>7679.0634999999993</v>
      </c>
      <c r="BO42" s="159">
        <f>IF($F42=1,0,IF(AND($H42=1,BO$1&lt;=$Y42),$V42,IF(AND($H42=1,BO$1&gt;$Y42,BO$1&lt;=$Y42+$Z42),($T42*(1+$Z$1)^$Z42)/$Z42,IF(AND($H42=1,BO$1&gt;($Y42+$Z42),BO$1&lt;=($Y42+$Z42*2)),($T42*(1+$Z$1)^($Z42*2))/$Z42,IF(AND($H42=1,BO$1&gt;($Y42+$Z42*2),BO$1&lt;=($Y42+$Z42*3)),($T42*(1+$Z$1)^($Z42*3))/$Z42,IF(AND($H42=1,BO$1&gt;($Y42+$Z42*3),BO$1&lt;=($Y42+$Z42*4)),($T42*(1+$Z$1)^($Z42*4))/$Z42,IF(AND($G42=1,BO$1&lt;=$N42),0,IF(AND($G42=1,BO$1&gt;$N42,BO$1&lt;=($Y42+$Z42)),-1*PMT(VLOOKUP($P42,'9 - Finance Strategy Parameters'!$B$3:$C$6,2)/12,$Z42*12,$M42),IF(AND($G42=1,BO$1&gt;($Y42+$Z42),BO$1&lt;=($Y42+$Z42*2)),-1*PMT(VLOOKUP($P42,'9 - Finance Strategy Parameters'!$B$3:$C$6,2)/12,$Z42*12,$M42*(1+$Z$1)^($Z42*2)),IF(AND($G42=1,BO$1&gt;($Y42+$Z42*2),BO$1&lt;=($Y42+$Z42*3)),-1*PMT(VLOOKUP($P42,'9 - Finance Strategy Parameters'!$B$3:$C$6,2)/12,$Z42*12,$M42*(1+$Z$1)^($Z42*3)),"FAILURE"))))))))))</f>
        <v>7679.0634999999993</v>
      </c>
      <c r="BP42" s="159">
        <f>IF($F42=1,0,IF(AND($H42=1,BP$1&lt;=$Y42),$V42,IF(AND($H42=1,BP$1&gt;$Y42,BP$1&lt;=$Y42+$Z42),($T42*(1+$Z$1)^$Z42)/$Z42,IF(AND($H42=1,BP$1&gt;($Y42+$Z42),BP$1&lt;=($Y42+$Z42*2)),($T42*(1+$Z$1)^($Z42*2))/$Z42,IF(AND($H42=1,BP$1&gt;($Y42+$Z42*2),BP$1&lt;=($Y42+$Z42*3)),($T42*(1+$Z$1)^($Z42*3))/$Z42,IF(AND($H42=1,BP$1&gt;($Y42+$Z42*3),BP$1&lt;=($Y42+$Z42*4)),($T42*(1+$Z$1)^($Z42*4))/$Z42,IF(AND($G42=1,BP$1&lt;=$N42),0,IF(AND($G42=1,BP$1&gt;$N42,BP$1&lt;=($Y42+$Z42)),-1*PMT(VLOOKUP($P42,'9 - Finance Strategy Parameters'!$B$3:$C$6,2)/12,$Z42*12,$M42),IF(AND($G42=1,BP$1&gt;($Y42+$Z42),BP$1&lt;=($Y42+$Z42*2)),-1*PMT(VLOOKUP($P42,'9 - Finance Strategy Parameters'!$B$3:$C$6,2)/12,$Z42*12,$M42*(1+$Z$1)^($Z42*2)),IF(AND($G42=1,BP$1&gt;($Y42+$Z42*2),BP$1&lt;=($Y42+$Z42*3)),-1*PMT(VLOOKUP($P42,'9 - Finance Strategy Parameters'!$B$3:$C$6,2)/12,$Z42*12,$M42*(1+$Z$1)^($Z42*3)),"FAILURE"))))))))))</f>
        <v>7679.0634999999993</v>
      </c>
      <c r="BQ42" s="159">
        <f>IF($F42=1,0,IF(AND($H42=1,BQ$1&lt;=$Y42),$V42,IF(AND($H42=1,BQ$1&gt;$Y42,BQ$1&lt;=$Y42+$Z42),($T42*(1+$Z$1)^$Z42)/$Z42,IF(AND($H42=1,BQ$1&gt;($Y42+$Z42),BQ$1&lt;=($Y42+$Z42*2)),($T42*(1+$Z$1)^($Z42*2))/$Z42,IF(AND($H42=1,BQ$1&gt;($Y42+$Z42*2),BQ$1&lt;=($Y42+$Z42*3)),($T42*(1+$Z$1)^($Z42*3))/$Z42,IF(AND($H42=1,BQ$1&gt;($Y42+$Z42*3),BQ$1&lt;=($Y42+$Z42*4)),($T42*(1+$Z$1)^($Z42*4))/$Z42,IF(AND($G42=1,BQ$1&lt;=$N42),0,IF(AND($G42=1,BQ$1&gt;$N42,BQ$1&lt;=($Y42+$Z42)),-1*PMT(VLOOKUP($P42,'9 - Finance Strategy Parameters'!$B$3:$C$6,2)/12,$Z42*12,$M42),IF(AND($G42=1,BQ$1&gt;($Y42+$Z42),BQ$1&lt;=($Y42+$Z42*2)),-1*PMT(VLOOKUP($P42,'9 - Finance Strategy Parameters'!$B$3:$C$6,2)/12,$Z42*12,$M42*(1+$Z$1)^($Z42*2)),IF(AND($G42=1,BQ$1&gt;($Y42+$Z42*2),BQ$1&lt;=($Y42+$Z42*3)),-1*PMT(VLOOKUP($P42,'9 - Finance Strategy Parameters'!$B$3:$C$6,2)/12,$Z42*12,$M42*(1+$Z$1)^($Z42*3)),"FAILURE"))))))))))</f>
        <v>7679.0634999999993</v>
      </c>
      <c r="BR42" s="159">
        <f>IF($F42=1,0,IF(AND($H42=1,BR$1&lt;=$Y42),$V42,IF(AND($H42=1,BR$1&gt;$Y42,BR$1&lt;=$Y42+$Z42),($T42*(1+$Z$1)^$Z42)/$Z42,IF(AND($H42=1,BR$1&gt;($Y42+$Z42),BR$1&lt;=($Y42+$Z42*2)),($T42*(1+$Z$1)^($Z42*2))/$Z42,IF(AND($H42=1,BR$1&gt;($Y42+$Z42*2),BR$1&lt;=($Y42+$Z42*3)),($T42*(1+$Z$1)^($Z42*3))/$Z42,IF(AND($H42=1,BR$1&gt;($Y42+$Z42*3),BR$1&lt;=($Y42+$Z42*4)),($T42*(1+$Z$1)^($Z42*4))/$Z42,IF(AND($G42=1,BR$1&lt;=$N42),0,IF(AND($G42=1,BR$1&gt;$N42,BR$1&lt;=($Y42+$Z42)),-1*PMT(VLOOKUP($P42,'9 - Finance Strategy Parameters'!$B$3:$C$6,2)/12,$Z42*12,$M42),IF(AND($G42=1,BR$1&gt;($Y42+$Z42),BR$1&lt;=($Y42+$Z42*2)),-1*PMT(VLOOKUP($P42,'9 - Finance Strategy Parameters'!$B$3:$C$6,2)/12,$Z42*12,$M42*(1+$Z$1)^($Z42*2)),IF(AND($G42=1,BR$1&gt;($Y42+$Z42*2),BR$1&lt;=($Y42+$Z42*3)),-1*PMT(VLOOKUP($P42,'9 - Finance Strategy Parameters'!$B$3:$C$6,2)/12,$Z42*12,$M42*(1+$Z$1)^($Z42*3)),"FAILURE"))))))))))</f>
        <v>7679.0634999999993</v>
      </c>
      <c r="BS42" s="159">
        <f>IF($F42=1,0,IF(AND($H42=1,BS$1&lt;=$Y42),$V42,IF(AND($H42=1,BS$1&gt;$Y42,BS$1&lt;=$Y42+$Z42),($T42*(1+$Z$1)^$Z42)/$Z42,IF(AND($H42=1,BS$1&gt;($Y42+$Z42),BS$1&lt;=($Y42+$Z42*2)),($T42*(1+$Z$1)^($Z42*2))/$Z42,IF(AND($H42=1,BS$1&gt;($Y42+$Z42*2),BS$1&lt;=($Y42+$Z42*3)),($T42*(1+$Z$1)^($Z42*3))/$Z42,IF(AND($H42=1,BS$1&gt;($Y42+$Z42*3),BS$1&lt;=($Y42+$Z42*4)),($T42*(1+$Z$1)^($Z42*4))/$Z42,IF(AND($G42=1,BS$1&lt;=$N42),0,IF(AND($G42=1,BS$1&gt;$N42,BS$1&lt;=($Y42+$Z42)),-1*PMT(VLOOKUP($P42,'9 - Finance Strategy Parameters'!$B$3:$C$6,2)/12,$Z42*12,$M42),IF(AND($G42=1,BS$1&gt;($Y42+$Z42),BS$1&lt;=($Y42+$Z42*2)),-1*PMT(VLOOKUP($P42,'9 - Finance Strategy Parameters'!$B$3:$C$6,2)/12,$Z42*12,$M42*(1+$Z$1)^($Z42*2)),IF(AND($G42=1,BS$1&gt;($Y42+$Z42*2),BS$1&lt;=($Y42+$Z42*3)),-1*PMT(VLOOKUP($P42,'9 - Finance Strategy Parameters'!$B$3:$C$6,2)/12,$Z42*12,$M42*(1+$Z$1)^($Z42*3)),"FAILURE"))))))))))</f>
        <v>7679.0634999999993</v>
      </c>
      <c r="BT42" s="159">
        <f>IF($F42=1,0,IF(AND($H42=1,BT$1&lt;=$Y42),$V42,IF(AND($H42=1,BT$1&gt;$Y42,BT$1&lt;=$Y42+$Z42),($T42*(1+$Z$1)^$Z42)/$Z42,IF(AND($H42=1,BT$1&gt;($Y42+$Z42),BT$1&lt;=($Y42+$Z42*2)),($T42*(1+$Z$1)^($Z42*2))/$Z42,IF(AND($H42=1,BT$1&gt;($Y42+$Z42*2),BT$1&lt;=($Y42+$Z42*3)),($T42*(1+$Z$1)^($Z42*3))/$Z42,IF(AND($H42=1,BT$1&gt;($Y42+$Z42*3),BT$1&lt;=($Y42+$Z42*4)),($T42*(1+$Z$1)^($Z42*4))/$Z42,IF(AND($G42=1,BT$1&lt;=$N42),0,IF(AND($G42=1,BT$1&gt;$N42,BT$1&lt;=($Y42+$Z42)),-1*PMT(VLOOKUP($P42,'9 - Finance Strategy Parameters'!$B$3:$C$6,2)/12,$Z42*12,$M42),IF(AND($G42=1,BT$1&gt;($Y42+$Z42),BT$1&lt;=($Y42+$Z42*2)),-1*PMT(VLOOKUP($P42,'9 - Finance Strategy Parameters'!$B$3:$C$6,2)/12,$Z42*12,$M42*(1+$Z$1)^($Z42*2)),IF(AND($G42=1,BT$1&gt;($Y42+$Z42*2),BT$1&lt;=($Y42+$Z42*3)),-1*PMT(VLOOKUP($P42,'9 - Finance Strategy Parameters'!$B$3:$C$6,2)/12,$Z42*12,$M42*(1+$Z$1)^($Z42*3)),"FAILURE"))))))))))</f>
        <v>7679.0634999999993</v>
      </c>
    </row>
    <row r="43" spans="1:72" x14ac:dyDescent="0.25">
      <c r="A43" s="1" t="s">
        <v>37</v>
      </c>
      <c r="B43" s="138">
        <f>INDEX('8-Choosing Asset Strategies'!$B$4:$B$101,MATCH('9 - Financing Strategy'!C43,'8-Choosing Asset Strategies'!$C$4:$C$101,0))</f>
        <v>7</v>
      </c>
      <c r="C43" s="12" t="s">
        <v>232</v>
      </c>
      <c r="D43" s="13" t="str">
        <f>IF(INDEX('8-Choosing Asset Strategies'!$CW$4:$CW$101,MATCH($C43,'8-Choosing Asset Strategies'!$C$4:$C$101,0))=0,"",INDEX('8-Choosing Asset Strategies'!$CW$4:$CW$101,MATCH(C43,'8-Choosing Asset Strategies'!$C$4:$C$101,0)))</f>
        <v>Good condition</v>
      </c>
      <c r="F43" s="138"/>
      <c r="G43" s="138"/>
      <c r="H43" s="138">
        <v>1</v>
      </c>
      <c r="J43" s="143" t="str">
        <f>IF(F43=1,ROUND(INDEX('8-Choosing Asset Strategies'!$DL$4:$DL$101,MATCH($C43,'8-Choosing Asset Strategies'!$C$4:$C$101,0)),2),"")</f>
        <v/>
      </c>
      <c r="K43" s="12" t="str">
        <f>IF(F43=1,ROUND(INDEX('8-Choosing Asset Strategies'!$DC$4:$DC$101,MATCH($C43,'8-Choosing Asset Strategies'!$C$4:$C$101,0)),2),"")</f>
        <v/>
      </c>
      <c r="L43" s="12"/>
      <c r="M43" s="143" t="str">
        <f>IF(G43=1,ROUND(INDEX('8-Choosing Asset Strategies'!$DL$4:$DL$101,MATCH($C43,'8-Choosing Asset Strategies'!$C$4:$C$101,0)),2),"")</f>
        <v/>
      </c>
      <c r="N43" s="12" t="str">
        <f>IF(G43=1,ROUND(INDEX('8-Choosing Asset Strategies'!$DC$4:$DC$101,MATCH($C43,'8-Choosing Asset Strategies'!$C$4:$C$101,0)),2),"")</f>
        <v/>
      </c>
      <c r="O43" s="12" t="str">
        <f>IF(G43="","",INDEX('9 - Finance Strategy Parameters'!$H$3:$H$9,MATCH(B43,'9 - Finance Strategy Parameters'!$F$3:$F$9,0)))</f>
        <v/>
      </c>
      <c r="P43" s="12"/>
      <c r="Q43" s="144" t="str">
        <f>IFERROR((M43*INDEX('9 - Finance Strategy Parameters'!$C$3:$C$6,MATCH(P43,'9 - Finance Strategy Parameters'!$B$3:$B$6,0))/12*(1+INDEX('9 - Finance Strategy Parameters'!$C$3:$C$6,MATCH(P43,'9 - Finance Strategy Parameters'!$B$3:$B$6,0))/12)^(O43*12))/((1+INDEX('9 - Finance Strategy Parameters'!$C$3:$C$6,MATCH(P43,'9 - Finance Strategy Parameters'!$B$3:$B$6,0))/12)^(O43*12)-1),"")</f>
        <v/>
      </c>
      <c r="R43" s="144" t="str">
        <f t="shared" si="3"/>
        <v/>
      </c>
      <c r="S43" s="12"/>
      <c r="T43" s="143">
        <f>IF(H43=1,ROUND(INDEX('8-Choosing Asset Strategies'!$DL$4:$DL$101,MATCH($C43,'8-Choosing Asset Strategies'!$C$4:$C$101,0)),2),"")</f>
        <v>3160.53</v>
      </c>
      <c r="U43" s="145">
        <f>IF(H43=1,ROUND(INDEX('8-Choosing Asset Strategies'!$DC$4:$DC$101,MATCH($C43,'8-Choosing Asset Strategies'!$C$4:$C$101,0)),2),"")</f>
        <v>11</v>
      </c>
      <c r="V43" s="101">
        <f t="shared" si="1"/>
        <v>287.32090909090908</v>
      </c>
      <c r="W43" s="155">
        <f t="shared" si="2"/>
        <v>23.943409090909089</v>
      </c>
      <c r="Y43">
        <f>INDEX('8-Choosing Asset Strategies'!$DC$4:$DC$101,MATCH(C43,'8-Choosing Asset Strategies'!$C$4:$C$101,0))</f>
        <v>11</v>
      </c>
      <c r="Z43">
        <f>INDEX('8-Choosing Asset Strategies'!$DA$4:$DA$101,MATCH(C43,'8-Choosing Asset Strategies'!$C$4:$C$101,0))</f>
        <v>15</v>
      </c>
      <c r="AB43" s="159">
        <f>IF($F43=1,0,IF(AND($H43=1,AB$1&lt;=$Y43),$V43,IF(AND($H43=1,AB$1&gt;$Y43,AB$1&lt;=$Y43+$Z43),($T43*(1+$Z$1)^$Z43)/$Z43,IF(AND($H43=1,AB$1&gt;($Y43+$Z43),AB$1&lt;=($Y43+$Z43*2)),($T43*(1+$Z$1)^($Z43*2))/$Z43,IF(AND($H43=1,AB$1&gt;($Y43+$Z43*2),AB$1&lt;=($Y43+$Z43*3)),($T43*(1+$Z$1)^($Z43*3))/$Z43,IF(AND($H43=1,AB$1&gt;($Y43+$Z43*3),AB$1&lt;=($Y43+$Z43*4)),($T43*(1+$Z$1)^($Z43*4))/$Z43,IF(AND($G43=1,AB$1&lt;=$N43),0,IF(AND($G43=1,AB$1&gt;$N43,AB$1&lt;=($Y43+$Z43)),-1*PMT(VLOOKUP($P43,'9 - Finance Strategy Parameters'!$B$3:$C$6,2)/12,$Z43*12,$M43),IF(AND($G43=1,AB$1&gt;($Y43+$Z43),AB$1&lt;=($Y43+$Z43*2)),-1*PMT(VLOOKUP($P43,'9 - Finance Strategy Parameters'!$B$3:$C$6,2)/12,$Z43*12,$M43*(1+$Z$1)^($Z43*2)),IF(AND($G43=1,AB$1&gt;($Y43+$Z43*2),AB$1&lt;=($Y43+$Z43*3)),-1*PMT(VLOOKUP($P43,'9 - Finance Strategy Parameters'!$B$3:$C$6,2)/12,$Z43*12,$M43*(1+$Z$1)^($Z43*3)),"FAILURE"))))))))))</f>
        <v>287.32090909090908</v>
      </c>
      <c r="AC43" s="159">
        <f>IF($F43=1,0,IF(AND($H43=1,AC$1&lt;=$Y43),$V43,IF(AND($H43=1,AC$1&gt;$Y43,AC$1&lt;=$Y43+$Z43),($T43*(1+$Z$1)^$Z43)/$Z43,IF(AND($H43=1,AC$1&gt;($Y43+$Z43),AC$1&lt;=($Y43+$Z43*2)),($T43*(1+$Z$1)^($Z43*2))/$Z43,IF(AND($H43=1,AC$1&gt;($Y43+$Z43*2),AC$1&lt;=($Y43+$Z43*3)),($T43*(1+$Z$1)^($Z43*3))/$Z43,IF(AND($H43=1,AC$1&gt;($Y43+$Z43*3),AC$1&lt;=($Y43+$Z43*4)),($T43*(1+$Z$1)^($Z43*4))/$Z43,IF(AND($G43=1,AC$1&lt;=$N43),0,IF(AND($G43=1,AC$1&gt;$N43,AC$1&lt;=($Y43+$Z43)),-1*PMT(VLOOKUP($P43,'9 - Finance Strategy Parameters'!$B$3:$C$6,2)/12,$Z43*12,$M43),IF(AND($G43=1,AC$1&gt;($Y43+$Z43),AC$1&lt;=($Y43+$Z43*2)),-1*PMT(VLOOKUP($P43,'9 - Finance Strategy Parameters'!$B$3:$C$6,2)/12,$Z43*12,$M43*(1+$Z$1)^($Z43*2)),IF(AND($G43=1,AC$1&gt;($Y43+$Z43*2),AC$1&lt;=($Y43+$Z43*3)),-1*PMT(VLOOKUP($P43,'9 - Finance Strategy Parameters'!$B$3:$C$6,2)/12,$Z43*12,$M43*(1+$Z$1)^($Z43*3)),"FAILURE"))))))))))</f>
        <v>287.32090909090908</v>
      </c>
      <c r="AD43" s="159">
        <f>IF($F43=1,0,IF(AND($H43=1,AD$1&lt;=$Y43),$V43,IF(AND($H43=1,AD$1&gt;$Y43,AD$1&lt;=$Y43+$Z43),($T43*(1+$Z$1)^$Z43)/$Z43,IF(AND($H43=1,AD$1&gt;($Y43+$Z43),AD$1&lt;=($Y43+$Z43*2)),($T43*(1+$Z$1)^($Z43*2))/$Z43,IF(AND($H43=1,AD$1&gt;($Y43+$Z43*2),AD$1&lt;=($Y43+$Z43*3)),($T43*(1+$Z$1)^($Z43*3))/$Z43,IF(AND($H43=1,AD$1&gt;($Y43+$Z43*3),AD$1&lt;=($Y43+$Z43*4)),($T43*(1+$Z$1)^($Z43*4))/$Z43,IF(AND($G43=1,AD$1&lt;=$N43),0,IF(AND($G43=1,AD$1&gt;$N43,AD$1&lt;=($Y43+$Z43)),-1*PMT(VLOOKUP($P43,'9 - Finance Strategy Parameters'!$B$3:$C$6,2)/12,$Z43*12,$M43),IF(AND($G43=1,AD$1&gt;($Y43+$Z43),AD$1&lt;=($Y43+$Z43*2)),-1*PMT(VLOOKUP($P43,'9 - Finance Strategy Parameters'!$B$3:$C$6,2)/12,$Z43*12,$M43*(1+$Z$1)^($Z43*2)),IF(AND($G43=1,AD$1&gt;($Y43+$Z43*2),AD$1&lt;=($Y43+$Z43*3)),-1*PMT(VLOOKUP($P43,'9 - Finance Strategy Parameters'!$B$3:$C$6,2)/12,$Z43*12,$M43*(1+$Z$1)^($Z43*3)),"FAILURE"))))))))))</f>
        <v>287.32090909090908</v>
      </c>
      <c r="AE43" s="159">
        <f>IF($F43=1,0,IF(AND($H43=1,AE$1&lt;=$Y43),$V43,IF(AND($H43=1,AE$1&gt;$Y43,AE$1&lt;=$Y43+$Z43),($T43*(1+$Z$1)^$Z43)/$Z43,IF(AND($H43=1,AE$1&gt;($Y43+$Z43),AE$1&lt;=($Y43+$Z43*2)),($T43*(1+$Z$1)^($Z43*2))/$Z43,IF(AND($H43=1,AE$1&gt;($Y43+$Z43*2),AE$1&lt;=($Y43+$Z43*3)),($T43*(1+$Z$1)^($Z43*3))/$Z43,IF(AND($H43=1,AE$1&gt;($Y43+$Z43*3),AE$1&lt;=($Y43+$Z43*4)),($T43*(1+$Z$1)^($Z43*4))/$Z43,IF(AND($G43=1,AE$1&lt;=$N43),0,IF(AND($G43=1,AE$1&gt;$N43,AE$1&lt;=($Y43+$Z43)),-1*PMT(VLOOKUP($P43,'9 - Finance Strategy Parameters'!$B$3:$C$6,2)/12,$Z43*12,$M43),IF(AND($G43=1,AE$1&gt;($Y43+$Z43),AE$1&lt;=($Y43+$Z43*2)),-1*PMT(VLOOKUP($P43,'9 - Finance Strategy Parameters'!$B$3:$C$6,2)/12,$Z43*12,$M43*(1+$Z$1)^($Z43*2)),IF(AND($G43=1,AE$1&gt;($Y43+$Z43*2),AE$1&lt;=($Y43+$Z43*3)),-1*PMT(VLOOKUP($P43,'9 - Finance Strategy Parameters'!$B$3:$C$6,2)/12,$Z43*12,$M43*(1+$Z$1)^($Z43*3)),"FAILURE"))))))))))</f>
        <v>287.32090909090908</v>
      </c>
      <c r="AF43" s="159">
        <f>IF($F43=1,0,IF(AND($H43=1,AF$1&lt;=$Y43),$V43,IF(AND($H43=1,AF$1&gt;$Y43,AF$1&lt;=$Y43+$Z43),($T43*(1+$Z$1)^$Z43)/$Z43,IF(AND($H43=1,AF$1&gt;($Y43+$Z43),AF$1&lt;=($Y43+$Z43*2)),($T43*(1+$Z$1)^($Z43*2))/$Z43,IF(AND($H43=1,AF$1&gt;($Y43+$Z43*2),AF$1&lt;=($Y43+$Z43*3)),($T43*(1+$Z$1)^($Z43*3))/$Z43,IF(AND($H43=1,AF$1&gt;($Y43+$Z43*3),AF$1&lt;=($Y43+$Z43*4)),($T43*(1+$Z$1)^($Z43*4))/$Z43,IF(AND($G43=1,AF$1&lt;=$N43),0,IF(AND($G43=1,AF$1&gt;$N43,AF$1&lt;=($Y43+$Z43)),-1*PMT(VLOOKUP($P43,'9 - Finance Strategy Parameters'!$B$3:$C$6,2)/12,$Z43*12,$M43),IF(AND($G43=1,AF$1&gt;($Y43+$Z43),AF$1&lt;=($Y43+$Z43*2)),-1*PMT(VLOOKUP($P43,'9 - Finance Strategy Parameters'!$B$3:$C$6,2)/12,$Z43*12,$M43*(1+$Z$1)^($Z43*2)),IF(AND($G43=1,AF$1&gt;($Y43+$Z43*2),AF$1&lt;=($Y43+$Z43*3)),-1*PMT(VLOOKUP($P43,'9 - Finance Strategy Parameters'!$B$3:$C$6,2)/12,$Z43*12,$M43*(1+$Z$1)^($Z43*3)),"FAILURE"))))))))))</f>
        <v>287.32090909090908</v>
      </c>
      <c r="AG43" s="159">
        <f>IF($F43=1,0,IF(AND($H43=1,AG$1&lt;=$Y43),$V43,IF(AND($H43=1,AG$1&gt;$Y43,AG$1&lt;=$Y43+$Z43),($T43*(1+$Z$1)^$Z43)/$Z43,IF(AND($H43=1,AG$1&gt;($Y43+$Z43),AG$1&lt;=($Y43+$Z43*2)),($T43*(1+$Z$1)^($Z43*2))/$Z43,IF(AND($H43=1,AG$1&gt;($Y43+$Z43*2),AG$1&lt;=($Y43+$Z43*3)),($T43*(1+$Z$1)^($Z43*3))/$Z43,IF(AND($H43=1,AG$1&gt;($Y43+$Z43*3),AG$1&lt;=($Y43+$Z43*4)),($T43*(1+$Z$1)^($Z43*4))/$Z43,IF(AND($G43=1,AG$1&lt;=$N43),0,IF(AND($G43=1,AG$1&gt;$N43,AG$1&lt;=($Y43+$Z43)),-1*PMT(VLOOKUP($P43,'9 - Finance Strategy Parameters'!$B$3:$C$6,2)/12,$Z43*12,$M43),IF(AND($G43=1,AG$1&gt;($Y43+$Z43),AG$1&lt;=($Y43+$Z43*2)),-1*PMT(VLOOKUP($P43,'9 - Finance Strategy Parameters'!$B$3:$C$6,2)/12,$Z43*12,$M43*(1+$Z$1)^($Z43*2)),IF(AND($G43=1,AG$1&gt;($Y43+$Z43*2),AG$1&lt;=($Y43+$Z43*3)),-1*PMT(VLOOKUP($P43,'9 - Finance Strategy Parameters'!$B$3:$C$6,2)/12,$Z43*12,$M43*(1+$Z$1)^($Z43*3)),"FAILURE"))))))))))</f>
        <v>287.32090909090908</v>
      </c>
      <c r="AH43" s="159">
        <f>IF($F43=1,0,IF(AND($H43=1,AH$1&lt;=$Y43),$V43,IF(AND($H43=1,AH$1&gt;$Y43,AH$1&lt;=$Y43+$Z43),($T43*(1+$Z$1)^$Z43)/$Z43,IF(AND($H43=1,AH$1&gt;($Y43+$Z43),AH$1&lt;=($Y43+$Z43*2)),($T43*(1+$Z$1)^($Z43*2))/$Z43,IF(AND($H43=1,AH$1&gt;($Y43+$Z43*2),AH$1&lt;=($Y43+$Z43*3)),($T43*(1+$Z$1)^($Z43*3))/$Z43,IF(AND($H43=1,AH$1&gt;($Y43+$Z43*3),AH$1&lt;=($Y43+$Z43*4)),($T43*(1+$Z$1)^($Z43*4))/$Z43,IF(AND($G43=1,AH$1&lt;=$N43),0,IF(AND($G43=1,AH$1&gt;$N43,AH$1&lt;=($Y43+$Z43)),-1*PMT(VLOOKUP($P43,'9 - Finance Strategy Parameters'!$B$3:$C$6,2)/12,$Z43*12,$M43),IF(AND($G43=1,AH$1&gt;($Y43+$Z43),AH$1&lt;=($Y43+$Z43*2)),-1*PMT(VLOOKUP($P43,'9 - Finance Strategy Parameters'!$B$3:$C$6,2)/12,$Z43*12,$M43*(1+$Z$1)^($Z43*2)),IF(AND($G43=1,AH$1&gt;($Y43+$Z43*2),AH$1&lt;=($Y43+$Z43*3)),-1*PMT(VLOOKUP($P43,'9 - Finance Strategy Parameters'!$B$3:$C$6,2)/12,$Z43*12,$M43*(1+$Z$1)^($Z43*3)),"FAILURE"))))))))))</f>
        <v>287.32090909090908</v>
      </c>
      <c r="AI43" s="159">
        <f>IF($F43=1,0,IF(AND($H43=1,AI$1&lt;=$Y43),$V43,IF(AND($H43=1,AI$1&gt;$Y43,AI$1&lt;=$Y43+$Z43),($T43*(1+$Z$1)^$Z43)/$Z43,IF(AND($H43=1,AI$1&gt;($Y43+$Z43),AI$1&lt;=($Y43+$Z43*2)),($T43*(1+$Z$1)^($Z43*2))/$Z43,IF(AND($H43=1,AI$1&gt;($Y43+$Z43*2),AI$1&lt;=($Y43+$Z43*3)),($T43*(1+$Z$1)^($Z43*3))/$Z43,IF(AND($H43=1,AI$1&gt;($Y43+$Z43*3),AI$1&lt;=($Y43+$Z43*4)),($T43*(1+$Z$1)^($Z43*4))/$Z43,IF(AND($G43=1,AI$1&lt;=$N43),0,IF(AND($G43=1,AI$1&gt;$N43,AI$1&lt;=($Y43+$Z43)),-1*PMT(VLOOKUP($P43,'9 - Finance Strategy Parameters'!$B$3:$C$6,2)/12,$Z43*12,$M43),IF(AND($G43=1,AI$1&gt;($Y43+$Z43),AI$1&lt;=($Y43+$Z43*2)),-1*PMT(VLOOKUP($P43,'9 - Finance Strategy Parameters'!$B$3:$C$6,2)/12,$Z43*12,$M43*(1+$Z$1)^($Z43*2)),IF(AND($G43=1,AI$1&gt;($Y43+$Z43*2),AI$1&lt;=($Y43+$Z43*3)),-1*PMT(VLOOKUP($P43,'9 - Finance Strategy Parameters'!$B$3:$C$6,2)/12,$Z43*12,$M43*(1+$Z$1)^($Z43*3)),"FAILURE"))))))))))</f>
        <v>287.32090909090908</v>
      </c>
      <c r="AJ43" s="159">
        <f>IF($F43=1,0,IF(AND($H43=1,AJ$1&lt;=$Y43),$V43,IF(AND($H43=1,AJ$1&gt;$Y43,AJ$1&lt;=$Y43+$Z43),($T43*(1+$Z$1)^$Z43)/$Z43,IF(AND($H43=1,AJ$1&gt;($Y43+$Z43),AJ$1&lt;=($Y43+$Z43*2)),($T43*(1+$Z$1)^($Z43*2))/$Z43,IF(AND($H43=1,AJ$1&gt;($Y43+$Z43*2),AJ$1&lt;=($Y43+$Z43*3)),($T43*(1+$Z$1)^($Z43*3))/$Z43,IF(AND($H43=1,AJ$1&gt;($Y43+$Z43*3),AJ$1&lt;=($Y43+$Z43*4)),($T43*(1+$Z$1)^($Z43*4))/$Z43,IF(AND($G43=1,AJ$1&lt;=$N43),0,IF(AND($G43=1,AJ$1&gt;$N43,AJ$1&lt;=($Y43+$Z43)),-1*PMT(VLOOKUP($P43,'9 - Finance Strategy Parameters'!$B$3:$C$6,2)/12,$Z43*12,$M43),IF(AND($G43=1,AJ$1&gt;($Y43+$Z43),AJ$1&lt;=($Y43+$Z43*2)),-1*PMT(VLOOKUP($P43,'9 - Finance Strategy Parameters'!$B$3:$C$6,2)/12,$Z43*12,$M43*(1+$Z$1)^($Z43*2)),IF(AND($G43=1,AJ$1&gt;($Y43+$Z43*2),AJ$1&lt;=($Y43+$Z43*3)),-1*PMT(VLOOKUP($P43,'9 - Finance Strategy Parameters'!$B$3:$C$6,2)/12,$Z43*12,$M43*(1+$Z$1)^($Z43*3)),"FAILURE"))))))))))</f>
        <v>287.32090909090908</v>
      </c>
      <c r="AK43" s="159">
        <f>IF($F43=1,0,IF(AND($H43=1,AK$1&lt;=$Y43),$V43,IF(AND($H43=1,AK$1&gt;$Y43,AK$1&lt;=$Y43+$Z43),($T43*(1+$Z$1)^$Z43)/$Z43,IF(AND($H43=1,AK$1&gt;($Y43+$Z43),AK$1&lt;=($Y43+$Z43*2)),($T43*(1+$Z$1)^($Z43*2))/$Z43,IF(AND($H43=1,AK$1&gt;($Y43+$Z43*2),AK$1&lt;=($Y43+$Z43*3)),($T43*(1+$Z$1)^($Z43*3))/$Z43,IF(AND($H43=1,AK$1&gt;($Y43+$Z43*3),AK$1&lt;=($Y43+$Z43*4)),($T43*(1+$Z$1)^($Z43*4))/$Z43,IF(AND($G43=1,AK$1&lt;=$N43),0,IF(AND($G43=1,AK$1&gt;$N43,AK$1&lt;=($Y43+$Z43)),-1*PMT(VLOOKUP($P43,'9 - Finance Strategy Parameters'!$B$3:$C$6,2)/12,$Z43*12,$M43),IF(AND($G43=1,AK$1&gt;($Y43+$Z43),AK$1&lt;=($Y43+$Z43*2)),-1*PMT(VLOOKUP($P43,'9 - Finance Strategy Parameters'!$B$3:$C$6,2)/12,$Z43*12,$M43*(1+$Z$1)^($Z43*2)),IF(AND($G43=1,AK$1&gt;($Y43+$Z43*2),AK$1&lt;=($Y43+$Z43*3)),-1*PMT(VLOOKUP($P43,'9 - Finance Strategy Parameters'!$B$3:$C$6,2)/12,$Z43*12,$M43*(1+$Z$1)^($Z43*3)),"FAILURE"))))))))))</f>
        <v>287.32090909090908</v>
      </c>
      <c r="AL43" s="159">
        <f>IF($F43=1,0,IF(AND($H43=1,AL$1&lt;=$Y43),$V43,IF(AND($H43=1,AL$1&gt;$Y43,AL$1&lt;=$Y43+$Z43),($T43*(1+$Z$1)^$Z43)/$Z43,IF(AND($H43=1,AL$1&gt;($Y43+$Z43),AL$1&lt;=($Y43+$Z43*2)),($T43*(1+$Z$1)^($Z43*2))/$Z43,IF(AND($H43=1,AL$1&gt;($Y43+$Z43*2),AL$1&lt;=($Y43+$Z43*3)),($T43*(1+$Z$1)^($Z43*3))/$Z43,IF(AND($H43=1,AL$1&gt;($Y43+$Z43*3),AL$1&lt;=($Y43+$Z43*4)),($T43*(1+$Z$1)^($Z43*4))/$Z43,IF(AND($G43=1,AL$1&lt;=$N43),0,IF(AND($G43=1,AL$1&gt;$N43,AL$1&lt;=($Y43+$Z43)),-1*PMT(VLOOKUP($P43,'9 - Finance Strategy Parameters'!$B$3:$C$6,2)/12,$Z43*12,$M43),IF(AND($G43=1,AL$1&gt;($Y43+$Z43),AL$1&lt;=($Y43+$Z43*2)),-1*PMT(VLOOKUP($P43,'9 - Finance Strategy Parameters'!$B$3:$C$6,2)/12,$Z43*12,$M43*(1+$Z$1)^($Z43*2)),IF(AND($G43=1,AL$1&gt;($Y43+$Z43*2),AL$1&lt;=($Y43+$Z43*3)),-1*PMT(VLOOKUP($P43,'9 - Finance Strategy Parameters'!$B$3:$C$6,2)/12,$Z43*12,$M43*(1+$Z$1)^($Z43*3)),"FAILURE"))))))))))</f>
        <v>287.32090909090908</v>
      </c>
      <c r="AM43" s="159">
        <f>IF($F43=1,0,IF(AND($H43=1,AM$1&lt;=$Y43),$V43,IF(AND($H43=1,AM$1&gt;$Y43,AM$1&lt;=$Y43+$Z43),($T43*(1+$Z$1)^$Z43)/$Z43,IF(AND($H43=1,AM$1&gt;($Y43+$Z43),AM$1&lt;=($Y43+$Z43*2)),($T43*(1+$Z$1)^($Z43*2))/$Z43,IF(AND($H43=1,AM$1&gt;($Y43+$Z43*2),AM$1&lt;=($Y43+$Z43*3)),($T43*(1+$Z$1)^($Z43*3))/$Z43,IF(AND($H43=1,AM$1&gt;($Y43+$Z43*3),AM$1&lt;=($Y43+$Z43*4)),($T43*(1+$Z$1)^($Z43*4))/$Z43,IF(AND($G43=1,AM$1&lt;=$N43),0,IF(AND($G43=1,AM$1&gt;$N43,AM$1&lt;=($Y43+$Z43)),-1*PMT(VLOOKUP($P43,'9 - Finance Strategy Parameters'!$B$3:$C$6,2)/12,$Z43*12,$M43),IF(AND($G43=1,AM$1&gt;($Y43+$Z43),AM$1&lt;=($Y43+$Z43*2)),-1*PMT(VLOOKUP($P43,'9 - Finance Strategy Parameters'!$B$3:$C$6,2)/12,$Z43*12,$M43*(1+$Z$1)^($Z43*2)),IF(AND($G43=1,AM$1&gt;($Y43+$Z43*2),AM$1&lt;=($Y43+$Z43*3)),-1*PMT(VLOOKUP($P43,'9 - Finance Strategy Parameters'!$B$3:$C$6,2)/12,$Z43*12,$M43*(1+$Z$1)^($Z43*3)),"FAILURE"))))))))))</f>
        <v>210.70200000000003</v>
      </c>
      <c r="AN43" s="159">
        <f>IF($F43=1,0,IF(AND($H43=1,AN$1&lt;=$Y43),$V43,IF(AND($H43=1,AN$1&gt;$Y43,AN$1&lt;=$Y43+$Z43),($T43*(1+$Z$1)^$Z43)/$Z43,IF(AND($H43=1,AN$1&gt;($Y43+$Z43),AN$1&lt;=($Y43+$Z43*2)),($T43*(1+$Z$1)^($Z43*2))/$Z43,IF(AND($H43=1,AN$1&gt;($Y43+$Z43*2),AN$1&lt;=($Y43+$Z43*3)),($T43*(1+$Z$1)^($Z43*3))/$Z43,IF(AND($H43=1,AN$1&gt;($Y43+$Z43*3),AN$1&lt;=($Y43+$Z43*4)),($T43*(1+$Z$1)^($Z43*4))/$Z43,IF(AND($G43=1,AN$1&lt;=$N43),0,IF(AND($G43=1,AN$1&gt;$N43,AN$1&lt;=($Y43+$Z43)),-1*PMT(VLOOKUP($P43,'9 - Finance Strategy Parameters'!$B$3:$C$6,2)/12,$Z43*12,$M43),IF(AND($G43=1,AN$1&gt;($Y43+$Z43),AN$1&lt;=($Y43+$Z43*2)),-1*PMT(VLOOKUP($P43,'9 - Finance Strategy Parameters'!$B$3:$C$6,2)/12,$Z43*12,$M43*(1+$Z$1)^($Z43*2)),IF(AND($G43=1,AN$1&gt;($Y43+$Z43*2),AN$1&lt;=($Y43+$Z43*3)),-1*PMT(VLOOKUP($P43,'9 - Finance Strategy Parameters'!$B$3:$C$6,2)/12,$Z43*12,$M43*(1+$Z$1)^($Z43*3)),"FAILURE"))))))))))</f>
        <v>210.70200000000003</v>
      </c>
      <c r="AO43" s="159">
        <f>IF($F43=1,0,IF(AND($H43=1,AO$1&lt;=$Y43),$V43,IF(AND($H43=1,AO$1&gt;$Y43,AO$1&lt;=$Y43+$Z43),($T43*(1+$Z$1)^$Z43)/$Z43,IF(AND($H43=1,AO$1&gt;($Y43+$Z43),AO$1&lt;=($Y43+$Z43*2)),($T43*(1+$Z$1)^($Z43*2))/$Z43,IF(AND($H43=1,AO$1&gt;($Y43+$Z43*2),AO$1&lt;=($Y43+$Z43*3)),($T43*(1+$Z$1)^($Z43*3))/$Z43,IF(AND($H43=1,AO$1&gt;($Y43+$Z43*3),AO$1&lt;=($Y43+$Z43*4)),($T43*(1+$Z$1)^($Z43*4))/$Z43,IF(AND($G43=1,AO$1&lt;=$N43),0,IF(AND($G43=1,AO$1&gt;$N43,AO$1&lt;=($Y43+$Z43)),-1*PMT(VLOOKUP($P43,'9 - Finance Strategy Parameters'!$B$3:$C$6,2)/12,$Z43*12,$M43),IF(AND($G43=1,AO$1&gt;($Y43+$Z43),AO$1&lt;=($Y43+$Z43*2)),-1*PMT(VLOOKUP($P43,'9 - Finance Strategy Parameters'!$B$3:$C$6,2)/12,$Z43*12,$M43*(1+$Z$1)^($Z43*2)),IF(AND($G43=1,AO$1&gt;($Y43+$Z43*2),AO$1&lt;=($Y43+$Z43*3)),-1*PMT(VLOOKUP($P43,'9 - Finance Strategy Parameters'!$B$3:$C$6,2)/12,$Z43*12,$M43*(1+$Z$1)^($Z43*3)),"FAILURE"))))))))))</f>
        <v>210.70200000000003</v>
      </c>
      <c r="AP43" s="159">
        <f>IF($F43=1,0,IF(AND($H43=1,AP$1&lt;=$Y43),$V43,IF(AND($H43=1,AP$1&gt;$Y43,AP$1&lt;=$Y43+$Z43),($T43*(1+$Z$1)^$Z43)/$Z43,IF(AND($H43=1,AP$1&gt;($Y43+$Z43),AP$1&lt;=($Y43+$Z43*2)),($T43*(1+$Z$1)^($Z43*2))/$Z43,IF(AND($H43=1,AP$1&gt;($Y43+$Z43*2),AP$1&lt;=($Y43+$Z43*3)),($T43*(1+$Z$1)^($Z43*3))/$Z43,IF(AND($H43=1,AP$1&gt;($Y43+$Z43*3),AP$1&lt;=($Y43+$Z43*4)),($T43*(1+$Z$1)^($Z43*4))/$Z43,IF(AND($G43=1,AP$1&lt;=$N43),0,IF(AND($G43=1,AP$1&gt;$N43,AP$1&lt;=($Y43+$Z43)),-1*PMT(VLOOKUP($P43,'9 - Finance Strategy Parameters'!$B$3:$C$6,2)/12,$Z43*12,$M43),IF(AND($G43=1,AP$1&gt;($Y43+$Z43),AP$1&lt;=($Y43+$Z43*2)),-1*PMT(VLOOKUP($P43,'9 - Finance Strategy Parameters'!$B$3:$C$6,2)/12,$Z43*12,$M43*(1+$Z$1)^($Z43*2)),IF(AND($G43=1,AP$1&gt;($Y43+$Z43*2),AP$1&lt;=($Y43+$Z43*3)),-1*PMT(VLOOKUP($P43,'9 - Finance Strategy Parameters'!$B$3:$C$6,2)/12,$Z43*12,$M43*(1+$Z$1)^($Z43*3)),"FAILURE"))))))))))</f>
        <v>210.70200000000003</v>
      </c>
      <c r="AQ43" s="159">
        <f>IF($F43=1,0,IF(AND($H43=1,AQ$1&lt;=$Y43),$V43,IF(AND($H43=1,AQ$1&gt;$Y43,AQ$1&lt;=$Y43+$Z43),($T43*(1+$Z$1)^$Z43)/$Z43,IF(AND($H43=1,AQ$1&gt;($Y43+$Z43),AQ$1&lt;=($Y43+$Z43*2)),($T43*(1+$Z$1)^($Z43*2))/$Z43,IF(AND($H43=1,AQ$1&gt;($Y43+$Z43*2),AQ$1&lt;=($Y43+$Z43*3)),($T43*(1+$Z$1)^($Z43*3))/$Z43,IF(AND($H43=1,AQ$1&gt;($Y43+$Z43*3),AQ$1&lt;=($Y43+$Z43*4)),($T43*(1+$Z$1)^($Z43*4))/$Z43,IF(AND($G43=1,AQ$1&lt;=$N43),0,IF(AND($G43=1,AQ$1&gt;$N43,AQ$1&lt;=($Y43+$Z43)),-1*PMT(VLOOKUP($P43,'9 - Finance Strategy Parameters'!$B$3:$C$6,2)/12,$Z43*12,$M43),IF(AND($G43=1,AQ$1&gt;($Y43+$Z43),AQ$1&lt;=($Y43+$Z43*2)),-1*PMT(VLOOKUP($P43,'9 - Finance Strategy Parameters'!$B$3:$C$6,2)/12,$Z43*12,$M43*(1+$Z$1)^($Z43*2)),IF(AND($G43=1,AQ$1&gt;($Y43+$Z43*2),AQ$1&lt;=($Y43+$Z43*3)),-1*PMT(VLOOKUP($P43,'9 - Finance Strategy Parameters'!$B$3:$C$6,2)/12,$Z43*12,$M43*(1+$Z$1)^($Z43*3)),"FAILURE"))))))))))</f>
        <v>210.70200000000003</v>
      </c>
      <c r="AR43" s="159">
        <f>IF($F43=1,0,IF(AND($H43=1,AR$1&lt;=$Y43),$V43,IF(AND($H43=1,AR$1&gt;$Y43,AR$1&lt;=$Y43+$Z43),($T43*(1+$Z$1)^$Z43)/$Z43,IF(AND($H43=1,AR$1&gt;($Y43+$Z43),AR$1&lt;=($Y43+$Z43*2)),($T43*(1+$Z$1)^($Z43*2))/$Z43,IF(AND($H43=1,AR$1&gt;($Y43+$Z43*2),AR$1&lt;=($Y43+$Z43*3)),($T43*(1+$Z$1)^($Z43*3))/$Z43,IF(AND($H43=1,AR$1&gt;($Y43+$Z43*3),AR$1&lt;=($Y43+$Z43*4)),($T43*(1+$Z$1)^($Z43*4))/$Z43,IF(AND($G43=1,AR$1&lt;=$N43),0,IF(AND($G43=1,AR$1&gt;$N43,AR$1&lt;=($Y43+$Z43)),-1*PMT(VLOOKUP($P43,'9 - Finance Strategy Parameters'!$B$3:$C$6,2)/12,$Z43*12,$M43),IF(AND($G43=1,AR$1&gt;($Y43+$Z43),AR$1&lt;=($Y43+$Z43*2)),-1*PMT(VLOOKUP($P43,'9 - Finance Strategy Parameters'!$B$3:$C$6,2)/12,$Z43*12,$M43*(1+$Z$1)^($Z43*2)),IF(AND($G43=1,AR$1&gt;($Y43+$Z43*2),AR$1&lt;=($Y43+$Z43*3)),-1*PMT(VLOOKUP($P43,'9 - Finance Strategy Parameters'!$B$3:$C$6,2)/12,$Z43*12,$M43*(1+$Z$1)^($Z43*3)),"FAILURE"))))))))))</f>
        <v>210.70200000000003</v>
      </c>
      <c r="AS43" s="159">
        <f>IF($F43=1,0,IF(AND($H43=1,AS$1&lt;=$Y43),$V43,IF(AND($H43=1,AS$1&gt;$Y43,AS$1&lt;=$Y43+$Z43),($T43*(1+$Z$1)^$Z43)/$Z43,IF(AND($H43=1,AS$1&gt;($Y43+$Z43),AS$1&lt;=($Y43+$Z43*2)),($T43*(1+$Z$1)^($Z43*2))/$Z43,IF(AND($H43=1,AS$1&gt;($Y43+$Z43*2),AS$1&lt;=($Y43+$Z43*3)),($T43*(1+$Z$1)^($Z43*3))/$Z43,IF(AND($H43=1,AS$1&gt;($Y43+$Z43*3),AS$1&lt;=($Y43+$Z43*4)),($T43*(1+$Z$1)^($Z43*4))/$Z43,IF(AND($G43=1,AS$1&lt;=$N43),0,IF(AND($G43=1,AS$1&gt;$N43,AS$1&lt;=($Y43+$Z43)),-1*PMT(VLOOKUP($P43,'9 - Finance Strategy Parameters'!$B$3:$C$6,2)/12,$Z43*12,$M43),IF(AND($G43=1,AS$1&gt;($Y43+$Z43),AS$1&lt;=($Y43+$Z43*2)),-1*PMT(VLOOKUP($P43,'9 - Finance Strategy Parameters'!$B$3:$C$6,2)/12,$Z43*12,$M43*(1+$Z$1)^($Z43*2)),IF(AND($G43=1,AS$1&gt;($Y43+$Z43*2),AS$1&lt;=($Y43+$Z43*3)),-1*PMT(VLOOKUP($P43,'9 - Finance Strategy Parameters'!$B$3:$C$6,2)/12,$Z43*12,$M43*(1+$Z$1)^($Z43*3)),"FAILURE"))))))))))</f>
        <v>210.70200000000003</v>
      </c>
      <c r="AT43" s="159">
        <f>IF($F43=1,0,IF(AND($H43=1,AT$1&lt;=$Y43),$V43,IF(AND($H43=1,AT$1&gt;$Y43,AT$1&lt;=$Y43+$Z43),($T43*(1+$Z$1)^$Z43)/$Z43,IF(AND($H43=1,AT$1&gt;($Y43+$Z43),AT$1&lt;=($Y43+$Z43*2)),($T43*(1+$Z$1)^($Z43*2))/$Z43,IF(AND($H43=1,AT$1&gt;($Y43+$Z43*2),AT$1&lt;=($Y43+$Z43*3)),($T43*(1+$Z$1)^($Z43*3))/$Z43,IF(AND($H43=1,AT$1&gt;($Y43+$Z43*3),AT$1&lt;=($Y43+$Z43*4)),($T43*(1+$Z$1)^($Z43*4))/$Z43,IF(AND($G43=1,AT$1&lt;=$N43),0,IF(AND($G43=1,AT$1&gt;$N43,AT$1&lt;=($Y43+$Z43)),-1*PMT(VLOOKUP($P43,'9 - Finance Strategy Parameters'!$B$3:$C$6,2)/12,$Z43*12,$M43),IF(AND($G43=1,AT$1&gt;($Y43+$Z43),AT$1&lt;=($Y43+$Z43*2)),-1*PMT(VLOOKUP($P43,'9 - Finance Strategy Parameters'!$B$3:$C$6,2)/12,$Z43*12,$M43*(1+$Z$1)^($Z43*2)),IF(AND($G43=1,AT$1&gt;($Y43+$Z43*2),AT$1&lt;=($Y43+$Z43*3)),-1*PMT(VLOOKUP($P43,'9 - Finance Strategy Parameters'!$B$3:$C$6,2)/12,$Z43*12,$M43*(1+$Z$1)^($Z43*3)),"FAILURE"))))))))))</f>
        <v>210.70200000000003</v>
      </c>
      <c r="AU43" s="159">
        <f>IF($F43=1,0,IF(AND($H43=1,AU$1&lt;=$Y43),$V43,IF(AND($H43=1,AU$1&gt;$Y43,AU$1&lt;=$Y43+$Z43),($T43*(1+$Z$1)^$Z43)/$Z43,IF(AND($H43=1,AU$1&gt;($Y43+$Z43),AU$1&lt;=($Y43+$Z43*2)),($T43*(1+$Z$1)^($Z43*2))/$Z43,IF(AND($H43=1,AU$1&gt;($Y43+$Z43*2),AU$1&lt;=($Y43+$Z43*3)),($T43*(1+$Z$1)^($Z43*3))/$Z43,IF(AND($H43=1,AU$1&gt;($Y43+$Z43*3),AU$1&lt;=($Y43+$Z43*4)),($T43*(1+$Z$1)^($Z43*4))/$Z43,IF(AND($G43=1,AU$1&lt;=$N43),0,IF(AND($G43=1,AU$1&gt;$N43,AU$1&lt;=($Y43+$Z43)),-1*PMT(VLOOKUP($P43,'9 - Finance Strategy Parameters'!$B$3:$C$6,2)/12,$Z43*12,$M43),IF(AND($G43=1,AU$1&gt;($Y43+$Z43),AU$1&lt;=($Y43+$Z43*2)),-1*PMT(VLOOKUP($P43,'9 - Finance Strategy Parameters'!$B$3:$C$6,2)/12,$Z43*12,$M43*(1+$Z$1)^($Z43*2)),IF(AND($G43=1,AU$1&gt;($Y43+$Z43*2),AU$1&lt;=($Y43+$Z43*3)),-1*PMT(VLOOKUP($P43,'9 - Finance Strategy Parameters'!$B$3:$C$6,2)/12,$Z43*12,$M43*(1+$Z$1)^($Z43*3)),"FAILURE"))))))))))</f>
        <v>210.70200000000003</v>
      </c>
      <c r="AV43" s="159">
        <f>IF($F43=1,0,IF(AND($H43=1,AV$1&lt;=$Y43),$V43,IF(AND($H43=1,AV$1&gt;$Y43,AV$1&lt;=$Y43+$Z43),($T43*(1+$Z$1)^$Z43)/$Z43,IF(AND($H43=1,AV$1&gt;($Y43+$Z43),AV$1&lt;=($Y43+$Z43*2)),($T43*(1+$Z$1)^($Z43*2))/$Z43,IF(AND($H43=1,AV$1&gt;($Y43+$Z43*2),AV$1&lt;=($Y43+$Z43*3)),($T43*(1+$Z$1)^($Z43*3))/$Z43,IF(AND($H43=1,AV$1&gt;($Y43+$Z43*3),AV$1&lt;=($Y43+$Z43*4)),($T43*(1+$Z$1)^($Z43*4))/$Z43,IF(AND($G43=1,AV$1&lt;=$N43),0,IF(AND($G43=1,AV$1&gt;$N43,AV$1&lt;=($Y43+$Z43)),-1*PMT(VLOOKUP($P43,'9 - Finance Strategy Parameters'!$B$3:$C$6,2)/12,$Z43*12,$M43),IF(AND($G43=1,AV$1&gt;($Y43+$Z43),AV$1&lt;=($Y43+$Z43*2)),-1*PMT(VLOOKUP($P43,'9 - Finance Strategy Parameters'!$B$3:$C$6,2)/12,$Z43*12,$M43*(1+$Z$1)^($Z43*2)),IF(AND($G43=1,AV$1&gt;($Y43+$Z43*2),AV$1&lt;=($Y43+$Z43*3)),-1*PMT(VLOOKUP($P43,'9 - Finance Strategy Parameters'!$B$3:$C$6,2)/12,$Z43*12,$M43*(1+$Z$1)^($Z43*3)),"FAILURE"))))))))))</f>
        <v>210.70200000000003</v>
      </c>
      <c r="AW43" s="159">
        <f>IF($F43=1,0,IF(AND($H43=1,AW$1&lt;=$Y43),$V43,IF(AND($H43=1,AW$1&gt;$Y43,AW$1&lt;=$Y43+$Z43),($T43*(1+$Z$1)^$Z43)/$Z43,IF(AND($H43=1,AW$1&gt;($Y43+$Z43),AW$1&lt;=($Y43+$Z43*2)),($T43*(1+$Z$1)^($Z43*2))/$Z43,IF(AND($H43=1,AW$1&gt;($Y43+$Z43*2),AW$1&lt;=($Y43+$Z43*3)),($T43*(1+$Z$1)^($Z43*3))/$Z43,IF(AND($H43=1,AW$1&gt;($Y43+$Z43*3),AW$1&lt;=($Y43+$Z43*4)),($T43*(1+$Z$1)^($Z43*4))/$Z43,IF(AND($G43=1,AW$1&lt;=$N43),0,IF(AND($G43=1,AW$1&gt;$N43,AW$1&lt;=($Y43+$Z43)),-1*PMT(VLOOKUP($P43,'9 - Finance Strategy Parameters'!$B$3:$C$6,2)/12,$Z43*12,$M43),IF(AND($G43=1,AW$1&gt;($Y43+$Z43),AW$1&lt;=($Y43+$Z43*2)),-1*PMT(VLOOKUP($P43,'9 - Finance Strategy Parameters'!$B$3:$C$6,2)/12,$Z43*12,$M43*(1+$Z$1)^($Z43*2)),IF(AND($G43=1,AW$1&gt;($Y43+$Z43*2),AW$1&lt;=($Y43+$Z43*3)),-1*PMT(VLOOKUP($P43,'9 - Finance Strategy Parameters'!$B$3:$C$6,2)/12,$Z43*12,$M43*(1+$Z$1)^($Z43*3)),"FAILURE"))))))))))</f>
        <v>210.70200000000003</v>
      </c>
      <c r="AX43" s="159">
        <f>IF($F43=1,0,IF(AND($H43=1,AX$1&lt;=$Y43),$V43,IF(AND($H43=1,AX$1&gt;$Y43,AX$1&lt;=$Y43+$Z43),($T43*(1+$Z$1)^$Z43)/$Z43,IF(AND($H43=1,AX$1&gt;($Y43+$Z43),AX$1&lt;=($Y43+$Z43*2)),($T43*(1+$Z$1)^($Z43*2))/$Z43,IF(AND($H43=1,AX$1&gt;($Y43+$Z43*2),AX$1&lt;=($Y43+$Z43*3)),($T43*(1+$Z$1)^($Z43*3))/$Z43,IF(AND($H43=1,AX$1&gt;($Y43+$Z43*3),AX$1&lt;=($Y43+$Z43*4)),($T43*(1+$Z$1)^($Z43*4))/$Z43,IF(AND($G43=1,AX$1&lt;=$N43),0,IF(AND($G43=1,AX$1&gt;$N43,AX$1&lt;=($Y43+$Z43)),-1*PMT(VLOOKUP($P43,'9 - Finance Strategy Parameters'!$B$3:$C$6,2)/12,$Z43*12,$M43),IF(AND($G43=1,AX$1&gt;($Y43+$Z43),AX$1&lt;=($Y43+$Z43*2)),-1*PMT(VLOOKUP($P43,'9 - Finance Strategy Parameters'!$B$3:$C$6,2)/12,$Z43*12,$M43*(1+$Z$1)^($Z43*2)),IF(AND($G43=1,AX$1&gt;($Y43+$Z43*2),AX$1&lt;=($Y43+$Z43*3)),-1*PMT(VLOOKUP($P43,'9 - Finance Strategy Parameters'!$B$3:$C$6,2)/12,$Z43*12,$M43*(1+$Z$1)^($Z43*3)),"FAILURE"))))))))))</f>
        <v>210.70200000000003</v>
      </c>
      <c r="AY43" s="159">
        <f>IF($F43=1,0,IF(AND($H43=1,AY$1&lt;=$Y43),$V43,IF(AND($H43=1,AY$1&gt;$Y43,AY$1&lt;=$Y43+$Z43),($T43*(1+$Z$1)^$Z43)/$Z43,IF(AND($H43=1,AY$1&gt;($Y43+$Z43),AY$1&lt;=($Y43+$Z43*2)),($T43*(1+$Z$1)^($Z43*2))/$Z43,IF(AND($H43=1,AY$1&gt;($Y43+$Z43*2),AY$1&lt;=($Y43+$Z43*3)),($T43*(1+$Z$1)^($Z43*3))/$Z43,IF(AND($H43=1,AY$1&gt;($Y43+$Z43*3),AY$1&lt;=($Y43+$Z43*4)),($T43*(1+$Z$1)^($Z43*4))/$Z43,IF(AND($G43=1,AY$1&lt;=$N43),0,IF(AND($G43=1,AY$1&gt;$N43,AY$1&lt;=($Y43+$Z43)),-1*PMT(VLOOKUP($P43,'9 - Finance Strategy Parameters'!$B$3:$C$6,2)/12,$Z43*12,$M43),IF(AND($G43=1,AY$1&gt;($Y43+$Z43),AY$1&lt;=($Y43+$Z43*2)),-1*PMT(VLOOKUP($P43,'9 - Finance Strategy Parameters'!$B$3:$C$6,2)/12,$Z43*12,$M43*(1+$Z$1)^($Z43*2)),IF(AND($G43=1,AY$1&gt;($Y43+$Z43*2),AY$1&lt;=($Y43+$Z43*3)),-1*PMT(VLOOKUP($P43,'9 - Finance Strategy Parameters'!$B$3:$C$6,2)/12,$Z43*12,$M43*(1+$Z$1)^($Z43*3)),"FAILURE"))))))))))</f>
        <v>210.70200000000003</v>
      </c>
      <c r="AZ43" s="159">
        <f>IF($F43=1,0,IF(AND($H43=1,AZ$1&lt;=$Y43),$V43,IF(AND($H43=1,AZ$1&gt;$Y43,AZ$1&lt;=$Y43+$Z43),($T43*(1+$Z$1)^$Z43)/$Z43,IF(AND($H43=1,AZ$1&gt;($Y43+$Z43),AZ$1&lt;=($Y43+$Z43*2)),($T43*(1+$Z$1)^($Z43*2))/$Z43,IF(AND($H43=1,AZ$1&gt;($Y43+$Z43*2),AZ$1&lt;=($Y43+$Z43*3)),($T43*(1+$Z$1)^($Z43*3))/$Z43,IF(AND($H43=1,AZ$1&gt;($Y43+$Z43*3),AZ$1&lt;=($Y43+$Z43*4)),($T43*(1+$Z$1)^($Z43*4))/$Z43,IF(AND($G43=1,AZ$1&lt;=$N43),0,IF(AND($G43=1,AZ$1&gt;$N43,AZ$1&lt;=($Y43+$Z43)),-1*PMT(VLOOKUP($P43,'9 - Finance Strategy Parameters'!$B$3:$C$6,2)/12,$Z43*12,$M43),IF(AND($G43=1,AZ$1&gt;($Y43+$Z43),AZ$1&lt;=($Y43+$Z43*2)),-1*PMT(VLOOKUP($P43,'9 - Finance Strategy Parameters'!$B$3:$C$6,2)/12,$Z43*12,$M43*(1+$Z$1)^($Z43*2)),IF(AND($G43=1,AZ$1&gt;($Y43+$Z43*2),AZ$1&lt;=($Y43+$Z43*3)),-1*PMT(VLOOKUP($P43,'9 - Finance Strategy Parameters'!$B$3:$C$6,2)/12,$Z43*12,$M43*(1+$Z$1)^($Z43*3)),"FAILURE"))))))))))</f>
        <v>210.70200000000003</v>
      </c>
      <c r="BA43" s="159">
        <f>IF($F43=1,0,IF(AND($H43=1,BA$1&lt;=$Y43),$V43,IF(AND($H43=1,BA$1&gt;$Y43,BA$1&lt;=$Y43+$Z43),($T43*(1+$Z$1)^$Z43)/$Z43,IF(AND($H43=1,BA$1&gt;($Y43+$Z43),BA$1&lt;=($Y43+$Z43*2)),($T43*(1+$Z$1)^($Z43*2))/$Z43,IF(AND($H43=1,BA$1&gt;($Y43+$Z43*2),BA$1&lt;=($Y43+$Z43*3)),($T43*(1+$Z$1)^($Z43*3))/$Z43,IF(AND($H43=1,BA$1&gt;($Y43+$Z43*3),BA$1&lt;=($Y43+$Z43*4)),($T43*(1+$Z$1)^($Z43*4))/$Z43,IF(AND($G43=1,BA$1&lt;=$N43),0,IF(AND($G43=1,BA$1&gt;$N43,BA$1&lt;=($Y43+$Z43)),-1*PMT(VLOOKUP($P43,'9 - Finance Strategy Parameters'!$B$3:$C$6,2)/12,$Z43*12,$M43),IF(AND($G43=1,BA$1&gt;($Y43+$Z43),BA$1&lt;=($Y43+$Z43*2)),-1*PMT(VLOOKUP($P43,'9 - Finance Strategy Parameters'!$B$3:$C$6,2)/12,$Z43*12,$M43*(1+$Z$1)^($Z43*2)),IF(AND($G43=1,BA$1&gt;($Y43+$Z43*2),BA$1&lt;=($Y43+$Z43*3)),-1*PMT(VLOOKUP($P43,'9 - Finance Strategy Parameters'!$B$3:$C$6,2)/12,$Z43*12,$M43*(1+$Z$1)^($Z43*3)),"FAILURE"))))))))))</f>
        <v>210.70200000000003</v>
      </c>
      <c r="BB43" s="159">
        <f>IF($F43=1,0,IF(AND($H43=1,BB$1&lt;=$Y43),$V43,IF(AND($H43=1,BB$1&gt;$Y43,BB$1&lt;=$Y43+$Z43),($T43*(1+$Z$1)^$Z43)/$Z43,IF(AND($H43=1,BB$1&gt;($Y43+$Z43),BB$1&lt;=($Y43+$Z43*2)),($T43*(1+$Z$1)^($Z43*2))/$Z43,IF(AND($H43=1,BB$1&gt;($Y43+$Z43*2),BB$1&lt;=($Y43+$Z43*3)),($T43*(1+$Z$1)^($Z43*3))/$Z43,IF(AND($H43=1,BB$1&gt;($Y43+$Z43*3),BB$1&lt;=($Y43+$Z43*4)),($T43*(1+$Z$1)^($Z43*4))/$Z43,IF(AND($G43=1,BB$1&lt;=$N43),0,IF(AND($G43=1,BB$1&gt;$N43,BB$1&lt;=($Y43+$Z43)),-1*PMT(VLOOKUP($P43,'9 - Finance Strategy Parameters'!$B$3:$C$6,2)/12,$Z43*12,$M43),IF(AND($G43=1,BB$1&gt;($Y43+$Z43),BB$1&lt;=($Y43+$Z43*2)),-1*PMT(VLOOKUP($P43,'9 - Finance Strategy Parameters'!$B$3:$C$6,2)/12,$Z43*12,$M43*(1+$Z$1)^($Z43*2)),IF(AND($G43=1,BB$1&gt;($Y43+$Z43*2),BB$1&lt;=($Y43+$Z43*3)),-1*PMT(VLOOKUP($P43,'9 - Finance Strategy Parameters'!$B$3:$C$6,2)/12,$Z43*12,$M43*(1+$Z$1)^($Z43*3)),"FAILURE"))))))))))</f>
        <v>210.70200000000003</v>
      </c>
      <c r="BC43" s="159">
        <f>IF($F43=1,0,IF(AND($H43=1,BC$1&lt;=$Y43),$V43,IF(AND($H43=1,BC$1&gt;$Y43,BC$1&lt;=$Y43+$Z43),($T43*(1+$Z$1)^$Z43)/$Z43,IF(AND($H43=1,BC$1&gt;($Y43+$Z43),BC$1&lt;=($Y43+$Z43*2)),($T43*(1+$Z$1)^($Z43*2))/$Z43,IF(AND($H43=1,BC$1&gt;($Y43+$Z43*2),BC$1&lt;=($Y43+$Z43*3)),($T43*(1+$Z$1)^($Z43*3))/$Z43,IF(AND($H43=1,BC$1&gt;($Y43+$Z43*3),BC$1&lt;=($Y43+$Z43*4)),($T43*(1+$Z$1)^($Z43*4))/$Z43,IF(AND($G43=1,BC$1&lt;=$N43),0,IF(AND($G43=1,BC$1&gt;$N43,BC$1&lt;=($Y43+$Z43)),-1*PMT(VLOOKUP($P43,'9 - Finance Strategy Parameters'!$B$3:$C$6,2)/12,$Z43*12,$M43),IF(AND($G43=1,BC$1&gt;($Y43+$Z43),BC$1&lt;=($Y43+$Z43*2)),-1*PMT(VLOOKUP($P43,'9 - Finance Strategy Parameters'!$B$3:$C$6,2)/12,$Z43*12,$M43*(1+$Z$1)^($Z43*2)),IF(AND($G43=1,BC$1&gt;($Y43+$Z43*2),BC$1&lt;=($Y43+$Z43*3)),-1*PMT(VLOOKUP($P43,'9 - Finance Strategy Parameters'!$B$3:$C$6,2)/12,$Z43*12,$M43*(1+$Z$1)^($Z43*3)),"FAILURE"))))))))))</f>
        <v>210.70200000000003</v>
      </c>
      <c r="BD43" s="159">
        <f>IF($F43=1,0,IF(AND($H43=1,BD$1&lt;=$Y43),$V43,IF(AND($H43=1,BD$1&gt;$Y43,BD$1&lt;=$Y43+$Z43),($T43*(1+$Z$1)^$Z43)/$Z43,IF(AND($H43=1,BD$1&gt;($Y43+$Z43),BD$1&lt;=($Y43+$Z43*2)),($T43*(1+$Z$1)^($Z43*2))/$Z43,IF(AND($H43=1,BD$1&gt;($Y43+$Z43*2),BD$1&lt;=($Y43+$Z43*3)),($T43*(1+$Z$1)^($Z43*3))/$Z43,IF(AND($H43=1,BD$1&gt;($Y43+$Z43*3),BD$1&lt;=($Y43+$Z43*4)),($T43*(1+$Z$1)^($Z43*4))/$Z43,IF(AND($G43=1,BD$1&lt;=$N43),0,IF(AND($G43=1,BD$1&gt;$N43,BD$1&lt;=($Y43+$Z43)),-1*PMT(VLOOKUP($P43,'9 - Finance Strategy Parameters'!$B$3:$C$6,2)/12,$Z43*12,$M43),IF(AND($G43=1,BD$1&gt;($Y43+$Z43),BD$1&lt;=($Y43+$Z43*2)),-1*PMT(VLOOKUP($P43,'9 - Finance Strategy Parameters'!$B$3:$C$6,2)/12,$Z43*12,$M43*(1+$Z$1)^($Z43*2)),IF(AND($G43=1,BD$1&gt;($Y43+$Z43*2),BD$1&lt;=($Y43+$Z43*3)),-1*PMT(VLOOKUP($P43,'9 - Finance Strategy Parameters'!$B$3:$C$6,2)/12,$Z43*12,$M43*(1+$Z$1)^($Z43*3)),"FAILURE"))))))))))</f>
        <v>210.70200000000003</v>
      </c>
      <c r="BE43" s="159">
        <f>IF($F43=1,0,IF(AND($H43=1,BE$1&lt;=$Y43),$V43,IF(AND($H43=1,BE$1&gt;$Y43,BE$1&lt;=$Y43+$Z43),($T43*(1+$Z$1)^$Z43)/$Z43,IF(AND($H43=1,BE$1&gt;($Y43+$Z43),BE$1&lt;=($Y43+$Z43*2)),($T43*(1+$Z$1)^($Z43*2))/$Z43,IF(AND($H43=1,BE$1&gt;($Y43+$Z43*2),BE$1&lt;=($Y43+$Z43*3)),($T43*(1+$Z$1)^($Z43*3))/$Z43,IF(AND($H43=1,BE$1&gt;($Y43+$Z43*3),BE$1&lt;=($Y43+$Z43*4)),($T43*(1+$Z$1)^($Z43*4))/$Z43,IF(AND($G43=1,BE$1&lt;=$N43),0,IF(AND($G43=1,BE$1&gt;$N43,BE$1&lt;=($Y43+$Z43)),-1*PMT(VLOOKUP($P43,'9 - Finance Strategy Parameters'!$B$3:$C$6,2)/12,$Z43*12,$M43),IF(AND($G43=1,BE$1&gt;($Y43+$Z43),BE$1&lt;=($Y43+$Z43*2)),-1*PMT(VLOOKUP($P43,'9 - Finance Strategy Parameters'!$B$3:$C$6,2)/12,$Z43*12,$M43*(1+$Z$1)^($Z43*2)),IF(AND($G43=1,BE$1&gt;($Y43+$Z43*2),BE$1&lt;=($Y43+$Z43*3)),-1*PMT(VLOOKUP($P43,'9 - Finance Strategy Parameters'!$B$3:$C$6,2)/12,$Z43*12,$M43*(1+$Z$1)^($Z43*3)),"FAILURE"))))))))))</f>
        <v>210.70200000000003</v>
      </c>
      <c r="BF43" s="159">
        <f>IF($F43=1,0,IF(AND($H43=1,BF$1&lt;=$Y43),$V43,IF(AND($H43=1,BF$1&gt;$Y43,BF$1&lt;=$Y43+$Z43),($T43*(1+$Z$1)^$Z43)/$Z43,IF(AND($H43=1,BF$1&gt;($Y43+$Z43),BF$1&lt;=($Y43+$Z43*2)),($T43*(1+$Z$1)^($Z43*2))/$Z43,IF(AND($H43=1,BF$1&gt;($Y43+$Z43*2),BF$1&lt;=($Y43+$Z43*3)),($T43*(1+$Z$1)^($Z43*3))/$Z43,IF(AND($H43=1,BF$1&gt;($Y43+$Z43*3),BF$1&lt;=($Y43+$Z43*4)),($T43*(1+$Z$1)^($Z43*4))/$Z43,IF(AND($G43=1,BF$1&lt;=$N43),0,IF(AND($G43=1,BF$1&gt;$N43,BF$1&lt;=($Y43+$Z43)),-1*PMT(VLOOKUP($P43,'9 - Finance Strategy Parameters'!$B$3:$C$6,2)/12,$Z43*12,$M43),IF(AND($G43=1,BF$1&gt;($Y43+$Z43),BF$1&lt;=($Y43+$Z43*2)),-1*PMT(VLOOKUP($P43,'9 - Finance Strategy Parameters'!$B$3:$C$6,2)/12,$Z43*12,$M43*(1+$Z$1)^($Z43*2)),IF(AND($G43=1,BF$1&gt;($Y43+$Z43*2),BF$1&lt;=($Y43+$Z43*3)),-1*PMT(VLOOKUP($P43,'9 - Finance Strategy Parameters'!$B$3:$C$6,2)/12,$Z43*12,$M43*(1+$Z$1)^($Z43*3)),"FAILURE"))))))))))</f>
        <v>210.70200000000003</v>
      </c>
      <c r="BG43" s="159">
        <f>IF($F43=1,0,IF(AND($H43=1,BG$1&lt;=$Y43),$V43,IF(AND($H43=1,BG$1&gt;$Y43,BG$1&lt;=$Y43+$Z43),($T43*(1+$Z$1)^$Z43)/$Z43,IF(AND($H43=1,BG$1&gt;($Y43+$Z43),BG$1&lt;=($Y43+$Z43*2)),($T43*(1+$Z$1)^($Z43*2))/$Z43,IF(AND($H43=1,BG$1&gt;($Y43+$Z43*2),BG$1&lt;=($Y43+$Z43*3)),($T43*(1+$Z$1)^($Z43*3))/$Z43,IF(AND($H43=1,BG$1&gt;($Y43+$Z43*3),BG$1&lt;=($Y43+$Z43*4)),($T43*(1+$Z$1)^($Z43*4))/$Z43,IF(AND($G43=1,BG$1&lt;=$N43),0,IF(AND($G43=1,BG$1&gt;$N43,BG$1&lt;=($Y43+$Z43)),-1*PMT(VLOOKUP($P43,'9 - Finance Strategy Parameters'!$B$3:$C$6,2)/12,$Z43*12,$M43),IF(AND($G43=1,BG$1&gt;($Y43+$Z43),BG$1&lt;=($Y43+$Z43*2)),-1*PMT(VLOOKUP($P43,'9 - Finance Strategy Parameters'!$B$3:$C$6,2)/12,$Z43*12,$M43*(1+$Z$1)^($Z43*2)),IF(AND($G43=1,BG$1&gt;($Y43+$Z43*2),BG$1&lt;=($Y43+$Z43*3)),-1*PMT(VLOOKUP($P43,'9 - Finance Strategy Parameters'!$B$3:$C$6,2)/12,$Z43*12,$M43*(1+$Z$1)^($Z43*3)),"FAILURE"))))))))))</f>
        <v>210.70200000000003</v>
      </c>
      <c r="BH43" s="159">
        <f>IF($F43=1,0,IF(AND($H43=1,BH$1&lt;=$Y43),$V43,IF(AND($H43=1,BH$1&gt;$Y43,BH$1&lt;=$Y43+$Z43),($T43*(1+$Z$1)^$Z43)/$Z43,IF(AND($H43=1,BH$1&gt;($Y43+$Z43),BH$1&lt;=($Y43+$Z43*2)),($T43*(1+$Z$1)^($Z43*2))/$Z43,IF(AND($H43=1,BH$1&gt;($Y43+$Z43*2),BH$1&lt;=($Y43+$Z43*3)),($T43*(1+$Z$1)^($Z43*3))/$Z43,IF(AND($H43=1,BH$1&gt;($Y43+$Z43*3),BH$1&lt;=($Y43+$Z43*4)),($T43*(1+$Z$1)^($Z43*4))/$Z43,IF(AND($G43=1,BH$1&lt;=$N43),0,IF(AND($G43=1,BH$1&gt;$N43,BH$1&lt;=($Y43+$Z43)),-1*PMT(VLOOKUP($P43,'9 - Finance Strategy Parameters'!$B$3:$C$6,2)/12,$Z43*12,$M43),IF(AND($G43=1,BH$1&gt;($Y43+$Z43),BH$1&lt;=($Y43+$Z43*2)),-1*PMT(VLOOKUP($P43,'9 - Finance Strategy Parameters'!$B$3:$C$6,2)/12,$Z43*12,$M43*(1+$Z$1)^($Z43*2)),IF(AND($G43=1,BH$1&gt;($Y43+$Z43*2),BH$1&lt;=($Y43+$Z43*3)),-1*PMT(VLOOKUP($P43,'9 - Finance Strategy Parameters'!$B$3:$C$6,2)/12,$Z43*12,$M43*(1+$Z$1)^($Z43*3)),"FAILURE"))))))))))</f>
        <v>210.70200000000003</v>
      </c>
      <c r="BI43" s="159">
        <f>IF($F43=1,0,IF(AND($H43=1,BI$1&lt;=$Y43),$V43,IF(AND($H43=1,BI$1&gt;$Y43,BI$1&lt;=$Y43+$Z43),($T43*(1+$Z$1)^$Z43)/$Z43,IF(AND($H43=1,BI$1&gt;($Y43+$Z43),BI$1&lt;=($Y43+$Z43*2)),($T43*(1+$Z$1)^($Z43*2))/$Z43,IF(AND($H43=1,BI$1&gt;($Y43+$Z43*2),BI$1&lt;=($Y43+$Z43*3)),($T43*(1+$Z$1)^($Z43*3))/$Z43,IF(AND($H43=1,BI$1&gt;($Y43+$Z43*3),BI$1&lt;=($Y43+$Z43*4)),($T43*(1+$Z$1)^($Z43*4))/$Z43,IF(AND($G43=1,BI$1&lt;=$N43),0,IF(AND($G43=1,BI$1&gt;$N43,BI$1&lt;=($Y43+$Z43)),-1*PMT(VLOOKUP($P43,'9 - Finance Strategy Parameters'!$B$3:$C$6,2)/12,$Z43*12,$M43),IF(AND($G43=1,BI$1&gt;($Y43+$Z43),BI$1&lt;=($Y43+$Z43*2)),-1*PMT(VLOOKUP($P43,'9 - Finance Strategy Parameters'!$B$3:$C$6,2)/12,$Z43*12,$M43*(1+$Z$1)^($Z43*2)),IF(AND($G43=1,BI$1&gt;($Y43+$Z43*2),BI$1&lt;=($Y43+$Z43*3)),-1*PMT(VLOOKUP($P43,'9 - Finance Strategy Parameters'!$B$3:$C$6,2)/12,$Z43*12,$M43*(1+$Z$1)^($Z43*3)),"FAILURE"))))))))))</f>
        <v>210.70200000000003</v>
      </c>
      <c r="BJ43" s="159">
        <f>IF($F43=1,0,IF(AND($H43=1,BJ$1&lt;=$Y43),$V43,IF(AND($H43=1,BJ$1&gt;$Y43,BJ$1&lt;=$Y43+$Z43),($T43*(1+$Z$1)^$Z43)/$Z43,IF(AND($H43=1,BJ$1&gt;($Y43+$Z43),BJ$1&lt;=($Y43+$Z43*2)),($T43*(1+$Z$1)^($Z43*2))/$Z43,IF(AND($H43=1,BJ$1&gt;($Y43+$Z43*2),BJ$1&lt;=($Y43+$Z43*3)),($T43*(1+$Z$1)^($Z43*3))/$Z43,IF(AND($H43=1,BJ$1&gt;($Y43+$Z43*3),BJ$1&lt;=($Y43+$Z43*4)),($T43*(1+$Z$1)^($Z43*4))/$Z43,IF(AND($G43=1,BJ$1&lt;=$N43),0,IF(AND($G43=1,BJ$1&gt;$N43,BJ$1&lt;=($Y43+$Z43)),-1*PMT(VLOOKUP($P43,'9 - Finance Strategy Parameters'!$B$3:$C$6,2)/12,$Z43*12,$M43),IF(AND($G43=1,BJ$1&gt;($Y43+$Z43),BJ$1&lt;=($Y43+$Z43*2)),-1*PMT(VLOOKUP($P43,'9 - Finance Strategy Parameters'!$B$3:$C$6,2)/12,$Z43*12,$M43*(1+$Z$1)^($Z43*2)),IF(AND($G43=1,BJ$1&gt;($Y43+$Z43*2),BJ$1&lt;=($Y43+$Z43*3)),-1*PMT(VLOOKUP($P43,'9 - Finance Strategy Parameters'!$B$3:$C$6,2)/12,$Z43*12,$M43*(1+$Z$1)^($Z43*3)),"FAILURE"))))))))))</f>
        <v>210.70200000000003</v>
      </c>
      <c r="BK43" s="159">
        <f>IF($F43=1,0,IF(AND($H43=1,BK$1&lt;=$Y43),$V43,IF(AND($H43=1,BK$1&gt;$Y43,BK$1&lt;=$Y43+$Z43),($T43*(1+$Z$1)^$Z43)/$Z43,IF(AND($H43=1,BK$1&gt;($Y43+$Z43),BK$1&lt;=($Y43+$Z43*2)),($T43*(1+$Z$1)^($Z43*2))/$Z43,IF(AND($H43=1,BK$1&gt;($Y43+$Z43*2),BK$1&lt;=($Y43+$Z43*3)),($T43*(1+$Z$1)^($Z43*3))/$Z43,IF(AND($H43=1,BK$1&gt;($Y43+$Z43*3),BK$1&lt;=($Y43+$Z43*4)),($T43*(1+$Z$1)^($Z43*4))/$Z43,IF(AND($G43=1,BK$1&lt;=$N43),0,IF(AND($G43=1,BK$1&gt;$N43,BK$1&lt;=($Y43+$Z43)),-1*PMT(VLOOKUP($P43,'9 - Finance Strategy Parameters'!$B$3:$C$6,2)/12,$Z43*12,$M43),IF(AND($G43=1,BK$1&gt;($Y43+$Z43),BK$1&lt;=($Y43+$Z43*2)),-1*PMT(VLOOKUP($P43,'9 - Finance Strategy Parameters'!$B$3:$C$6,2)/12,$Z43*12,$M43*(1+$Z$1)^($Z43*2)),IF(AND($G43=1,BK$1&gt;($Y43+$Z43*2),BK$1&lt;=($Y43+$Z43*3)),-1*PMT(VLOOKUP($P43,'9 - Finance Strategy Parameters'!$B$3:$C$6,2)/12,$Z43*12,$M43*(1+$Z$1)^($Z43*3)),"FAILURE"))))))))))</f>
        <v>210.70200000000003</v>
      </c>
      <c r="BL43" s="159">
        <f>IF($F43=1,0,IF(AND($H43=1,BL$1&lt;=$Y43),$V43,IF(AND($H43=1,BL$1&gt;$Y43,BL$1&lt;=$Y43+$Z43),($T43*(1+$Z$1)^$Z43)/$Z43,IF(AND($H43=1,BL$1&gt;($Y43+$Z43),BL$1&lt;=($Y43+$Z43*2)),($T43*(1+$Z$1)^($Z43*2))/$Z43,IF(AND($H43=1,BL$1&gt;($Y43+$Z43*2),BL$1&lt;=($Y43+$Z43*3)),($T43*(1+$Z$1)^($Z43*3))/$Z43,IF(AND($H43=1,BL$1&gt;($Y43+$Z43*3),BL$1&lt;=($Y43+$Z43*4)),($T43*(1+$Z$1)^($Z43*4))/$Z43,IF(AND($G43=1,BL$1&lt;=$N43),0,IF(AND($G43=1,BL$1&gt;$N43,BL$1&lt;=($Y43+$Z43)),-1*PMT(VLOOKUP($P43,'9 - Finance Strategy Parameters'!$B$3:$C$6,2)/12,$Z43*12,$M43),IF(AND($G43=1,BL$1&gt;($Y43+$Z43),BL$1&lt;=($Y43+$Z43*2)),-1*PMT(VLOOKUP($P43,'9 - Finance Strategy Parameters'!$B$3:$C$6,2)/12,$Z43*12,$M43*(1+$Z$1)^($Z43*2)),IF(AND($G43=1,BL$1&gt;($Y43+$Z43*2),BL$1&lt;=($Y43+$Z43*3)),-1*PMT(VLOOKUP($P43,'9 - Finance Strategy Parameters'!$B$3:$C$6,2)/12,$Z43*12,$M43*(1+$Z$1)^($Z43*3)),"FAILURE"))))))))))</f>
        <v>210.70200000000003</v>
      </c>
      <c r="BM43" s="159">
        <f>IF($F43=1,0,IF(AND($H43=1,BM$1&lt;=$Y43),$V43,IF(AND($H43=1,BM$1&gt;$Y43,BM$1&lt;=$Y43+$Z43),($T43*(1+$Z$1)^$Z43)/$Z43,IF(AND($H43=1,BM$1&gt;($Y43+$Z43),BM$1&lt;=($Y43+$Z43*2)),($T43*(1+$Z$1)^($Z43*2))/$Z43,IF(AND($H43=1,BM$1&gt;($Y43+$Z43*2),BM$1&lt;=($Y43+$Z43*3)),($T43*(1+$Z$1)^($Z43*3))/$Z43,IF(AND($H43=1,BM$1&gt;($Y43+$Z43*3),BM$1&lt;=($Y43+$Z43*4)),($T43*(1+$Z$1)^($Z43*4))/$Z43,IF(AND($G43=1,BM$1&lt;=$N43),0,IF(AND($G43=1,BM$1&gt;$N43,BM$1&lt;=($Y43+$Z43)),-1*PMT(VLOOKUP($P43,'9 - Finance Strategy Parameters'!$B$3:$C$6,2)/12,$Z43*12,$M43),IF(AND($G43=1,BM$1&gt;($Y43+$Z43),BM$1&lt;=($Y43+$Z43*2)),-1*PMT(VLOOKUP($P43,'9 - Finance Strategy Parameters'!$B$3:$C$6,2)/12,$Z43*12,$M43*(1+$Z$1)^($Z43*2)),IF(AND($G43=1,BM$1&gt;($Y43+$Z43*2),BM$1&lt;=($Y43+$Z43*3)),-1*PMT(VLOOKUP($P43,'9 - Finance Strategy Parameters'!$B$3:$C$6,2)/12,$Z43*12,$M43*(1+$Z$1)^($Z43*3)),"FAILURE"))))))))))</f>
        <v>210.70200000000003</v>
      </c>
      <c r="BN43" s="159">
        <f>IF($F43=1,0,IF(AND($H43=1,BN$1&lt;=$Y43),$V43,IF(AND($H43=1,BN$1&gt;$Y43,BN$1&lt;=$Y43+$Z43),($T43*(1+$Z$1)^$Z43)/$Z43,IF(AND($H43=1,BN$1&gt;($Y43+$Z43),BN$1&lt;=($Y43+$Z43*2)),($T43*(1+$Z$1)^($Z43*2))/$Z43,IF(AND($H43=1,BN$1&gt;($Y43+$Z43*2),BN$1&lt;=($Y43+$Z43*3)),($T43*(1+$Z$1)^($Z43*3))/$Z43,IF(AND($H43=1,BN$1&gt;($Y43+$Z43*3),BN$1&lt;=($Y43+$Z43*4)),($T43*(1+$Z$1)^($Z43*4))/$Z43,IF(AND($G43=1,BN$1&lt;=$N43),0,IF(AND($G43=1,BN$1&gt;$N43,BN$1&lt;=($Y43+$Z43)),-1*PMT(VLOOKUP($P43,'9 - Finance Strategy Parameters'!$B$3:$C$6,2)/12,$Z43*12,$M43),IF(AND($G43=1,BN$1&gt;($Y43+$Z43),BN$1&lt;=($Y43+$Z43*2)),-1*PMT(VLOOKUP($P43,'9 - Finance Strategy Parameters'!$B$3:$C$6,2)/12,$Z43*12,$M43*(1+$Z$1)^($Z43*2)),IF(AND($G43=1,BN$1&gt;($Y43+$Z43*2),BN$1&lt;=($Y43+$Z43*3)),-1*PMT(VLOOKUP($P43,'9 - Finance Strategy Parameters'!$B$3:$C$6,2)/12,$Z43*12,$M43*(1+$Z$1)^($Z43*3)),"FAILURE"))))))))))</f>
        <v>210.70200000000003</v>
      </c>
      <c r="BO43" s="159">
        <f>IF($F43=1,0,IF(AND($H43=1,BO$1&lt;=$Y43),$V43,IF(AND($H43=1,BO$1&gt;$Y43,BO$1&lt;=$Y43+$Z43),($T43*(1+$Z$1)^$Z43)/$Z43,IF(AND($H43=1,BO$1&gt;($Y43+$Z43),BO$1&lt;=($Y43+$Z43*2)),($T43*(1+$Z$1)^($Z43*2))/$Z43,IF(AND($H43=1,BO$1&gt;($Y43+$Z43*2),BO$1&lt;=($Y43+$Z43*3)),($T43*(1+$Z$1)^($Z43*3))/$Z43,IF(AND($H43=1,BO$1&gt;($Y43+$Z43*3),BO$1&lt;=($Y43+$Z43*4)),($T43*(1+$Z$1)^($Z43*4))/$Z43,IF(AND($G43=1,BO$1&lt;=$N43),0,IF(AND($G43=1,BO$1&gt;$N43,BO$1&lt;=($Y43+$Z43)),-1*PMT(VLOOKUP($P43,'9 - Finance Strategy Parameters'!$B$3:$C$6,2)/12,$Z43*12,$M43),IF(AND($G43=1,BO$1&gt;($Y43+$Z43),BO$1&lt;=($Y43+$Z43*2)),-1*PMT(VLOOKUP($P43,'9 - Finance Strategy Parameters'!$B$3:$C$6,2)/12,$Z43*12,$M43*(1+$Z$1)^($Z43*2)),IF(AND($G43=1,BO$1&gt;($Y43+$Z43*2),BO$1&lt;=($Y43+$Z43*3)),-1*PMT(VLOOKUP($P43,'9 - Finance Strategy Parameters'!$B$3:$C$6,2)/12,$Z43*12,$M43*(1+$Z$1)^($Z43*3)),"FAILURE"))))))))))</f>
        <v>210.70200000000003</v>
      </c>
      <c r="BP43" s="159">
        <f>IF($F43=1,0,IF(AND($H43=1,BP$1&lt;=$Y43),$V43,IF(AND($H43=1,BP$1&gt;$Y43,BP$1&lt;=$Y43+$Z43),($T43*(1+$Z$1)^$Z43)/$Z43,IF(AND($H43=1,BP$1&gt;($Y43+$Z43),BP$1&lt;=($Y43+$Z43*2)),($T43*(1+$Z$1)^($Z43*2))/$Z43,IF(AND($H43=1,BP$1&gt;($Y43+$Z43*2),BP$1&lt;=($Y43+$Z43*3)),($T43*(1+$Z$1)^($Z43*3))/$Z43,IF(AND($H43=1,BP$1&gt;($Y43+$Z43*3),BP$1&lt;=($Y43+$Z43*4)),($T43*(1+$Z$1)^($Z43*4))/$Z43,IF(AND($G43=1,BP$1&lt;=$N43),0,IF(AND($G43=1,BP$1&gt;$N43,BP$1&lt;=($Y43+$Z43)),-1*PMT(VLOOKUP($P43,'9 - Finance Strategy Parameters'!$B$3:$C$6,2)/12,$Z43*12,$M43),IF(AND($G43=1,BP$1&gt;($Y43+$Z43),BP$1&lt;=($Y43+$Z43*2)),-1*PMT(VLOOKUP($P43,'9 - Finance Strategy Parameters'!$B$3:$C$6,2)/12,$Z43*12,$M43*(1+$Z$1)^($Z43*2)),IF(AND($G43=1,BP$1&gt;($Y43+$Z43*2),BP$1&lt;=($Y43+$Z43*3)),-1*PMT(VLOOKUP($P43,'9 - Finance Strategy Parameters'!$B$3:$C$6,2)/12,$Z43*12,$M43*(1+$Z$1)^($Z43*3)),"FAILURE"))))))))))</f>
        <v>210.70200000000003</v>
      </c>
      <c r="BQ43" s="159">
        <f>IF($F43=1,0,IF(AND($H43=1,BQ$1&lt;=$Y43),$V43,IF(AND($H43=1,BQ$1&gt;$Y43,BQ$1&lt;=$Y43+$Z43),($T43*(1+$Z$1)^$Z43)/$Z43,IF(AND($H43=1,BQ$1&gt;($Y43+$Z43),BQ$1&lt;=($Y43+$Z43*2)),($T43*(1+$Z$1)^($Z43*2))/$Z43,IF(AND($H43=1,BQ$1&gt;($Y43+$Z43*2),BQ$1&lt;=($Y43+$Z43*3)),($T43*(1+$Z$1)^($Z43*3))/$Z43,IF(AND($H43=1,BQ$1&gt;($Y43+$Z43*3),BQ$1&lt;=($Y43+$Z43*4)),($T43*(1+$Z$1)^($Z43*4))/$Z43,IF(AND($G43=1,BQ$1&lt;=$N43),0,IF(AND($G43=1,BQ$1&gt;$N43,BQ$1&lt;=($Y43+$Z43)),-1*PMT(VLOOKUP($P43,'9 - Finance Strategy Parameters'!$B$3:$C$6,2)/12,$Z43*12,$M43),IF(AND($G43=1,BQ$1&gt;($Y43+$Z43),BQ$1&lt;=($Y43+$Z43*2)),-1*PMT(VLOOKUP($P43,'9 - Finance Strategy Parameters'!$B$3:$C$6,2)/12,$Z43*12,$M43*(1+$Z$1)^($Z43*2)),IF(AND($G43=1,BQ$1&gt;($Y43+$Z43*2),BQ$1&lt;=($Y43+$Z43*3)),-1*PMT(VLOOKUP($P43,'9 - Finance Strategy Parameters'!$B$3:$C$6,2)/12,$Z43*12,$M43*(1+$Z$1)^($Z43*3)),"FAILURE"))))))))))</f>
        <v>210.70200000000003</v>
      </c>
      <c r="BR43" s="159">
        <f>IF($F43=1,0,IF(AND($H43=1,BR$1&lt;=$Y43),$V43,IF(AND($H43=1,BR$1&gt;$Y43,BR$1&lt;=$Y43+$Z43),($T43*(1+$Z$1)^$Z43)/$Z43,IF(AND($H43=1,BR$1&gt;($Y43+$Z43),BR$1&lt;=($Y43+$Z43*2)),($T43*(1+$Z$1)^($Z43*2))/$Z43,IF(AND($H43=1,BR$1&gt;($Y43+$Z43*2),BR$1&lt;=($Y43+$Z43*3)),($T43*(1+$Z$1)^($Z43*3))/$Z43,IF(AND($H43=1,BR$1&gt;($Y43+$Z43*3),BR$1&lt;=($Y43+$Z43*4)),($T43*(1+$Z$1)^($Z43*4))/$Z43,IF(AND($G43=1,BR$1&lt;=$N43),0,IF(AND($G43=1,BR$1&gt;$N43,BR$1&lt;=($Y43+$Z43)),-1*PMT(VLOOKUP($P43,'9 - Finance Strategy Parameters'!$B$3:$C$6,2)/12,$Z43*12,$M43),IF(AND($G43=1,BR$1&gt;($Y43+$Z43),BR$1&lt;=($Y43+$Z43*2)),-1*PMT(VLOOKUP($P43,'9 - Finance Strategy Parameters'!$B$3:$C$6,2)/12,$Z43*12,$M43*(1+$Z$1)^($Z43*2)),IF(AND($G43=1,BR$1&gt;($Y43+$Z43*2),BR$1&lt;=($Y43+$Z43*3)),-1*PMT(VLOOKUP($P43,'9 - Finance Strategy Parameters'!$B$3:$C$6,2)/12,$Z43*12,$M43*(1+$Z$1)^($Z43*3)),"FAILURE"))))))))))</f>
        <v>210.70200000000003</v>
      </c>
      <c r="BS43" s="159">
        <f>IF($F43=1,0,IF(AND($H43=1,BS$1&lt;=$Y43),$V43,IF(AND($H43=1,BS$1&gt;$Y43,BS$1&lt;=$Y43+$Z43),($T43*(1+$Z$1)^$Z43)/$Z43,IF(AND($H43=1,BS$1&gt;($Y43+$Z43),BS$1&lt;=($Y43+$Z43*2)),($T43*(1+$Z$1)^($Z43*2))/$Z43,IF(AND($H43=1,BS$1&gt;($Y43+$Z43*2),BS$1&lt;=($Y43+$Z43*3)),($T43*(1+$Z$1)^($Z43*3))/$Z43,IF(AND($H43=1,BS$1&gt;($Y43+$Z43*3),BS$1&lt;=($Y43+$Z43*4)),($T43*(1+$Z$1)^($Z43*4))/$Z43,IF(AND($G43=1,BS$1&lt;=$N43),0,IF(AND($G43=1,BS$1&gt;$N43,BS$1&lt;=($Y43+$Z43)),-1*PMT(VLOOKUP($P43,'9 - Finance Strategy Parameters'!$B$3:$C$6,2)/12,$Z43*12,$M43),IF(AND($G43=1,BS$1&gt;($Y43+$Z43),BS$1&lt;=($Y43+$Z43*2)),-1*PMT(VLOOKUP($P43,'9 - Finance Strategy Parameters'!$B$3:$C$6,2)/12,$Z43*12,$M43*(1+$Z$1)^($Z43*2)),IF(AND($G43=1,BS$1&gt;($Y43+$Z43*2),BS$1&lt;=($Y43+$Z43*3)),-1*PMT(VLOOKUP($P43,'9 - Finance Strategy Parameters'!$B$3:$C$6,2)/12,$Z43*12,$M43*(1+$Z$1)^($Z43*3)),"FAILURE"))))))))))</f>
        <v>210.70200000000003</v>
      </c>
      <c r="BT43" s="159">
        <f>IF($F43=1,0,IF(AND($H43=1,BT$1&lt;=$Y43),$V43,IF(AND($H43=1,BT$1&gt;$Y43,BT$1&lt;=$Y43+$Z43),($T43*(1+$Z$1)^$Z43)/$Z43,IF(AND($H43=1,BT$1&gt;($Y43+$Z43),BT$1&lt;=($Y43+$Z43*2)),($T43*(1+$Z$1)^($Z43*2))/$Z43,IF(AND($H43=1,BT$1&gt;($Y43+$Z43*2),BT$1&lt;=($Y43+$Z43*3)),($T43*(1+$Z$1)^($Z43*3))/$Z43,IF(AND($H43=1,BT$1&gt;($Y43+$Z43*3),BT$1&lt;=($Y43+$Z43*4)),($T43*(1+$Z$1)^($Z43*4))/$Z43,IF(AND($G43=1,BT$1&lt;=$N43),0,IF(AND($G43=1,BT$1&gt;$N43,BT$1&lt;=($Y43+$Z43)),-1*PMT(VLOOKUP($P43,'9 - Finance Strategy Parameters'!$B$3:$C$6,2)/12,$Z43*12,$M43),IF(AND($G43=1,BT$1&gt;($Y43+$Z43),BT$1&lt;=($Y43+$Z43*2)),-1*PMT(VLOOKUP($P43,'9 - Finance Strategy Parameters'!$B$3:$C$6,2)/12,$Z43*12,$M43*(1+$Z$1)^($Z43*2)),IF(AND($G43=1,BT$1&gt;($Y43+$Z43*2),BT$1&lt;=($Y43+$Z43*3)),-1*PMT(VLOOKUP($P43,'9 - Finance Strategy Parameters'!$B$3:$C$6,2)/12,$Z43*12,$M43*(1+$Z$1)^($Z43*3)),"FAILURE"))))))))))</f>
        <v>210.70200000000003</v>
      </c>
    </row>
    <row r="44" spans="1:72" x14ac:dyDescent="0.25">
      <c r="A44" s="1" t="s">
        <v>34</v>
      </c>
      <c r="B44" s="138">
        <f>INDEX('8-Choosing Asset Strategies'!$B$4:$B$101,MATCH('9 - Financing Strategy'!C44,'8-Choosing Asset Strategies'!$C$4:$C$101,0))</f>
        <v>2</v>
      </c>
      <c r="C44" s="12" t="s">
        <v>237</v>
      </c>
      <c r="D44" s="13" t="str">
        <f>IF(INDEX('8-Choosing Asset Strategies'!$CW$4:$CW$101,MATCH($C44,'8-Choosing Asset Strategies'!$C$4:$C$101,0))=0,"",INDEX('8-Choosing Asset Strategies'!$CW$4:$CW$101,MATCH(C44,'8-Choosing Asset Strategies'!$C$4:$C$101,0)))</f>
        <v/>
      </c>
      <c r="F44" s="138"/>
      <c r="G44" s="138"/>
      <c r="H44" s="138">
        <v>1</v>
      </c>
      <c r="J44" s="143" t="str">
        <f>IF(F44=1,ROUND(INDEX('8-Choosing Asset Strategies'!$DL$4:$DL$101,MATCH($C44,'8-Choosing Asset Strategies'!$C$4:$C$101,0)),2),"")</f>
        <v/>
      </c>
      <c r="K44" s="12" t="str">
        <f>IF(F44=1,ROUND(INDEX('8-Choosing Asset Strategies'!$DC$4:$DC$101,MATCH($C44,'8-Choosing Asset Strategies'!$C$4:$C$101,0)),2),"")</f>
        <v/>
      </c>
      <c r="L44" s="12"/>
      <c r="M44" s="143" t="str">
        <f>IF(G44=1,ROUND(INDEX('8-Choosing Asset Strategies'!$DL$4:$DL$101,MATCH($C44,'8-Choosing Asset Strategies'!$C$4:$C$101,0)),2),"")</f>
        <v/>
      </c>
      <c r="N44" s="12" t="str">
        <f>IF(G44=1,ROUND(INDEX('8-Choosing Asset Strategies'!$DC$4:$DC$101,MATCH($C44,'8-Choosing Asset Strategies'!$C$4:$C$101,0)),2),"")</f>
        <v/>
      </c>
      <c r="O44" s="12" t="str">
        <f>IF(G44="","",INDEX('9 - Finance Strategy Parameters'!$H$3:$H$9,MATCH(B44,'9 - Finance Strategy Parameters'!$F$3:$F$9,0)))</f>
        <v/>
      </c>
      <c r="P44" s="12"/>
      <c r="Q44" s="144" t="str">
        <f>IFERROR((M44*INDEX('9 - Finance Strategy Parameters'!$C$3:$C$6,MATCH(P44,'9 - Finance Strategy Parameters'!$B$3:$B$6,0))/12*(1+INDEX('9 - Finance Strategy Parameters'!$C$3:$C$6,MATCH(P44,'9 - Finance Strategy Parameters'!$B$3:$B$6,0))/12)^(O44*12))/((1+INDEX('9 - Finance Strategy Parameters'!$C$3:$C$6,MATCH(P44,'9 - Finance Strategy Parameters'!$B$3:$B$6,0))/12)^(O44*12)-1),"")</f>
        <v/>
      </c>
      <c r="R44" s="144" t="str">
        <f t="shared" si="3"/>
        <v/>
      </c>
      <c r="S44" s="12"/>
      <c r="T44" s="143">
        <f>IF(H44=1,ROUND(INDEX('8-Choosing Asset Strategies'!$DL$4:$DL$101,MATCH($C44,'8-Choosing Asset Strategies'!$C$4:$C$101,0)),2),"")</f>
        <v>117245.37</v>
      </c>
      <c r="U44" s="145">
        <f>IF(H44=1,ROUND(INDEX('8-Choosing Asset Strategies'!$DC$4:$DC$101,MATCH($C44,'8-Choosing Asset Strategies'!$C$4:$C$101,0)),2),"")</f>
        <v>12</v>
      </c>
      <c r="V44" s="101">
        <f t="shared" si="1"/>
        <v>9770.4475000000002</v>
      </c>
      <c r="W44" s="155">
        <f t="shared" si="2"/>
        <v>814.20395833333339</v>
      </c>
      <c r="Y44">
        <f>INDEX('8-Choosing Asset Strategies'!$DC$4:$DC$101,MATCH(C44,'8-Choosing Asset Strategies'!$C$4:$C$101,0))</f>
        <v>12</v>
      </c>
      <c r="Z44">
        <f>INDEX('8-Choosing Asset Strategies'!$DA$4:$DA$101,MATCH(C44,'8-Choosing Asset Strategies'!$C$4:$C$101,0))</f>
        <v>20</v>
      </c>
      <c r="AB44" s="159">
        <f>IF($F44=1,0,IF(AND($H44=1,AB$1&lt;=$Y44),$V44,IF(AND($H44=1,AB$1&gt;$Y44,AB$1&lt;=$Y44+$Z44),($T44*(1+$Z$1)^$Z44)/$Z44,IF(AND($H44=1,AB$1&gt;($Y44+$Z44),AB$1&lt;=($Y44+$Z44*2)),($T44*(1+$Z$1)^($Z44*2))/$Z44,IF(AND($H44=1,AB$1&gt;($Y44+$Z44*2),AB$1&lt;=($Y44+$Z44*3)),($T44*(1+$Z$1)^($Z44*3))/$Z44,IF(AND($H44=1,AB$1&gt;($Y44+$Z44*3),AB$1&lt;=($Y44+$Z44*4)),($T44*(1+$Z$1)^($Z44*4))/$Z44,IF(AND($G44=1,AB$1&lt;=$N44),0,IF(AND($G44=1,AB$1&gt;$N44,AB$1&lt;=($Y44+$Z44)),-1*PMT(VLOOKUP($P44,'9 - Finance Strategy Parameters'!$B$3:$C$6,2)/12,$Z44*12,$M44),IF(AND($G44=1,AB$1&gt;($Y44+$Z44),AB$1&lt;=($Y44+$Z44*2)),-1*PMT(VLOOKUP($P44,'9 - Finance Strategy Parameters'!$B$3:$C$6,2)/12,$Z44*12,$M44*(1+$Z$1)^($Z44*2)),IF(AND($G44=1,AB$1&gt;($Y44+$Z44*2),AB$1&lt;=($Y44+$Z44*3)),-1*PMT(VLOOKUP($P44,'9 - Finance Strategy Parameters'!$B$3:$C$6,2)/12,$Z44*12,$M44*(1+$Z$1)^($Z44*3)),"FAILURE"))))))))))</f>
        <v>9770.4475000000002</v>
      </c>
      <c r="AC44" s="159">
        <f>IF($F44=1,0,IF(AND($H44=1,AC$1&lt;=$Y44),$V44,IF(AND($H44=1,AC$1&gt;$Y44,AC$1&lt;=$Y44+$Z44),($T44*(1+$Z$1)^$Z44)/$Z44,IF(AND($H44=1,AC$1&gt;($Y44+$Z44),AC$1&lt;=($Y44+$Z44*2)),($T44*(1+$Z$1)^($Z44*2))/$Z44,IF(AND($H44=1,AC$1&gt;($Y44+$Z44*2),AC$1&lt;=($Y44+$Z44*3)),($T44*(1+$Z$1)^($Z44*3))/$Z44,IF(AND($H44=1,AC$1&gt;($Y44+$Z44*3),AC$1&lt;=($Y44+$Z44*4)),($T44*(1+$Z$1)^($Z44*4))/$Z44,IF(AND($G44=1,AC$1&lt;=$N44),0,IF(AND($G44=1,AC$1&gt;$N44,AC$1&lt;=($Y44+$Z44)),-1*PMT(VLOOKUP($P44,'9 - Finance Strategy Parameters'!$B$3:$C$6,2)/12,$Z44*12,$M44),IF(AND($G44=1,AC$1&gt;($Y44+$Z44),AC$1&lt;=($Y44+$Z44*2)),-1*PMT(VLOOKUP($P44,'9 - Finance Strategy Parameters'!$B$3:$C$6,2)/12,$Z44*12,$M44*(1+$Z$1)^($Z44*2)),IF(AND($G44=1,AC$1&gt;($Y44+$Z44*2),AC$1&lt;=($Y44+$Z44*3)),-1*PMT(VLOOKUP($P44,'9 - Finance Strategy Parameters'!$B$3:$C$6,2)/12,$Z44*12,$M44*(1+$Z$1)^($Z44*3)),"FAILURE"))))))))))</f>
        <v>9770.4475000000002</v>
      </c>
      <c r="AD44" s="159">
        <f>IF($F44=1,0,IF(AND($H44=1,AD$1&lt;=$Y44),$V44,IF(AND($H44=1,AD$1&gt;$Y44,AD$1&lt;=$Y44+$Z44),($T44*(1+$Z$1)^$Z44)/$Z44,IF(AND($H44=1,AD$1&gt;($Y44+$Z44),AD$1&lt;=($Y44+$Z44*2)),($T44*(1+$Z$1)^($Z44*2))/$Z44,IF(AND($H44=1,AD$1&gt;($Y44+$Z44*2),AD$1&lt;=($Y44+$Z44*3)),($T44*(1+$Z$1)^($Z44*3))/$Z44,IF(AND($H44=1,AD$1&gt;($Y44+$Z44*3),AD$1&lt;=($Y44+$Z44*4)),($T44*(1+$Z$1)^($Z44*4))/$Z44,IF(AND($G44=1,AD$1&lt;=$N44),0,IF(AND($G44=1,AD$1&gt;$N44,AD$1&lt;=($Y44+$Z44)),-1*PMT(VLOOKUP($P44,'9 - Finance Strategy Parameters'!$B$3:$C$6,2)/12,$Z44*12,$M44),IF(AND($G44=1,AD$1&gt;($Y44+$Z44),AD$1&lt;=($Y44+$Z44*2)),-1*PMT(VLOOKUP($P44,'9 - Finance Strategy Parameters'!$B$3:$C$6,2)/12,$Z44*12,$M44*(1+$Z$1)^($Z44*2)),IF(AND($G44=1,AD$1&gt;($Y44+$Z44*2),AD$1&lt;=($Y44+$Z44*3)),-1*PMT(VLOOKUP($P44,'9 - Finance Strategy Parameters'!$B$3:$C$6,2)/12,$Z44*12,$M44*(1+$Z$1)^($Z44*3)),"FAILURE"))))))))))</f>
        <v>9770.4475000000002</v>
      </c>
      <c r="AE44" s="159">
        <f>IF($F44=1,0,IF(AND($H44=1,AE$1&lt;=$Y44),$V44,IF(AND($H44=1,AE$1&gt;$Y44,AE$1&lt;=$Y44+$Z44),($T44*(1+$Z$1)^$Z44)/$Z44,IF(AND($H44=1,AE$1&gt;($Y44+$Z44),AE$1&lt;=($Y44+$Z44*2)),($T44*(1+$Z$1)^($Z44*2))/$Z44,IF(AND($H44=1,AE$1&gt;($Y44+$Z44*2),AE$1&lt;=($Y44+$Z44*3)),($T44*(1+$Z$1)^($Z44*3))/$Z44,IF(AND($H44=1,AE$1&gt;($Y44+$Z44*3),AE$1&lt;=($Y44+$Z44*4)),($T44*(1+$Z$1)^($Z44*4))/$Z44,IF(AND($G44=1,AE$1&lt;=$N44),0,IF(AND($G44=1,AE$1&gt;$N44,AE$1&lt;=($Y44+$Z44)),-1*PMT(VLOOKUP($P44,'9 - Finance Strategy Parameters'!$B$3:$C$6,2)/12,$Z44*12,$M44),IF(AND($G44=1,AE$1&gt;($Y44+$Z44),AE$1&lt;=($Y44+$Z44*2)),-1*PMT(VLOOKUP($P44,'9 - Finance Strategy Parameters'!$B$3:$C$6,2)/12,$Z44*12,$M44*(1+$Z$1)^($Z44*2)),IF(AND($G44=1,AE$1&gt;($Y44+$Z44*2),AE$1&lt;=($Y44+$Z44*3)),-1*PMT(VLOOKUP($P44,'9 - Finance Strategy Parameters'!$B$3:$C$6,2)/12,$Z44*12,$M44*(1+$Z$1)^($Z44*3)),"FAILURE"))))))))))</f>
        <v>9770.4475000000002</v>
      </c>
      <c r="AF44" s="159">
        <f>IF($F44=1,0,IF(AND($H44=1,AF$1&lt;=$Y44),$V44,IF(AND($H44=1,AF$1&gt;$Y44,AF$1&lt;=$Y44+$Z44),($T44*(1+$Z$1)^$Z44)/$Z44,IF(AND($H44=1,AF$1&gt;($Y44+$Z44),AF$1&lt;=($Y44+$Z44*2)),($T44*(1+$Z$1)^($Z44*2))/$Z44,IF(AND($H44=1,AF$1&gt;($Y44+$Z44*2),AF$1&lt;=($Y44+$Z44*3)),($T44*(1+$Z$1)^($Z44*3))/$Z44,IF(AND($H44=1,AF$1&gt;($Y44+$Z44*3),AF$1&lt;=($Y44+$Z44*4)),($T44*(1+$Z$1)^($Z44*4))/$Z44,IF(AND($G44=1,AF$1&lt;=$N44),0,IF(AND($G44=1,AF$1&gt;$N44,AF$1&lt;=($Y44+$Z44)),-1*PMT(VLOOKUP($P44,'9 - Finance Strategy Parameters'!$B$3:$C$6,2)/12,$Z44*12,$M44),IF(AND($G44=1,AF$1&gt;($Y44+$Z44),AF$1&lt;=($Y44+$Z44*2)),-1*PMT(VLOOKUP($P44,'9 - Finance Strategy Parameters'!$B$3:$C$6,2)/12,$Z44*12,$M44*(1+$Z$1)^($Z44*2)),IF(AND($G44=1,AF$1&gt;($Y44+$Z44*2),AF$1&lt;=($Y44+$Z44*3)),-1*PMT(VLOOKUP($P44,'9 - Finance Strategy Parameters'!$B$3:$C$6,2)/12,$Z44*12,$M44*(1+$Z$1)^($Z44*3)),"FAILURE"))))))))))</f>
        <v>9770.4475000000002</v>
      </c>
      <c r="AG44" s="159">
        <f>IF($F44=1,0,IF(AND($H44=1,AG$1&lt;=$Y44),$V44,IF(AND($H44=1,AG$1&gt;$Y44,AG$1&lt;=$Y44+$Z44),($T44*(1+$Z$1)^$Z44)/$Z44,IF(AND($H44=1,AG$1&gt;($Y44+$Z44),AG$1&lt;=($Y44+$Z44*2)),($T44*(1+$Z$1)^($Z44*2))/$Z44,IF(AND($H44=1,AG$1&gt;($Y44+$Z44*2),AG$1&lt;=($Y44+$Z44*3)),($T44*(1+$Z$1)^($Z44*3))/$Z44,IF(AND($H44=1,AG$1&gt;($Y44+$Z44*3),AG$1&lt;=($Y44+$Z44*4)),($T44*(1+$Z$1)^($Z44*4))/$Z44,IF(AND($G44=1,AG$1&lt;=$N44),0,IF(AND($G44=1,AG$1&gt;$N44,AG$1&lt;=($Y44+$Z44)),-1*PMT(VLOOKUP($P44,'9 - Finance Strategy Parameters'!$B$3:$C$6,2)/12,$Z44*12,$M44),IF(AND($G44=1,AG$1&gt;($Y44+$Z44),AG$1&lt;=($Y44+$Z44*2)),-1*PMT(VLOOKUP($P44,'9 - Finance Strategy Parameters'!$B$3:$C$6,2)/12,$Z44*12,$M44*(1+$Z$1)^($Z44*2)),IF(AND($G44=1,AG$1&gt;($Y44+$Z44*2),AG$1&lt;=($Y44+$Z44*3)),-1*PMT(VLOOKUP($P44,'9 - Finance Strategy Parameters'!$B$3:$C$6,2)/12,$Z44*12,$M44*(1+$Z$1)^($Z44*3)),"FAILURE"))))))))))</f>
        <v>9770.4475000000002</v>
      </c>
      <c r="AH44" s="159">
        <f>IF($F44=1,0,IF(AND($H44=1,AH$1&lt;=$Y44),$V44,IF(AND($H44=1,AH$1&gt;$Y44,AH$1&lt;=$Y44+$Z44),($T44*(1+$Z$1)^$Z44)/$Z44,IF(AND($H44=1,AH$1&gt;($Y44+$Z44),AH$1&lt;=($Y44+$Z44*2)),($T44*(1+$Z$1)^($Z44*2))/$Z44,IF(AND($H44=1,AH$1&gt;($Y44+$Z44*2),AH$1&lt;=($Y44+$Z44*3)),($T44*(1+$Z$1)^($Z44*3))/$Z44,IF(AND($H44=1,AH$1&gt;($Y44+$Z44*3),AH$1&lt;=($Y44+$Z44*4)),($T44*(1+$Z$1)^($Z44*4))/$Z44,IF(AND($G44=1,AH$1&lt;=$N44),0,IF(AND($G44=1,AH$1&gt;$N44,AH$1&lt;=($Y44+$Z44)),-1*PMT(VLOOKUP($P44,'9 - Finance Strategy Parameters'!$B$3:$C$6,2)/12,$Z44*12,$M44),IF(AND($G44=1,AH$1&gt;($Y44+$Z44),AH$1&lt;=($Y44+$Z44*2)),-1*PMT(VLOOKUP($P44,'9 - Finance Strategy Parameters'!$B$3:$C$6,2)/12,$Z44*12,$M44*(1+$Z$1)^($Z44*2)),IF(AND($G44=1,AH$1&gt;($Y44+$Z44*2),AH$1&lt;=($Y44+$Z44*3)),-1*PMT(VLOOKUP($P44,'9 - Finance Strategy Parameters'!$B$3:$C$6,2)/12,$Z44*12,$M44*(1+$Z$1)^($Z44*3)),"FAILURE"))))))))))</f>
        <v>9770.4475000000002</v>
      </c>
      <c r="AI44" s="159">
        <f>IF($F44=1,0,IF(AND($H44=1,AI$1&lt;=$Y44),$V44,IF(AND($H44=1,AI$1&gt;$Y44,AI$1&lt;=$Y44+$Z44),($T44*(1+$Z$1)^$Z44)/$Z44,IF(AND($H44=1,AI$1&gt;($Y44+$Z44),AI$1&lt;=($Y44+$Z44*2)),($T44*(1+$Z$1)^($Z44*2))/$Z44,IF(AND($H44=1,AI$1&gt;($Y44+$Z44*2),AI$1&lt;=($Y44+$Z44*3)),($T44*(1+$Z$1)^($Z44*3))/$Z44,IF(AND($H44=1,AI$1&gt;($Y44+$Z44*3),AI$1&lt;=($Y44+$Z44*4)),($T44*(1+$Z$1)^($Z44*4))/$Z44,IF(AND($G44=1,AI$1&lt;=$N44),0,IF(AND($G44=1,AI$1&gt;$N44,AI$1&lt;=($Y44+$Z44)),-1*PMT(VLOOKUP($P44,'9 - Finance Strategy Parameters'!$B$3:$C$6,2)/12,$Z44*12,$M44),IF(AND($G44=1,AI$1&gt;($Y44+$Z44),AI$1&lt;=($Y44+$Z44*2)),-1*PMT(VLOOKUP($P44,'9 - Finance Strategy Parameters'!$B$3:$C$6,2)/12,$Z44*12,$M44*(1+$Z$1)^($Z44*2)),IF(AND($G44=1,AI$1&gt;($Y44+$Z44*2),AI$1&lt;=($Y44+$Z44*3)),-1*PMT(VLOOKUP($P44,'9 - Finance Strategy Parameters'!$B$3:$C$6,2)/12,$Z44*12,$M44*(1+$Z$1)^($Z44*3)),"FAILURE"))))))))))</f>
        <v>9770.4475000000002</v>
      </c>
      <c r="AJ44" s="159">
        <f>IF($F44=1,0,IF(AND($H44=1,AJ$1&lt;=$Y44),$V44,IF(AND($H44=1,AJ$1&gt;$Y44,AJ$1&lt;=$Y44+$Z44),($T44*(1+$Z$1)^$Z44)/$Z44,IF(AND($H44=1,AJ$1&gt;($Y44+$Z44),AJ$1&lt;=($Y44+$Z44*2)),($T44*(1+$Z$1)^($Z44*2))/$Z44,IF(AND($H44=1,AJ$1&gt;($Y44+$Z44*2),AJ$1&lt;=($Y44+$Z44*3)),($T44*(1+$Z$1)^($Z44*3))/$Z44,IF(AND($H44=1,AJ$1&gt;($Y44+$Z44*3),AJ$1&lt;=($Y44+$Z44*4)),($T44*(1+$Z$1)^($Z44*4))/$Z44,IF(AND($G44=1,AJ$1&lt;=$N44),0,IF(AND($G44=1,AJ$1&gt;$N44,AJ$1&lt;=($Y44+$Z44)),-1*PMT(VLOOKUP($P44,'9 - Finance Strategy Parameters'!$B$3:$C$6,2)/12,$Z44*12,$M44),IF(AND($G44=1,AJ$1&gt;($Y44+$Z44),AJ$1&lt;=($Y44+$Z44*2)),-1*PMT(VLOOKUP($P44,'9 - Finance Strategy Parameters'!$B$3:$C$6,2)/12,$Z44*12,$M44*(1+$Z$1)^($Z44*2)),IF(AND($G44=1,AJ$1&gt;($Y44+$Z44*2),AJ$1&lt;=($Y44+$Z44*3)),-1*PMT(VLOOKUP($P44,'9 - Finance Strategy Parameters'!$B$3:$C$6,2)/12,$Z44*12,$M44*(1+$Z$1)^($Z44*3)),"FAILURE"))))))))))</f>
        <v>9770.4475000000002</v>
      </c>
      <c r="AK44" s="159">
        <f>IF($F44=1,0,IF(AND($H44=1,AK$1&lt;=$Y44),$V44,IF(AND($H44=1,AK$1&gt;$Y44,AK$1&lt;=$Y44+$Z44),($T44*(1+$Z$1)^$Z44)/$Z44,IF(AND($H44=1,AK$1&gt;($Y44+$Z44),AK$1&lt;=($Y44+$Z44*2)),($T44*(1+$Z$1)^($Z44*2))/$Z44,IF(AND($H44=1,AK$1&gt;($Y44+$Z44*2),AK$1&lt;=($Y44+$Z44*3)),($T44*(1+$Z$1)^($Z44*3))/$Z44,IF(AND($H44=1,AK$1&gt;($Y44+$Z44*3),AK$1&lt;=($Y44+$Z44*4)),($T44*(1+$Z$1)^($Z44*4))/$Z44,IF(AND($G44=1,AK$1&lt;=$N44),0,IF(AND($G44=1,AK$1&gt;$N44,AK$1&lt;=($Y44+$Z44)),-1*PMT(VLOOKUP($P44,'9 - Finance Strategy Parameters'!$B$3:$C$6,2)/12,$Z44*12,$M44),IF(AND($G44=1,AK$1&gt;($Y44+$Z44),AK$1&lt;=($Y44+$Z44*2)),-1*PMT(VLOOKUP($P44,'9 - Finance Strategy Parameters'!$B$3:$C$6,2)/12,$Z44*12,$M44*(1+$Z$1)^($Z44*2)),IF(AND($G44=1,AK$1&gt;($Y44+$Z44*2),AK$1&lt;=($Y44+$Z44*3)),-1*PMT(VLOOKUP($P44,'9 - Finance Strategy Parameters'!$B$3:$C$6,2)/12,$Z44*12,$M44*(1+$Z$1)^($Z44*3)),"FAILURE"))))))))))</f>
        <v>9770.4475000000002</v>
      </c>
      <c r="AL44" s="159">
        <f>IF($F44=1,0,IF(AND($H44=1,AL$1&lt;=$Y44),$V44,IF(AND($H44=1,AL$1&gt;$Y44,AL$1&lt;=$Y44+$Z44),($T44*(1+$Z$1)^$Z44)/$Z44,IF(AND($H44=1,AL$1&gt;($Y44+$Z44),AL$1&lt;=($Y44+$Z44*2)),($T44*(1+$Z$1)^($Z44*2))/$Z44,IF(AND($H44=1,AL$1&gt;($Y44+$Z44*2),AL$1&lt;=($Y44+$Z44*3)),($T44*(1+$Z$1)^($Z44*3))/$Z44,IF(AND($H44=1,AL$1&gt;($Y44+$Z44*3),AL$1&lt;=($Y44+$Z44*4)),($T44*(1+$Z$1)^($Z44*4))/$Z44,IF(AND($G44=1,AL$1&lt;=$N44),0,IF(AND($G44=1,AL$1&gt;$N44,AL$1&lt;=($Y44+$Z44)),-1*PMT(VLOOKUP($P44,'9 - Finance Strategy Parameters'!$B$3:$C$6,2)/12,$Z44*12,$M44),IF(AND($G44=1,AL$1&gt;($Y44+$Z44),AL$1&lt;=($Y44+$Z44*2)),-1*PMT(VLOOKUP($P44,'9 - Finance Strategy Parameters'!$B$3:$C$6,2)/12,$Z44*12,$M44*(1+$Z$1)^($Z44*2)),IF(AND($G44=1,AL$1&gt;($Y44+$Z44*2),AL$1&lt;=($Y44+$Z44*3)),-1*PMT(VLOOKUP($P44,'9 - Finance Strategy Parameters'!$B$3:$C$6,2)/12,$Z44*12,$M44*(1+$Z$1)^($Z44*3)),"FAILURE"))))))))))</f>
        <v>9770.4475000000002</v>
      </c>
      <c r="AM44" s="159">
        <f>IF($F44=1,0,IF(AND($H44=1,AM$1&lt;=$Y44),$V44,IF(AND($H44=1,AM$1&gt;$Y44,AM$1&lt;=$Y44+$Z44),($T44*(1+$Z$1)^$Z44)/$Z44,IF(AND($H44=1,AM$1&gt;($Y44+$Z44),AM$1&lt;=($Y44+$Z44*2)),($T44*(1+$Z$1)^($Z44*2))/$Z44,IF(AND($H44=1,AM$1&gt;($Y44+$Z44*2),AM$1&lt;=($Y44+$Z44*3)),($T44*(1+$Z$1)^($Z44*3))/$Z44,IF(AND($H44=1,AM$1&gt;($Y44+$Z44*3),AM$1&lt;=($Y44+$Z44*4)),($T44*(1+$Z$1)^($Z44*4))/$Z44,IF(AND($G44=1,AM$1&lt;=$N44),0,IF(AND($G44=1,AM$1&gt;$N44,AM$1&lt;=($Y44+$Z44)),-1*PMT(VLOOKUP($P44,'9 - Finance Strategy Parameters'!$B$3:$C$6,2)/12,$Z44*12,$M44),IF(AND($G44=1,AM$1&gt;($Y44+$Z44),AM$1&lt;=($Y44+$Z44*2)),-1*PMT(VLOOKUP($P44,'9 - Finance Strategy Parameters'!$B$3:$C$6,2)/12,$Z44*12,$M44*(1+$Z$1)^($Z44*2)),IF(AND($G44=1,AM$1&gt;($Y44+$Z44*2),AM$1&lt;=($Y44+$Z44*3)),-1*PMT(VLOOKUP($P44,'9 - Finance Strategy Parameters'!$B$3:$C$6,2)/12,$Z44*12,$M44*(1+$Z$1)^($Z44*3)),"FAILURE"))))))))))</f>
        <v>9770.4475000000002</v>
      </c>
      <c r="AN44" s="159">
        <f>IF($F44=1,0,IF(AND($H44=1,AN$1&lt;=$Y44),$V44,IF(AND($H44=1,AN$1&gt;$Y44,AN$1&lt;=$Y44+$Z44),($T44*(1+$Z$1)^$Z44)/$Z44,IF(AND($H44=1,AN$1&gt;($Y44+$Z44),AN$1&lt;=($Y44+$Z44*2)),($T44*(1+$Z$1)^($Z44*2))/$Z44,IF(AND($H44=1,AN$1&gt;($Y44+$Z44*2),AN$1&lt;=($Y44+$Z44*3)),($T44*(1+$Z$1)^($Z44*3))/$Z44,IF(AND($H44=1,AN$1&gt;($Y44+$Z44*3),AN$1&lt;=($Y44+$Z44*4)),($T44*(1+$Z$1)^($Z44*4))/$Z44,IF(AND($G44=1,AN$1&lt;=$N44),0,IF(AND($G44=1,AN$1&gt;$N44,AN$1&lt;=($Y44+$Z44)),-1*PMT(VLOOKUP($P44,'9 - Finance Strategy Parameters'!$B$3:$C$6,2)/12,$Z44*12,$M44),IF(AND($G44=1,AN$1&gt;($Y44+$Z44),AN$1&lt;=($Y44+$Z44*2)),-1*PMT(VLOOKUP($P44,'9 - Finance Strategy Parameters'!$B$3:$C$6,2)/12,$Z44*12,$M44*(1+$Z$1)^($Z44*2)),IF(AND($G44=1,AN$1&gt;($Y44+$Z44*2),AN$1&lt;=($Y44+$Z44*3)),-1*PMT(VLOOKUP($P44,'9 - Finance Strategy Parameters'!$B$3:$C$6,2)/12,$Z44*12,$M44*(1+$Z$1)^($Z44*3)),"FAILURE"))))))))))</f>
        <v>5862.2685000000001</v>
      </c>
      <c r="AO44" s="159">
        <f>IF($F44=1,0,IF(AND($H44=1,AO$1&lt;=$Y44),$V44,IF(AND($H44=1,AO$1&gt;$Y44,AO$1&lt;=$Y44+$Z44),($T44*(1+$Z$1)^$Z44)/$Z44,IF(AND($H44=1,AO$1&gt;($Y44+$Z44),AO$1&lt;=($Y44+$Z44*2)),($T44*(1+$Z$1)^($Z44*2))/$Z44,IF(AND($H44=1,AO$1&gt;($Y44+$Z44*2),AO$1&lt;=($Y44+$Z44*3)),($T44*(1+$Z$1)^($Z44*3))/$Z44,IF(AND($H44=1,AO$1&gt;($Y44+$Z44*3),AO$1&lt;=($Y44+$Z44*4)),($T44*(1+$Z$1)^($Z44*4))/$Z44,IF(AND($G44=1,AO$1&lt;=$N44),0,IF(AND($G44=1,AO$1&gt;$N44,AO$1&lt;=($Y44+$Z44)),-1*PMT(VLOOKUP($P44,'9 - Finance Strategy Parameters'!$B$3:$C$6,2)/12,$Z44*12,$M44),IF(AND($G44=1,AO$1&gt;($Y44+$Z44),AO$1&lt;=($Y44+$Z44*2)),-1*PMT(VLOOKUP($P44,'9 - Finance Strategy Parameters'!$B$3:$C$6,2)/12,$Z44*12,$M44*(1+$Z$1)^($Z44*2)),IF(AND($G44=1,AO$1&gt;($Y44+$Z44*2),AO$1&lt;=($Y44+$Z44*3)),-1*PMT(VLOOKUP($P44,'9 - Finance Strategy Parameters'!$B$3:$C$6,2)/12,$Z44*12,$M44*(1+$Z$1)^($Z44*3)),"FAILURE"))))))))))</f>
        <v>5862.2685000000001</v>
      </c>
      <c r="AP44" s="159">
        <f>IF($F44=1,0,IF(AND($H44=1,AP$1&lt;=$Y44),$V44,IF(AND($H44=1,AP$1&gt;$Y44,AP$1&lt;=$Y44+$Z44),($T44*(1+$Z$1)^$Z44)/$Z44,IF(AND($H44=1,AP$1&gt;($Y44+$Z44),AP$1&lt;=($Y44+$Z44*2)),($T44*(1+$Z$1)^($Z44*2))/$Z44,IF(AND($H44=1,AP$1&gt;($Y44+$Z44*2),AP$1&lt;=($Y44+$Z44*3)),($T44*(1+$Z$1)^($Z44*3))/$Z44,IF(AND($H44=1,AP$1&gt;($Y44+$Z44*3),AP$1&lt;=($Y44+$Z44*4)),($T44*(1+$Z$1)^($Z44*4))/$Z44,IF(AND($G44=1,AP$1&lt;=$N44),0,IF(AND($G44=1,AP$1&gt;$N44,AP$1&lt;=($Y44+$Z44)),-1*PMT(VLOOKUP($P44,'9 - Finance Strategy Parameters'!$B$3:$C$6,2)/12,$Z44*12,$M44),IF(AND($G44=1,AP$1&gt;($Y44+$Z44),AP$1&lt;=($Y44+$Z44*2)),-1*PMT(VLOOKUP($P44,'9 - Finance Strategy Parameters'!$B$3:$C$6,2)/12,$Z44*12,$M44*(1+$Z$1)^($Z44*2)),IF(AND($G44=1,AP$1&gt;($Y44+$Z44*2),AP$1&lt;=($Y44+$Z44*3)),-1*PMT(VLOOKUP($P44,'9 - Finance Strategy Parameters'!$B$3:$C$6,2)/12,$Z44*12,$M44*(1+$Z$1)^($Z44*3)),"FAILURE"))))))))))</f>
        <v>5862.2685000000001</v>
      </c>
      <c r="AQ44" s="159">
        <f>IF($F44=1,0,IF(AND($H44=1,AQ$1&lt;=$Y44),$V44,IF(AND($H44=1,AQ$1&gt;$Y44,AQ$1&lt;=$Y44+$Z44),($T44*(1+$Z$1)^$Z44)/$Z44,IF(AND($H44=1,AQ$1&gt;($Y44+$Z44),AQ$1&lt;=($Y44+$Z44*2)),($T44*(1+$Z$1)^($Z44*2))/$Z44,IF(AND($H44=1,AQ$1&gt;($Y44+$Z44*2),AQ$1&lt;=($Y44+$Z44*3)),($T44*(1+$Z$1)^($Z44*3))/$Z44,IF(AND($H44=1,AQ$1&gt;($Y44+$Z44*3),AQ$1&lt;=($Y44+$Z44*4)),($T44*(1+$Z$1)^($Z44*4))/$Z44,IF(AND($G44=1,AQ$1&lt;=$N44),0,IF(AND($G44=1,AQ$1&gt;$N44,AQ$1&lt;=($Y44+$Z44)),-1*PMT(VLOOKUP($P44,'9 - Finance Strategy Parameters'!$B$3:$C$6,2)/12,$Z44*12,$M44),IF(AND($G44=1,AQ$1&gt;($Y44+$Z44),AQ$1&lt;=($Y44+$Z44*2)),-1*PMT(VLOOKUP($P44,'9 - Finance Strategy Parameters'!$B$3:$C$6,2)/12,$Z44*12,$M44*(1+$Z$1)^($Z44*2)),IF(AND($G44=1,AQ$1&gt;($Y44+$Z44*2),AQ$1&lt;=($Y44+$Z44*3)),-1*PMT(VLOOKUP($P44,'9 - Finance Strategy Parameters'!$B$3:$C$6,2)/12,$Z44*12,$M44*(1+$Z$1)^($Z44*3)),"FAILURE"))))))))))</f>
        <v>5862.2685000000001</v>
      </c>
      <c r="AR44" s="159">
        <f>IF($F44=1,0,IF(AND($H44=1,AR$1&lt;=$Y44),$V44,IF(AND($H44=1,AR$1&gt;$Y44,AR$1&lt;=$Y44+$Z44),($T44*(1+$Z$1)^$Z44)/$Z44,IF(AND($H44=1,AR$1&gt;($Y44+$Z44),AR$1&lt;=($Y44+$Z44*2)),($T44*(1+$Z$1)^($Z44*2))/$Z44,IF(AND($H44=1,AR$1&gt;($Y44+$Z44*2),AR$1&lt;=($Y44+$Z44*3)),($T44*(1+$Z$1)^($Z44*3))/$Z44,IF(AND($H44=1,AR$1&gt;($Y44+$Z44*3),AR$1&lt;=($Y44+$Z44*4)),($T44*(1+$Z$1)^($Z44*4))/$Z44,IF(AND($G44=1,AR$1&lt;=$N44),0,IF(AND($G44=1,AR$1&gt;$N44,AR$1&lt;=($Y44+$Z44)),-1*PMT(VLOOKUP($P44,'9 - Finance Strategy Parameters'!$B$3:$C$6,2)/12,$Z44*12,$M44),IF(AND($G44=1,AR$1&gt;($Y44+$Z44),AR$1&lt;=($Y44+$Z44*2)),-1*PMT(VLOOKUP($P44,'9 - Finance Strategy Parameters'!$B$3:$C$6,2)/12,$Z44*12,$M44*(1+$Z$1)^($Z44*2)),IF(AND($G44=1,AR$1&gt;($Y44+$Z44*2),AR$1&lt;=($Y44+$Z44*3)),-1*PMT(VLOOKUP($P44,'9 - Finance Strategy Parameters'!$B$3:$C$6,2)/12,$Z44*12,$M44*(1+$Z$1)^($Z44*3)),"FAILURE"))))))))))</f>
        <v>5862.2685000000001</v>
      </c>
      <c r="AS44" s="159">
        <f>IF($F44=1,0,IF(AND($H44=1,AS$1&lt;=$Y44),$V44,IF(AND($H44=1,AS$1&gt;$Y44,AS$1&lt;=$Y44+$Z44),($T44*(1+$Z$1)^$Z44)/$Z44,IF(AND($H44=1,AS$1&gt;($Y44+$Z44),AS$1&lt;=($Y44+$Z44*2)),($T44*(1+$Z$1)^($Z44*2))/$Z44,IF(AND($H44=1,AS$1&gt;($Y44+$Z44*2),AS$1&lt;=($Y44+$Z44*3)),($T44*(1+$Z$1)^($Z44*3))/$Z44,IF(AND($H44=1,AS$1&gt;($Y44+$Z44*3),AS$1&lt;=($Y44+$Z44*4)),($T44*(1+$Z$1)^($Z44*4))/$Z44,IF(AND($G44=1,AS$1&lt;=$N44),0,IF(AND($G44=1,AS$1&gt;$N44,AS$1&lt;=($Y44+$Z44)),-1*PMT(VLOOKUP($P44,'9 - Finance Strategy Parameters'!$B$3:$C$6,2)/12,$Z44*12,$M44),IF(AND($G44=1,AS$1&gt;($Y44+$Z44),AS$1&lt;=($Y44+$Z44*2)),-1*PMT(VLOOKUP($P44,'9 - Finance Strategy Parameters'!$B$3:$C$6,2)/12,$Z44*12,$M44*(1+$Z$1)^($Z44*2)),IF(AND($G44=1,AS$1&gt;($Y44+$Z44*2),AS$1&lt;=($Y44+$Z44*3)),-1*PMT(VLOOKUP($P44,'9 - Finance Strategy Parameters'!$B$3:$C$6,2)/12,$Z44*12,$M44*(1+$Z$1)^($Z44*3)),"FAILURE"))))))))))</f>
        <v>5862.2685000000001</v>
      </c>
      <c r="AT44" s="159">
        <f>IF($F44=1,0,IF(AND($H44=1,AT$1&lt;=$Y44),$V44,IF(AND($H44=1,AT$1&gt;$Y44,AT$1&lt;=$Y44+$Z44),($T44*(1+$Z$1)^$Z44)/$Z44,IF(AND($H44=1,AT$1&gt;($Y44+$Z44),AT$1&lt;=($Y44+$Z44*2)),($T44*(1+$Z$1)^($Z44*2))/$Z44,IF(AND($H44=1,AT$1&gt;($Y44+$Z44*2),AT$1&lt;=($Y44+$Z44*3)),($T44*(1+$Z$1)^($Z44*3))/$Z44,IF(AND($H44=1,AT$1&gt;($Y44+$Z44*3),AT$1&lt;=($Y44+$Z44*4)),($T44*(1+$Z$1)^($Z44*4))/$Z44,IF(AND($G44=1,AT$1&lt;=$N44),0,IF(AND($G44=1,AT$1&gt;$N44,AT$1&lt;=($Y44+$Z44)),-1*PMT(VLOOKUP($P44,'9 - Finance Strategy Parameters'!$B$3:$C$6,2)/12,$Z44*12,$M44),IF(AND($G44=1,AT$1&gt;($Y44+$Z44),AT$1&lt;=($Y44+$Z44*2)),-1*PMT(VLOOKUP($P44,'9 - Finance Strategy Parameters'!$B$3:$C$6,2)/12,$Z44*12,$M44*(1+$Z$1)^($Z44*2)),IF(AND($G44=1,AT$1&gt;($Y44+$Z44*2),AT$1&lt;=($Y44+$Z44*3)),-1*PMT(VLOOKUP($P44,'9 - Finance Strategy Parameters'!$B$3:$C$6,2)/12,$Z44*12,$M44*(1+$Z$1)^($Z44*3)),"FAILURE"))))))))))</f>
        <v>5862.2685000000001</v>
      </c>
      <c r="AU44" s="159">
        <f>IF($F44=1,0,IF(AND($H44=1,AU$1&lt;=$Y44),$V44,IF(AND($H44=1,AU$1&gt;$Y44,AU$1&lt;=$Y44+$Z44),($T44*(1+$Z$1)^$Z44)/$Z44,IF(AND($H44=1,AU$1&gt;($Y44+$Z44),AU$1&lt;=($Y44+$Z44*2)),($T44*(1+$Z$1)^($Z44*2))/$Z44,IF(AND($H44=1,AU$1&gt;($Y44+$Z44*2),AU$1&lt;=($Y44+$Z44*3)),($T44*(1+$Z$1)^($Z44*3))/$Z44,IF(AND($H44=1,AU$1&gt;($Y44+$Z44*3),AU$1&lt;=($Y44+$Z44*4)),($T44*(1+$Z$1)^($Z44*4))/$Z44,IF(AND($G44=1,AU$1&lt;=$N44),0,IF(AND($G44=1,AU$1&gt;$N44,AU$1&lt;=($Y44+$Z44)),-1*PMT(VLOOKUP($P44,'9 - Finance Strategy Parameters'!$B$3:$C$6,2)/12,$Z44*12,$M44),IF(AND($G44=1,AU$1&gt;($Y44+$Z44),AU$1&lt;=($Y44+$Z44*2)),-1*PMT(VLOOKUP($P44,'9 - Finance Strategy Parameters'!$B$3:$C$6,2)/12,$Z44*12,$M44*(1+$Z$1)^($Z44*2)),IF(AND($G44=1,AU$1&gt;($Y44+$Z44*2),AU$1&lt;=($Y44+$Z44*3)),-1*PMT(VLOOKUP($P44,'9 - Finance Strategy Parameters'!$B$3:$C$6,2)/12,$Z44*12,$M44*(1+$Z$1)^($Z44*3)),"FAILURE"))))))))))</f>
        <v>5862.2685000000001</v>
      </c>
      <c r="AV44" s="159">
        <f>IF($F44=1,0,IF(AND($H44=1,AV$1&lt;=$Y44),$V44,IF(AND($H44=1,AV$1&gt;$Y44,AV$1&lt;=$Y44+$Z44),($T44*(1+$Z$1)^$Z44)/$Z44,IF(AND($H44=1,AV$1&gt;($Y44+$Z44),AV$1&lt;=($Y44+$Z44*2)),($T44*(1+$Z$1)^($Z44*2))/$Z44,IF(AND($H44=1,AV$1&gt;($Y44+$Z44*2),AV$1&lt;=($Y44+$Z44*3)),($T44*(1+$Z$1)^($Z44*3))/$Z44,IF(AND($H44=1,AV$1&gt;($Y44+$Z44*3),AV$1&lt;=($Y44+$Z44*4)),($T44*(1+$Z$1)^($Z44*4))/$Z44,IF(AND($G44=1,AV$1&lt;=$N44),0,IF(AND($G44=1,AV$1&gt;$N44,AV$1&lt;=($Y44+$Z44)),-1*PMT(VLOOKUP($P44,'9 - Finance Strategy Parameters'!$B$3:$C$6,2)/12,$Z44*12,$M44),IF(AND($G44=1,AV$1&gt;($Y44+$Z44),AV$1&lt;=($Y44+$Z44*2)),-1*PMT(VLOOKUP($P44,'9 - Finance Strategy Parameters'!$B$3:$C$6,2)/12,$Z44*12,$M44*(1+$Z$1)^($Z44*2)),IF(AND($G44=1,AV$1&gt;($Y44+$Z44*2),AV$1&lt;=($Y44+$Z44*3)),-1*PMT(VLOOKUP($P44,'9 - Finance Strategy Parameters'!$B$3:$C$6,2)/12,$Z44*12,$M44*(1+$Z$1)^($Z44*3)),"FAILURE"))))))))))</f>
        <v>5862.2685000000001</v>
      </c>
      <c r="AW44" s="159">
        <f>IF($F44=1,0,IF(AND($H44=1,AW$1&lt;=$Y44),$V44,IF(AND($H44=1,AW$1&gt;$Y44,AW$1&lt;=$Y44+$Z44),($T44*(1+$Z$1)^$Z44)/$Z44,IF(AND($H44=1,AW$1&gt;($Y44+$Z44),AW$1&lt;=($Y44+$Z44*2)),($T44*(1+$Z$1)^($Z44*2))/$Z44,IF(AND($H44=1,AW$1&gt;($Y44+$Z44*2),AW$1&lt;=($Y44+$Z44*3)),($T44*(1+$Z$1)^($Z44*3))/$Z44,IF(AND($H44=1,AW$1&gt;($Y44+$Z44*3),AW$1&lt;=($Y44+$Z44*4)),($T44*(1+$Z$1)^($Z44*4))/$Z44,IF(AND($G44=1,AW$1&lt;=$N44),0,IF(AND($G44=1,AW$1&gt;$N44,AW$1&lt;=($Y44+$Z44)),-1*PMT(VLOOKUP($P44,'9 - Finance Strategy Parameters'!$B$3:$C$6,2)/12,$Z44*12,$M44),IF(AND($G44=1,AW$1&gt;($Y44+$Z44),AW$1&lt;=($Y44+$Z44*2)),-1*PMT(VLOOKUP($P44,'9 - Finance Strategy Parameters'!$B$3:$C$6,2)/12,$Z44*12,$M44*(1+$Z$1)^($Z44*2)),IF(AND($G44=1,AW$1&gt;($Y44+$Z44*2),AW$1&lt;=($Y44+$Z44*3)),-1*PMT(VLOOKUP($P44,'9 - Finance Strategy Parameters'!$B$3:$C$6,2)/12,$Z44*12,$M44*(1+$Z$1)^($Z44*3)),"FAILURE"))))))))))</f>
        <v>5862.2685000000001</v>
      </c>
      <c r="AX44" s="159">
        <f>IF($F44=1,0,IF(AND($H44=1,AX$1&lt;=$Y44),$V44,IF(AND($H44=1,AX$1&gt;$Y44,AX$1&lt;=$Y44+$Z44),($T44*(1+$Z$1)^$Z44)/$Z44,IF(AND($H44=1,AX$1&gt;($Y44+$Z44),AX$1&lt;=($Y44+$Z44*2)),($T44*(1+$Z$1)^($Z44*2))/$Z44,IF(AND($H44=1,AX$1&gt;($Y44+$Z44*2),AX$1&lt;=($Y44+$Z44*3)),($T44*(1+$Z$1)^($Z44*3))/$Z44,IF(AND($H44=1,AX$1&gt;($Y44+$Z44*3),AX$1&lt;=($Y44+$Z44*4)),($T44*(1+$Z$1)^($Z44*4))/$Z44,IF(AND($G44=1,AX$1&lt;=$N44),0,IF(AND($G44=1,AX$1&gt;$N44,AX$1&lt;=($Y44+$Z44)),-1*PMT(VLOOKUP($P44,'9 - Finance Strategy Parameters'!$B$3:$C$6,2)/12,$Z44*12,$M44),IF(AND($G44=1,AX$1&gt;($Y44+$Z44),AX$1&lt;=($Y44+$Z44*2)),-1*PMT(VLOOKUP($P44,'9 - Finance Strategy Parameters'!$B$3:$C$6,2)/12,$Z44*12,$M44*(1+$Z$1)^($Z44*2)),IF(AND($G44=1,AX$1&gt;($Y44+$Z44*2),AX$1&lt;=($Y44+$Z44*3)),-1*PMT(VLOOKUP($P44,'9 - Finance Strategy Parameters'!$B$3:$C$6,2)/12,$Z44*12,$M44*(1+$Z$1)^($Z44*3)),"FAILURE"))))))))))</f>
        <v>5862.2685000000001</v>
      </c>
      <c r="AY44" s="159">
        <f>IF($F44=1,0,IF(AND($H44=1,AY$1&lt;=$Y44),$V44,IF(AND($H44=1,AY$1&gt;$Y44,AY$1&lt;=$Y44+$Z44),($T44*(1+$Z$1)^$Z44)/$Z44,IF(AND($H44=1,AY$1&gt;($Y44+$Z44),AY$1&lt;=($Y44+$Z44*2)),($T44*(1+$Z$1)^($Z44*2))/$Z44,IF(AND($H44=1,AY$1&gt;($Y44+$Z44*2),AY$1&lt;=($Y44+$Z44*3)),($T44*(1+$Z$1)^($Z44*3))/$Z44,IF(AND($H44=1,AY$1&gt;($Y44+$Z44*3),AY$1&lt;=($Y44+$Z44*4)),($T44*(1+$Z$1)^($Z44*4))/$Z44,IF(AND($G44=1,AY$1&lt;=$N44),0,IF(AND($G44=1,AY$1&gt;$N44,AY$1&lt;=($Y44+$Z44)),-1*PMT(VLOOKUP($P44,'9 - Finance Strategy Parameters'!$B$3:$C$6,2)/12,$Z44*12,$M44),IF(AND($G44=1,AY$1&gt;($Y44+$Z44),AY$1&lt;=($Y44+$Z44*2)),-1*PMT(VLOOKUP($P44,'9 - Finance Strategy Parameters'!$B$3:$C$6,2)/12,$Z44*12,$M44*(1+$Z$1)^($Z44*2)),IF(AND($G44=1,AY$1&gt;($Y44+$Z44*2),AY$1&lt;=($Y44+$Z44*3)),-1*PMT(VLOOKUP($P44,'9 - Finance Strategy Parameters'!$B$3:$C$6,2)/12,$Z44*12,$M44*(1+$Z$1)^($Z44*3)),"FAILURE"))))))))))</f>
        <v>5862.2685000000001</v>
      </c>
      <c r="AZ44" s="159">
        <f>IF($F44=1,0,IF(AND($H44=1,AZ$1&lt;=$Y44),$V44,IF(AND($H44=1,AZ$1&gt;$Y44,AZ$1&lt;=$Y44+$Z44),($T44*(1+$Z$1)^$Z44)/$Z44,IF(AND($H44=1,AZ$1&gt;($Y44+$Z44),AZ$1&lt;=($Y44+$Z44*2)),($T44*(1+$Z$1)^($Z44*2))/$Z44,IF(AND($H44=1,AZ$1&gt;($Y44+$Z44*2),AZ$1&lt;=($Y44+$Z44*3)),($T44*(1+$Z$1)^($Z44*3))/$Z44,IF(AND($H44=1,AZ$1&gt;($Y44+$Z44*3),AZ$1&lt;=($Y44+$Z44*4)),($T44*(1+$Z$1)^($Z44*4))/$Z44,IF(AND($G44=1,AZ$1&lt;=$N44),0,IF(AND($G44=1,AZ$1&gt;$N44,AZ$1&lt;=($Y44+$Z44)),-1*PMT(VLOOKUP($P44,'9 - Finance Strategy Parameters'!$B$3:$C$6,2)/12,$Z44*12,$M44),IF(AND($G44=1,AZ$1&gt;($Y44+$Z44),AZ$1&lt;=($Y44+$Z44*2)),-1*PMT(VLOOKUP($P44,'9 - Finance Strategy Parameters'!$B$3:$C$6,2)/12,$Z44*12,$M44*(1+$Z$1)^($Z44*2)),IF(AND($G44=1,AZ$1&gt;($Y44+$Z44*2),AZ$1&lt;=($Y44+$Z44*3)),-1*PMT(VLOOKUP($P44,'9 - Finance Strategy Parameters'!$B$3:$C$6,2)/12,$Z44*12,$M44*(1+$Z$1)^($Z44*3)),"FAILURE"))))))))))</f>
        <v>5862.2685000000001</v>
      </c>
      <c r="BA44" s="159">
        <f>IF($F44=1,0,IF(AND($H44=1,BA$1&lt;=$Y44),$V44,IF(AND($H44=1,BA$1&gt;$Y44,BA$1&lt;=$Y44+$Z44),($T44*(1+$Z$1)^$Z44)/$Z44,IF(AND($H44=1,BA$1&gt;($Y44+$Z44),BA$1&lt;=($Y44+$Z44*2)),($T44*(1+$Z$1)^($Z44*2))/$Z44,IF(AND($H44=1,BA$1&gt;($Y44+$Z44*2),BA$1&lt;=($Y44+$Z44*3)),($T44*(1+$Z$1)^($Z44*3))/$Z44,IF(AND($H44=1,BA$1&gt;($Y44+$Z44*3),BA$1&lt;=($Y44+$Z44*4)),($T44*(1+$Z$1)^($Z44*4))/$Z44,IF(AND($G44=1,BA$1&lt;=$N44),0,IF(AND($G44=1,BA$1&gt;$N44,BA$1&lt;=($Y44+$Z44)),-1*PMT(VLOOKUP($P44,'9 - Finance Strategy Parameters'!$B$3:$C$6,2)/12,$Z44*12,$M44),IF(AND($G44=1,BA$1&gt;($Y44+$Z44),BA$1&lt;=($Y44+$Z44*2)),-1*PMT(VLOOKUP($P44,'9 - Finance Strategy Parameters'!$B$3:$C$6,2)/12,$Z44*12,$M44*(1+$Z$1)^($Z44*2)),IF(AND($G44=1,BA$1&gt;($Y44+$Z44*2),BA$1&lt;=($Y44+$Z44*3)),-1*PMT(VLOOKUP($P44,'9 - Finance Strategy Parameters'!$B$3:$C$6,2)/12,$Z44*12,$M44*(1+$Z$1)^($Z44*3)),"FAILURE"))))))))))</f>
        <v>5862.2685000000001</v>
      </c>
      <c r="BB44" s="159">
        <f>IF($F44=1,0,IF(AND($H44=1,BB$1&lt;=$Y44),$V44,IF(AND($H44=1,BB$1&gt;$Y44,BB$1&lt;=$Y44+$Z44),($T44*(1+$Z$1)^$Z44)/$Z44,IF(AND($H44=1,BB$1&gt;($Y44+$Z44),BB$1&lt;=($Y44+$Z44*2)),($T44*(1+$Z$1)^($Z44*2))/$Z44,IF(AND($H44=1,BB$1&gt;($Y44+$Z44*2),BB$1&lt;=($Y44+$Z44*3)),($T44*(1+$Z$1)^($Z44*3))/$Z44,IF(AND($H44=1,BB$1&gt;($Y44+$Z44*3),BB$1&lt;=($Y44+$Z44*4)),($T44*(1+$Z$1)^($Z44*4))/$Z44,IF(AND($G44=1,BB$1&lt;=$N44),0,IF(AND($G44=1,BB$1&gt;$N44,BB$1&lt;=($Y44+$Z44)),-1*PMT(VLOOKUP($P44,'9 - Finance Strategy Parameters'!$B$3:$C$6,2)/12,$Z44*12,$M44),IF(AND($G44=1,BB$1&gt;($Y44+$Z44),BB$1&lt;=($Y44+$Z44*2)),-1*PMT(VLOOKUP($P44,'9 - Finance Strategy Parameters'!$B$3:$C$6,2)/12,$Z44*12,$M44*(1+$Z$1)^($Z44*2)),IF(AND($G44=1,BB$1&gt;($Y44+$Z44*2),BB$1&lt;=($Y44+$Z44*3)),-1*PMT(VLOOKUP($P44,'9 - Finance Strategy Parameters'!$B$3:$C$6,2)/12,$Z44*12,$M44*(1+$Z$1)^($Z44*3)),"FAILURE"))))))))))</f>
        <v>5862.2685000000001</v>
      </c>
      <c r="BC44" s="159">
        <f>IF($F44=1,0,IF(AND($H44=1,BC$1&lt;=$Y44),$V44,IF(AND($H44=1,BC$1&gt;$Y44,BC$1&lt;=$Y44+$Z44),($T44*(1+$Z$1)^$Z44)/$Z44,IF(AND($H44=1,BC$1&gt;($Y44+$Z44),BC$1&lt;=($Y44+$Z44*2)),($T44*(1+$Z$1)^($Z44*2))/$Z44,IF(AND($H44=1,BC$1&gt;($Y44+$Z44*2),BC$1&lt;=($Y44+$Z44*3)),($T44*(1+$Z$1)^($Z44*3))/$Z44,IF(AND($H44=1,BC$1&gt;($Y44+$Z44*3),BC$1&lt;=($Y44+$Z44*4)),($T44*(1+$Z$1)^($Z44*4))/$Z44,IF(AND($G44=1,BC$1&lt;=$N44),0,IF(AND($G44=1,BC$1&gt;$N44,BC$1&lt;=($Y44+$Z44)),-1*PMT(VLOOKUP($P44,'9 - Finance Strategy Parameters'!$B$3:$C$6,2)/12,$Z44*12,$M44),IF(AND($G44=1,BC$1&gt;($Y44+$Z44),BC$1&lt;=($Y44+$Z44*2)),-1*PMT(VLOOKUP($P44,'9 - Finance Strategy Parameters'!$B$3:$C$6,2)/12,$Z44*12,$M44*(1+$Z$1)^($Z44*2)),IF(AND($G44=1,BC$1&gt;($Y44+$Z44*2),BC$1&lt;=($Y44+$Z44*3)),-1*PMT(VLOOKUP($P44,'9 - Finance Strategy Parameters'!$B$3:$C$6,2)/12,$Z44*12,$M44*(1+$Z$1)^($Z44*3)),"FAILURE"))))))))))</f>
        <v>5862.2685000000001</v>
      </c>
      <c r="BD44" s="159">
        <f>IF($F44=1,0,IF(AND($H44=1,BD$1&lt;=$Y44),$V44,IF(AND($H44=1,BD$1&gt;$Y44,BD$1&lt;=$Y44+$Z44),($T44*(1+$Z$1)^$Z44)/$Z44,IF(AND($H44=1,BD$1&gt;($Y44+$Z44),BD$1&lt;=($Y44+$Z44*2)),($T44*(1+$Z$1)^($Z44*2))/$Z44,IF(AND($H44=1,BD$1&gt;($Y44+$Z44*2),BD$1&lt;=($Y44+$Z44*3)),($T44*(1+$Z$1)^($Z44*3))/$Z44,IF(AND($H44=1,BD$1&gt;($Y44+$Z44*3),BD$1&lt;=($Y44+$Z44*4)),($T44*(1+$Z$1)^($Z44*4))/$Z44,IF(AND($G44=1,BD$1&lt;=$N44),0,IF(AND($G44=1,BD$1&gt;$N44,BD$1&lt;=($Y44+$Z44)),-1*PMT(VLOOKUP($P44,'9 - Finance Strategy Parameters'!$B$3:$C$6,2)/12,$Z44*12,$M44),IF(AND($G44=1,BD$1&gt;($Y44+$Z44),BD$1&lt;=($Y44+$Z44*2)),-1*PMT(VLOOKUP($P44,'9 - Finance Strategy Parameters'!$B$3:$C$6,2)/12,$Z44*12,$M44*(1+$Z$1)^($Z44*2)),IF(AND($G44=1,BD$1&gt;($Y44+$Z44*2),BD$1&lt;=($Y44+$Z44*3)),-1*PMT(VLOOKUP($P44,'9 - Finance Strategy Parameters'!$B$3:$C$6,2)/12,$Z44*12,$M44*(1+$Z$1)^($Z44*3)),"FAILURE"))))))))))</f>
        <v>5862.2685000000001</v>
      </c>
      <c r="BE44" s="159">
        <f>IF($F44=1,0,IF(AND($H44=1,BE$1&lt;=$Y44),$V44,IF(AND($H44=1,BE$1&gt;$Y44,BE$1&lt;=$Y44+$Z44),($T44*(1+$Z$1)^$Z44)/$Z44,IF(AND($H44=1,BE$1&gt;($Y44+$Z44),BE$1&lt;=($Y44+$Z44*2)),($T44*(1+$Z$1)^($Z44*2))/$Z44,IF(AND($H44=1,BE$1&gt;($Y44+$Z44*2),BE$1&lt;=($Y44+$Z44*3)),($T44*(1+$Z$1)^($Z44*3))/$Z44,IF(AND($H44=1,BE$1&gt;($Y44+$Z44*3),BE$1&lt;=($Y44+$Z44*4)),($T44*(1+$Z$1)^($Z44*4))/$Z44,IF(AND($G44=1,BE$1&lt;=$N44),0,IF(AND($G44=1,BE$1&gt;$N44,BE$1&lt;=($Y44+$Z44)),-1*PMT(VLOOKUP($P44,'9 - Finance Strategy Parameters'!$B$3:$C$6,2)/12,$Z44*12,$M44),IF(AND($G44=1,BE$1&gt;($Y44+$Z44),BE$1&lt;=($Y44+$Z44*2)),-1*PMT(VLOOKUP($P44,'9 - Finance Strategy Parameters'!$B$3:$C$6,2)/12,$Z44*12,$M44*(1+$Z$1)^($Z44*2)),IF(AND($G44=1,BE$1&gt;($Y44+$Z44*2),BE$1&lt;=($Y44+$Z44*3)),-1*PMT(VLOOKUP($P44,'9 - Finance Strategy Parameters'!$B$3:$C$6,2)/12,$Z44*12,$M44*(1+$Z$1)^($Z44*3)),"FAILURE"))))))))))</f>
        <v>5862.2685000000001</v>
      </c>
      <c r="BF44" s="159">
        <f>IF($F44=1,0,IF(AND($H44=1,BF$1&lt;=$Y44),$V44,IF(AND($H44=1,BF$1&gt;$Y44,BF$1&lt;=$Y44+$Z44),($T44*(1+$Z$1)^$Z44)/$Z44,IF(AND($H44=1,BF$1&gt;($Y44+$Z44),BF$1&lt;=($Y44+$Z44*2)),($T44*(1+$Z$1)^($Z44*2))/$Z44,IF(AND($H44=1,BF$1&gt;($Y44+$Z44*2),BF$1&lt;=($Y44+$Z44*3)),($T44*(1+$Z$1)^($Z44*3))/$Z44,IF(AND($H44=1,BF$1&gt;($Y44+$Z44*3),BF$1&lt;=($Y44+$Z44*4)),($T44*(1+$Z$1)^($Z44*4))/$Z44,IF(AND($G44=1,BF$1&lt;=$N44),0,IF(AND($G44=1,BF$1&gt;$N44,BF$1&lt;=($Y44+$Z44)),-1*PMT(VLOOKUP($P44,'9 - Finance Strategy Parameters'!$B$3:$C$6,2)/12,$Z44*12,$M44),IF(AND($G44=1,BF$1&gt;($Y44+$Z44),BF$1&lt;=($Y44+$Z44*2)),-1*PMT(VLOOKUP($P44,'9 - Finance Strategy Parameters'!$B$3:$C$6,2)/12,$Z44*12,$M44*(1+$Z$1)^($Z44*2)),IF(AND($G44=1,BF$1&gt;($Y44+$Z44*2),BF$1&lt;=($Y44+$Z44*3)),-1*PMT(VLOOKUP($P44,'9 - Finance Strategy Parameters'!$B$3:$C$6,2)/12,$Z44*12,$M44*(1+$Z$1)^($Z44*3)),"FAILURE"))))))))))</f>
        <v>5862.2685000000001</v>
      </c>
      <c r="BG44" s="159">
        <f>IF($F44=1,0,IF(AND($H44=1,BG$1&lt;=$Y44),$V44,IF(AND($H44=1,BG$1&gt;$Y44,BG$1&lt;=$Y44+$Z44),($T44*(1+$Z$1)^$Z44)/$Z44,IF(AND($H44=1,BG$1&gt;($Y44+$Z44),BG$1&lt;=($Y44+$Z44*2)),($T44*(1+$Z$1)^($Z44*2))/$Z44,IF(AND($H44=1,BG$1&gt;($Y44+$Z44*2),BG$1&lt;=($Y44+$Z44*3)),($T44*(1+$Z$1)^($Z44*3))/$Z44,IF(AND($H44=1,BG$1&gt;($Y44+$Z44*3),BG$1&lt;=($Y44+$Z44*4)),($T44*(1+$Z$1)^($Z44*4))/$Z44,IF(AND($G44=1,BG$1&lt;=$N44),0,IF(AND($G44=1,BG$1&gt;$N44,BG$1&lt;=($Y44+$Z44)),-1*PMT(VLOOKUP($P44,'9 - Finance Strategy Parameters'!$B$3:$C$6,2)/12,$Z44*12,$M44),IF(AND($G44=1,BG$1&gt;($Y44+$Z44),BG$1&lt;=($Y44+$Z44*2)),-1*PMT(VLOOKUP($P44,'9 - Finance Strategy Parameters'!$B$3:$C$6,2)/12,$Z44*12,$M44*(1+$Z$1)^($Z44*2)),IF(AND($G44=1,BG$1&gt;($Y44+$Z44*2),BG$1&lt;=($Y44+$Z44*3)),-1*PMT(VLOOKUP($P44,'9 - Finance Strategy Parameters'!$B$3:$C$6,2)/12,$Z44*12,$M44*(1+$Z$1)^($Z44*3)),"FAILURE"))))))))))</f>
        <v>5862.2685000000001</v>
      </c>
      <c r="BH44" s="159">
        <f>IF($F44=1,0,IF(AND($H44=1,BH$1&lt;=$Y44),$V44,IF(AND($H44=1,BH$1&gt;$Y44,BH$1&lt;=$Y44+$Z44),($T44*(1+$Z$1)^$Z44)/$Z44,IF(AND($H44=1,BH$1&gt;($Y44+$Z44),BH$1&lt;=($Y44+$Z44*2)),($T44*(1+$Z$1)^($Z44*2))/$Z44,IF(AND($H44=1,BH$1&gt;($Y44+$Z44*2),BH$1&lt;=($Y44+$Z44*3)),($T44*(1+$Z$1)^($Z44*3))/$Z44,IF(AND($H44=1,BH$1&gt;($Y44+$Z44*3),BH$1&lt;=($Y44+$Z44*4)),($T44*(1+$Z$1)^($Z44*4))/$Z44,IF(AND($G44=1,BH$1&lt;=$N44),0,IF(AND($G44=1,BH$1&gt;$N44,BH$1&lt;=($Y44+$Z44)),-1*PMT(VLOOKUP($P44,'9 - Finance Strategy Parameters'!$B$3:$C$6,2)/12,$Z44*12,$M44),IF(AND($G44=1,BH$1&gt;($Y44+$Z44),BH$1&lt;=($Y44+$Z44*2)),-1*PMT(VLOOKUP($P44,'9 - Finance Strategy Parameters'!$B$3:$C$6,2)/12,$Z44*12,$M44*(1+$Z$1)^($Z44*2)),IF(AND($G44=1,BH$1&gt;($Y44+$Z44*2),BH$1&lt;=($Y44+$Z44*3)),-1*PMT(VLOOKUP($P44,'9 - Finance Strategy Parameters'!$B$3:$C$6,2)/12,$Z44*12,$M44*(1+$Z$1)^($Z44*3)),"FAILURE"))))))))))</f>
        <v>5862.2685000000001</v>
      </c>
      <c r="BI44" s="159">
        <f>IF($F44=1,0,IF(AND($H44=1,BI$1&lt;=$Y44),$V44,IF(AND($H44=1,BI$1&gt;$Y44,BI$1&lt;=$Y44+$Z44),($T44*(1+$Z$1)^$Z44)/$Z44,IF(AND($H44=1,BI$1&gt;($Y44+$Z44),BI$1&lt;=($Y44+$Z44*2)),($T44*(1+$Z$1)^($Z44*2))/$Z44,IF(AND($H44=1,BI$1&gt;($Y44+$Z44*2),BI$1&lt;=($Y44+$Z44*3)),($T44*(1+$Z$1)^($Z44*3))/$Z44,IF(AND($H44=1,BI$1&gt;($Y44+$Z44*3),BI$1&lt;=($Y44+$Z44*4)),($T44*(1+$Z$1)^($Z44*4))/$Z44,IF(AND($G44=1,BI$1&lt;=$N44),0,IF(AND($G44=1,BI$1&gt;$N44,BI$1&lt;=($Y44+$Z44)),-1*PMT(VLOOKUP($P44,'9 - Finance Strategy Parameters'!$B$3:$C$6,2)/12,$Z44*12,$M44),IF(AND($G44=1,BI$1&gt;($Y44+$Z44),BI$1&lt;=($Y44+$Z44*2)),-1*PMT(VLOOKUP($P44,'9 - Finance Strategy Parameters'!$B$3:$C$6,2)/12,$Z44*12,$M44*(1+$Z$1)^($Z44*2)),IF(AND($G44=1,BI$1&gt;($Y44+$Z44*2),BI$1&lt;=($Y44+$Z44*3)),-1*PMT(VLOOKUP($P44,'9 - Finance Strategy Parameters'!$B$3:$C$6,2)/12,$Z44*12,$M44*(1+$Z$1)^($Z44*3)),"FAILURE"))))))))))</f>
        <v>5862.2685000000001</v>
      </c>
      <c r="BJ44" s="159">
        <f>IF($F44=1,0,IF(AND($H44=1,BJ$1&lt;=$Y44),$V44,IF(AND($H44=1,BJ$1&gt;$Y44,BJ$1&lt;=$Y44+$Z44),($T44*(1+$Z$1)^$Z44)/$Z44,IF(AND($H44=1,BJ$1&gt;($Y44+$Z44),BJ$1&lt;=($Y44+$Z44*2)),($T44*(1+$Z$1)^($Z44*2))/$Z44,IF(AND($H44=1,BJ$1&gt;($Y44+$Z44*2),BJ$1&lt;=($Y44+$Z44*3)),($T44*(1+$Z$1)^($Z44*3))/$Z44,IF(AND($H44=1,BJ$1&gt;($Y44+$Z44*3),BJ$1&lt;=($Y44+$Z44*4)),($T44*(1+$Z$1)^($Z44*4))/$Z44,IF(AND($G44=1,BJ$1&lt;=$N44),0,IF(AND($G44=1,BJ$1&gt;$N44,BJ$1&lt;=($Y44+$Z44)),-1*PMT(VLOOKUP($P44,'9 - Finance Strategy Parameters'!$B$3:$C$6,2)/12,$Z44*12,$M44),IF(AND($G44=1,BJ$1&gt;($Y44+$Z44),BJ$1&lt;=($Y44+$Z44*2)),-1*PMT(VLOOKUP($P44,'9 - Finance Strategy Parameters'!$B$3:$C$6,2)/12,$Z44*12,$M44*(1+$Z$1)^($Z44*2)),IF(AND($G44=1,BJ$1&gt;($Y44+$Z44*2),BJ$1&lt;=($Y44+$Z44*3)),-1*PMT(VLOOKUP($P44,'9 - Finance Strategy Parameters'!$B$3:$C$6,2)/12,$Z44*12,$M44*(1+$Z$1)^($Z44*3)),"FAILURE"))))))))))</f>
        <v>5862.2685000000001</v>
      </c>
      <c r="BK44" s="159">
        <f>IF($F44=1,0,IF(AND($H44=1,BK$1&lt;=$Y44),$V44,IF(AND($H44=1,BK$1&gt;$Y44,BK$1&lt;=$Y44+$Z44),($T44*(1+$Z$1)^$Z44)/$Z44,IF(AND($H44=1,BK$1&gt;($Y44+$Z44),BK$1&lt;=($Y44+$Z44*2)),($T44*(1+$Z$1)^($Z44*2))/$Z44,IF(AND($H44=1,BK$1&gt;($Y44+$Z44*2),BK$1&lt;=($Y44+$Z44*3)),($T44*(1+$Z$1)^($Z44*3))/$Z44,IF(AND($H44=1,BK$1&gt;($Y44+$Z44*3),BK$1&lt;=($Y44+$Z44*4)),($T44*(1+$Z$1)^($Z44*4))/$Z44,IF(AND($G44=1,BK$1&lt;=$N44),0,IF(AND($G44=1,BK$1&gt;$N44,BK$1&lt;=($Y44+$Z44)),-1*PMT(VLOOKUP($P44,'9 - Finance Strategy Parameters'!$B$3:$C$6,2)/12,$Z44*12,$M44),IF(AND($G44=1,BK$1&gt;($Y44+$Z44),BK$1&lt;=($Y44+$Z44*2)),-1*PMT(VLOOKUP($P44,'9 - Finance Strategy Parameters'!$B$3:$C$6,2)/12,$Z44*12,$M44*(1+$Z$1)^($Z44*2)),IF(AND($G44=1,BK$1&gt;($Y44+$Z44*2),BK$1&lt;=($Y44+$Z44*3)),-1*PMT(VLOOKUP($P44,'9 - Finance Strategy Parameters'!$B$3:$C$6,2)/12,$Z44*12,$M44*(1+$Z$1)^($Z44*3)),"FAILURE"))))))))))</f>
        <v>5862.2685000000001</v>
      </c>
      <c r="BL44" s="159">
        <f>IF($F44=1,0,IF(AND($H44=1,BL$1&lt;=$Y44),$V44,IF(AND($H44=1,BL$1&gt;$Y44,BL$1&lt;=$Y44+$Z44),($T44*(1+$Z$1)^$Z44)/$Z44,IF(AND($H44=1,BL$1&gt;($Y44+$Z44),BL$1&lt;=($Y44+$Z44*2)),($T44*(1+$Z$1)^($Z44*2))/$Z44,IF(AND($H44=1,BL$1&gt;($Y44+$Z44*2),BL$1&lt;=($Y44+$Z44*3)),($T44*(1+$Z$1)^($Z44*3))/$Z44,IF(AND($H44=1,BL$1&gt;($Y44+$Z44*3),BL$1&lt;=($Y44+$Z44*4)),($T44*(1+$Z$1)^($Z44*4))/$Z44,IF(AND($G44=1,BL$1&lt;=$N44),0,IF(AND($G44=1,BL$1&gt;$N44,BL$1&lt;=($Y44+$Z44)),-1*PMT(VLOOKUP($P44,'9 - Finance Strategy Parameters'!$B$3:$C$6,2)/12,$Z44*12,$M44),IF(AND($G44=1,BL$1&gt;($Y44+$Z44),BL$1&lt;=($Y44+$Z44*2)),-1*PMT(VLOOKUP($P44,'9 - Finance Strategy Parameters'!$B$3:$C$6,2)/12,$Z44*12,$M44*(1+$Z$1)^($Z44*2)),IF(AND($G44=1,BL$1&gt;($Y44+$Z44*2),BL$1&lt;=($Y44+$Z44*3)),-1*PMT(VLOOKUP($P44,'9 - Finance Strategy Parameters'!$B$3:$C$6,2)/12,$Z44*12,$M44*(1+$Z$1)^($Z44*3)),"FAILURE"))))))))))</f>
        <v>5862.2685000000001</v>
      </c>
      <c r="BM44" s="159">
        <f>IF($F44=1,0,IF(AND($H44=1,BM$1&lt;=$Y44),$V44,IF(AND($H44=1,BM$1&gt;$Y44,BM$1&lt;=$Y44+$Z44),($T44*(1+$Z$1)^$Z44)/$Z44,IF(AND($H44=1,BM$1&gt;($Y44+$Z44),BM$1&lt;=($Y44+$Z44*2)),($T44*(1+$Z$1)^($Z44*2))/$Z44,IF(AND($H44=1,BM$1&gt;($Y44+$Z44*2),BM$1&lt;=($Y44+$Z44*3)),($T44*(1+$Z$1)^($Z44*3))/$Z44,IF(AND($H44=1,BM$1&gt;($Y44+$Z44*3),BM$1&lt;=($Y44+$Z44*4)),($T44*(1+$Z$1)^($Z44*4))/$Z44,IF(AND($G44=1,BM$1&lt;=$N44),0,IF(AND($G44=1,BM$1&gt;$N44,BM$1&lt;=($Y44+$Z44)),-1*PMT(VLOOKUP($P44,'9 - Finance Strategy Parameters'!$B$3:$C$6,2)/12,$Z44*12,$M44),IF(AND($G44=1,BM$1&gt;($Y44+$Z44),BM$1&lt;=($Y44+$Z44*2)),-1*PMT(VLOOKUP($P44,'9 - Finance Strategy Parameters'!$B$3:$C$6,2)/12,$Z44*12,$M44*(1+$Z$1)^($Z44*2)),IF(AND($G44=1,BM$1&gt;($Y44+$Z44*2),BM$1&lt;=($Y44+$Z44*3)),-1*PMT(VLOOKUP($P44,'9 - Finance Strategy Parameters'!$B$3:$C$6,2)/12,$Z44*12,$M44*(1+$Z$1)^($Z44*3)),"FAILURE"))))))))))</f>
        <v>5862.2685000000001</v>
      </c>
      <c r="BN44" s="159">
        <f>IF($F44=1,0,IF(AND($H44=1,BN$1&lt;=$Y44),$V44,IF(AND($H44=1,BN$1&gt;$Y44,BN$1&lt;=$Y44+$Z44),($T44*(1+$Z$1)^$Z44)/$Z44,IF(AND($H44=1,BN$1&gt;($Y44+$Z44),BN$1&lt;=($Y44+$Z44*2)),($T44*(1+$Z$1)^($Z44*2))/$Z44,IF(AND($H44=1,BN$1&gt;($Y44+$Z44*2),BN$1&lt;=($Y44+$Z44*3)),($T44*(1+$Z$1)^($Z44*3))/$Z44,IF(AND($H44=1,BN$1&gt;($Y44+$Z44*3),BN$1&lt;=($Y44+$Z44*4)),($T44*(1+$Z$1)^($Z44*4))/$Z44,IF(AND($G44=1,BN$1&lt;=$N44),0,IF(AND($G44=1,BN$1&gt;$N44,BN$1&lt;=($Y44+$Z44)),-1*PMT(VLOOKUP($P44,'9 - Finance Strategy Parameters'!$B$3:$C$6,2)/12,$Z44*12,$M44),IF(AND($G44=1,BN$1&gt;($Y44+$Z44),BN$1&lt;=($Y44+$Z44*2)),-1*PMT(VLOOKUP($P44,'9 - Finance Strategy Parameters'!$B$3:$C$6,2)/12,$Z44*12,$M44*(1+$Z$1)^($Z44*2)),IF(AND($G44=1,BN$1&gt;($Y44+$Z44*2),BN$1&lt;=($Y44+$Z44*3)),-1*PMT(VLOOKUP($P44,'9 - Finance Strategy Parameters'!$B$3:$C$6,2)/12,$Z44*12,$M44*(1+$Z$1)^($Z44*3)),"FAILURE"))))))))))</f>
        <v>5862.2685000000001</v>
      </c>
      <c r="BO44" s="159">
        <f>IF($F44=1,0,IF(AND($H44=1,BO$1&lt;=$Y44),$V44,IF(AND($H44=1,BO$1&gt;$Y44,BO$1&lt;=$Y44+$Z44),($T44*(1+$Z$1)^$Z44)/$Z44,IF(AND($H44=1,BO$1&gt;($Y44+$Z44),BO$1&lt;=($Y44+$Z44*2)),($T44*(1+$Z$1)^($Z44*2))/$Z44,IF(AND($H44=1,BO$1&gt;($Y44+$Z44*2),BO$1&lt;=($Y44+$Z44*3)),($T44*(1+$Z$1)^($Z44*3))/$Z44,IF(AND($H44=1,BO$1&gt;($Y44+$Z44*3),BO$1&lt;=($Y44+$Z44*4)),($T44*(1+$Z$1)^($Z44*4))/$Z44,IF(AND($G44=1,BO$1&lt;=$N44),0,IF(AND($G44=1,BO$1&gt;$N44,BO$1&lt;=($Y44+$Z44)),-1*PMT(VLOOKUP($P44,'9 - Finance Strategy Parameters'!$B$3:$C$6,2)/12,$Z44*12,$M44),IF(AND($G44=1,BO$1&gt;($Y44+$Z44),BO$1&lt;=($Y44+$Z44*2)),-1*PMT(VLOOKUP($P44,'9 - Finance Strategy Parameters'!$B$3:$C$6,2)/12,$Z44*12,$M44*(1+$Z$1)^($Z44*2)),IF(AND($G44=1,BO$1&gt;($Y44+$Z44*2),BO$1&lt;=($Y44+$Z44*3)),-1*PMT(VLOOKUP($P44,'9 - Finance Strategy Parameters'!$B$3:$C$6,2)/12,$Z44*12,$M44*(1+$Z$1)^($Z44*3)),"FAILURE"))))))))))</f>
        <v>5862.2685000000001</v>
      </c>
      <c r="BP44" s="159">
        <f>IF($F44=1,0,IF(AND($H44=1,BP$1&lt;=$Y44),$V44,IF(AND($H44=1,BP$1&gt;$Y44,BP$1&lt;=$Y44+$Z44),($T44*(1+$Z$1)^$Z44)/$Z44,IF(AND($H44=1,BP$1&gt;($Y44+$Z44),BP$1&lt;=($Y44+$Z44*2)),($T44*(1+$Z$1)^($Z44*2))/$Z44,IF(AND($H44=1,BP$1&gt;($Y44+$Z44*2),BP$1&lt;=($Y44+$Z44*3)),($T44*(1+$Z$1)^($Z44*3))/$Z44,IF(AND($H44=1,BP$1&gt;($Y44+$Z44*3),BP$1&lt;=($Y44+$Z44*4)),($T44*(1+$Z$1)^($Z44*4))/$Z44,IF(AND($G44=1,BP$1&lt;=$N44),0,IF(AND($G44=1,BP$1&gt;$N44,BP$1&lt;=($Y44+$Z44)),-1*PMT(VLOOKUP($P44,'9 - Finance Strategy Parameters'!$B$3:$C$6,2)/12,$Z44*12,$M44),IF(AND($G44=1,BP$1&gt;($Y44+$Z44),BP$1&lt;=($Y44+$Z44*2)),-1*PMT(VLOOKUP($P44,'9 - Finance Strategy Parameters'!$B$3:$C$6,2)/12,$Z44*12,$M44*(1+$Z$1)^($Z44*2)),IF(AND($G44=1,BP$1&gt;($Y44+$Z44*2),BP$1&lt;=($Y44+$Z44*3)),-1*PMT(VLOOKUP($P44,'9 - Finance Strategy Parameters'!$B$3:$C$6,2)/12,$Z44*12,$M44*(1+$Z$1)^($Z44*3)),"FAILURE"))))))))))</f>
        <v>5862.2685000000001</v>
      </c>
      <c r="BQ44" s="159">
        <f>IF($F44=1,0,IF(AND($H44=1,BQ$1&lt;=$Y44),$V44,IF(AND($H44=1,BQ$1&gt;$Y44,BQ$1&lt;=$Y44+$Z44),($T44*(1+$Z$1)^$Z44)/$Z44,IF(AND($H44=1,BQ$1&gt;($Y44+$Z44),BQ$1&lt;=($Y44+$Z44*2)),($T44*(1+$Z$1)^($Z44*2))/$Z44,IF(AND($H44=1,BQ$1&gt;($Y44+$Z44*2),BQ$1&lt;=($Y44+$Z44*3)),($T44*(1+$Z$1)^($Z44*3))/$Z44,IF(AND($H44=1,BQ$1&gt;($Y44+$Z44*3),BQ$1&lt;=($Y44+$Z44*4)),($T44*(1+$Z$1)^($Z44*4))/$Z44,IF(AND($G44=1,BQ$1&lt;=$N44),0,IF(AND($G44=1,BQ$1&gt;$N44,BQ$1&lt;=($Y44+$Z44)),-1*PMT(VLOOKUP($P44,'9 - Finance Strategy Parameters'!$B$3:$C$6,2)/12,$Z44*12,$M44),IF(AND($G44=1,BQ$1&gt;($Y44+$Z44),BQ$1&lt;=($Y44+$Z44*2)),-1*PMT(VLOOKUP($P44,'9 - Finance Strategy Parameters'!$B$3:$C$6,2)/12,$Z44*12,$M44*(1+$Z$1)^($Z44*2)),IF(AND($G44=1,BQ$1&gt;($Y44+$Z44*2),BQ$1&lt;=($Y44+$Z44*3)),-1*PMT(VLOOKUP($P44,'9 - Finance Strategy Parameters'!$B$3:$C$6,2)/12,$Z44*12,$M44*(1+$Z$1)^($Z44*3)),"FAILURE"))))))))))</f>
        <v>5862.2685000000001</v>
      </c>
      <c r="BR44" s="159">
        <f>IF($F44=1,0,IF(AND($H44=1,BR$1&lt;=$Y44),$V44,IF(AND($H44=1,BR$1&gt;$Y44,BR$1&lt;=$Y44+$Z44),($T44*(1+$Z$1)^$Z44)/$Z44,IF(AND($H44=1,BR$1&gt;($Y44+$Z44),BR$1&lt;=($Y44+$Z44*2)),($T44*(1+$Z$1)^($Z44*2))/$Z44,IF(AND($H44=1,BR$1&gt;($Y44+$Z44*2),BR$1&lt;=($Y44+$Z44*3)),($T44*(1+$Z$1)^($Z44*3))/$Z44,IF(AND($H44=1,BR$1&gt;($Y44+$Z44*3),BR$1&lt;=($Y44+$Z44*4)),($T44*(1+$Z$1)^($Z44*4))/$Z44,IF(AND($G44=1,BR$1&lt;=$N44),0,IF(AND($G44=1,BR$1&gt;$N44,BR$1&lt;=($Y44+$Z44)),-1*PMT(VLOOKUP($P44,'9 - Finance Strategy Parameters'!$B$3:$C$6,2)/12,$Z44*12,$M44),IF(AND($G44=1,BR$1&gt;($Y44+$Z44),BR$1&lt;=($Y44+$Z44*2)),-1*PMT(VLOOKUP($P44,'9 - Finance Strategy Parameters'!$B$3:$C$6,2)/12,$Z44*12,$M44*(1+$Z$1)^($Z44*2)),IF(AND($G44=1,BR$1&gt;($Y44+$Z44*2),BR$1&lt;=($Y44+$Z44*3)),-1*PMT(VLOOKUP($P44,'9 - Finance Strategy Parameters'!$B$3:$C$6,2)/12,$Z44*12,$M44*(1+$Z$1)^($Z44*3)),"FAILURE"))))))))))</f>
        <v>5862.2685000000001</v>
      </c>
      <c r="BS44" s="159">
        <f>IF($F44=1,0,IF(AND($H44=1,BS$1&lt;=$Y44),$V44,IF(AND($H44=1,BS$1&gt;$Y44,BS$1&lt;=$Y44+$Z44),($T44*(1+$Z$1)^$Z44)/$Z44,IF(AND($H44=1,BS$1&gt;($Y44+$Z44),BS$1&lt;=($Y44+$Z44*2)),($T44*(1+$Z$1)^($Z44*2))/$Z44,IF(AND($H44=1,BS$1&gt;($Y44+$Z44*2),BS$1&lt;=($Y44+$Z44*3)),($T44*(1+$Z$1)^($Z44*3))/$Z44,IF(AND($H44=1,BS$1&gt;($Y44+$Z44*3),BS$1&lt;=($Y44+$Z44*4)),($T44*(1+$Z$1)^($Z44*4))/$Z44,IF(AND($G44=1,BS$1&lt;=$N44),0,IF(AND($G44=1,BS$1&gt;$N44,BS$1&lt;=($Y44+$Z44)),-1*PMT(VLOOKUP($P44,'9 - Finance Strategy Parameters'!$B$3:$C$6,2)/12,$Z44*12,$M44),IF(AND($G44=1,BS$1&gt;($Y44+$Z44),BS$1&lt;=($Y44+$Z44*2)),-1*PMT(VLOOKUP($P44,'9 - Finance Strategy Parameters'!$B$3:$C$6,2)/12,$Z44*12,$M44*(1+$Z$1)^($Z44*2)),IF(AND($G44=1,BS$1&gt;($Y44+$Z44*2),BS$1&lt;=($Y44+$Z44*3)),-1*PMT(VLOOKUP($P44,'9 - Finance Strategy Parameters'!$B$3:$C$6,2)/12,$Z44*12,$M44*(1+$Z$1)^($Z44*3)),"FAILURE"))))))))))</f>
        <v>5862.2685000000001</v>
      </c>
      <c r="BT44" s="159">
        <f>IF($F44=1,0,IF(AND($H44=1,BT$1&lt;=$Y44),$V44,IF(AND($H44=1,BT$1&gt;$Y44,BT$1&lt;=$Y44+$Z44),($T44*(1+$Z$1)^$Z44)/$Z44,IF(AND($H44=1,BT$1&gt;($Y44+$Z44),BT$1&lt;=($Y44+$Z44*2)),($T44*(1+$Z$1)^($Z44*2))/$Z44,IF(AND($H44=1,BT$1&gt;($Y44+$Z44*2),BT$1&lt;=($Y44+$Z44*3)),($T44*(1+$Z$1)^($Z44*3))/$Z44,IF(AND($H44=1,BT$1&gt;($Y44+$Z44*3),BT$1&lt;=($Y44+$Z44*4)),($T44*(1+$Z$1)^($Z44*4))/$Z44,IF(AND($G44=1,BT$1&lt;=$N44),0,IF(AND($G44=1,BT$1&gt;$N44,BT$1&lt;=($Y44+$Z44)),-1*PMT(VLOOKUP($P44,'9 - Finance Strategy Parameters'!$B$3:$C$6,2)/12,$Z44*12,$M44),IF(AND($G44=1,BT$1&gt;($Y44+$Z44),BT$1&lt;=($Y44+$Z44*2)),-1*PMT(VLOOKUP($P44,'9 - Finance Strategy Parameters'!$B$3:$C$6,2)/12,$Z44*12,$M44*(1+$Z$1)^($Z44*2)),IF(AND($G44=1,BT$1&gt;($Y44+$Z44*2),BT$1&lt;=($Y44+$Z44*3)),-1*PMT(VLOOKUP($P44,'9 - Finance Strategy Parameters'!$B$3:$C$6,2)/12,$Z44*12,$M44*(1+$Z$1)^($Z44*3)),"FAILURE"))))))))))</f>
        <v>5862.2685000000001</v>
      </c>
    </row>
    <row r="45" spans="1:72" x14ac:dyDescent="0.25">
      <c r="A45" s="1" t="s">
        <v>34</v>
      </c>
      <c r="B45" s="138">
        <f>INDEX('8-Choosing Asset Strategies'!$B$4:$B$101,MATCH('9 - Financing Strategy'!C45,'8-Choosing Asset Strategies'!$C$4:$C$101,0))</f>
        <v>2</v>
      </c>
      <c r="C45" s="12" t="s">
        <v>240</v>
      </c>
      <c r="D45" s="13" t="str">
        <f>IF(INDEX('8-Choosing Asset Strategies'!$CW$4:$CW$101,MATCH($C45,'8-Choosing Asset Strategies'!$C$4:$C$101,0))=0,"",INDEX('8-Choosing Asset Strategies'!$CW$4:$CW$101,MATCH(C45,'8-Choosing Asset Strategies'!$C$4:$C$101,0)))</f>
        <v/>
      </c>
      <c r="F45" s="138"/>
      <c r="G45" s="138"/>
      <c r="H45" s="138">
        <v>1</v>
      </c>
      <c r="J45" s="143" t="str">
        <f>IF(F45=1,ROUND(INDEX('8-Choosing Asset Strategies'!$DL$4:$DL$101,MATCH($C45,'8-Choosing Asset Strategies'!$C$4:$C$101,0)),2),"")</f>
        <v/>
      </c>
      <c r="K45" s="12" t="str">
        <f>IF(F45=1,ROUND(INDEX('8-Choosing Asset Strategies'!$DC$4:$DC$101,MATCH($C45,'8-Choosing Asset Strategies'!$C$4:$C$101,0)),2),"")</f>
        <v/>
      </c>
      <c r="L45" s="12"/>
      <c r="M45" s="143" t="str">
        <f>IF(G45=1,ROUND(INDEX('8-Choosing Asset Strategies'!$DL$4:$DL$101,MATCH($C45,'8-Choosing Asset Strategies'!$C$4:$C$101,0)),2),"")</f>
        <v/>
      </c>
      <c r="N45" s="12" t="str">
        <f>IF(G45=1,ROUND(INDEX('8-Choosing Asset Strategies'!$DC$4:$DC$101,MATCH($C45,'8-Choosing Asset Strategies'!$C$4:$C$101,0)),2),"")</f>
        <v/>
      </c>
      <c r="O45" s="12" t="str">
        <f>IF(G45="","",INDEX('9 - Finance Strategy Parameters'!$H$3:$H$9,MATCH(B45,'9 - Finance Strategy Parameters'!$F$3:$F$9,0)))</f>
        <v/>
      </c>
      <c r="P45" s="12"/>
      <c r="Q45" s="144" t="str">
        <f>IFERROR((M45*INDEX('9 - Finance Strategy Parameters'!$C$3:$C$6,MATCH(P45,'9 - Finance Strategy Parameters'!$B$3:$B$6,0))/12*(1+INDEX('9 - Finance Strategy Parameters'!$C$3:$C$6,MATCH(P45,'9 - Finance Strategy Parameters'!$B$3:$B$6,0))/12)^(O45*12))/((1+INDEX('9 - Finance Strategy Parameters'!$C$3:$C$6,MATCH(P45,'9 - Finance Strategy Parameters'!$B$3:$B$6,0))/12)^(O45*12)-1),"")</f>
        <v/>
      </c>
      <c r="R45" s="144" t="str">
        <f t="shared" si="3"/>
        <v/>
      </c>
      <c r="S45" s="12"/>
      <c r="T45" s="143">
        <f>IF(H45=1,ROUND(INDEX('8-Choosing Asset Strategies'!$DL$4:$DL$101,MATCH($C45,'8-Choosing Asset Strategies'!$C$4:$C$101,0)),2),"")</f>
        <v>187141.65</v>
      </c>
      <c r="U45" s="145">
        <f>IF(H45=1,ROUND(INDEX('8-Choosing Asset Strategies'!$DC$4:$DC$101,MATCH($C45,'8-Choosing Asset Strategies'!$C$4:$C$101,0)),2),"")</f>
        <v>12</v>
      </c>
      <c r="V45" s="101">
        <f t="shared" si="1"/>
        <v>15595.137499999999</v>
      </c>
      <c r="W45" s="155">
        <f t="shared" si="2"/>
        <v>1299.5947916666667</v>
      </c>
      <c r="Y45">
        <f>INDEX('8-Choosing Asset Strategies'!$DC$4:$DC$101,MATCH(C45,'8-Choosing Asset Strategies'!$C$4:$C$101,0))</f>
        <v>12</v>
      </c>
      <c r="Z45">
        <f>INDEX('8-Choosing Asset Strategies'!$DA$4:$DA$101,MATCH(C45,'8-Choosing Asset Strategies'!$C$4:$C$101,0))</f>
        <v>20</v>
      </c>
      <c r="AB45" s="159">
        <f>IF($F45=1,0,IF(AND($H45=1,AB$1&lt;=$Y45),$V45,IF(AND($H45=1,AB$1&gt;$Y45,AB$1&lt;=$Y45+$Z45),($T45*(1+$Z$1)^$Z45)/$Z45,IF(AND($H45=1,AB$1&gt;($Y45+$Z45),AB$1&lt;=($Y45+$Z45*2)),($T45*(1+$Z$1)^($Z45*2))/$Z45,IF(AND($H45=1,AB$1&gt;($Y45+$Z45*2),AB$1&lt;=($Y45+$Z45*3)),($T45*(1+$Z$1)^($Z45*3))/$Z45,IF(AND($H45=1,AB$1&gt;($Y45+$Z45*3),AB$1&lt;=($Y45+$Z45*4)),($T45*(1+$Z$1)^($Z45*4))/$Z45,IF(AND($G45=1,AB$1&lt;=$N45),0,IF(AND($G45=1,AB$1&gt;$N45,AB$1&lt;=($Y45+$Z45)),-1*PMT(VLOOKUP($P45,'9 - Finance Strategy Parameters'!$B$3:$C$6,2)/12,$Z45*12,$M45),IF(AND($G45=1,AB$1&gt;($Y45+$Z45),AB$1&lt;=($Y45+$Z45*2)),-1*PMT(VLOOKUP($P45,'9 - Finance Strategy Parameters'!$B$3:$C$6,2)/12,$Z45*12,$M45*(1+$Z$1)^($Z45*2)),IF(AND($G45=1,AB$1&gt;($Y45+$Z45*2),AB$1&lt;=($Y45+$Z45*3)),-1*PMT(VLOOKUP($P45,'9 - Finance Strategy Parameters'!$B$3:$C$6,2)/12,$Z45*12,$M45*(1+$Z$1)^($Z45*3)),"FAILURE"))))))))))</f>
        <v>15595.137499999999</v>
      </c>
      <c r="AC45" s="159">
        <f>IF($F45=1,0,IF(AND($H45=1,AC$1&lt;=$Y45),$V45,IF(AND($H45=1,AC$1&gt;$Y45,AC$1&lt;=$Y45+$Z45),($T45*(1+$Z$1)^$Z45)/$Z45,IF(AND($H45=1,AC$1&gt;($Y45+$Z45),AC$1&lt;=($Y45+$Z45*2)),($T45*(1+$Z$1)^($Z45*2))/$Z45,IF(AND($H45=1,AC$1&gt;($Y45+$Z45*2),AC$1&lt;=($Y45+$Z45*3)),($T45*(1+$Z$1)^($Z45*3))/$Z45,IF(AND($H45=1,AC$1&gt;($Y45+$Z45*3),AC$1&lt;=($Y45+$Z45*4)),($T45*(1+$Z$1)^($Z45*4))/$Z45,IF(AND($G45=1,AC$1&lt;=$N45),0,IF(AND($G45=1,AC$1&gt;$N45,AC$1&lt;=($Y45+$Z45)),-1*PMT(VLOOKUP($P45,'9 - Finance Strategy Parameters'!$B$3:$C$6,2)/12,$Z45*12,$M45),IF(AND($G45=1,AC$1&gt;($Y45+$Z45),AC$1&lt;=($Y45+$Z45*2)),-1*PMT(VLOOKUP($P45,'9 - Finance Strategy Parameters'!$B$3:$C$6,2)/12,$Z45*12,$M45*(1+$Z$1)^($Z45*2)),IF(AND($G45=1,AC$1&gt;($Y45+$Z45*2),AC$1&lt;=($Y45+$Z45*3)),-1*PMT(VLOOKUP($P45,'9 - Finance Strategy Parameters'!$B$3:$C$6,2)/12,$Z45*12,$M45*(1+$Z$1)^($Z45*3)),"FAILURE"))))))))))</f>
        <v>15595.137499999999</v>
      </c>
      <c r="AD45" s="159">
        <f>IF($F45=1,0,IF(AND($H45=1,AD$1&lt;=$Y45),$V45,IF(AND($H45=1,AD$1&gt;$Y45,AD$1&lt;=$Y45+$Z45),($T45*(1+$Z$1)^$Z45)/$Z45,IF(AND($H45=1,AD$1&gt;($Y45+$Z45),AD$1&lt;=($Y45+$Z45*2)),($T45*(1+$Z$1)^($Z45*2))/$Z45,IF(AND($H45=1,AD$1&gt;($Y45+$Z45*2),AD$1&lt;=($Y45+$Z45*3)),($T45*(1+$Z$1)^($Z45*3))/$Z45,IF(AND($H45=1,AD$1&gt;($Y45+$Z45*3),AD$1&lt;=($Y45+$Z45*4)),($T45*(1+$Z$1)^($Z45*4))/$Z45,IF(AND($G45=1,AD$1&lt;=$N45),0,IF(AND($G45=1,AD$1&gt;$N45,AD$1&lt;=($Y45+$Z45)),-1*PMT(VLOOKUP($P45,'9 - Finance Strategy Parameters'!$B$3:$C$6,2)/12,$Z45*12,$M45),IF(AND($G45=1,AD$1&gt;($Y45+$Z45),AD$1&lt;=($Y45+$Z45*2)),-1*PMT(VLOOKUP($P45,'9 - Finance Strategy Parameters'!$B$3:$C$6,2)/12,$Z45*12,$M45*(1+$Z$1)^($Z45*2)),IF(AND($G45=1,AD$1&gt;($Y45+$Z45*2),AD$1&lt;=($Y45+$Z45*3)),-1*PMT(VLOOKUP($P45,'9 - Finance Strategy Parameters'!$B$3:$C$6,2)/12,$Z45*12,$M45*(1+$Z$1)^($Z45*3)),"FAILURE"))))))))))</f>
        <v>15595.137499999999</v>
      </c>
      <c r="AE45" s="159">
        <f>IF($F45=1,0,IF(AND($H45=1,AE$1&lt;=$Y45),$V45,IF(AND($H45=1,AE$1&gt;$Y45,AE$1&lt;=$Y45+$Z45),($T45*(1+$Z$1)^$Z45)/$Z45,IF(AND($H45=1,AE$1&gt;($Y45+$Z45),AE$1&lt;=($Y45+$Z45*2)),($T45*(1+$Z$1)^($Z45*2))/$Z45,IF(AND($H45=1,AE$1&gt;($Y45+$Z45*2),AE$1&lt;=($Y45+$Z45*3)),($T45*(1+$Z$1)^($Z45*3))/$Z45,IF(AND($H45=1,AE$1&gt;($Y45+$Z45*3),AE$1&lt;=($Y45+$Z45*4)),($T45*(1+$Z$1)^($Z45*4))/$Z45,IF(AND($G45=1,AE$1&lt;=$N45),0,IF(AND($G45=1,AE$1&gt;$N45,AE$1&lt;=($Y45+$Z45)),-1*PMT(VLOOKUP($P45,'9 - Finance Strategy Parameters'!$B$3:$C$6,2)/12,$Z45*12,$M45),IF(AND($G45=1,AE$1&gt;($Y45+$Z45),AE$1&lt;=($Y45+$Z45*2)),-1*PMT(VLOOKUP($P45,'9 - Finance Strategy Parameters'!$B$3:$C$6,2)/12,$Z45*12,$M45*(1+$Z$1)^($Z45*2)),IF(AND($G45=1,AE$1&gt;($Y45+$Z45*2),AE$1&lt;=($Y45+$Z45*3)),-1*PMT(VLOOKUP($P45,'9 - Finance Strategy Parameters'!$B$3:$C$6,2)/12,$Z45*12,$M45*(1+$Z$1)^($Z45*3)),"FAILURE"))))))))))</f>
        <v>15595.137499999999</v>
      </c>
      <c r="AF45" s="159">
        <f>IF($F45=1,0,IF(AND($H45=1,AF$1&lt;=$Y45),$V45,IF(AND($H45=1,AF$1&gt;$Y45,AF$1&lt;=$Y45+$Z45),($T45*(1+$Z$1)^$Z45)/$Z45,IF(AND($H45=1,AF$1&gt;($Y45+$Z45),AF$1&lt;=($Y45+$Z45*2)),($T45*(1+$Z$1)^($Z45*2))/$Z45,IF(AND($H45=1,AF$1&gt;($Y45+$Z45*2),AF$1&lt;=($Y45+$Z45*3)),($T45*(1+$Z$1)^($Z45*3))/$Z45,IF(AND($H45=1,AF$1&gt;($Y45+$Z45*3),AF$1&lt;=($Y45+$Z45*4)),($T45*(1+$Z$1)^($Z45*4))/$Z45,IF(AND($G45=1,AF$1&lt;=$N45),0,IF(AND($G45=1,AF$1&gt;$N45,AF$1&lt;=($Y45+$Z45)),-1*PMT(VLOOKUP($P45,'9 - Finance Strategy Parameters'!$B$3:$C$6,2)/12,$Z45*12,$M45),IF(AND($G45=1,AF$1&gt;($Y45+$Z45),AF$1&lt;=($Y45+$Z45*2)),-1*PMT(VLOOKUP($P45,'9 - Finance Strategy Parameters'!$B$3:$C$6,2)/12,$Z45*12,$M45*(1+$Z$1)^($Z45*2)),IF(AND($G45=1,AF$1&gt;($Y45+$Z45*2),AF$1&lt;=($Y45+$Z45*3)),-1*PMT(VLOOKUP($P45,'9 - Finance Strategy Parameters'!$B$3:$C$6,2)/12,$Z45*12,$M45*(1+$Z$1)^($Z45*3)),"FAILURE"))))))))))</f>
        <v>15595.137499999999</v>
      </c>
      <c r="AG45" s="159">
        <f>IF($F45=1,0,IF(AND($H45=1,AG$1&lt;=$Y45),$V45,IF(AND($H45=1,AG$1&gt;$Y45,AG$1&lt;=$Y45+$Z45),($T45*(1+$Z$1)^$Z45)/$Z45,IF(AND($H45=1,AG$1&gt;($Y45+$Z45),AG$1&lt;=($Y45+$Z45*2)),($T45*(1+$Z$1)^($Z45*2))/$Z45,IF(AND($H45=1,AG$1&gt;($Y45+$Z45*2),AG$1&lt;=($Y45+$Z45*3)),($T45*(1+$Z$1)^($Z45*3))/$Z45,IF(AND($H45=1,AG$1&gt;($Y45+$Z45*3),AG$1&lt;=($Y45+$Z45*4)),($T45*(1+$Z$1)^($Z45*4))/$Z45,IF(AND($G45=1,AG$1&lt;=$N45),0,IF(AND($G45=1,AG$1&gt;$N45,AG$1&lt;=($Y45+$Z45)),-1*PMT(VLOOKUP($P45,'9 - Finance Strategy Parameters'!$B$3:$C$6,2)/12,$Z45*12,$M45),IF(AND($G45=1,AG$1&gt;($Y45+$Z45),AG$1&lt;=($Y45+$Z45*2)),-1*PMT(VLOOKUP($P45,'9 - Finance Strategy Parameters'!$B$3:$C$6,2)/12,$Z45*12,$M45*(1+$Z$1)^($Z45*2)),IF(AND($G45=1,AG$1&gt;($Y45+$Z45*2),AG$1&lt;=($Y45+$Z45*3)),-1*PMT(VLOOKUP($P45,'9 - Finance Strategy Parameters'!$B$3:$C$6,2)/12,$Z45*12,$M45*(1+$Z$1)^($Z45*3)),"FAILURE"))))))))))</f>
        <v>15595.137499999999</v>
      </c>
      <c r="AH45" s="159">
        <f>IF($F45=1,0,IF(AND($H45=1,AH$1&lt;=$Y45),$V45,IF(AND($H45=1,AH$1&gt;$Y45,AH$1&lt;=$Y45+$Z45),($T45*(1+$Z$1)^$Z45)/$Z45,IF(AND($H45=1,AH$1&gt;($Y45+$Z45),AH$1&lt;=($Y45+$Z45*2)),($T45*(1+$Z$1)^($Z45*2))/$Z45,IF(AND($H45=1,AH$1&gt;($Y45+$Z45*2),AH$1&lt;=($Y45+$Z45*3)),($T45*(1+$Z$1)^($Z45*3))/$Z45,IF(AND($H45=1,AH$1&gt;($Y45+$Z45*3),AH$1&lt;=($Y45+$Z45*4)),($T45*(1+$Z$1)^($Z45*4))/$Z45,IF(AND($G45=1,AH$1&lt;=$N45),0,IF(AND($G45=1,AH$1&gt;$N45,AH$1&lt;=($Y45+$Z45)),-1*PMT(VLOOKUP($P45,'9 - Finance Strategy Parameters'!$B$3:$C$6,2)/12,$Z45*12,$M45),IF(AND($G45=1,AH$1&gt;($Y45+$Z45),AH$1&lt;=($Y45+$Z45*2)),-1*PMT(VLOOKUP($P45,'9 - Finance Strategy Parameters'!$B$3:$C$6,2)/12,$Z45*12,$M45*(1+$Z$1)^($Z45*2)),IF(AND($G45=1,AH$1&gt;($Y45+$Z45*2),AH$1&lt;=($Y45+$Z45*3)),-1*PMT(VLOOKUP($P45,'9 - Finance Strategy Parameters'!$B$3:$C$6,2)/12,$Z45*12,$M45*(1+$Z$1)^($Z45*3)),"FAILURE"))))))))))</f>
        <v>15595.137499999999</v>
      </c>
      <c r="AI45" s="159">
        <f>IF($F45=1,0,IF(AND($H45=1,AI$1&lt;=$Y45),$V45,IF(AND($H45=1,AI$1&gt;$Y45,AI$1&lt;=$Y45+$Z45),($T45*(1+$Z$1)^$Z45)/$Z45,IF(AND($H45=1,AI$1&gt;($Y45+$Z45),AI$1&lt;=($Y45+$Z45*2)),($T45*(1+$Z$1)^($Z45*2))/$Z45,IF(AND($H45=1,AI$1&gt;($Y45+$Z45*2),AI$1&lt;=($Y45+$Z45*3)),($T45*(1+$Z$1)^($Z45*3))/$Z45,IF(AND($H45=1,AI$1&gt;($Y45+$Z45*3),AI$1&lt;=($Y45+$Z45*4)),($T45*(1+$Z$1)^($Z45*4))/$Z45,IF(AND($G45=1,AI$1&lt;=$N45),0,IF(AND($G45=1,AI$1&gt;$N45,AI$1&lt;=($Y45+$Z45)),-1*PMT(VLOOKUP($P45,'9 - Finance Strategy Parameters'!$B$3:$C$6,2)/12,$Z45*12,$M45),IF(AND($G45=1,AI$1&gt;($Y45+$Z45),AI$1&lt;=($Y45+$Z45*2)),-1*PMT(VLOOKUP($P45,'9 - Finance Strategy Parameters'!$B$3:$C$6,2)/12,$Z45*12,$M45*(1+$Z$1)^($Z45*2)),IF(AND($G45=1,AI$1&gt;($Y45+$Z45*2),AI$1&lt;=($Y45+$Z45*3)),-1*PMT(VLOOKUP($P45,'9 - Finance Strategy Parameters'!$B$3:$C$6,2)/12,$Z45*12,$M45*(1+$Z$1)^($Z45*3)),"FAILURE"))))))))))</f>
        <v>15595.137499999999</v>
      </c>
      <c r="AJ45" s="159">
        <f>IF($F45=1,0,IF(AND($H45=1,AJ$1&lt;=$Y45),$V45,IF(AND($H45=1,AJ$1&gt;$Y45,AJ$1&lt;=$Y45+$Z45),($T45*(1+$Z$1)^$Z45)/$Z45,IF(AND($H45=1,AJ$1&gt;($Y45+$Z45),AJ$1&lt;=($Y45+$Z45*2)),($T45*(1+$Z$1)^($Z45*2))/$Z45,IF(AND($H45=1,AJ$1&gt;($Y45+$Z45*2),AJ$1&lt;=($Y45+$Z45*3)),($T45*(1+$Z$1)^($Z45*3))/$Z45,IF(AND($H45=1,AJ$1&gt;($Y45+$Z45*3),AJ$1&lt;=($Y45+$Z45*4)),($T45*(1+$Z$1)^($Z45*4))/$Z45,IF(AND($G45=1,AJ$1&lt;=$N45),0,IF(AND($G45=1,AJ$1&gt;$N45,AJ$1&lt;=($Y45+$Z45)),-1*PMT(VLOOKUP($P45,'9 - Finance Strategy Parameters'!$B$3:$C$6,2)/12,$Z45*12,$M45),IF(AND($G45=1,AJ$1&gt;($Y45+$Z45),AJ$1&lt;=($Y45+$Z45*2)),-1*PMT(VLOOKUP($P45,'9 - Finance Strategy Parameters'!$B$3:$C$6,2)/12,$Z45*12,$M45*(1+$Z$1)^($Z45*2)),IF(AND($G45=1,AJ$1&gt;($Y45+$Z45*2),AJ$1&lt;=($Y45+$Z45*3)),-1*PMT(VLOOKUP($P45,'9 - Finance Strategy Parameters'!$B$3:$C$6,2)/12,$Z45*12,$M45*(1+$Z$1)^($Z45*3)),"FAILURE"))))))))))</f>
        <v>15595.137499999999</v>
      </c>
      <c r="AK45" s="159">
        <f>IF($F45=1,0,IF(AND($H45=1,AK$1&lt;=$Y45),$V45,IF(AND($H45=1,AK$1&gt;$Y45,AK$1&lt;=$Y45+$Z45),($T45*(1+$Z$1)^$Z45)/$Z45,IF(AND($H45=1,AK$1&gt;($Y45+$Z45),AK$1&lt;=($Y45+$Z45*2)),($T45*(1+$Z$1)^($Z45*2))/$Z45,IF(AND($H45=1,AK$1&gt;($Y45+$Z45*2),AK$1&lt;=($Y45+$Z45*3)),($T45*(1+$Z$1)^($Z45*3))/$Z45,IF(AND($H45=1,AK$1&gt;($Y45+$Z45*3),AK$1&lt;=($Y45+$Z45*4)),($T45*(1+$Z$1)^($Z45*4))/$Z45,IF(AND($G45=1,AK$1&lt;=$N45),0,IF(AND($G45=1,AK$1&gt;$N45,AK$1&lt;=($Y45+$Z45)),-1*PMT(VLOOKUP($P45,'9 - Finance Strategy Parameters'!$B$3:$C$6,2)/12,$Z45*12,$M45),IF(AND($G45=1,AK$1&gt;($Y45+$Z45),AK$1&lt;=($Y45+$Z45*2)),-1*PMT(VLOOKUP($P45,'9 - Finance Strategy Parameters'!$B$3:$C$6,2)/12,$Z45*12,$M45*(1+$Z$1)^($Z45*2)),IF(AND($G45=1,AK$1&gt;($Y45+$Z45*2),AK$1&lt;=($Y45+$Z45*3)),-1*PMT(VLOOKUP($P45,'9 - Finance Strategy Parameters'!$B$3:$C$6,2)/12,$Z45*12,$M45*(1+$Z$1)^($Z45*3)),"FAILURE"))))))))))</f>
        <v>15595.137499999999</v>
      </c>
      <c r="AL45" s="159">
        <f>IF($F45=1,0,IF(AND($H45=1,AL$1&lt;=$Y45),$V45,IF(AND($H45=1,AL$1&gt;$Y45,AL$1&lt;=$Y45+$Z45),($T45*(1+$Z$1)^$Z45)/$Z45,IF(AND($H45=1,AL$1&gt;($Y45+$Z45),AL$1&lt;=($Y45+$Z45*2)),($T45*(1+$Z$1)^($Z45*2))/$Z45,IF(AND($H45=1,AL$1&gt;($Y45+$Z45*2),AL$1&lt;=($Y45+$Z45*3)),($T45*(1+$Z$1)^($Z45*3))/$Z45,IF(AND($H45=1,AL$1&gt;($Y45+$Z45*3),AL$1&lt;=($Y45+$Z45*4)),($T45*(1+$Z$1)^($Z45*4))/$Z45,IF(AND($G45=1,AL$1&lt;=$N45),0,IF(AND($G45=1,AL$1&gt;$N45,AL$1&lt;=($Y45+$Z45)),-1*PMT(VLOOKUP($P45,'9 - Finance Strategy Parameters'!$B$3:$C$6,2)/12,$Z45*12,$M45),IF(AND($G45=1,AL$1&gt;($Y45+$Z45),AL$1&lt;=($Y45+$Z45*2)),-1*PMT(VLOOKUP($P45,'9 - Finance Strategy Parameters'!$B$3:$C$6,2)/12,$Z45*12,$M45*(1+$Z$1)^($Z45*2)),IF(AND($G45=1,AL$1&gt;($Y45+$Z45*2),AL$1&lt;=($Y45+$Z45*3)),-1*PMT(VLOOKUP($P45,'9 - Finance Strategy Parameters'!$B$3:$C$6,2)/12,$Z45*12,$M45*(1+$Z$1)^($Z45*3)),"FAILURE"))))))))))</f>
        <v>15595.137499999999</v>
      </c>
      <c r="AM45" s="159">
        <f>IF($F45=1,0,IF(AND($H45=1,AM$1&lt;=$Y45),$V45,IF(AND($H45=1,AM$1&gt;$Y45,AM$1&lt;=$Y45+$Z45),($T45*(1+$Z$1)^$Z45)/$Z45,IF(AND($H45=1,AM$1&gt;($Y45+$Z45),AM$1&lt;=($Y45+$Z45*2)),($T45*(1+$Z$1)^($Z45*2))/$Z45,IF(AND($H45=1,AM$1&gt;($Y45+$Z45*2),AM$1&lt;=($Y45+$Z45*3)),($T45*(1+$Z$1)^($Z45*3))/$Z45,IF(AND($H45=1,AM$1&gt;($Y45+$Z45*3),AM$1&lt;=($Y45+$Z45*4)),($T45*(1+$Z$1)^($Z45*4))/$Z45,IF(AND($G45=1,AM$1&lt;=$N45),0,IF(AND($G45=1,AM$1&gt;$N45,AM$1&lt;=($Y45+$Z45)),-1*PMT(VLOOKUP($P45,'9 - Finance Strategy Parameters'!$B$3:$C$6,2)/12,$Z45*12,$M45),IF(AND($G45=1,AM$1&gt;($Y45+$Z45),AM$1&lt;=($Y45+$Z45*2)),-1*PMT(VLOOKUP($P45,'9 - Finance Strategy Parameters'!$B$3:$C$6,2)/12,$Z45*12,$M45*(1+$Z$1)^($Z45*2)),IF(AND($G45=1,AM$1&gt;($Y45+$Z45*2),AM$1&lt;=($Y45+$Z45*3)),-1*PMT(VLOOKUP($P45,'9 - Finance Strategy Parameters'!$B$3:$C$6,2)/12,$Z45*12,$M45*(1+$Z$1)^($Z45*3)),"FAILURE"))))))))))</f>
        <v>15595.137499999999</v>
      </c>
      <c r="AN45" s="159">
        <f>IF($F45=1,0,IF(AND($H45=1,AN$1&lt;=$Y45),$V45,IF(AND($H45=1,AN$1&gt;$Y45,AN$1&lt;=$Y45+$Z45),($T45*(1+$Z$1)^$Z45)/$Z45,IF(AND($H45=1,AN$1&gt;($Y45+$Z45),AN$1&lt;=($Y45+$Z45*2)),($T45*(1+$Z$1)^($Z45*2))/$Z45,IF(AND($H45=1,AN$1&gt;($Y45+$Z45*2),AN$1&lt;=($Y45+$Z45*3)),($T45*(1+$Z$1)^($Z45*3))/$Z45,IF(AND($H45=1,AN$1&gt;($Y45+$Z45*3),AN$1&lt;=($Y45+$Z45*4)),($T45*(1+$Z$1)^($Z45*4))/$Z45,IF(AND($G45=1,AN$1&lt;=$N45),0,IF(AND($G45=1,AN$1&gt;$N45,AN$1&lt;=($Y45+$Z45)),-1*PMT(VLOOKUP($P45,'9 - Finance Strategy Parameters'!$B$3:$C$6,2)/12,$Z45*12,$M45),IF(AND($G45=1,AN$1&gt;($Y45+$Z45),AN$1&lt;=($Y45+$Z45*2)),-1*PMT(VLOOKUP($P45,'9 - Finance Strategy Parameters'!$B$3:$C$6,2)/12,$Z45*12,$M45*(1+$Z$1)^($Z45*2)),IF(AND($G45=1,AN$1&gt;($Y45+$Z45*2),AN$1&lt;=($Y45+$Z45*3)),-1*PMT(VLOOKUP($P45,'9 - Finance Strategy Parameters'!$B$3:$C$6,2)/12,$Z45*12,$M45*(1+$Z$1)^($Z45*3)),"FAILURE"))))))))))</f>
        <v>9357.0825000000004</v>
      </c>
      <c r="AO45" s="159">
        <f>IF($F45=1,0,IF(AND($H45=1,AO$1&lt;=$Y45),$V45,IF(AND($H45=1,AO$1&gt;$Y45,AO$1&lt;=$Y45+$Z45),($T45*(1+$Z$1)^$Z45)/$Z45,IF(AND($H45=1,AO$1&gt;($Y45+$Z45),AO$1&lt;=($Y45+$Z45*2)),($T45*(1+$Z$1)^($Z45*2))/$Z45,IF(AND($H45=1,AO$1&gt;($Y45+$Z45*2),AO$1&lt;=($Y45+$Z45*3)),($T45*(1+$Z$1)^($Z45*3))/$Z45,IF(AND($H45=1,AO$1&gt;($Y45+$Z45*3),AO$1&lt;=($Y45+$Z45*4)),($T45*(1+$Z$1)^($Z45*4))/$Z45,IF(AND($G45=1,AO$1&lt;=$N45),0,IF(AND($G45=1,AO$1&gt;$N45,AO$1&lt;=($Y45+$Z45)),-1*PMT(VLOOKUP($P45,'9 - Finance Strategy Parameters'!$B$3:$C$6,2)/12,$Z45*12,$M45),IF(AND($G45=1,AO$1&gt;($Y45+$Z45),AO$1&lt;=($Y45+$Z45*2)),-1*PMT(VLOOKUP($P45,'9 - Finance Strategy Parameters'!$B$3:$C$6,2)/12,$Z45*12,$M45*(1+$Z$1)^($Z45*2)),IF(AND($G45=1,AO$1&gt;($Y45+$Z45*2),AO$1&lt;=($Y45+$Z45*3)),-1*PMT(VLOOKUP($P45,'9 - Finance Strategy Parameters'!$B$3:$C$6,2)/12,$Z45*12,$M45*(1+$Z$1)^($Z45*3)),"FAILURE"))))))))))</f>
        <v>9357.0825000000004</v>
      </c>
      <c r="AP45" s="159">
        <f>IF($F45=1,0,IF(AND($H45=1,AP$1&lt;=$Y45),$V45,IF(AND($H45=1,AP$1&gt;$Y45,AP$1&lt;=$Y45+$Z45),($T45*(1+$Z$1)^$Z45)/$Z45,IF(AND($H45=1,AP$1&gt;($Y45+$Z45),AP$1&lt;=($Y45+$Z45*2)),($T45*(1+$Z$1)^($Z45*2))/$Z45,IF(AND($H45=1,AP$1&gt;($Y45+$Z45*2),AP$1&lt;=($Y45+$Z45*3)),($T45*(1+$Z$1)^($Z45*3))/$Z45,IF(AND($H45=1,AP$1&gt;($Y45+$Z45*3),AP$1&lt;=($Y45+$Z45*4)),($T45*(1+$Z$1)^($Z45*4))/$Z45,IF(AND($G45=1,AP$1&lt;=$N45),0,IF(AND($G45=1,AP$1&gt;$N45,AP$1&lt;=($Y45+$Z45)),-1*PMT(VLOOKUP($P45,'9 - Finance Strategy Parameters'!$B$3:$C$6,2)/12,$Z45*12,$M45),IF(AND($G45=1,AP$1&gt;($Y45+$Z45),AP$1&lt;=($Y45+$Z45*2)),-1*PMT(VLOOKUP($P45,'9 - Finance Strategy Parameters'!$B$3:$C$6,2)/12,$Z45*12,$M45*(1+$Z$1)^($Z45*2)),IF(AND($G45=1,AP$1&gt;($Y45+$Z45*2),AP$1&lt;=($Y45+$Z45*3)),-1*PMT(VLOOKUP($P45,'9 - Finance Strategy Parameters'!$B$3:$C$6,2)/12,$Z45*12,$M45*(1+$Z$1)^($Z45*3)),"FAILURE"))))))))))</f>
        <v>9357.0825000000004</v>
      </c>
      <c r="AQ45" s="159">
        <f>IF($F45=1,0,IF(AND($H45=1,AQ$1&lt;=$Y45),$V45,IF(AND($H45=1,AQ$1&gt;$Y45,AQ$1&lt;=$Y45+$Z45),($T45*(1+$Z$1)^$Z45)/$Z45,IF(AND($H45=1,AQ$1&gt;($Y45+$Z45),AQ$1&lt;=($Y45+$Z45*2)),($T45*(1+$Z$1)^($Z45*2))/$Z45,IF(AND($H45=1,AQ$1&gt;($Y45+$Z45*2),AQ$1&lt;=($Y45+$Z45*3)),($T45*(1+$Z$1)^($Z45*3))/$Z45,IF(AND($H45=1,AQ$1&gt;($Y45+$Z45*3),AQ$1&lt;=($Y45+$Z45*4)),($T45*(1+$Z$1)^($Z45*4))/$Z45,IF(AND($G45=1,AQ$1&lt;=$N45),0,IF(AND($G45=1,AQ$1&gt;$N45,AQ$1&lt;=($Y45+$Z45)),-1*PMT(VLOOKUP($P45,'9 - Finance Strategy Parameters'!$B$3:$C$6,2)/12,$Z45*12,$M45),IF(AND($G45=1,AQ$1&gt;($Y45+$Z45),AQ$1&lt;=($Y45+$Z45*2)),-1*PMT(VLOOKUP($P45,'9 - Finance Strategy Parameters'!$B$3:$C$6,2)/12,$Z45*12,$M45*(1+$Z$1)^($Z45*2)),IF(AND($G45=1,AQ$1&gt;($Y45+$Z45*2),AQ$1&lt;=($Y45+$Z45*3)),-1*PMT(VLOOKUP($P45,'9 - Finance Strategy Parameters'!$B$3:$C$6,2)/12,$Z45*12,$M45*(1+$Z$1)^($Z45*3)),"FAILURE"))))))))))</f>
        <v>9357.0825000000004</v>
      </c>
      <c r="AR45" s="159">
        <f>IF($F45=1,0,IF(AND($H45=1,AR$1&lt;=$Y45),$V45,IF(AND($H45=1,AR$1&gt;$Y45,AR$1&lt;=$Y45+$Z45),($T45*(1+$Z$1)^$Z45)/$Z45,IF(AND($H45=1,AR$1&gt;($Y45+$Z45),AR$1&lt;=($Y45+$Z45*2)),($T45*(1+$Z$1)^($Z45*2))/$Z45,IF(AND($H45=1,AR$1&gt;($Y45+$Z45*2),AR$1&lt;=($Y45+$Z45*3)),($T45*(1+$Z$1)^($Z45*3))/$Z45,IF(AND($H45=1,AR$1&gt;($Y45+$Z45*3),AR$1&lt;=($Y45+$Z45*4)),($T45*(1+$Z$1)^($Z45*4))/$Z45,IF(AND($G45=1,AR$1&lt;=$N45),0,IF(AND($G45=1,AR$1&gt;$N45,AR$1&lt;=($Y45+$Z45)),-1*PMT(VLOOKUP($P45,'9 - Finance Strategy Parameters'!$B$3:$C$6,2)/12,$Z45*12,$M45),IF(AND($G45=1,AR$1&gt;($Y45+$Z45),AR$1&lt;=($Y45+$Z45*2)),-1*PMT(VLOOKUP($P45,'9 - Finance Strategy Parameters'!$B$3:$C$6,2)/12,$Z45*12,$M45*(1+$Z$1)^($Z45*2)),IF(AND($G45=1,AR$1&gt;($Y45+$Z45*2),AR$1&lt;=($Y45+$Z45*3)),-1*PMT(VLOOKUP($P45,'9 - Finance Strategy Parameters'!$B$3:$C$6,2)/12,$Z45*12,$M45*(1+$Z$1)^($Z45*3)),"FAILURE"))))))))))</f>
        <v>9357.0825000000004</v>
      </c>
      <c r="AS45" s="159">
        <f>IF($F45=1,0,IF(AND($H45=1,AS$1&lt;=$Y45),$V45,IF(AND($H45=1,AS$1&gt;$Y45,AS$1&lt;=$Y45+$Z45),($T45*(1+$Z$1)^$Z45)/$Z45,IF(AND($H45=1,AS$1&gt;($Y45+$Z45),AS$1&lt;=($Y45+$Z45*2)),($T45*(1+$Z$1)^($Z45*2))/$Z45,IF(AND($H45=1,AS$1&gt;($Y45+$Z45*2),AS$1&lt;=($Y45+$Z45*3)),($T45*(1+$Z$1)^($Z45*3))/$Z45,IF(AND($H45=1,AS$1&gt;($Y45+$Z45*3),AS$1&lt;=($Y45+$Z45*4)),($T45*(1+$Z$1)^($Z45*4))/$Z45,IF(AND($G45=1,AS$1&lt;=$N45),0,IF(AND($G45=1,AS$1&gt;$N45,AS$1&lt;=($Y45+$Z45)),-1*PMT(VLOOKUP($P45,'9 - Finance Strategy Parameters'!$B$3:$C$6,2)/12,$Z45*12,$M45),IF(AND($G45=1,AS$1&gt;($Y45+$Z45),AS$1&lt;=($Y45+$Z45*2)),-1*PMT(VLOOKUP($P45,'9 - Finance Strategy Parameters'!$B$3:$C$6,2)/12,$Z45*12,$M45*(1+$Z$1)^($Z45*2)),IF(AND($G45=1,AS$1&gt;($Y45+$Z45*2),AS$1&lt;=($Y45+$Z45*3)),-1*PMT(VLOOKUP($P45,'9 - Finance Strategy Parameters'!$B$3:$C$6,2)/12,$Z45*12,$M45*(1+$Z$1)^($Z45*3)),"FAILURE"))))))))))</f>
        <v>9357.0825000000004</v>
      </c>
      <c r="AT45" s="159">
        <f>IF($F45=1,0,IF(AND($H45=1,AT$1&lt;=$Y45),$V45,IF(AND($H45=1,AT$1&gt;$Y45,AT$1&lt;=$Y45+$Z45),($T45*(1+$Z$1)^$Z45)/$Z45,IF(AND($H45=1,AT$1&gt;($Y45+$Z45),AT$1&lt;=($Y45+$Z45*2)),($T45*(1+$Z$1)^($Z45*2))/$Z45,IF(AND($H45=1,AT$1&gt;($Y45+$Z45*2),AT$1&lt;=($Y45+$Z45*3)),($T45*(1+$Z$1)^($Z45*3))/$Z45,IF(AND($H45=1,AT$1&gt;($Y45+$Z45*3),AT$1&lt;=($Y45+$Z45*4)),($T45*(1+$Z$1)^($Z45*4))/$Z45,IF(AND($G45=1,AT$1&lt;=$N45),0,IF(AND($G45=1,AT$1&gt;$N45,AT$1&lt;=($Y45+$Z45)),-1*PMT(VLOOKUP($P45,'9 - Finance Strategy Parameters'!$B$3:$C$6,2)/12,$Z45*12,$M45),IF(AND($G45=1,AT$1&gt;($Y45+$Z45),AT$1&lt;=($Y45+$Z45*2)),-1*PMT(VLOOKUP($P45,'9 - Finance Strategy Parameters'!$B$3:$C$6,2)/12,$Z45*12,$M45*(1+$Z$1)^($Z45*2)),IF(AND($G45=1,AT$1&gt;($Y45+$Z45*2),AT$1&lt;=($Y45+$Z45*3)),-1*PMT(VLOOKUP($P45,'9 - Finance Strategy Parameters'!$B$3:$C$6,2)/12,$Z45*12,$M45*(1+$Z$1)^($Z45*3)),"FAILURE"))))))))))</f>
        <v>9357.0825000000004</v>
      </c>
      <c r="AU45" s="159">
        <f>IF($F45=1,0,IF(AND($H45=1,AU$1&lt;=$Y45),$V45,IF(AND($H45=1,AU$1&gt;$Y45,AU$1&lt;=$Y45+$Z45),($T45*(1+$Z$1)^$Z45)/$Z45,IF(AND($H45=1,AU$1&gt;($Y45+$Z45),AU$1&lt;=($Y45+$Z45*2)),($T45*(1+$Z$1)^($Z45*2))/$Z45,IF(AND($H45=1,AU$1&gt;($Y45+$Z45*2),AU$1&lt;=($Y45+$Z45*3)),($T45*(1+$Z$1)^($Z45*3))/$Z45,IF(AND($H45=1,AU$1&gt;($Y45+$Z45*3),AU$1&lt;=($Y45+$Z45*4)),($T45*(1+$Z$1)^($Z45*4))/$Z45,IF(AND($G45=1,AU$1&lt;=$N45),0,IF(AND($G45=1,AU$1&gt;$N45,AU$1&lt;=($Y45+$Z45)),-1*PMT(VLOOKUP($P45,'9 - Finance Strategy Parameters'!$B$3:$C$6,2)/12,$Z45*12,$M45),IF(AND($G45=1,AU$1&gt;($Y45+$Z45),AU$1&lt;=($Y45+$Z45*2)),-1*PMT(VLOOKUP($P45,'9 - Finance Strategy Parameters'!$B$3:$C$6,2)/12,$Z45*12,$M45*(1+$Z$1)^($Z45*2)),IF(AND($G45=1,AU$1&gt;($Y45+$Z45*2),AU$1&lt;=($Y45+$Z45*3)),-1*PMT(VLOOKUP($P45,'9 - Finance Strategy Parameters'!$B$3:$C$6,2)/12,$Z45*12,$M45*(1+$Z$1)^($Z45*3)),"FAILURE"))))))))))</f>
        <v>9357.0825000000004</v>
      </c>
      <c r="AV45" s="159">
        <f>IF($F45=1,0,IF(AND($H45=1,AV$1&lt;=$Y45),$V45,IF(AND($H45=1,AV$1&gt;$Y45,AV$1&lt;=$Y45+$Z45),($T45*(1+$Z$1)^$Z45)/$Z45,IF(AND($H45=1,AV$1&gt;($Y45+$Z45),AV$1&lt;=($Y45+$Z45*2)),($T45*(1+$Z$1)^($Z45*2))/$Z45,IF(AND($H45=1,AV$1&gt;($Y45+$Z45*2),AV$1&lt;=($Y45+$Z45*3)),($T45*(1+$Z$1)^($Z45*3))/$Z45,IF(AND($H45=1,AV$1&gt;($Y45+$Z45*3),AV$1&lt;=($Y45+$Z45*4)),($T45*(1+$Z$1)^($Z45*4))/$Z45,IF(AND($G45=1,AV$1&lt;=$N45),0,IF(AND($G45=1,AV$1&gt;$N45,AV$1&lt;=($Y45+$Z45)),-1*PMT(VLOOKUP($P45,'9 - Finance Strategy Parameters'!$B$3:$C$6,2)/12,$Z45*12,$M45),IF(AND($G45=1,AV$1&gt;($Y45+$Z45),AV$1&lt;=($Y45+$Z45*2)),-1*PMT(VLOOKUP($P45,'9 - Finance Strategy Parameters'!$B$3:$C$6,2)/12,$Z45*12,$M45*(1+$Z$1)^($Z45*2)),IF(AND($G45=1,AV$1&gt;($Y45+$Z45*2),AV$1&lt;=($Y45+$Z45*3)),-1*PMT(VLOOKUP($P45,'9 - Finance Strategy Parameters'!$B$3:$C$6,2)/12,$Z45*12,$M45*(1+$Z$1)^($Z45*3)),"FAILURE"))))))))))</f>
        <v>9357.0825000000004</v>
      </c>
      <c r="AW45" s="159">
        <f>IF($F45=1,0,IF(AND($H45=1,AW$1&lt;=$Y45),$V45,IF(AND($H45=1,AW$1&gt;$Y45,AW$1&lt;=$Y45+$Z45),($T45*(1+$Z$1)^$Z45)/$Z45,IF(AND($H45=1,AW$1&gt;($Y45+$Z45),AW$1&lt;=($Y45+$Z45*2)),($T45*(1+$Z$1)^($Z45*2))/$Z45,IF(AND($H45=1,AW$1&gt;($Y45+$Z45*2),AW$1&lt;=($Y45+$Z45*3)),($T45*(1+$Z$1)^($Z45*3))/$Z45,IF(AND($H45=1,AW$1&gt;($Y45+$Z45*3),AW$1&lt;=($Y45+$Z45*4)),($T45*(1+$Z$1)^($Z45*4))/$Z45,IF(AND($G45=1,AW$1&lt;=$N45),0,IF(AND($G45=1,AW$1&gt;$N45,AW$1&lt;=($Y45+$Z45)),-1*PMT(VLOOKUP($P45,'9 - Finance Strategy Parameters'!$B$3:$C$6,2)/12,$Z45*12,$M45),IF(AND($G45=1,AW$1&gt;($Y45+$Z45),AW$1&lt;=($Y45+$Z45*2)),-1*PMT(VLOOKUP($P45,'9 - Finance Strategy Parameters'!$B$3:$C$6,2)/12,$Z45*12,$M45*(1+$Z$1)^($Z45*2)),IF(AND($G45=1,AW$1&gt;($Y45+$Z45*2),AW$1&lt;=($Y45+$Z45*3)),-1*PMT(VLOOKUP($P45,'9 - Finance Strategy Parameters'!$B$3:$C$6,2)/12,$Z45*12,$M45*(1+$Z$1)^($Z45*3)),"FAILURE"))))))))))</f>
        <v>9357.0825000000004</v>
      </c>
      <c r="AX45" s="159">
        <f>IF($F45=1,0,IF(AND($H45=1,AX$1&lt;=$Y45),$V45,IF(AND($H45=1,AX$1&gt;$Y45,AX$1&lt;=$Y45+$Z45),($T45*(1+$Z$1)^$Z45)/$Z45,IF(AND($H45=1,AX$1&gt;($Y45+$Z45),AX$1&lt;=($Y45+$Z45*2)),($T45*(1+$Z$1)^($Z45*2))/$Z45,IF(AND($H45=1,AX$1&gt;($Y45+$Z45*2),AX$1&lt;=($Y45+$Z45*3)),($T45*(1+$Z$1)^($Z45*3))/$Z45,IF(AND($H45=1,AX$1&gt;($Y45+$Z45*3),AX$1&lt;=($Y45+$Z45*4)),($T45*(1+$Z$1)^($Z45*4))/$Z45,IF(AND($G45=1,AX$1&lt;=$N45),0,IF(AND($G45=1,AX$1&gt;$N45,AX$1&lt;=($Y45+$Z45)),-1*PMT(VLOOKUP($P45,'9 - Finance Strategy Parameters'!$B$3:$C$6,2)/12,$Z45*12,$M45),IF(AND($G45=1,AX$1&gt;($Y45+$Z45),AX$1&lt;=($Y45+$Z45*2)),-1*PMT(VLOOKUP($P45,'9 - Finance Strategy Parameters'!$B$3:$C$6,2)/12,$Z45*12,$M45*(1+$Z$1)^($Z45*2)),IF(AND($G45=1,AX$1&gt;($Y45+$Z45*2),AX$1&lt;=($Y45+$Z45*3)),-1*PMT(VLOOKUP($P45,'9 - Finance Strategy Parameters'!$B$3:$C$6,2)/12,$Z45*12,$M45*(1+$Z$1)^($Z45*3)),"FAILURE"))))))))))</f>
        <v>9357.0825000000004</v>
      </c>
      <c r="AY45" s="159">
        <f>IF($F45=1,0,IF(AND($H45=1,AY$1&lt;=$Y45),$V45,IF(AND($H45=1,AY$1&gt;$Y45,AY$1&lt;=$Y45+$Z45),($T45*(1+$Z$1)^$Z45)/$Z45,IF(AND($H45=1,AY$1&gt;($Y45+$Z45),AY$1&lt;=($Y45+$Z45*2)),($T45*(1+$Z$1)^($Z45*2))/$Z45,IF(AND($H45=1,AY$1&gt;($Y45+$Z45*2),AY$1&lt;=($Y45+$Z45*3)),($T45*(1+$Z$1)^($Z45*3))/$Z45,IF(AND($H45=1,AY$1&gt;($Y45+$Z45*3),AY$1&lt;=($Y45+$Z45*4)),($T45*(1+$Z$1)^($Z45*4))/$Z45,IF(AND($G45=1,AY$1&lt;=$N45),0,IF(AND($G45=1,AY$1&gt;$N45,AY$1&lt;=($Y45+$Z45)),-1*PMT(VLOOKUP($P45,'9 - Finance Strategy Parameters'!$B$3:$C$6,2)/12,$Z45*12,$M45),IF(AND($G45=1,AY$1&gt;($Y45+$Z45),AY$1&lt;=($Y45+$Z45*2)),-1*PMT(VLOOKUP($P45,'9 - Finance Strategy Parameters'!$B$3:$C$6,2)/12,$Z45*12,$M45*(1+$Z$1)^($Z45*2)),IF(AND($G45=1,AY$1&gt;($Y45+$Z45*2),AY$1&lt;=($Y45+$Z45*3)),-1*PMT(VLOOKUP($P45,'9 - Finance Strategy Parameters'!$B$3:$C$6,2)/12,$Z45*12,$M45*(1+$Z$1)^($Z45*3)),"FAILURE"))))))))))</f>
        <v>9357.0825000000004</v>
      </c>
      <c r="AZ45" s="159">
        <f>IF($F45=1,0,IF(AND($H45=1,AZ$1&lt;=$Y45),$V45,IF(AND($H45=1,AZ$1&gt;$Y45,AZ$1&lt;=$Y45+$Z45),($T45*(1+$Z$1)^$Z45)/$Z45,IF(AND($H45=1,AZ$1&gt;($Y45+$Z45),AZ$1&lt;=($Y45+$Z45*2)),($T45*(1+$Z$1)^($Z45*2))/$Z45,IF(AND($H45=1,AZ$1&gt;($Y45+$Z45*2),AZ$1&lt;=($Y45+$Z45*3)),($T45*(1+$Z$1)^($Z45*3))/$Z45,IF(AND($H45=1,AZ$1&gt;($Y45+$Z45*3),AZ$1&lt;=($Y45+$Z45*4)),($T45*(1+$Z$1)^($Z45*4))/$Z45,IF(AND($G45=1,AZ$1&lt;=$N45),0,IF(AND($G45=1,AZ$1&gt;$N45,AZ$1&lt;=($Y45+$Z45)),-1*PMT(VLOOKUP($P45,'9 - Finance Strategy Parameters'!$B$3:$C$6,2)/12,$Z45*12,$M45),IF(AND($G45=1,AZ$1&gt;($Y45+$Z45),AZ$1&lt;=($Y45+$Z45*2)),-1*PMT(VLOOKUP($P45,'9 - Finance Strategy Parameters'!$B$3:$C$6,2)/12,$Z45*12,$M45*(1+$Z$1)^($Z45*2)),IF(AND($G45=1,AZ$1&gt;($Y45+$Z45*2),AZ$1&lt;=($Y45+$Z45*3)),-1*PMT(VLOOKUP($P45,'9 - Finance Strategy Parameters'!$B$3:$C$6,2)/12,$Z45*12,$M45*(1+$Z$1)^($Z45*3)),"FAILURE"))))))))))</f>
        <v>9357.0825000000004</v>
      </c>
      <c r="BA45" s="159">
        <f>IF($F45=1,0,IF(AND($H45=1,BA$1&lt;=$Y45),$V45,IF(AND($H45=1,BA$1&gt;$Y45,BA$1&lt;=$Y45+$Z45),($T45*(1+$Z$1)^$Z45)/$Z45,IF(AND($H45=1,BA$1&gt;($Y45+$Z45),BA$1&lt;=($Y45+$Z45*2)),($T45*(1+$Z$1)^($Z45*2))/$Z45,IF(AND($H45=1,BA$1&gt;($Y45+$Z45*2),BA$1&lt;=($Y45+$Z45*3)),($T45*(1+$Z$1)^($Z45*3))/$Z45,IF(AND($H45=1,BA$1&gt;($Y45+$Z45*3),BA$1&lt;=($Y45+$Z45*4)),($T45*(1+$Z$1)^($Z45*4))/$Z45,IF(AND($G45=1,BA$1&lt;=$N45),0,IF(AND($G45=1,BA$1&gt;$N45,BA$1&lt;=($Y45+$Z45)),-1*PMT(VLOOKUP($P45,'9 - Finance Strategy Parameters'!$B$3:$C$6,2)/12,$Z45*12,$M45),IF(AND($G45=1,BA$1&gt;($Y45+$Z45),BA$1&lt;=($Y45+$Z45*2)),-1*PMT(VLOOKUP($P45,'9 - Finance Strategy Parameters'!$B$3:$C$6,2)/12,$Z45*12,$M45*(1+$Z$1)^($Z45*2)),IF(AND($G45=1,BA$1&gt;($Y45+$Z45*2),BA$1&lt;=($Y45+$Z45*3)),-1*PMT(VLOOKUP($P45,'9 - Finance Strategy Parameters'!$B$3:$C$6,2)/12,$Z45*12,$M45*(1+$Z$1)^($Z45*3)),"FAILURE"))))))))))</f>
        <v>9357.0825000000004</v>
      </c>
      <c r="BB45" s="159">
        <f>IF($F45=1,0,IF(AND($H45=1,BB$1&lt;=$Y45),$V45,IF(AND($H45=1,BB$1&gt;$Y45,BB$1&lt;=$Y45+$Z45),($T45*(1+$Z$1)^$Z45)/$Z45,IF(AND($H45=1,BB$1&gt;($Y45+$Z45),BB$1&lt;=($Y45+$Z45*2)),($T45*(1+$Z$1)^($Z45*2))/$Z45,IF(AND($H45=1,BB$1&gt;($Y45+$Z45*2),BB$1&lt;=($Y45+$Z45*3)),($T45*(1+$Z$1)^($Z45*3))/$Z45,IF(AND($H45=1,BB$1&gt;($Y45+$Z45*3),BB$1&lt;=($Y45+$Z45*4)),($T45*(1+$Z$1)^($Z45*4))/$Z45,IF(AND($G45=1,BB$1&lt;=$N45),0,IF(AND($G45=1,BB$1&gt;$N45,BB$1&lt;=($Y45+$Z45)),-1*PMT(VLOOKUP($P45,'9 - Finance Strategy Parameters'!$B$3:$C$6,2)/12,$Z45*12,$M45),IF(AND($G45=1,BB$1&gt;($Y45+$Z45),BB$1&lt;=($Y45+$Z45*2)),-1*PMT(VLOOKUP($P45,'9 - Finance Strategy Parameters'!$B$3:$C$6,2)/12,$Z45*12,$M45*(1+$Z$1)^($Z45*2)),IF(AND($G45=1,BB$1&gt;($Y45+$Z45*2),BB$1&lt;=($Y45+$Z45*3)),-1*PMT(VLOOKUP($P45,'9 - Finance Strategy Parameters'!$B$3:$C$6,2)/12,$Z45*12,$M45*(1+$Z$1)^($Z45*3)),"FAILURE"))))))))))</f>
        <v>9357.0825000000004</v>
      </c>
      <c r="BC45" s="159">
        <f>IF($F45=1,0,IF(AND($H45=1,BC$1&lt;=$Y45),$V45,IF(AND($H45=1,BC$1&gt;$Y45,BC$1&lt;=$Y45+$Z45),($T45*(1+$Z$1)^$Z45)/$Z45,IF(AND($H45=1,BC$1&gt;($Y45+$Z45),BC$1&lt;=($Y45+$Z45*2)),($T45*(1+$Z$1)^($Z45*2))/$Z45,IF(AND($H45=1,BC$1&gt;($Y45+$Z45*2),BC$1&lt;=($Y45+$Z45*3)),($T45*(1+$Z$1)^($Z45*3))/$Z45,IF(AND($H45=1,BC$1&gt;($Y45+$Z45*3),BC$1&lt;=($Y45+$Z45*4)),($T45*(1+$Z$1)^($Z45*4))/$Z45,IF(AND($G45=1,BC$1&lt;=$N45),0,IF(AND($G45=1,BC$1&gt;$N45,BC$1&lt;=($Y45+$Z45)),-1*PMT(VLOOKUP($P45,'9 - Finance Strategy Parameters'!$B$3:$C$6,2)/12,$Z45*12,$M45),IF(AND($G45=1,BC$1&gt;($Y45+$Z45),BC$1&lt;=($Y45+$Z45*2)),-1*PMT(VLOOKUP($P45,'9 - Finance Strategy Parameters'!$B$3:$C$6,2)/12,$Z45*12,$M45*(1+$Z$1)^($Z45*2)),IF(AND($G45=1,BC$1&gt;($Y45+$Z45*2),BC$1&lt;=($Y45+$Z45*3)),-1*PMT(VLOOKUP($P45,'9 - Finance Strategy Parameters'!$B$3:$C$6,2)/12,$Z45*12,$M45*(1+$Z$1)^($Z45*3)),"FAILURE"))))))))))</f>
        <v>9357.0825000000004</v>
      </c>
      <c r="BD45" s="159">
        <f>IF($F45=1,0,IF(AND($H45=1,BD$1&lt;=$Y45),$V45,IF(AND($H45=1,BD$1&gt;$Y45,BD$1&lt;=$Y45+$Z45),($T45*(1+$Z$1)^$Z45)/$Z45,IF(AND($H45=1,BD$1&gt;($Y45+$Z45),BD$1&lt;=($Y45+$Z45*2)),($T45*(1+$Z$1)^($Z45*2))/$Z45,IF(AND($H45=1,BD$1&gt;($Y45+$Z45*2),BD$1&lt;=($Y45+$Z45*3)),($T45*(1+$Z$1)^($Z45*3))/$Z45,IF(AND($H45=1,BD$1&gt;($Y45+$Z45*3),BD$1&lt;=($Y45+$Z45*4)),($T45*(1+$Z$1)^($Z45*4))/$Z45,IF(AND($G45=1,BD$1&lt;=$N45),0,IF(AND($G45=1,BD$1&gt;$N45,BD$1&lt;=($Y45+$Z45)),-1*PMT(VLOOKUP($P45,'9 - Finance Strategy Parameters'!$B$3:$C$6,2)/12,$Z45*12,$M45),IF(AND($G45=1,BD$1&gt;($Y45+$Z45),BD$1&lt;=($Y45+$Z45*2)),-1*PMT(VLOOKUP($P45,'9 - Finance Strategy Parameters'!$B$3:$C$6,2)/12,$Z45*12,$M45*(1+$Z$1)^($Z45*2)),IF(AND($G45=1,BD$1&gt;($Y45+$Z45*2),BD$1&lt;=($Y45+$Z45*3)),-1*PMT(VLOOKUP($P45,'9 - Finance Strategy Parameters'!$B$3:$C$6,2)/12,$Z45*12,$M45*(1+$Z$1)^($Z45*3)),"FAILURE"))))))))))</f>
        <v>9357.0825000000004</v>
      </c>
      <c r="BE45" s="159">
        <f>IF($F45=1,0,IF(AND($H45=1,BE$1&lt;=$Y45),$V45,IF(AND($H45=1,BE$1&gt;$Y45,BE$1&lt;=$Y45+$Z45),($T45*(1+$Z$1)^$Z45)/$Z45,IF(AND($H45=1,BE$1&gt;($Y45+$Z45),BE$1&lt;=($Y45+$Z45*2)),($T45*(1+$Z$1)^($Z45*2))/$Z45,IF(AND($H45=1,BE$1&gt;($Y45+$Z45*2),BE$1&lt;=($Y45+$Z45*3)),($T45*(1+$Z$1)^($Z45*3))/$Z45,IF(AND($H45=1,BE$1&gt;($Y45+$Z45*3),BE$1&lt;=($Y45+$Z45*4)),($T45*(1+$Z$1)^($Z45*4))/$Z45,IF(AND($G45=1,BE$1&lt;=$N45),0,IF(AND($G45=1,BE$1&gt;$N45,BE$1&lt;=($Y45+$Z45)),-1*PMT(VLOOKUP($P45,'9 - Finance Strategy Parameters'!$B$3:$C$6,2)/12,$Z45*12,$M45),IF(AND($G45=1,BE$1&gt;($Y45+$Z45),BE$1&lt;=($Y45+$Z45*2)),-1*PMT(VLOOKUP($P45,'9 - Finance Strategy Parameters'!$B$3:$C$6,2)/12,$Z45*12,$M45*(1+$Z$1)^($Z45*2)),IF(AND($G45=1,BE$1&gt;($Y45+$Z45*2),BE$1&lt;=($Y45+$Z45*3)),-1*PMT(VLOOKUP($P45,'9 - Finance Strategy Parameters'!$B$3:$C$6,2)/12,$Z45*12,$M45*(1+$Z$1)^($Z45*3)),"FAILURE"))))))))))</f>
        <v>9357.0825000000004</v>
      </c>
      <c r="BF45" s="159">
        <f>IF($F45=1,0,IF(AND($H45=1,BF$1&lt;=$Y45),$V45,IF(AND($H45=1,BF$1&gt;$Y45,BF$1&lt;=$Y45+$Z45),($T45*(1+$Z$1)^$Z45)/$Z45,IF(AND($H45=1,BF$1&gt;($Y45+$Z45),BF$1&lt;=($Y45+$Z45*2)),($T45*(1+$Z$1)^($Z45*2))/$Z45,IF(AND($H45=1,BF$1&gt;($Y45+$Z45*2),BF$1&lt;=($Y45+$Z45*3)),($T45*(1+$Z$1)^($Z45*3))/$Z45,IF(AND($H45=1,BF$1&gt;($Y45+$Z45*3),BF$1&lt;=($Y45+$Z45*4)),($T45*(1+$Z$1)^($Z45*4))/$Z45,IF(AND($G45=1,BF$1&lt;=$N45),0,IF(AND($G45=1,BF$1&gt;$N45,BF$1&lt;=($Y45+$Z45)),-1*PMT(VLOOKUP($P45,'9 - Finance Strategy Parameters'!$B$3:$C$6,2)/12,$Z45*12,$M45),IF(AND($G45=1,BF$1&gt;($Y45+$Z45),BF$1&lt;=($Y45+$Z45*2)),-1*PMT(VLOOKUP($P45,'9 - Finance Strategy Parameters'!$B$3:$C$6,2)/12,$Z45*12,$M45*(1+$Z$1)^($Z45*2)),IF(AND($G45=1,BF$1&gt;($Y45+$Z45*2),BF$1&lt;=($Y45+$Z45*3)),-1*PMT(VLOOKUP($P45,'9 - Finance Strategy Parameters'!$B$3:$C$6,2)/12,$Z45*12,$M45*(1+$Z$1)^($Z45*3)),"FAILURE"))))))))))</f>
        <v>9357.0825000000004</v>
      </c>
      <c r="BG45" s="159">
        <f>IF($F45=1,0,IF(AND($H45=1,BG$1&lt;=$Y45),$V45,IF(AND($H45=1,BG$1&gt;$Y45,BG$1&lt;=$Y45+$Z45),($T45*(1+$Z$1)^$Z45)/$Z45,IF(AND($H45=1,BG$1&gt;($Y45+$Z45),BG$1&lt;=($Y45+$Z45*2)),($T45*(1+$Z$1)^($Z45*2))/$Z45,IF(AND($H45=1,BG$1&gt;($Y45+$Z45*2),BG$1&lt;=($Y45+$Z45*3)),($T45*(1+$Z$1)^($Z45*3))/$Z45,IF(AND($H45=1,BG$1&gt;($Y45+$Z45*3),BG$1&lt;=($Y45+$Z45*4)),($T45*(1+$Z$1)^($Z45*4))/$Z45,IF(AND($G45=1,BG$1&lt;=$N45),0,IF(AND($G45=1,BG$1&gt;$N45,BG$1&lt;=($Y45+$Z45)),-1*PMT(VLOOKUP($P45,'9 - Finance Strategy Parameters'!$B$3:$C$6,2)/12,$Z45*12,$M45),IF(AND($G45=1,BG$1&gt;($Y45+$Z45),BG$1&lt;=($Y45+$Z45*2)),-1*PMT(VLOOKUP($P45,'9 - Finance Strategy Parameters'!$B$3:$C$6,2)/12,$Z45*12,$M45*(1+$Z$1)^($Z45*2)),IF(AND($G45=1,BG$1&gt;($Y45+$Z45*2),BG$1&lt;=($Y45+$Z45*3)),-1*PMT(VLOOKUP($P45,'9 - Finance Strategy Parameters'!$B$3:$C$6,2)/12,$Z45*12,$M45*(1+$Z$1)^($Z45*3)),"FAILURE"))))))))))</f>
        <v>9357.0825000000004</v>
      </c>
      <c r="BH45" s="159">
        <f>IF($F45=1,0,IF(AND($H45=1,BH$1&lt;=$Y45),$V45,IF(AND($H45=1,BH$1&gt;$Y45,BH$1&lt;=$Y45+$Z45),($T45*(1+$Z$1)^$Z45)/$Z45,IF(AND($H45=1,BH$1&gt;($Y45+$Z45),BH$1&lt;=($Y45+$Z45*2)),($T45*(1+$Z$1)^($Z45*2))/$Z45,IF(AND($H45=1,BH$1&gt;($Y45+$Z45*2),BH$1&lt;=($Y45+$Z45*3)),($T45*(1+$Z$1)^($Z45*3))/$Z45,IF(AND($H45=1,BH$1&gt;($Y45+$Z45*3),BH$1&lt;=($Y45+$Z45*4)),($T45*(1+$Z$1)^($Z45*4))/$Z45,IF(AND($G45=1,BH$1&lt;=$N45),0,IF(AND($G45=1,BH$1&gt;$N45,BH$1&lt;=($Y45+$Z45)),-1*PMT(VLOOKUP($P45,'9 - Finance Strategy Parameters'!$B$3:$C$6,2)/12,$Z45*12,$M45),IF(AND($G45=1,BH$1&gt;($Y45+$Z45),BH$1&lt;=($Y45+$Z45*2)),-1*PMT(VLOOKUP($P45,'9 - Finance Strategy Parameters'!$B$3:$C$6,2)/12,$Z45*12,$M45*(1+$Z$1)^($Z45*2)),IF(AND($G45=1,BH$1&gt;($Y45+$Z45*2),BH$1&lt;=($Y45+$Z45*3)),-1*PMT(VLOOKUP($P45,'9 - Finance Strategy Parameters'!$B$3:$C$6,2)/12,$Z45*12,$M45*(1+$Z$1)^($Z45*3)),"FAILURE"))))))))))</f>
        <v>9357.0825000000004</v>
      </c>
      <c r="BI45" s="159">
        <f>IF($F45=1,0,IF(AND($H45=1,BI$1&lt;=$Y45),$V45,IF(AND($H45=1,BI$1&gt;$Y45,BI$1&lt;=$Y45+$Z45),($T45*(1+$Z$1)^$Z45)/$Z45,IF(AND($H45=1,BI$1&gt;($Y45+$Z45),BI$1&lt;=($Y45+$Z45*2)),($T45*(1+$Z$1)^($Z45*2))/$Z45,IF(AND($H45=1,BI$1&gt;($Y45+$Z45*2),BI$1&lt;=($Y45+$Z45*3)),($T45*(1+$Z$1)^($Z45*3))/$Z45,IF(AND($H45=1,BI$1&gt;($Y45+$Z45*3),BI$1&lt;=($Y45+$Z45*4)),($T45*(1+$Z$1)^($Z45*4))/$Z45,IF(AND($G45=1,BI$1&lt;=$N45),0,IF(AND($G45=1,BI$1&gt;$N45,BI$1&lt;=($Y45+$Z45)),-1*PMT(VLOOKUP($P45,'9 - Finance Strategy Parameters'!$B$3:$C$6,2)/12,$Z45*12,$M45),IF(AND($G45=1,BI$1&gt;($Y45+$Z45),BI$1&lt;=($Y45+$Z45*2)),-1*PMT(VLOOKUP($P45,'9 - Finance Strategy Parameters'!$B$3:$C$6,2)/12,$Z45*12,$M45*(1+$Z$1)^($Z45*2)),IF(AND($G45=1,BI$1&gt;($Y45+$Z45*2),BI$1&lt;=($Y45+$Z45*3)),-1*PMT(VLOOKUP($P45,'9 - Finance Strategy Parameters'!$B$3:$C$6,2)/12,$Z45*12,$M45*(1+$Z$1)^($Z45*3)),"FAILURE"))))))))))</f>
        <v>9357.0825000000004</v>
      </c>
      <c r="BJ45" s="159">
        <f>IF($F45=1,0,IF(AND($H45=1,BJ$1&lt;=$Y45),$V45,IF(AND($H45=1,BJ$1&gt;$Y45,BJ$1&lt;=$Y45+$Z45),($T45*(1+$Z$1)^$Z45)/$Z45,IF(AND($H45=1,BJ$1&gt;($Y45+$Z45),BJ$1&lt;=($Y45+$Z45*2)),($T45*(1+$Z$1)^($Z45*2))/$Z45,IF(AND($H45=1,BJ$1&gt;($Y45+$Z45*2),BJ$1&lt;=($Y45+$Z45*3)),($T45*(1+$Z$1)^($Z45*3))/$Z45,IF(AND($H45=1,BJ$1&gt;($Y45+$Z45*3),BJ$1&lt;=($Y45+$Z45*4)),($T45*(1+$Z$1)^($Z45*4))/$Z45,IF(AND($G45=1,BJ$1&lt;=$N45),0,IF(AND($G45=1,BJ$1&gt;$N45,BJ$1&lt;=($Y45+$Z45)),-1*PMT(VLOOKUP($P45,'9 - Finance Strategy Parameters'!$B$3:$C$6,2)/12,$Z45*12,$M45),IF(AND($G45=1,BJ$1&gt;($Y45+$Z45),BJ$1&lt;=($Y45+$Z45*2)),-1*PMT(VLOOKUP($P45,'9 - Finance Strategy Parameters'!$B$3:$C$6,2)/12,$Z45*12,$M45*(1+$Z$1)^($Z45*2)),IF(AND($G45=1,BJ$1&gt;($Y45+$Z45*2),BJ$1&lt;=($Y45+$Z45*3)),-1*PMT(VLOOKUP($P45,'9 - Finance Strategy Parameters'!$B$3:$C$6,2)/12,$Z45*12,$M45*(1+$Z$1)^($Z45*3)),"FAILURE"))))))))))</f>
        <v>9357.0825000000004</v>
      </c>
      <c r="BK45" s="159">
        <f>IF($F45=1,0,IF(AND($H45=1,BK$1&lt;=$Y45),$V45,IF(AND($H45=1,BK$1&gt;$Y45,BK$1&lt;=$Y45+$Z45),($T45*(1+$Z$1)^$Z45)/$Z45,IF(AND($H45=1,BK$1&gt;($Y45+$Z45),BK$1&lt;=($Y45+$Z45*2)),($T45*(1+$Z$1)^($Z45*2))/$Z45,IF(AND($H45=1,BK$1&gt;($Y45+$Z45*2),BK$1&lt;=($Y45+$Z45*3)),($T45*(1+$Z$1)^($Z45*3))/$Z45,IF(AND($H45=1,BK$1&gt;($Y45+$Z45*3),BK$1&lt;=($Y45+$Z45*4)),($T45*(1+$Z$1)^($Z45*4))/$Z45,IF(AND($G45=1,BK$1&lt;=$N45),0,IF(AND($G45=1,BK$1&gt;$N45,BK$1&lt;=($Y45+$Z45)),-1*PMT(VLOOKUP($P45,'9 - Finance Strategy Parameters'!$B$3:$C$6,2)/12,$Z45*12,$M45),IF(AND($G45=1,BK$1&gt;($Y45+$Z45),BK$1&lt;=($Y45+$Z45*2)),-1*PMT(VLOOKUP($P45,'9 - Finance Strategy Parameters'!$B$3:$C$6,2)/12,$Z45*12,$M45*(1+$Z$1)^($Z45*2)),IF(AND($G45=1,BK$1&gt;($Y45+$Z45*2),BK$1&lt;=($Y45+$Z45*3)),-1*PMT(VLOOKUP($P45,'9 - Finance Strategy Parameters'!$B$3:$C$6,2)/12,$Z45*12,$M45*(1+$Z$1)^($Z45*3)),"FAILURE"))))))))))</f>
        <v>9357.0825000000004</v>
      </c>
      <c r="BL45" s="159">
        <f>IF($F45=1,0,IF(AND($H45=1,BL$1&lt;=$Y45),$V45,IF(AND($H45=1,BL$1&gt;$Y45,BL$1&lt;=$Y45+$Z45),($T45*(1+$Z$1)^$Z45)/$Z45,IF(AND($H45=1,BL$1&gt;($Y45+$Z45),BL$1&lt;=($Y45+$Z45*2)),($T45*(1+$Z$1)^($Z45*2))/$Z45,IF(AND($H45=1,BL$1&gt;($Y45+$Z45*2),BL$1&lt;=($Y45+$Z45*3)),($T45*(1+$Z$1)^($Z45*3))/$Z45,IF(AND($H45=1,BL$1&gt;($Y45+$Z45*3),BL$1&lt;=($Y45+$Z45*4)),($T45*(1+$Z$1)^($Z45*4))/$Z45,IF(AND($G45=1,BL$1&lt;=$N45),0,IF(AND($G45=1,BL$1&gt;$N45,BL$1&lt;=($Y45+$Z45)),-1*PMT(VLOOKUP($P45,'9 - Finance Strategy Parameters'!$B$3:$C$6,2)/12,$Z45*12,$M45),IF(AND($G45=1,BL$1&gt;($Y45+$Z45),BL$1&lt;=($Y45+$Z45*2)),-1*PMT(VLOOKUP($P45,'9 - Finance Strategy Parameters'!$B$3:$C$6,2)/12,$Z45*12,$M45*(1+$Z$1)^($Z45*2)),IF(AND($G45=1,BL$1&gt;($Y45+$Z45*2),BL$1&lt;=($Y45+$Z45*3)),-1*PMT(VLOOKUP($P45,'9 - Finance Strategy Parameters'!$B$3:$C$6,2)/12,$Z45*12,$M45*(1+$Z$1)^($Z45*3)),"FAILURE"))))))))))</f>
        <v>9357.0825000000004</v>
      </c>
      <c r="BM45" s="159">
        <f>IF($F45=1,0,IF(AND($H45=1,BM$1&lt;=$Y45),$V45,IF(AND($H45=1,BM$1&gt;$Y45,BM$1&lt;=$Y45+$Z45),($T45*(1+$Z$1)^$Z45)/$Z45,IF(AND($H45=1,BM$1&gt;($Y45+$Z45),BM$1&lt;=($Y45+$Z45*2)),($T45*(1+$Z$1)^($Z45*2))/$Z45,IF(AND($H45=1,BM$1&gt;($Y45+$Z45*2),BM$1&lt;=($Y45+$Z45*3)),($T45*(1+$Z$1)^($Z45*3))/$Z45,IF(AND($H45=1,BM$1&gt;($Y45+$Z45*3),BM$1&lt;=($Y45+$Z45*4)),($T45*(1+$Z$1)^($Z45*4))/$Z45,IF(AND($G45=1,BM$1&lt;=$N45),0,IF(AND($G45=1,BM$1&gt;$N45,BM$1&lt;=($Y45+$Z45)),-1*PMT(VLOOKUP($P45,'9 - Finance Strategy Parameters'!$B$3:$C$6,2)/12,$Z45*12,$M45),IF(AND($G45=1,BM$1&gt;($Y45+$Z45),BM$1&lt;=($Y45+$Z45*2)),-1*PMT(VLOOKUP($P45,'9 - Finance Strategy Parameters'!$B$3:$C$6,2)/12,$Z45*12,$M45*(1+$Z$1)^($Z45*2)),IF(AND($G45=1,BM$1&gt;($Y45+$Z45*2),BM$1&lt;=($Y45+$Z45*3)),-1*PMT(VLOOKUP($P45,'9 - Finance Strategy Parameters'!$B$3:$C$6,2)/12,$Z45*12,$M45*(1+$Z$1)^($Z45*3)),"FAILURE"))))))))))</f>
        <v>9357.0825000000004</v>
      </c>
      <c r="BN45" s="159">
        <f>IF($F45=1,0,IF(AND($H45=1,BN$1&lt;=$Y45),$V45,IF(AND($H45=1,BN$1&gt;$Y45,BN$1&lt;=$Y45+$Z45),($T45*(1+$Z$1)^$Z45)/$Z45,IF(AND($H45=1,BN$1&gt;($Y45+$Z45),BN$1&lt;=($Y45+$Z45*2)),($T45*(1+$Z$1)^($Z45*2))/$Z45,IF(AND($H45=1,BN$1&gt;($Y45+$Z45*2),BN$1&lt;=($Y45+$Z45*3)),($T45*(1+$Z$1)^($Z45*3))/$Z45,IF(AND($H45=1,BN$1&gt;($Y45+$Z45*3),BN$1&lt;=($Y45+$Z45*4)),($T45*(1+$Z$1)^($Z45*4))/$Z45,IF(AND($G45=1,BN$1&lt;=$N45),0,IF(AND($G45=1,BN$1&gt;$N45,BN$1&lt;=($Y45+$Z45)),-1*PMT(VLOOKUP($P45,'9 - Finance Strategy Parameters'!$B$3:$C$6,2)/12,$Z45*12,$M45),IF(AND($G45=1,BN$1&gt;($Y45+$Z45),BN$1&lt;=($Y45+$Z45*2)),-1*PMT(VLOOKUP($P45,'9 - Finance Strategy Parameters'!$B$3:$C$6,2)/12,$Z45*12,$M45*(1+$Z$1)^($Z45*2)),IF(AND($G45=1,BN$1&gt;($Y45+$Z45*2),BN$1&lt;=($Y45+$Z45*3)),-1*PMT(VLOOKUP($P45,'9 - Finance Strategy Parameters'!$B$3:$C$6,2)/12,$Z45*12,$M45*(1+$Z$1)^($Z45*3)),"FAILURE"))))))))))</f>
        <v>9357.0825000000004</v>
      </c>
      <c r="BO45" s="159">
        <f>IF($F45=1,0,IF(AND($H45=1,BO$1&lt;=$Y45),$V45,IF(AND($H45=1,BO$1&gt;$Y45,BO$1&lt;=$Y45+$Z45),($T45*(1+$Z$1)^$Z45)/$Z45,IF(AND($H45=1,BO$1&gt;($Y45+$Z45),BO$1&lt;=($Y45+$Z45*2)),($T45*(1+$Z$1)^($Z45*2))/$Z45,IF(AND($H45=1,BO$1&gt;($Y45+$Z45*2),BO$1&lt;=($Y45+$Z45*3)),($T45*(1+$Z$1)^($Z45*3))/$Z45,IF(AND($H45=1,BO$1&gt;($Y45+$Z45*3),BO$1&lt;=($Y45+$Z45*4)),($T45*(1+$Z$1)^($Z45*4))/$Z45,IF(AND($G45=1,BO$1&lt;=$N45),0,IF(AND($G45=1,BO$1&gt;$N45,BO$1&lt;=($Y45+$Z45)),-1*PMT(VLOOKUP($P45,'9 - Finance Strategy Parameters'!$B$3:$C$6,2)/12,$Z45*12,$M45),IF(AND($G45=1,BO$1&gt;($Y45+$Z45),BO$1&lt;=($Y45+$Z45*2)),-1*PMT(VLOOKUP($P45,'9 - Finance Strategy Parameters'!$B$3:$C$6,2)/12,$Z45*12,$M45*(1+$Z$1)^($Z45*2)),IF(AND($G45=1,BO$1&gt;($Y45+$Z45*2),BO$1&lt;=($Y45+$Z45*3)),-1*PMT(VLOOKUP($P45,'9 - Finance Strategy Parameters'!$B$3:$C$6,2)/12,$Z45*12,$M45*(1+$Z$1)^($Z45*3)),"FAILURE"))))))))))</f>
        <v>9357.0825000000004</v>
      </c>
      <c r="BP45" s="159">
        <f>IF($F45=1,0,IF(AND($H45=1,BP$1&lt;=$Y45),$V45,IF(AND($H45=1,BP$1&gt;$Y45,BP$1&lt;=$Y45+$Z45),($T45*(1+$Z$1)^$Z45)/$Z45,IF(AND($H45=1,BP$1&gt;($Y45+$Z45),BP$1&lt;=($Y45+$Z45*2)),($T45*(1+$Z$1)^($Z45*2))/$Z45,IF(AND($H45=1,BP$1&gt;($Y45+$Z45*2),BP$1&lt;=($Y45+$Z45*3)),($T45*(1+$Z$1)^($Z45*3))/$Z45,IF(AND($H45=1,BP$1&gt;($Y45+$Z45*3),BP$1&lt;=($Y45+$Z45*4)),($T45*(1+$Z$1)^($Z45*4))/$Z45,IF(AND($G45=1,BP$1&lt;=$N45),0,IF(AND($G45=1,BP$1&gt;$N45,BP$1&lt;=($Y45+$Z45)),-1*PMT(VLOOKUP($P45,'9 - Finance Strategy Parameters'!$B$3:$C$6,2)/12,$Z45*12,$M45),IF(AND($G45=1,BP$1&gt;($Y45+$Z45),BP$1&lt;=($Y45+$Z45*2)),-1*PMT(VLOOKUP($P45,'9 - Finance Strategy Parameters'!$B$3:$C$6,2)/12,$Z45*12,$M45*(1+$Z$1)^($Z45*2)),IF(AND($G45=1,BP$1&gt;($Y45+$Z45*2),BP$1&lt;=($Y45+$Z45*3)),-1*PMT(VLOOKUP($P45,'9 - Finance Strategy Parameters'!$B$3:$C$6,2)/12,$Z45*12,$M45*(1+$Z$1)^($Z45*3)),"FAILURE"))))))))))</f>
        <v>9357.0825000000004</v>
      </c>
      <c r="BQ45" s="159">
        <f>IF($F45=1,0,IF(AND($H45=1,BQ$1&lt;=$Y45),$V45,IF(AND($H45=1,BQ$1&gt;$Y45,BQ$1&lt;=$Y45+$Z45),($T45*(1+$Z$1)^$Z45)/$Z45,IF(AND($H45=1,BQ$1&gt;($Y45+$Z45),BQ$1&lt;=($Y45+$Z45*2)),($T45*(1+$Z$1)^($Z45*2))/$Z45,IF(AND($H45=1,BQ$1&gt;($Y45+$Z45*2),BQ$1&lt;=($Y45+$Z45*3)),($T45*(1+$Z$1)^($Z45*3))/$Z45,IF(AND($H45=1,BQ$1&gt;($Y45+$Z45*3),BQ$1&lt;=($Y45+$Z45*4)),($T45*(1+$Z$1)^($Z45*4))/$Z45,IF(AND($G45=1,BQ$1&lt;=$N45),0,IF(AND($G45=1,BQ$1&gt;$N45,BQ$1&lt;=($Y45+$Z45)),-1*PMT(VLOOKUP($P45,'9 - Finance Strategy Parameters'!$B$3:$C$6,2)/12,$Z45*12,$M45),IF(AND($G45=1,BQ$1&gt;($Y45+$Z45),BQ$1&lt;=($Y45+$Z45*2)),-1*PMT(VLOOKUP($P45,'9 - Finance Strategy Parameters'!$B$3:$C$6,2)/12,$Z45*12,$M45*(1+$Z$1)^($Z45*2)),IF(AND($G45=1,BQ$1&gt;($Y45+$Z45*2),BQ$1&lt;=($Y45+$Z45*3)),-1*PMT(VLOOKUP($P45,'9 - Finance Strategy Parameters'!$B$3:$C$6,2)/12,$Z45*12,$M45*(1+$Z$1)^($Z45*3)),"FAILURE"))))))))))</f>
        <v>9357.0825000000004</v>
      </c>
      <c r="BR45" s="159">
        <f>IF($F45=1,0,IF(AND($H45=1,BR$1&lt;=$Y45),$V45,IF(AND($H45=1,BR$1&gt;$Y45,BR$1&lt;=$Y45+$Z45),($T45*(1+$Z$1)^$Z45)/$Z45,IF(AND($H45=1,BR$1&gt;($Y45+$Z45),BR$1&lt;=($Y45+$Z45*2)),($T45*(1+$Z$1)^($Z45*2))/$Z45,IF(AND($H45=1,BR$1&gt;($Y45+$Z45*2),BR$1&lt;=($Y45+$Z45*3)),($T45*(1+$Z$1)^($Z45*3))/$Z45,IF(AND($H45=1,BR$1&gt;($Y45+$Z45*3),BR$1&lt;=($Y45+$Z45*4)),($T45*(1+$Z$1)^($Z45*4))/$Z45,IF(AND($G45=1,BR$1&lt;=$N45),0,IF(AND($G45=1,BR$1&gt;$N45,BR$1&lt;=($Y45+$Z45)),-1*PMT(VLOOKUP($P45,'9 - Finance Strategy Parameters'!$B$3:$C$6,2)/12,$Z45*12,$M45),IF(AND($G45=1,BR$1&gt;($Y45+$Z45),BR$1&lt;=($Y45+$Z45*2)),-1*PMT(VLOOKUP($P45,'9 - Finance Strategy Parameters'!$B$3:$C$6,2)/12,$Z45*12,$M45*(1+$Z$1)^($Z45*2)),IF(AND($G45=1,BR$1&gt;($Y45+$Z45*2),BR$1&lt;=($Y45+$Z45*3)),-1*PMT(VLOOKUP($P45,'9 - Finance Strategy Parameters'!$B$3:$C$6,2)/12,$Z45*12,$M45*(1+$Z$1)^($Z45*3)),"FAILURE"))))))))))</f>
        <v>9357.0825000000004</v>
      </c>
      <c r="BS45" s="159">
        <f>IF($F45=1,0,IF(AND($H45=1,BS$1&lt;=$Y45),$V45,IF(AND($H45=1,BS$1&gt;$Y45,BS$1&lt;=$Y45+$Z45),($T45*(1+$Z$1)^$Z45)/$Z45,IF(AND($H45=1,BS$1&gt;($Y45+$Z45),BS$1&lt;=($Y45+$Z45*2)),($T45*(1+$Z$1)^($Z45*2))/$Z45,IF(AND($H45=1,BS$1&gt;($Y45+$Z45*2),BS$1&lt;=($Y45+$Z45*3)),($T45*(1+$Z$1)^($Z45*3))/$Z45,IF(AND($H45=1,BS$1&gt;($Y45+$Z45*3),BS$1&lt;=($Y45+$Z45*4)),($T45*(1+$Z$1)^($Z45*4))/$Z45,IF(AND($G45=1,BS$1&lt;=$N45),0,IF(AND($G45=1,BS$1&gt;$N45,BS$1&lt;=($Y45+$Z45)),-1*PMT(VLOOKUP($P45,'9 - Finance Strategy Parameters'!$B$3:$C$6,2)/12,$Z45*12,$M45),IF(AND($G45=1,BS$1&gt;($Y45+$Z45),BS$1&lt;=($Y45+$Z45*2)),-1*PMT(VLOOKUP($P45,'9 - Finance Strategy Parameters'!$B$3:$C$6,2)/12,$Z45*12,$M45*(1+$Z$1)^($Z45*2)),IF(AND($G45=1,BS$1&gt;($Y45+$Z45*2),BS$1&lt;=($Y45+$Z45*3)),-1*PMT(VLOOKUP($P45,'9 - Finance Strategy Parameters'!$B$3:$C$6,2)/12,$Z45*12,$M45*(1+$Z$1)^($Z45*3)),"FAILURE"))))))))))</f>
        <v>9357.0825000000004</v>
      </c>
      <c r="BT45" s="159">
        <f>IF($F45=1,0,IF(AND($H45=1,BT$1&lt;=$Y45),$V45,IF(AND($H45=1,BT$1&gt;$Y45,BT$1&lt;=$Y45+$Z45),($T45*(1+$Z$1)^$Z45)/$Z45,IF(AND($H45=1,BT$1&gt;($Y45+$Z45),BT$1&lt;=($Y45+$Z45*2)),($T45*(1+$Z$1)^($Z45*2))/$Z45,IF(AND($H45=1,BT$1&gt;($Y45+$Z45*2),BT$1&lt;=($Y45+$Z45*3)),($T45*(1+$Z$1)^($Z45*3))/$Z45,IF(AND($H45=1,BT$1&gt;($Y45+$Z45*3),BT$1&lt;=($Y45+$Z45*4)),($T45*(1+$Z$1)^($Z45*4))/$Z45,IF(AND($G45=1,BT$1&lt;=$N45),0,IF(AND($G45=1,BT$1&gt;$N45,BT$1&lt;=($Y45+$Z45)),-1*PMT(VLOOKUP($P45,'9 - Finance Strategy Parameters'!$B$3:$C$6,2)/12,$Z45*12,$M45),IF(AND($G45=1,BT$1&gt;($Y45+$Z45),BT$1&lt;=($Y45+$Z45*2)),-1*PMT(VLOOKUP($P45,'9 - Finance Strategy Parameters'!$B$3:$C$6,2)/12,$Z45*12,$M45*(1+$Z$1)^($Z45*2)),IF(AND($G45=1,BT$1&gt;($Y45+$Z45*2),BT$1&lt;=($Y45+$Z45*3)),-1*PMT(VLOOKUP($P45,'9 - Finance Strategy Parameters'!$B$3:$C$6,2)/12,$Z45*12,$M45*(1+$Z$1)^($Z45*3)),"FAILURE"))))))))))</f>
        <v>9357.0825000000004</v>
      </c>
    </row>
    <row r="46" spans="1:72" ht="45" x14ac:dyDescent="0.25">
      <c r="A46" s="10" t="s">
        <v>34</v>
      </c>
      <c r="B46" s="138">
        <f>INDEX('8-Choosing Asset Strategies'!$B$4:$B$101,MATCH('9 - Financing Strategy'!C46,'8-Choosing Asset Strategies'!$C$4:$C$101,0))</f>
        <v>1</v>
      </c>
      <c r="C46" s="28" t="s">
        <v>107</v>
      </c>
      <c r="D46" s="13" t="str">
        <f>IF(INDEX('8-Choosing Asset Strategies'!$CW$4:$CW$101,MATCH($C46,'8-Choosing Asset Strategies'!$C$4:$C$101,0))=0,"",INDEX('8-Choosing Asset Strategies'!$CW$4:$CW$101,MATCH(C46,'8-Choosing Asset Strategies'!$C$4:$C$101,0)))</f>
        <v>Good condition; limited distribution</v>
      </c>
      <c r="E46" s="27"/>
      <c r="F46" s="138">
        <v>1</v>
      </c>
      <c r="G46" s="138"/>
      <c r="H46" s="138"/>
      <c r="J46" s="143">
        <f>IF(F46=1,ROUND(INDEX('8-Choosing Asset Strategies'!$DL$4:$DL$101,MATCH($C46,'8-Choosing Asset Strategies'!$C$4:$C$101,0)),2),"")</f>
        <v>85666.559999999998</v>
      </c>
      <c r="K46" s="12">
        <f>IF(F46=1,ROUND(INDEX('8-Choosing Asset Strategies'!$DC$4:$DC$101,MATCH($C46,'8-Choosing Asset Strategies'!$C$4:$C$101,0)),2),"")</f>
        <v>25</v>
      </c>
      <c r="L46" s="12"/>
      <c r="M46" s="143" t="str">
        <f>IF(G46=1,ROUND(INDEX('8-Choosing Asset Strategies'!$DL$4:$DL$101,MATCH($C46,'8-Choosing Asset Strategies'!$C$4:$C$101,0)),2),"")</f>
        <v/>
      </c>
      <c r="N46" s="12" t="str">
        <f>IF(G46=1,ROUND(INDEX('8-Choosing Asset Strategies'!$DC$4:$DC$101,MATCH($C46,'8-Choosing Asset Strategies'!$C$4:$C$101,0)),2),"")</f>
        <v/>
      </c>
      <c r="O46" s="12" t="str">
        <f>IF(G46="","",INDEX('9 - Finance Strategy Parameters'!$H$3:$H$9,MATCH(B46,'9 - Finance Strategy Parameters'!$F$3:$F$9,0)))</f>
        <v/>
      </c>
      <c r="P46" s="12"/>
      <c r="Q46" s="144" t="str">
        <f>IFERROR((M46*INDEX('9 - Finance Strategy Parameters'!$C$3:$C$6,MATCH(P46,'9 - Finance Strategy Parameters'!$B$3:$B$6,0))/12*(1+INDEX('9 - Finance Strategy Parameters'!$C$3:$C$6,MATCH(P46,'9 - Finance Strategy Parameters'!$B$3:$B$6,0))/12)^(O46*12))/((1+INDEX('9 - Finance Strategy Parameters'!$C$3:$C$6,MATCH(P46,'9 - Finance Strategy Parameters'!$B$3:$B$6,0))/12)^(O46*12)-1),"")</f>
        <v/>
      </c>
      <c r="R46" s="144" t="str">
        <f t="shared" si="3"/>
        <v/>
      </c>
      <c r="S46" s="12"/>
      <c r="T46" s="143" t="str">
        <f>IF(H46=1,ROUND(INDEX('8-Choosing Asset Strategies'!$DL$4:$DL$101,MATCH($C46,'8-Choosing Asset Strategies'!$C$4:$C$101,0)),2),"")</f>
        <v/>
      </c>
      <c r="U46" s="145" t="str">
        <f>IF(H46=1,ROUND(INDEX('8-Choosing Asset Strategies'!$DC$4:$DC$101,MATCH($C46,'8-Choosing Asset Strategies'!$C$4:$C$101,0)),2),"")</f>
        <v/>
      </c>
      <c r="V46" s="101" t="str">
        <f t="shared" si="1"/>
        <v/>
      </c>
      <c r="W46" s="155" t="str">
        <f t="shared" si="2"/>
        <v/>
      </c>
      <c r="Y46">
        <f>INDEX('8-Choosing Asset Strategies'!$DC$4:$DC$101,MATCH(C46,'8-Choosing Asset Strategies'!$C$4:$C$101,0))</f>
        <v>25</v>
      </c>
      <c r="Z46">
        <f>INDEX('8-Choosing Asset Strategies'!$DA$4:$DA$101,MATCH(C46,'8-Choosing Asset Strategies'!$C$4:$C$101,0))</f>
        <v>50</v>
      </c>
      <c r="AB46" s="159">
        <f>IF($F46=1,0,IF(AND($H46=1,AB$1&lt;=$Y46),$V46,IF(AND($H46=1,AB$1&gt;$Y46,AB$1&lt;=$Y46+$Z46),($T46*(1+$Z$1)^$Z46)/$Z46,IF(AND($H46=1,AB$1&gt;($Y46+$Z46),AB$1&lt;=($Y46+$Z46*2)),($T46*(1+$Z$1)^($Z46*2))/$Z46,IF(AND($H46=1,AB$1&gt;($Y46+$Z46*2),AB$1&lt;=($Y46+$Z46*3)),($T46*(1+$Z$1)^($Z46*3))/$Z46,IF(AND($H46=1,AB$1&gt;($Y46+$Z46*3),AB$1&lt;=($Y46+$Z46*4)),($T46*(1+$Z$1)^($Z46*4))/$Z46,IF(AND($G46=1,AB$1&lt;=$N46),0,IF(AND($G46=1,AB$1&gt;$N46,AB$1&lt;=($Y46+$Z46)),-1*PMT(VLOOKUP($P46,'9 - Finance Strategy Parameters'!$B$3:$C$6,2)/12,$Z46*12,$M46),IF(AND($G46=1,AB$1&gt;($Y46+$Z46),AB$1&lt;=($Y46+$Z46*2)),-1*PMT(VLOOKUP($P46,'9 - Finance Strategy Parameters'!$B$3:$C$6,2)/12,$Z46*12,$M46*(1+$Z$1)^($Z46*2)),IF(AND($G46=1,AB$1&gt;($Y46+$Z46*2),AB$1&lt;=($Y46+$Z46*3)),-1*PMT(VLOOKUP($P46,'9 - Finance Strategy Parameters'!$B$3:$C$6,2)/12,$Z46*12,$M46*(1+$Z$1)^($Z46*3)),"FAILURE"))))))))))</f>
        <v>0</v>
      </c>
      <c r="AC46" s="159">
        <f>IF($F46=1,0,IF(AND($H46=1,AC$1&lt;=$Y46),$V46,IF(AND($H46=1,AC$1&gt;$Y46,AC$1&lt;=$Y46+$Z46),($T46*(1+$Z$1)^$Z46)/$Z46,IF(AND($H46=1,AC$1&gt;($Y46+$Z46),AC$1&lt;=($Y46+$Z46*2)),($T46*(1+$Z$1)^($Z46*2))/$Z46,IF(AND($H46=1,AC$1&gt;($Y46+$Z46*2),AC$1&lt;=($Y46+$Z46*3)),($T46*(1+$Z$1)^($Z46*3))/$Z46,IF(AND($H46=1,AC$1&gt;($Y46+$Z46*3),AC$1&lt;=($Y46+$Z46*4)),($T46*(1+$Z$1)^($Z46*4))/$Z46,IF(AND($G46=1,AC$1&lt;=$N46),0,IF(AND($G46=1,AC$1&gt;$N46,AC$1&lt;=($Y46+$Z46)),-1*PMT(VLOOKUP($P46,'9 - Finance Strategy Parameters'!$B$3:$C$6,2)/12,$Z46*12,$M46),IF(AND($G46=1,AC$1&gt;($Y46+$Z46),AC$1&lt;=($Y46+$Z46*2)),-1*PMT(VLOOKUP($P46,'9 - Finance Strategy Parameters'!$B$3:$C$6,2)/12,$Z46*12,$M46*(1+$Z$1)^($Z46*2)),IF(AND($G46=1,AC$1&gt;($Y46+$Z46*2),AC$1&lt;=($Y46+$Z46*3)),-1*PMT(VLOOKUP($P46,'9 - Finance Strategy Parameters'!$B$3:$C$6,2)/12,$Z46*12,$M46*(1+$Z$1)^($Z46*3)),"FAILURE"))))))))))</f>
        <v>0</v>
      </c>
      <c r="AD46" s="159">
        <f>IF($F46=1,0,IF(AND($H46=1,AD$1&lt;=$Y46),$V46,IF(AND($H46=1,AD$1&gt;$Y46,AD$1&lt;=$Y46+$Z46),($T46*(1+$Z$1)^$Z46)/$Z46,IF(AND($H46=1,AD$1&gt;($Y46+$Z46),AD$1&lt;=($Y46+$Z46*2)),($T46*(1+$Z$1)^($Z46*2))/$Z46,IF(AND($H46=1,AD$1&gt;($Y46+$Z46*2),AD$1&lt;=($Y46+$Z46*3)),($T46*(1+$Z$1)^($Z46*3))/$Z46,IF(AND($H46=1,AD$1&gt;($Y46+$Z46*3),AD$1&lt;=($Y46+$Z46*4)),($T46*(1+$Z$1)^($Z46*4))/$Z46,IF(AND($G46=1,AD$1&lt;=$N46),0,IF(AND($G46=1,AD$1&gt;$N46,AD$1&lt;=($Y46+$Z46)),-1*PMT(VLOOKUP($P46,'9 - Finance Strategy Parameters'!$B$3:$C$6,2)/12,$Z46*12,$M46),IF(AND($G46=1,AD$1&gt;($Y46+$Z46),AD$1&lt;=($Y46+$Z46*2)),-1*PMT(VLOOKUP($P46,'9 - Finance Strategy Parameters'!$B$3:$C$6,2)/12,$Z46*12,$M46*(1+$Z$1)^($Z46*2)),IF(AND($G46=1,AD$1&gt;($Y46+$Z46*2),AD$1&lt;=($Y46+$Z46*3)),-1*PMT(VLOOKUP($P46,'9 - Finance Strategy Parameters'!$B$3:$C$6,2)/12,$Z46*12,$M46*(1+$Z$1)^($Z46*3)),"FAILURE"))))))))))</f>
        <v>0</v>
      </c>
      <c r="AE46" s="159">
        <f>IF($F46=1,0,IF(AND($H46=1,AE$1&lt;=$Y46),$V46,IF(AND($H46=1,AE$1&gt;$Y46,AE$1&lt;=$Y46+$Z46),($T46*(1+$Z$1)^$Z46)/$Z46,IF(AND($H46=1,AE$1&gt;($Y46+$Z46),AE$1&lt;=($Y46+$Z46*2)),($T46*(1+$Z$1)^($Z46*2))/$Z46,IF(AND($H46=1,AE$1&gt;($Y46+$Z46*2),AE$1&lt;=($Y46+$Z46*3)),($T46*(1+$Z$1)^($Z46*3))/$Z46,IF(AND($H46=1,AE$1&gt;($Y46+$Z46*3),AE$1&lt;=($Y46+$Z46*4)),($T46*(1+$Z$1)^($Z46*4))/$Z46,IF(AND($G46=1,AE$1&lt;=$N46),0,IF(AND($G46=1,AE$1&gt;$N46,AE$1&lt;=($Y46+$Z46)),-1*PMT(VLOOKUP($P46,'9 - Finance Strategy Parameters'!$B$3:$C$6,2)/12,$Z46*12,$M46),IF(AND($G46=1,AE$1&gt;($Y46+$Z46),AE$1&lt;=($Y46+$Z46*2)),-1*PMT(VLOOKUP($P46,'9 - Finance Strategy Parameters'!$B$3:$C$6,2)/12,$Z46*12,$M46*(1+$Z$1)^($Z46*2)),IF(AND($G46=1,AE$1&gt;($Y46+$Z46*2),AE$1&lt;=($Y46+$Z46*3)),-1*PMT(VLOOKUP($P46,'9 - Finance Strategy Parameters'!$B$3:$C$6,2)/12,$Z46*12,$M46*(1+$Z$1)^($Z46*3)),"FAILURE"))))))))))</f>
        <v>0</v>
      </c>
      <c r="AF46" s="159">
        <f>IF($F46=1,0,IF(AND($H46=1,AF$1&lt;=$Y46),$V46,IF(AND($H46=1,AF$1&gt;$Y46,AF$1&lt;=$Y46+$Z46),($T46*(1+$Z$1)^$Z46)/$Z46,IF(AND($H46=1,AF$1&gt;($Y46+$Z46),AF$1&lt;=($Y46+$Z46*2)),($T46*(1+$Z$1)^($Z46*2))/$Z46,IF(AND($H46=1,AF$1&gt;($Y46+$Z46*2),AF$1&lt;=($Y46+$Z46*3)),($T46*(1+$Z$1)^($Z46*3))/$Z46,IF(AND($H46=1,AF$1&gt;($Y46+$Z46*3),AF$1&lt;=($Y46+$Z46*4)),($T46*(1+$Z$1)^($Z46*4))/$Z46,IF(AND($G46=1,AF$1&lt;=$N46),0,IF(AND($G46=1,AF$1&gt;$N46,AF$1&lt;=($Y46+$Z46)),-1*PMT(VLOOKUP($P46,'9 - Finance Strategy Parameters'!$B$3:$C$6,2)/12,$Z46*12,$M46),IF(AND($G46=1,AF$1&gt;($Y46+$Z46),AF$1&lt;=($Y46+$Z46*2)),-1*PMT(VLOOKUP($P46,'9 - Finance Strategy Parameters'!$B$3:$C$6,2)/12,$Z46*12,$M46*(1+$Z$1)^($Z46*2)),IF(AND($G46=1,AF$1&gt;($Y46+$Z46*2),AF$1&lt;=($Y46+$Z46*3)),-1*PMT(VLOOKUP($P46,'9 - Finance Strategy Parameters'!$B$3:$C$6,2)/12,$Z46*12,$M46*(1+$Z$1)^($Z46*3)),"FAILURE"))))))))))</f>
        <v>0</v>
      </c>
      <c r="AG46" s="159">
        <f>IF($F46=1,0,IF(AND($H46=1,AG$1&lt;=$Y46),$V46,IF(AND($H46=1,AG$1&gt;$Y46,AG$1&lt;=$Y46+$Z46),($T46*(1+$Z$1)^$Z46)/$Z46,IF(AND($H46=1,AG$1&gt;($Y46+$Z46),AG$1&lt;=($Y46+$Z46*2)),($T46*(1+$Z$1)^($Z46*2))/$Z46,IF(AND($H46=1,AG$1&gt;($Y46+$Z46*2),AG$1&lt;=($Y46+$Z46*3)),($T46*(1+$Z$1)^($Z46*3))/$Z46,IF(AND($H46=1,AG$1&gt;($Y46+$Z46*3),AG$1&lt;=($Y46+$Z46*4)),($T46*(1+$Z$1)^($Z46*4))/$Z46,IF(AND($G46=1,AG$1&lt;=$N46),0,IF(AND($G46=1,AG$1&gt;$N46,AG$1&lt;=($Y46+$Z46)),-1*PMT(VLOOKUP($P46,'9 - Finance Strategy Parameters'!$B$3:$C$6,2)/12,$Z46*12,$M46),IF(AND($G46=1,AG$1&gt;($Y46+$Z46),AG$1&lt;=($Y46+$Z46*2)),-1*PMT(VLOOKUP($P46,'9 - Finance Strategy Parameters'!$B$3:$C$6,2)/12,$Z46*12,$M46*(1+$Z$1)^($Z46*2)),IF(AND($G46=1,AG$1&gt;($Y46+$Z46*2),AG$1&lt;=($Y46+$Z46*3)),-1*PMT(VLOOKUP($P46,'9 - Finance Strategy Parameters'!$B$3:$C$6,2)/12,$Z46*12,$M46*(1+$Z$1)^($Z46*3)),"FAILURE"))))))))))</f>
        <v>0</v>
      </c>
      <c r="AH46" s="159">
        <f>IF($F46=1,0,IF(AND($H46=1,AH$1&lt;=$Y46),$V46,IF(AND($H46=1,AH$1&gt;$Y46,AH$1&lt;=$Y46+$Z46),($T46*(1+$Z$1)^$Z46)/$Z46,IF(AND($H46=1,AH$1&gt;($Y46+$Z46),AH$1&lt;=($Y46+$Z46*2)),($T46*(1+$Z$1)^($Z46*2))/$Z46,IF(AND($H46=1,AH$1&gt;($Y46+$Z46*2),AH$1&lt;=($Y46+$Z46*3)),($T46*(1+$Z$1)^($Z46*3))/$Z46,IF(AND($H46=1,AH$1&gt;($Y46+$Z46*3),AH$1&lt;=($Y46+$Z46*4)),($T46*(1+$Z$1)^($Z46*4))/$Z46,IF(AND($G46=1,AH$1&lt;=$N46),0,IF(AND($G46=1,AH$1&gt;$N46,AH$1&lt;=($Y46+$Z46)),-1*PMT(VLOOKUP($P46,'9 - Finance Strategy Parameters'!$B$3:$C$6,2)/12,$Z46*12,$M46),IF(AND($G46=1,AH$1&gt;($Y46+$Z46),AH$1&lt;=($Y46+$Z46*2)),-1*PMT(VLOOKUP($P46,'9 - Finance Strategy Parameters'!$B$3:$C$6,2)/12,$Z46*12,$M46*(1+$Z$1)^($Z46*2)),IF(AND($G46=1,AH$1&gt;($Y46+$Z46*2),AH$1&lt;=($Y46+$Z46*3)),-1*PMT(VLOOKUP($P46,'9 - Finance Strategy Parameters'!$B$3:$C$6,2)/12,$Z46*12,$M46*(1+$Z$1)^($Z46*3)),"FAILURE"))))))))))</f>
        <v>0</v>
      </c>
      <c r="AI46" s="159">
        <f>IF($F46=1,0,IF(AND($H46=1,AI$1&lt;=$Y46),$V46,IF(AND($H46=1,AI$1&gt;$Y46,AI$1&lt;=$Y46+$Z46),($T46*(1+$Z$1)^$Z46)/$Z46,IF(AND($H46=1,AI$1&gt;($Y46+$Z46),AI$1&lt;=($Y46+$Z46*2)),($T46*(1+$Z$1)^($Z46*2))/$Z46,IF(AND($H46=1,AI$1&gt;($Y46+$Z46*2),AI$1&lt;=($Y46+$Z46*3)),($T46*(1+$Z$1)^($Z46*3))/$Z46,IF(AND($H46=1,AI$1&gt;($Y46+$Z46*3),AI$1&lt;=($Y46+$Z46*4)),($T46*(1+$Z$1)^($Z46*4))/$Z46,IF(AND($G46=1,AI$1&lt;=$N46),0,IF(AND($G46=1,AI$1&gt;$N46,AI$1&lt;=($Y46+$Z46)),-1*PMT(VLOOKUP($P46,'9 - Finance Strategy Parameters'!$B$3:$C$6,2)/12,$Z46*12,$M46),IF(AND($G46=1,AI$1&gt;($Y46+$Z46),AI$1&lt;=($Y46+$Z46*2)),-1*PMT(VLOOKUP($P46,'9 - Finance Strategy Parameters'!$B$3:$C$6,2)/12,$Z46*12,$M46*(1+$Z$1)^($Z46*2)),IF(AND($G46=1,AI$1&gt;($Y46+$Z46*2),AI$1&lt;=($Y46+$Z46*3)),-1*PMT(VLOOKUP($P46,'9 - Finance Strategy Parameters'!$B$3:$C$6,2)/12,$Z46*12,$M46*(1+$Z$1)^($Z46*3)),"FAILURE"))))))))))</f>
        <v>0</v>
      </c>
      <c r="AJ46" s="159">
        <f>IF($F46=1,0,IF(AND($H46=1,AJ$1&lt;=$Y46),$V46,IF(AND($H46=1,AJ$1&gt;$Y46,AJ$1&lt;=$Y46+$Z46),($T46*(1+$Z$1)^$Z46)/$Z46,IF(AND($H46=1,AJ$1&gt;($Y46+$Z46),AJ$1&lt;=($Y46+$Z46*2)),($T46*(1+$Z$1)^($Z46*2))/$Z46,IF(AND($H46=1,AJ$1&gt;($Y46+$Z46*2),AJ$1&lt;=($Y46+$Z46*3)),($T46*(1+$Z$1)^($Z46*3))/$Z46,IF(AND($H46=1,AJ$1&gt;($Y46+$Z46*3),AJ$1&lt;=($Y46+$Z46*4)),($T46*(1+$Z$1)^($Z46*4))/$Z46,IF(AND($G46=1,AJ$1&lt;=$N46),0,IF(AND($G46=1,AJ$1&gt;$N46,AJ$1&lt;=($Y46+$Z46)),-1*PMT(VLOOKUP($P46,'9 - Finance Strategy Parameters'!$B$3:$C$6,2)/12,$Z46*12,$M46),IF(AND($G46=1,AJ$1&gt;($Y46+$Z46),AJ$1&lt;=($Y46+$Z46*2)),-1*PMT(VLOOKUP($P46,'9 - Finance Strategy Parameters'!$B$3:$C$6,2)/12,$Z46*12,$M46*(1+$Z$1)^($Z46*2)),IF(AND($G46=1,AJ$1&gt;($Y46+$Z46*2),AJ$1&lt;=($Y46+$Z46*3)),-1*PMT(VLOOKUP($P46,'9 - Finance Strategy Parameters'!$B$3:$C$6,2)/12,$Z46*12,$M46*(1+$Z$1)^($Z46*3)),"FAILURE"))))))))))</f>
        <v>0</v>
      </c>
      <c r="AK46" s="159">
        <f>IF($F46=1,0,IF(AND($H46=1,AK$1&lt;=$Y46),$V46,IF(AND($H46=1,AK$1&gt;$Y46,AK$1&lt;=$Y46+$Z46),($T46*(1+$Z$1)^$Z46)/$Z46,IF(AND($H46=1,AK$1&gt;($Y46+$Z46),AK$1&lt;=($Y46+$Z46*2)),($T46*(1+$Z$1)^($Z46*2))/$Z46,IF(AND($H46=1,AK$1&gt;($Y46+$Z46*2),AK$1&lt;=($Y46+$Z46*3)),($T46*(1+$Z$1)^($Z46*3))/$Z46,IF(AND($H46=1,AK$1&gt;($Y46+$Z46*3),AK$1&lt;=($Y46+$Z46*4)),($T46*(1+$Z$1)^($Z46*4))/$Z46,IF(AND($G46=1,AK$1&lt;=$N46),0,IF(AND($G46=1,AK$1&gt;$N46,AK$1&lt;=($Y46+$Z46)),-1*PMT(VLOOKUP($P46,'9 - Finance Strategy Parameters'!$B$3:$C$6,2)/12,$Z46*12,$M46),IF(AND($G46=1,AK$1&gt;($Y46+$Z46),AK$1&lt;=($Y46+$Z46*2)),-1*PMT(VLOOKUP($P46,'9 - Finance Strategy Parameters'!$B$3:$C$6,2)/12,$Z46*12,$M46*(1+$Z$1)^($Z46*2)),IF(AND($G46=1,AK$1&gt;($Y46+$Z46*2),AK$1&lt;=($Y46+$Z46*3)),-1*PMT(VLOOKUP($P46,'9 - Finance Strategy Parameters'!$B$3:$C$6,2)/12,$Z46*12,$M46*(1+$Z$1)^($Z46*3)),"FAILURE"))))))))))</f>
        <v>0</v>
      </c>
      <c r="AL46" s="159">
        <f>IF($F46=1,0,IF(AND($H46=1,AL$1&lt;=$Y46),$V46,IF(AND($H46=1,AL$1&gt;$Y46,AL$1&lt;=$Y46+$Z46),($T46*(1+$Z$1)^$Z46)/$Z46,IF(AND($H46=1,AL$1&gt;($Y46+$Z46),AL$1&lt;=($Y46+$Z46*2)),($T46*(1+$Z$1)^($Z46*2))/$Z46,IF(AND($H46=1,AL$1&gt;($Y46+$Z46*2),AL$1&lt;=($Y46+$Z46*3)),($T46*(1+$Z$1)^($Z46*3))/$Z46,IF(AND($H46=1,AL$1&gt;($Y46+$Z46*3),AL$1&lt;=($Y46+$Z46*4)),($T46*(1+$Z$1)^($Z46*4))/$Z46,IF(AND($G46=1,AL$1&lt;=$N46),0,IF(AND($G46=1,AL$1&gt;$N46,AL$1&lt;=($Y46+$Z46)),-1*PMT(VLOOKUP($P46,'9 - Finance Strategy Parameters'!$B$3:$C$6,2)/12,$Z46*12,$M46),IF(AND($G46=1,AL$1&gt;($Y46+$Z46),AL$1&lt;=($Y46+$Z46*2)),-1*PMT(VLOOKUP($P46,'9 - Finance Strategy Parameters'!$B$3:$C$6,2)/12,$Z46*12,$M46*(1+$Z$1)^($Z46*2)),IF(AND($G46=1,AL$1&gt;($Y46+$Z46*2),AL$1&lt;=($Y46+$Z46*3)),-1*PMT(VLOOKUP($P46,'9 - Finance Strategy Parameters'!$B$3:$C$6,2)/12,$Z46*12,$M46*(1+$Z$1)^($Z46*3)),"FAILURE"))))))))))</f>
        <v>0</v>
      </c>
      <c r="AM46" s="159">
        <f>IF($F46=1,0,IF(AND($H46=1,AM$1&lt;=$Y46),$V46,IF(AND($H46=1,AM$1&gt;$Y46,AM$1&lt;=$Y46+$Z46),($T46*(1+$Z$1)^$Z46)/$Z46,IF(AND($H46=1,AM$1&gt;($Y46+$Z46),AM$1&lt;=($Y46+$Z46*2)),($T46*(1+$Z$1)^($Z46*2))/$Z46,IF(AND($H46=1,AM$1&gt;($Y46+$Z46*2),AM$1&lt;=($Y46+$Z46*3)),($T46*(1+$Z$1)^($Z46*3))/$Z46,IF(AND($H46=1,AM$1&gt;($Y46+$Z46*3),AM$1&lt;=($Y46+$Z46*4)),($T46*(1+$Z$1)^($Z46*4))/$Z46,IF(AND($G46=1,AM$1&lt;=$N46),0,IF(AND($G46=1,AM$1&gt;$N46,AM$1&lt;=($Y46+$Z46)),-1*PMT(VLOOKUP($P46,'9 - Finance Strategy Parameters'!$B$3:$C$6,2)/12,$Z46*12,$M46),IF(AND($G46=1,AM$1&gt;($Y46+$Z46),AM$1&lt;=($Y46+$Z46*2)),-1*PMT(VLOOKUP($P46,'9 - Finance Strategy Parameters'!$B$3:$C$6,2)/12,$Z46*12,$M46*(1+$Z$1)^($Z46*2)),IF(AND($G46=1,AM$1&gt;($Y46+$Z46*2),AM$1&lt;=($Y46+$Z46*3)),-1*PMT(VLOOKUP($P46,'9 - Finance Strategy Parameters'!$B$3:$C$6,2)/12,$Z46*12,$M46*(1+$Z$1)^($Z46*3)),"FAILURE"))))))))))</f>
        <v>0</v>
      </c>
      <c r="AN46" s="159">
        <f>IF($F46=1,0,IF(AND($H46=1,AN$1&lt;=$Y46),$V46,IF(AND($H46=1,AN$1&gt;$Y46,AN$1&lt;=$Y46+$Z46),($T46*(1+$Z$1)^$Z46)/$Z46,IF(AND($H46=1,AN$1&gt;($Y46+$Z46),AN$1&lt;=($Y46+$Z46*2)),($T46*(1+$Z$1)^($Z46*2))/$Z46,IF(AND($H46=1,AN$1&gt;($Y46+$Z46*2),AN$1&lt;=($Y46+$Z46*3)),($T46*(1+$Z$1)^($Z46*3))/$Z46,IF(AND($H46=1,AN$1&gt;($Y46+$Z46*3),AN$1&lt;=($Y46+$Z46*4)),($T46*(1+$Z$1)^($Z46*4))/$Z46,IF(AND($G46=1,AN$1&lt;=$N46),0,IF(AND($G46=1,AN$1&gt;$N46,AN$1&lt;=($Y46+$Z46)),-1*PMT(VLOOKUP($P46,'9 - Finance Strategy Parameters'!$B$3:$C$6,2)/12,$Z46*12,$M46),IF(AND($G46=1,AN$1&gt;($Y46+$Z46),AN$1&lt;=($Y46+$Z46*2)),-1*PMT(VLOOKUP($P46,'9 - Finance Strategy Parameters'!$B$3:$C$6,2)/12,$Z46*12,$M46*(1+$Z$1)^($Z46*2)),IF(AND($G46=1,AN$1&gt;($Y46+$Z46*2),AN$1&lt;=($Y46+$Z46*3)),-1*PMT(VLOOKUP($P46,'9 - Finance Strategy Parameters'!$B$3:$C$6,2)/12,$Z46*12,$M46*(1+$Z$1)^($Z46*3)),"FAILURE"))))))))))</f>
        <v>0</v>
      </c>
      <c r="AO46" s="159">
        <f>IF($F46=1,0,IF(AND($H46=1,AO$1&lt;=$Y46),$V46,IF(AND($H46=1,AO$1&gt;$Y46,AO$1&lt;=$Y46+$Z46),($T46*(1+$Z$1)^$Z46)/$Z46,IF(AND($H46=1,AO$1&gt;($Y46+$Z46),AO$1&lt;=($Y46+$Z46*2)),($T46*(1+$Z$1)^($Z46*2))/$Z46,IF(AND($H46=1,AO$1&gt;($Y46+$Z46*2),AO$1&lt;=($Y46+$Z46*3)),($T46*(1+$Z$1)^($Z46*3))/$Z46,IF(AND($H46=1,AO$1&gt;($Y46+$Z46*3),AO$1&lt;=($Y46+$Z46*4)),($T46*(1+$Z$1)^($Z46*4))/$Z46,IF(AND($G46=1,AO$1&lt;=$N46),0,IF(AND($G46=1,AO$1&gt;$N46,AO$1&lt;=($Y46+$Z46)),-1*PMT(VLOOKUP($P46,'9 - Finance Strategy Parameters'!$B$3:$C$6,2)/12,$Z46*12,$M46),IF(AND($G46=1,AO$1&gt;($Y46+$Z46),AO$1&lt;=($Y46+$Z46*2)),-1*PMT(VLOOKUP($P46,'9 - Finance Strategy Parameters'!$B$3:$C$6,2)/12,$Z46*12,$M46*(1+$Z$1)^($Z46*2)),IF(AND($G46=1,AO$1&gt;($Y46+$Z46*2),AO$1&lt;=($Y46+$Z46*3)),-1*PMT(VLOOKUP($P46,'9 - Finance Strategy Parameters'!$B$3:$C$6,2)/12,$Z46*12,$M46*(1+$Z$1)^($Z46*3)),"FAILURE"))))))))))</f>
        <v>0</v>
      </c>
      <c r="AP46" s="159">
        <f>IF($F46=1,0,IF(AND($H46=1,AP$1&lt;=$Y46),$V46,IF(AND($H46=1,AP$1&gt;$Y46,AP$1&lt;=$Y46+$Z46),($T46*(1+$Z$1)^$Z46)/$Z46,IF(AND($H46=1,AP$1&gt;($Y46+$Z46),AP$1&lt;=($Y46+$Z46*2)),($T46*(1+$Z$1)^($Z46*2))/$Z46,IF(AND($H46=1,AP$1&gt;($Y46+$Z46*2),AP$1&lt;=($Y46+$Z46*3)),($T46*(1+$Z$1)^($Z46*3))/$Z46,IF(AND($H46=1,AP$1&gt;($Y46+$Z46*3),AP$1&lt;=($Y46+$Z46*4)),($T46*(1+$Z$1)^($Z46*4))/$Z46,IF(AND($G46=1,AP$1&lt;=$N46),0,IF(AND($G46=1,AP$1&gt;$N46,AP$1&lt;=($Y46+$Z46)),-1*PMT(VLOOKUP($P46,'9 - Finance Strategy Parameters'!$B$3:$C$6,2)/12,$Z46*12,$M46),IF(AND($G46=1,AP$1&gt;($Y46+$Z46),AP$1&lt;=($Y46+$Z46*2)),-1*PMT(VLOOKUP($P46,'9 - Finance Strategy Parameters'!$B$3:$C$6,2)/12,$Z46*12,$M46*(1+$Z$1)^($Z46*2)),IF(AND($G46=1,AP$1&gt;($Y46+$Z46*2),AP$1&lt;=($Y46+$Z46*3)),-1*PMT(VLOOKUP($P46,'9 - Finance Strategy Parameters'!$B$3:$C$6,2)/12,$Z46*12,$M46*(1+$Z$1)^($Z46*3)),"FAILURE"))))))))))</f>
        <v>0</v>
      </c>
      <c r="AQ46" s="159">
        <f>IF($F46=1,0,IF(AND($H46=1,AQ$1&lt;=$Y46),$V46,IF(AND($H46=1,AQ$1&gt;$Y46,AQ$1&lt;=$Y46+$Z46),($T46*(1+$Z$1)^$Z46)/$Z46,IF(AND($H46=1,AQ$1&gt;($Y46+$Z46),AQ$1&lt;=($Y46+$Z46*2)),($T46*(1+$Z$1)^($Z46*2))/$Z46,IF(AND($H46=1,AQ$1&gt;($Y46+$Z46*2),AQ$1&lt;=($Y46+$Z46*3)),($T46*(1+$Z$1)^($Z46*3))/$Z46,IF(AND($H46=1,AQ$1&gt;($Y46+$Z46*3),AQ$1&lt;=($Y46+$Z46*4)),($T46*(1+$Z$1)^($Z46*4))/$Z46,IF(AND($G46=1,AQ$1&lt;=$N46),0,IF(AND($G46=1,AQ$1&gt;$N46,AQ$1&lt;=($Y46+$Z46)),-1*PMT(VLOOKUP($P46,'9 - Finance Strategy Parameters'!$B$3:$C$6,2)/12,$Z46*12,$M46),IF(AND($G46=1,AQ$1&gt;($Y46+$Z46),AQ$1&lt;=($Y46+$Z46*2)),-1*PMT(VLOOKUP($P46,'9 - Finance Strategy Parameters'!$B$3:$C$6,2)/12,$Z46*12,$M46*(1+$Z$1)^($Z46*2)),IF(AND($G46=1,AQ$1&gt;($Y46+$Z46*2),AQ$1&lt;=($Y46+$Z46*3)),-1*PMT(VLOOKUP($P46,'9 - Finance Strategy Parameters'!$B$3:$C$6,2)/12,$Z46*12,$M46*(1+$Z$1)^($Z46*3)),"FAILURE"))))))))))</f>
        <v>0</v>
      </c>
      <c r="AR46" s="159">
        <f>IF($F46=1,0,IF(AND($H46=1,AR$1&lt;=$Y46),$V46,IF(AND($H46=1,AR$1&gt;$Y46,AR$1&lt;=$Y46+$Z46),($T46*(1+$Z$1)^$Z46)/$Z46,IF(AND($H46=1,AR$1&gt;($Y46+$Z46),AR$1&lt;=($Y46+$Z46*2)),($T46*(1+$Z$1)^($Z46*2))/$Z46,IF(AND($H46=1,AR$1&gt;($Y46+$Z46*2),AR$1&lt;=($Y46+$Z46*3)),($T46*(1+$Z$1)^($Z46*3))/$Z46,IF(AND($H46=1,AR$1&gt;($Y46+$Z46*3),AR$1&lt;=($Y46+$Z46*4)),($T46*(1+$Z$1)^($Z46*4))/$Z46,IF(AND($G46=1,AR$1&lt;=$N46),0,IF(AND($G46=1,AR$1&gt;$N46,AR$1&lt;=($Y46+$Z46)),-1*PMT(VLOOKUP($P46,'9 - Finance Strategy Parameters'!$B$3:$C$6,2)/12,$Z46*12,$M46),IF(AND($G46=1,AR$1&gt;($Y46+$Z46),AR$1&lt;=($Y46+$Z46*2)),-1*PMT(VLOOKUP($P46,'9 - Finance Strategy Parameters'!$B$3:$C$6,2)/12,$Z46*12,$M46*(1+$Z$1)^($Z46*2)),IF(AND($G46=1,AR$1&gt;($Y46+$Z46*2),AR$1&lt;=($Y46+$Z46*3)),-1*PMT(VLOOKUP($P46,'9 - Finance Strategy Parameters'!$B$3:$C$6,2)/12,$Z46*12,$M46*(1+$Z$1)^($Z46*3)),"FAILURE"))))))))))</f>
        <v>0</v>
      </c>
      <c r="AS46" s="159">
        <f>IF($F46=1,0,IF(AND($H46=1,AS$1&lt;=$Y46),$V46,IF(AND($H46=1,AS$1&gt;$Y46,AS$1&lt;=$Y46+$Z46),($T46*(1+$Z$1)^$Z46)/$Z46,IF(AND($H46=1,AS$1&gt;($Y46+$Z46),AS$1&lt;=($Y46+$Z46*2)),($T46*(1+$Z$1)^($Z46*2))/$Z46,IF(AND($H46=1,AS$1&gt;($Y46+$Z46*2),AS$1&lt;=($Y46+$Z46*3)),($T46*(1+$Z$1)^($Z46*3))/$Z46,IF(AND($H46=1,AS$1&gt;($Y46+$Z46*3),AS$1&lt;=($Y46+$Z46*4)),($T46*(1+$Z$1)^($Z46*4))/$Z46,IF(AND($G46=1,AS$1&lt;=$N46),0,IF(AND($G46=1,AS$1&gt;$N46,AS$1&lt;=($Y46+$Z46)),-1*PMT(VLOOKUP($P46,'9 - Finance Strategy Parameters'!$B$3:$C$6,2)/12,$Z46*12,$M46),IF(AND($G46=1,AS$1&gt;($Y46+$Z46),AS$1&lt;=($Y46+$Z46*2)),-1*PMT(VLOOKUP($P46,'9 - Finance Strategy Parameters'!$B$3:$C$6,2)/12,$Z46*12,$M46*(1+$Z$1)^($Z46*2)),IF(AND($G46=1,AS$1&gt;($Y46+$Z46*2),AS$1&lt;=($Y46+$Z46*3)),-1*PMT(VLOOKUP($P46,'9 - Finance Strategy Parameters'!$B$3:$C$6,2)/12,$Z46*12,$M46*(1+$Z$1)^($Z46*3)),"FAILURE"))))))))))</f>
        <v>0</v>
      </c>
      <c r="AT46" s="159">
        <f>IF($F46=1,0,IF(AND($H46=1,AT$1&lt;=$Y46),$V46,IF(AND($H46=1,AT$1&gt;$Y46,AT$1&lt;=$Y46+$Z46),($T46*(1+$Z$1)^$Z46)/$Z46,IF(AND($H46=1,AT$1&gt;($Y46+$Z46),AT$1&lt;=($Y46+$Z46*2)),($T46*(1+$Z$1)^($Z46*2))/$Z46,IF(AND($H46=1,AT$1&gt;($Y46+$Z46*2),AT$1&lt;=($Y46+$Z46*3)),($T46*(1+$Z$1)^($Z46*3))/$Z46,IF(AND($H46=1,AT$1&gt;($Y46+$Z46*3),AT$1&lt;=($Y46+$Z46*4)),($T46*(1+$Z$1)^($Z46*4))/$Z46,IF(AND($G46=1,AT$1&lt;=$N46),0,IF(AND($G46=1,AT$1&gt;$N46,AT$1&lt;=($Y46+$Z46)),-1*PMT(VLOOKUP($P46,'9 - Finance Strategy Parameters'!$B$3:$C$6,2)/12,$Z46*12,$M46),IF(AND($G46=1,AT$1&gt;($Y46+$Z46),AT$1&lt;=($Y46+$Z46*2)),-1*PMT(VLOOKUP($P46,'9 - Finance Strategy Parameters'!$B$3:$C$6,2)/12,$Z46*12,$M46*(1+$Z$1)^($Z46*2)),IF(AND($G46=1,AT$1&gt;($Y46+$Z46*2),AT$1&lt;=($Y46+$Z46*3)),-1*PMT(VLOOKUP($P46,'9 - Finance Strategy Parameters'!$B$3:$C$6,2)/12,$Z46*12,$M46*(1+$Z$1)^($Z46*3)),"FAILURE"))))))))))</f>
        <v>0</v>
      </c>
      <c r="AU46" s="159">
        <f>IF($F46=1,0,IF(AND($H46=1,AU$1&lt;=$Y46),$V46,IF(AND($H46=1,AU$1&gt;$Y46,AU$1&lt;=$Y46+$Z46),($T46*(1+$Z$1)^$Z46)/$Z46,IF(AND($H46=1,AU$1&gt;($Y46+$Z46),AU$1&lt;=($Y46+$Z46*2)),($T46*(1+$Z$1)^($Z46*2))/$Z46,IF(AND($H46=1,AU$1&gt;($Y46+$Z46*2),AU$1&lt;=($Y46+$Z46*3)),($T46*(1+$Z$1)^($Z46*3))/$Z46,IF(AND($H46=1,AU$1&gt;($Y46+$Z46*3),AU$1&lt;=($Y46+$Z46*4)),($T46*(1+$Z$1)^($Z46*4))/$Z46,IF(AND($G46=1,AU$1&lt;=$N46),0,IF(AND($G46=1,AU$1&gt;$N46,AU$1&lt;=($Y46+$Z46)),-1*PMT(VLOOKUP($P46,'9 - Finance Strategy Parameters'!$B$3:$C$6,2)/12,$Z46*12,$M46),IF(AND($G46=1,AU$1&gt;($Y46+$Z46),AU$1&lt;=($Y46+$Z46*2)),-1*PMT(VLOOKUP($P46,'9 - Finance Strategy Parameters'!$B$3:$C$6,2)/12,$Z46*12,$M46*(1+$Z$1)^($Z46*2)),IF(AND($G46=1,AU$1&gt;($Y46+$Z46*2),AU$1&lt;=($Y46+$Z46*3)),-1*PMT(VLOOKUP($P46,'9 - Finance Strategy Parameters'!$B$3:$C$6,2)/12,$Z46*12,$M46*(1+$Z$1)^($Z46*3)),"FAILURE"))))))))))</f>
        <v>0</v>
      </c>
      <c r="AV46" s="159">
        <f>IF($F46=1,0,IF(AND($H46=1,AV$1&lt;=$Y46),$V46,IF(AND($H46=1,AV$1&gt;$Y46,AV$1&lt;=$Y46+$Z46),($T46*(1+$Z$1)^$Z46)/$Z46,IF(AND($H46=1,AV$1&gt;($Y46+$Z46),AV$1&lt;=($Y46+$Z46*2)),($T46*(1+$Z$1)^($Z46*2))/$Z46,IF(AND($H46=1,AV$1&gt;($Y46+$Z46*2),AV$1&lt;=($Y46+$Z46*3)),($T46*(1+$Z$1)^($Z46*3))/$Z46,IF(AND($H46=1,AV$1&gt;($Y46+$Z46*3),AV$1&lt;=($Y46+$Z46*4)),($T46*(1+$Z$1)^($Z46*4))/$Z46,IF(AND($G46=1,AV$1&lt;=$N46),0,IF(AND($G46=1,AV$1&gt;$N46,AV$1&lt;=($Y46+$Z46)),-1*PMT(VLOOKUP($P46,'9 - Finance Strategy Parameters'!$B$3:$C$6,2)/12,$Z46*12,$M46),IF(AND($G46=1,AV$1&gt;($Y46+$Z46),AV$1&lt;=($Y46+$Z46*2)),-1*PMT(VLOOKUP($P46,'9 - Finance Strategy Parameters'!$B$3:$C$6,2)/12,$Z46*12,$M46*(1+$Z$1)^($Z46*2)),IF(AND($G46=1,AV$1&gt;($Y46+$Z46*2),AV$1&lt;=($Y46+$Z46*3)),-1*PMT(VLOOKUP($P46,'9 - Finance Strategy Parameters'!$B$3:$C$6,2)/12,$Z46*12,$M46*(1+$Z$1)^($Z46*3)),"FAILURE"))))))))))</f>
        <v>0</v>
      </c>
      <c r="AW46" s="159">
        <f>IF($F46=1,0,IF(AND($H46=1,AW$1&lt;=$Y46),$V46,IF(AND($H46=1,AW$1&gt;$Y46,AW$1&lt;=$Y46+$Z46),($T46*(1+$Z$1)^$Z46)/$Z46,IF(AND($H46=1,AW$1&gt;($Y46+$Z46),AW$1&lt;=($Y46+$Z46*2)),($T46*(1+$Z$1)^($Z46*2))/$Z46,IF(AND($H46=1,AW$1&gt;($Y46+$Z46*2),AW$1&lt;=($Y46+$Z46*3)),($T46*(1+$Z$1)^($Z46*3))/$Z46,IF(AND($H46=1,AW$1&gt;($Y46+$Z46*3),AW$1&lt;=($Y46+$Z46*4)),($T46*(1+$Z$1)^($Z46*4))/$Z46,IF(AND($G46=1,AW$1&lt;=$N46),0,IF(AND($G46=1,AW$1&gt;$N46,AW$1&lt;=($Y46+$Z46)),-1*PMT(VLOOKUP($P46,'9 - Finance Strategy Parameters'!$B$3:$C$6,2)/12,$Z46*12,$M46),IF(AND($G46=1,AW$1&gt;($Y46+$Z46),AW$1&lt;=($Y46+$Z46*2)),-1*PMT(VLOOKUP($P46,'9 - Finance Strategy Parameters'!$B$3:$C$6,2)/12,$Z46*12,$M46*(1+$Z$1)^($Z46*2)),IF(AND($G46=1,AW$1&gt;($Y46+$Z46*2),AW$1&lt;=($Y46+$Z46*3)),-1*PMT(VLOOKUP($P46,'9 - Finance Strategy Parameters'!$B$3:$C$6,2)/12,$Z46*12,$M46*(1+$Z$1)^($Z46*3)),"FAILURE"))))))))))</f>
        <v>0</v>
      </c>
      <c r="AX46" s="159">
        <f>IF($F46=1,0,IF(AND($H46=1,AX$1&lt;=$Y46),$V46,IF(AND($H46=1,AX$1&gt;$Y46,AX$1&lt;=$Y46+$Z46),($T46*(1+$Z$1)^$Z46)/$Z46,IF(AND($H46=1,AX$1&gt;($Y46+$Z46),AX$1&lt;=($Y46+$Z46*2)),($T46*(1+$Z$1)^($Z46*2))/$Z46,IF(AND($H46=1,AX$1&gt;($Y46+$Z46*2),AX$1&lt;=($Y46+$Z46*3)),($T46*(1+$Z$1)^($Z46*3))/$Z46,IF(AND($H46=1,AX$1&gt;($Y46+$Z46*3),AX$1&lt;=($Y46+$Z46*4)),($T46*(1+$Z$1)^($Z46*4))/$Z46,IF(AND($G46=1,AX$1&lt;=$N46),0,IF(AND($G46=1,AX$1&gt;$N46,AX$1&lt;=($Y46+$Z46)),-1*PMT(VLOOKUP($P46,'9 - Finance Strategy Parameters'!$B$3:$C$6,2)/12,$Z46*12,$M46),IF(AND($G46=1,AX$1&gt;($Y46+$Z46),AX$1&lt;=($Y46+$Z46*2)),-1*PMT(VLOOKUP($P46,'9 - Finance Strategy Parameters'!$B$3:$C$6,2)/12,$Z46*12,$M46*(1+$Z$1)^($Z46*2)),IF(AND($G46=1,AX$1&gt;($Y46+$Z46*2),AX$1&lt;=($Y46+$Z46*3)),-1*PMT(VLOOKUP($P46,'9 - Finance Strategy Parameters'!$B$3:$C$6,2)/12,$Z46*12,$M46*(1+$Z$1)^($Z46*3)),"FAILURE"))))))))))</f>
        <v>0</v>
      </c>
      <c r="AY46" s="159">
        <f>IF($F46=1,0,IF(AND($H46=1,AY$1&lt;=$Y46),$V46,IF(AND($H46=1,AY$1&gt;$Y46,AY$1&lt;=$Y46+$Z46),($T46*(1+$Z$1)^$Z46)/$Z46,IF(AND($H46=1,AY$1&gt;($Y46+$Z46),AY$1&lt;=($Y46+$Z46*2)),($T46*(1+$Z$1)^($Z46*2))/$Z46,IF(AND($H46=1,AY$1&gt;($Y46+$Z46*2),AY$1&lt;=($Y46+$Z46*3)),($T46*(1+$Z$1)^($Z46*3))/$Z46,IF(AND($H46=1,AY$1&gt;($Y46+$Z46*3),AY$1&lt;=($Y46+$Z46*4)),($T46*(1+$Z$1)^($Z46*4))/$Z46,IF(AND($G46=1,AY$1&lt;=$N46),0,IF(AND($G46=1,AY$1&gt;$N46,AY$1&lt;=($Y46+$Z46)),-1*PMT(VLOOKUP($P46,'9 - Finance Strategy Parameters'!$B$3:$C$6,2)/12,$Z46*12,$M46),IF(AND($G46=1,AY$1&gt;($Y46+$Z46),AY$1&lt;=($Y46+$Z46*2)),-1*PMT(VLOOKUP($P46,'9 - Finance Strategy Parameters'!$B$3:$C$6,2)/12,$Z46*12,$M46*(1+$Z$1)^($Z46*2)),IF(AND($G46=1,AY$1&gt;($Y46+$Z46*2),AY$1&lt;=($Y46+$Z46*3)),-1*PMT(VLOOKUP($P46,'9 - Finance Strategy Parameters'!$B$3:$C$6,2)/12,$Z46*12,$M46*(1+$Z$1)^($Z46*3)),"FAILURE"))))))))))</f>
        <v>0</v>
      </c>
      <c r="AZ46" s="159">
        <f>IF($F46=1,0,IF(AND($H46=1,AZ$1&lt;=$Y46),$V46,IF(AND($H46=1,AZ$1&gt;$Y46,AZ$1&lt;=$Y46+$Z46),($T46*(1+$Z$1)^$Z46)/$Z46,IF(AND($H46=1,AZ$1&gt;($Y46+$Z46),AZ$1&lt;=($Y46+$Z46*2)),($T46*(1+$Z$1)^($Z46*2))/$Z46,IF(AND($H46=1,AZ$1&gt;($Y46+$Z46*2),AZ$1&lt;=($Y46+$Z46*3)),($T46*(1+$Z$1)^($Z46*3))/$Z46,IF(AND($H46=1,AZ$1&gt;($Y46+$Z46*3),AZ$1&lt;=($Y46+$Z46*4)),($T46*(1+$Z$1)^($Z46*4))/$Z46,IF(AND($G46=1,AZ$1&lt;=$N46),0,IF(AND($G46=1,AZ$1&gt;$N46,AZ$1&lt;=($Y46+$Z46)),-1*PMT(VLOOKUP($P46,'9 - Finance Strategy Parameters'!$B$3:$C$6,2)/12,$Z46*12,$M46),IF(AND($G46=1,AZ$1&gt;($Y46+$Z46),AZ$1&lt;=($Y46+$Z46*2)),-1*PMT(VLOOKUP($P46,'9 - Finance Strategy Parameters'!$B$3:$C$6,2)/12,$Z46*12,$M46*(1+$Z$1)^($Z46*2)),IF(AND($G46=1,AZ$1&gt;($Y46+$Z46*2),AZ$1&lt;=($Y46+$Z46*3)),-1*PMT(VLOOKUP($P46,'9 - Finance Strategy Parameters'!$B$3:$C$6,2)/12,$Z46*12,$M46*(1+$Z$1)^($Z46*3)),"FAILURE"))))))))))</f>
        <v>0</v>
      </c>
      <c r="BA46" s="159">
        <f>IF($F46=1,0,IF(AND($H46=1,BA$1&lt;=$Y46),$V46,IF(AND($H46=1,BA$1&gt;$Y46,BA$1&lt;=$Y46+$Z46),($T46*(1+$Z$1)^$Z46)/$Z46,IF(AND($H46=1,BA$1&gt;($Y46+$Z46),BA$1&lt;=($Y46+$Z46*2)),($T46*(1+$Z$1)^($Z46*2))/$Z46,IF(AND($H46=1,BA$1&gt;($Y46+$Z46*2),BA$1&lt;=($Y46+$Z46*3)),($T46*(1+$Z$1)^($Z46*3))/$Z46,IF(AND($H46=1,BA$1&gt;($Y46+$Z46*3),BA$1&lt;=($Y46+$Z46*4)),($T46*(1+$Z$1)^($Z46*4))/$Z46,IF(AND($G46=1,BA$1&lt;=$N46),0,IF(AND($G46=1,BA$1&gt;$N46,BA$1&lt;=($Y46+$Z46)),-1*PMT(VLOOKUP($P46,'9 - Finance Strategy Parameters'!$B$3:$C$6,2)/12,$Z46*12,$M46),IF(AND($G46=1,BA$1&gt;($Y46+$Z46),BA$1&lt;=($Y46+$Z46*2)),-1*PMT(VLOOKUP($P46,'9 - Finance Strategy Parameters'!$B$3:$C$6,2)/12,$Z46*12,$M46*(1+$Z$1)^($Z46*2)),IF(AND($G46=1,BA$1&gt;($Y46+$Z46*2),BA$1&lt;=($Y46+$Z46*3)),-1*PMT(VLOOKUP($P46,'9 - Finance Strategy Parameters'!$B$3:$C$6,2)/12,$Z46*12,$M46*(1+$Z$1)^($Z46*3)),"FAILURE"))))))))))</f>
        <v>0</v>
      </c>
      <c r="BB46" s="159">
        <f>IF($F46=1,0,IF(AND($H46=1,BB$1&lt;=$Y46),$V46,IF(AND($H46=1,BB$1&gt;$Y46,BB$1&lt;=$Y46+$Z46),($T46*(1+$Z$1)^$Z46)/$Z46,IF(AND($H46=1,BB$1&gt;($Y46+$Z46),BB$1&lt;=($Y46+$Z46*2)),($T46*(1+$Z$1)^($Z46*2))/$Z46,IF(AND($H46=1,BB$1&gt;($Y46+$Z46*2),BB$1&lt;=($Y46+$Z46*3)),($T46*(1+$Z$1)^($Z46*3))/$Z46,IF(AND($H46=1,BB$1&gt;($Y46+$Z46*3),BB$1&lt;=($Y46+$Z46*4)),($T46*(1+$Z$1)^($Z46*4))/$Z46,IF(AND($G46=1,BB$1&lt;=$N46),0,IF(AND($G46=1,BB$1&gt;$N46,BB$1&lt;=($Y46+$Z46)),-1*PMT(VLOOKUP($P46,'9 - Finance Strategy Parameters'!$B$3:$C$6,2)/12,$Z46*12,$M46),IF(AND($G46=1,BB$1&gt;($Y46+$Z46),BB$1&lt;=($Y46+$Z46*2)),-1*PMT(VLOOKUP($P46,'9 - Finance Strategy Parameters'!$B$3:$C$6,2)/12,$Z46*12,$M46*(1+$Z$1)^($Z46*2)),IF(AND($G46=1,BB$1&gt;($Y46+$Z46*2),BB$1&lt;=($Y46+$Z46*3)),-1*PMT(VLOOKUP($P46,'9 - Finance Strategy Parameters'!$B$3:$C$6,2)/12,$Z46*12,$M46*(1+$Z$1)^($Z46*3)),"FAILURE"))))))))))</f>
        <v>0</v>
      </c>
      <c r="BC46" s="159">
        <f>IF($F46=1,0,IF(AND($H46=1,BC$1&lt;=$Y46),$V46,IF(AND($H46=1,BC$1&gt;$Y46,BC$1&lt;=$Y46+$Z46),($T46*(1+$Z$1)^$Z46)/$Z46,IF(AND($H46=1,BC$1&gt;($Y46+$Z46),BC$1&lt;=($Y46+$Z46*2)),($T46*(1+$Z$1)^($Z46*2))/$Z46,IF(AND($H46=1,BC$1&gt;($Y46+$Z46*2),BC$1&lt;=($Y46+$Z46*3)),($T46*(1+$Z$1)^($Z46*3))/$Z46,IF(AND($H46=1,BC$1&gt;($Y46+$Z46*3),BC$1&lt;=($Y46+$Z46*4)),($T46*(1+$Z$1)^($Z46*4))/$Z46,IF(AND($G46=1,BC$1&lt;=$N46),0,IF(AND($G46=1,BC$1&gt;$N46,BC$1&lt;=($Y46+$Z46)),-1*PMT(VLOOKUP($P46,'9 - Finance Strategy Parameters'!$B$3:$C$6,2)/12,$Z46*12,$M46),IF(AND($G46=1,BC$1&gt;($Y46+$Z46),BC$1&lt;=($Y46+$Z46*2)),-1*PMT(VLOOKUP($P46,'9 - Finance Strategy Parameters'!$B$3:$C$6,2)/12,$Z46*12,$M46*(1+$Z$1)^($Z46*2)),IF(AND($G46=1,BC$1&gt;($Y46+$Z46*2),BC$1&lt;=($Y46+$Z46*3)),-1*PMT(VLOOKUP($P46,'9 - Finance Strategy Parameters'!$B$3:$C$6,2)/12,$Z46*12,$M46*(1+$Z$1)^($Z46*3)),"FAILURE"))))))))))</f>
        <v>0</v>
      </c>
      <c r="BD46" s="159">
        <f>IF($F46=1,0,IF(AND($H46=1,BD$1&lt;=$Y46),$V46,IF(AND($H46=1,BD$1&gt;$Y46,BD$1&lt;=$Y46+$Z46),($T46*(1+$Z$1)^$Z46)/$Z46,IF(AND($H46=1,BD$1&gt;($Y46+$Z46),BD$1&lt;=($Y46+$Z46*2)),($T46*(1+$Z$1)^($Z46*2))/$Z46,IF(AND($H46=1,BD$1&gt;($Y46+$Z46*2),BD$1&lt;=($Y46+$Z46*3)),($T46*(1+$Z$1)^($Z46*3))/$Z46,IF(AND($H46=1,BD$1&gt;($Y46+$Z46*3),BD$1&lt;=($Y46+$Z46*4)),($T46*(1+$Z$1)^($Z46*4))/$Z46,IF(AND($G46=1,BD$1&lt;=$N46),0,IF(AND($G46=1,BD$1&gt;$N46,BD$1&lt;=($Y46+$Z46)),-1*PMT(VLOOKUP($P46,'9 - Finance Strategy Parameters'!$B$3:$C$6,2)/12,$Z46*12,$M46),IF(AND($G46=1,BD$1&gt;($Y46+$Z46),BD$1&lt;=($Y46+$Z46*2)),-1*PMT(VLOOKUP($P46,'9 - Finance Strategy Parameters'!$B$3:$C$6,2)/12,$Z46*12,$M46*(1+$Z$1)^($Z46*2)),IF(AND($G46=1,BD$1&gt;($Y46+$Z46*2),BD$1&lt;=($Y46+$Z46*3)),-1*PMT(VLOOKUP($P46,'9 - Finance Strategy Parameters'!$B$3:$C$6,2)/12,$Z46*12,$M46*(1+$Z$1)^($Z46*3)),"FAILURE"))))))))))</f>
        <v>0</v>
      </c>
      <c r="BE46" s="159">
        <f>IF($F46=1,0,IF(AND($H46=1,BE$1&lt;=$Y46),$V46,IF(AND($H46=1,BE$1&gt;$Y46,BE$1&lt;=$Y46+$Z46),($T46*(1+$Z$1)^$Z46)/$Z46,IF(AND($H46=1,BE$1&gt;($Y46+$Z46),BE$1&lt;=($Y46+$Z46*2)),($T46*(1+$Z$1)^($Z46*2))/$Z46,IF(AND($H46=1,BE$1&gt;($Y46+$Z46*2),BE$1&lt;=($Y46+$Z46*3)),($T46*(1+$Z$1)^($Z46*3))/$Z46,IF(AND($H46=1,BE$1&gt;($Y46+$Z46*3),BE$1&lt;=($Y46+$Z46*4)),($T46*(1+$Z$1)^($Z46*4))/$Z46,IF(AND($G46=1,BE$1&lt;=$N46),0,IF(AND($G46=1,BE$1&gt;$N46,BE$1&lt;=($Y46+$Z46)),-1*PMT(VLOOKUP($P46,'9 - Finance Strategy Parameters'!$B$3:$C$6,2)/12,$Z46*12,$M46),IF(AND($G46=1,BE$1&gt;($Y46+$Z46),BE$1&lt;=($Y46+$Z46*2)),-1*PMT(VLOOKUP($P46,'9 - Finance Strategy Parameters'!$B$3:$C$6,2)/12,$Z46*12,$M46*(1+$Z$1)^($Z46*2)),IF(AND($G46=1,BE$1&gt;($Y46+$Z46*2),BE$1&lt;=($Y46+$Z46*3)),-1*PMT(VLOOKUP($P46,'9 - Finance Strategy Parameters'!$B$3:$C$6,2)/12,$Z46*12,$M46*(1+$Z$1)^($Z46*3)),"FAILURE"))))))))))</f>
        <v>0</v>
      </c>
      <c r="BF46" s="159">
        <f>IF($F46=1,0,IF(AND($H46=1,BF$1&lt;=$Y46),$V46,IF(AND($H46=1,BF$1&gt;$Y46,BF$1&lt;=$Y46+$Z46),($T46*(1+$Z$1)^$Z46)/$Z46,IF(AND($H46=1,BF$1&gt;($Y46+$Z46),BF$1&lt;=($Y46+$Z46*2)),($T46*(1+$Z$1)^($Z46*2))/$Z46,IF(AND($H46=1,BF$1&gt;($Y46+$Z46*2),BF$1&lt;=($Y46+$Z46*3)),($T46*(1+$Z$1)^($Z46*3))/$Z46,IF(AND($H46=1,BF$1&gt;($Y46+$Z46*3),BF$1&lt;=($Y46+$Z46*4)),($T46*(1+$Z$1)^($Z46*4))/$Z46,IF(AND($G46=1,BF$1&lt;=$N46),0,IF(AND($G46=1,BF$1&gt;$N46,BF$1&lt;=($Y46+$Z46)),-1*PMT(VLOOKUP($P46,'9 - Finance Strategy Parameters'!$B$3:$C$6,2)/12,$Z46*12,$M46),IF(AND($G46=1,BF$1&gt;($Y46+$Z46),BF$1&lt;=($Y46+$Z46*2)),-1*PMT(VLOOKUP($P46,'9 - Finance Strategy Parameters'!$B$3:$C$6,2)/12,$Z46*12,$M46*(1+$Z$1)^($Z46*2)),IF(AND($G46=1,BF$1&gt;($Y46+$Z46*2),BF$1&lt;=($Y46+$Z46*3)),-1*PMT(VLOOKUP($P46,'9 - Finance Strategy Parameters'!$B$3:$C$6,2)/12,$Z46*12,$M46*(1+$Z$1)^($Z46*3)),"FAILURE"))))))))))</f>
        <v>0</v>
      </c>
      <c r="BG46" s="159">
        <f>IF($F46=1,0,IF(AND($H46=1,BG$1&lt;=$Y46),$V46,IF(AND($H46=1,BG$1&gt;$Y46,BG$1&lt;=$Y46+$Z46),($T46*(1+$Z$1)^$Z46)/$Z46,IF(AND($H46=1,BG$1&gt;($Y46+$Z46),BG$1&lt;=($Y46+$Z46*2)),($T46*(1+$Z$1)^($Z46*2))/$Z46,IF(AND($H46=1,BG$1&gt;($Y46+$Z46*2),BG$1&lt;=($Y46+$Z46*3)),($T46*(1+$Z$1)^($Z46*3))/$Z46,IF(AND($H46=1,BG$1&gt;($Y46+$Z46*3),BG$1&lt;=($Y46+$Z46*4)),($T46*(1+$Z$1)^($Z46*4))/$Z46,IF(AND($G46=1,BG$1&lt;=$N46),0,IF(AND($G46=1,BG$1&gt;$N46,BG$1&lt;=($Y46+$Z46)),-1*PMT(VLOOKUP($P46,'9 - Finance Strategy Parameters'!$B$3:$C$6,2)/12,$Z46*12,$M46),IF(AND($G46=1,BG$1&gt;($Y46+$Z46),BG$1&lt;=($Y46+$Z46*2)),-1*PMT(VLOOKUP($P46,'9 - Finance Strategy Parameters'!$B$3:$C$6,2)/12,$Z46*12,$M46*(1+$Z$1)^($Z46*2)),IF(AND($G46=1,BG$1&gt;($Y46+$Z46*2),BG$1&lt;=($Y46+$Z46*3)),-1*PMT(VLOOKUP($P46,'9 - Finance Strategy Parameters'!$B$3:$C$6,2)/12,$Z46*12,$M46*(1+$Z$1)^($Z46*3)),"FAILURE"))))))))))</f>
        <v>0</v>
      </c>
      <c r="BH46" s="159">
        <f>IF($F46=1,0,IF(AND($H46=1,BH$1&lt;=$Y46),$V46,IF(AND($H46=1,BH$1&gt;$Y46,BH$1&lt;=$Y46+$Z46),($T46*(1+$Z$1)^$Z46)/$Z46,IF(AND($H46=1,BH$1&gt;($Y46+$Z46),BH$1&lt;=($Y46+$Z46*2)),($T46*(1+$Z$1)^($Z46*2))/$Z46,IF(AND($H46=1,BH$1&gt;($Y46+$Z46*2),BH$1&lt;=($Y46+$Z46*3)),($T46*(1+$Z$1)^($Z46*3))/$Z46,IF(AND($H46=1,BH$1&gt;($Y46+$Z46*3),BH$1&lt;=($Y46+$Z46*4)),($T46*(1+$Z$1)^($Z46*4))/$Z46,IF(AND($G46=1,BH$1&lt;=$N46),0,IF(AND($G46=1,BH$1&gt;$N46,BH$1&lt;=($Y46+$Z46)),-1*PMT(VLOOKUP($P46,'9 - Finance Strategy Parameters'!$B$3:$C$6,2)/12,$Z46*12,$M46),IF(AND($G46=1,BH$1&gt;($Y46+$Z46),BH$1&lt;=($Y46+$Z46*2)),-1*PMT(VLOOKUP($P46,'9 - Finance Strategy Parameters'!$B$3:$C$6,2)/12,$Z46*12,$M46*(1+$Z$1)^($Z46*2)),IF(AND($G46=1,BH$1&gt;($Y46+$Z46*2),BH$1&lt;=($Y46+$Z46*3)),-1*PMT(VLOOKUP($P46,'9 - Finance Strategy Parameters'!$B$3:$C$6,2)/12,$Z46*12,$M46*(1+$Z$1)^($Z46*3)),"FAILURE"))))))))))</f>
        <v>0</v>
      </c>
      <c r="BI46" s="159">
        <f>IF($F46=1,0,IF(AND($H46=1,BI$1&lt;=$Y46),$V46,IF(AND($H46=1,BI$1&gt;$Y46,BI$1&lt;=$Y46+$Z46),($T46*(1+$Z$1)^$Z46)/$Z46,IF(AND($H46=1,BI$1&gt;($Y46+$Z46),BI$1&lt;=($Y46+$Z46*2)),($T46*(1+$Z$1)^($Z46*2))/$Z46,IF(AND($H46=1,BI$1&gt;($Y46+$Z46*2),BI$1&lt;=($Y46+$Z46*3)),($T46*(1+$Z$1)^($Z46*3))/$Z46,IF(AND($H46=1,BI$1&gt;($Y46+$Z46*3),BI$1&lt;=($Y46+$Z46*4)),($T46*(1+$Z$1)^($Z46*4))/$Z46,IF(AND($G46=1,BI$1&lt;=$N46),0,IF(AND($G46=1,BI$1&gt;$N46,BI$1&lt;=($Y46+$Z46)),-1*PMT(VLOOKUP($P46,'9 - Finance Strategy Parameters'!$B$3:$C$6,2)/12,$Z46*12,$M46),IF(AND($G46=1,BI$1&gt;($Y46+$Z46),BI$1&lt;=($Y46+$Z46*2)),-1*PMT(VLOOKUP($P46,'9 - Finance Strategy Parameters'!$B$3:$C$6,2)/12,$Z46*12,$M46*(1+$Z$1)^($Z46*2)),IF(AND($G46=1,BI$1&gt;($Y46+$Z46*2),BI$1&lt;=($Y46+$Z46*3)),-1*PMT(VLOOKUP($P46,'9 - Finance Strategy Parameters'!$B$3:$C$6,2)/12,$Z46*12,$M46*(1+$Z$1)^($Z46*3)),"FAILURE"))))))))))</f>
        <v>0</v>
      </c>
      <c r="BJ46" s="159">
        <f>IF($F46=1,0,IF(AND($H46=1,BJ$1&lt;=$Y46),$V46,IF(AND($H46=1,BJ$1&gt;$Y46,BJ$1&lt;=$Y46+$Z46),($T46*(1+$Z$1)^$Z46)/$Z46,IF(AND($H46=1,BJ$1&gt;($Y46+$Z46),BJ$1&lt;=($Y46+$Z46*2)),($T46*(1+$Z$1)^($Z46*2))/$Z46,IF(AND($H46=1,BJ$1&gt;($Y46+$Z46*2),BJ$1&lt;=($Y46+$Z46*3)),($T46*(1+$Z$1)^($Z46*3))/$Z46,IF(AND($H46=1,BJ$1&gt;($Y46+$Z46*3),BJ$1&lt;=($Y46+$Z46*4)),($T46*(1+$Z$1)^($Z46*4))/$Z46,IF(AND($G46=1,BJ$1&lt;=$N46),0,IF(AND($G46=1,BJ$1&gt;$N46,BJ$1&lt;=($Y46+$Z46)),-1*PMT(VLOOKUP($P46,'9 - Finance Strategy Parameters'!$B$3:$C$6,2)/12,$Z46*12,$M46),IF(AND($G46=1,BJ$1&gt;($Y46+$Z46),BJ$1&lt;=($Y46+$Z46*2)),-1*PMT(VLOOKUP($P46,'9 - Finance Strategy Parameters'!$B$3:$C$6,2)/12,$Z46*12,$M46*(1+$Z$1)^($Z46*2)),IF(AND($G46=1,BJ$1&gt;($Y46+$Z46*2),BJ$1&lt;=($Y46+$Z46*3)),-1*PMT(VLOOKUP($P46,'9 - Finance Strategy Parameters'!$B$3:$C$6,2)/12,$Z46*12,$M46*(1+$Z$1)^($Z46*3)),"FAILURE"))))))))))</f>
        <v>0</v>
      </c>
      <c r="BK46" s="159">
        <f>IF($F46=1,0,IF(AND($H46=1,BK$1&lt;=$Y46),$V46,IF(AND($H46=1,BK$1&gt;$Y46,BK$1&lt;=$Y46+$Z46),($T46*(1+$Z$1)^$Z46)/$Z46,IF(AND($H46=1,BK$1&gt;($Y46+$Z46),BK$1&lt;=($Y46+$Z46*2)),($T46*(1+$Z$1)^($Z46*2))/$Z46,IF(AND($H46=1,BK$1&gt;($Y46+$Z46*2),BK$1&lt;=($Y46+$Z46*3)),($T46*(1+$Z$1)^($Z46*3))/$Z46,IF(AND($H46=1,BK$1&gt;($Y46+$Z46*3),BK$1&lt;=($Y46+$Z46*4)),($T46*(1+$Z$1)^($Z46*4))/$Z46,IF(AND($G46=1,BK$1&lt;=$N46),0,IF(AND($G46=1,BK$1&gt;$N46,BK$1&lt;=($Y46+$Z46)),-1*PMT(VLOOKUP($P46,'9 - Finance Strategy Parameters'!$B$3:$C$6,2)/12,$Z46*12,$M46),IF(AND($G46=1,BK$1&gt;($Y46+$Z46),BK$1&lt;=($Y46+$Z46*2)),-1*PMT(VLOOKUP($P46,'9 - Finance Strategy Parameters'!$B$3:$C$6,2)/12,$Z46*12,$M46*(1+$Z$1)^($Z46*2)),IF(AND($G46=1,BK$1&gt;($Y46+$Z46*2),BK$1&lt;=($Y46+$Z46*3)),-1*PMT(VLOOKUP($P46,'9 - Finance Strategy Parameters'!$B$3:$C$6,2)/12,$Z46*12,$M46*(1+$Z$1)^($Z46*3)),"FAILURE"))))))))))</f>
        <v>0</v>
      </c>
      <c r="BL46" s="159">
        <f>IF($F46=1,0,IF(AND($H46=1,BL$1&lt;=$Y46),$V46,IF(AND($H46=1,BL$1&gt;$Y46,BL$1&lt;=$Y46+$Z46),($T46*(1+$Z$1)^$Z46)/$Z46,IF(AND($H46=1,BL$1&gt;($Y46+$Z46),BL$1&lt;=($Y46+$Z46*2)),($T46*(1+$Z$1)^($Z46*2))/$Z46,IF(AND($H46=1,BL$1&gt;($Y46+$Z46*2),BL$1&lt;=($Y46+$Z46*3)),($T46*(1+$Z$1)^($Z46*3))/$Z46,IF(AND($H46=1,BL$1&gt;($Y46+$Z46*3),BL$1&lt;=($Y46+$Z46*4)),($T46*(1+$Z$1)^($Z46*4))/$Z46,IF(AND($G46=1,BL$1&lt;=$N46),0,IF(AND($G46=1,BL$1&gt;$N46,BL$1&lt;=($Y46+$Z46)),-1*PMT(VLOOKUP($P46,'9 - Finance Strategy Parameters'!$B$3:$C$6,2)/12,$Z46*12,$M46),IF(AND($G46=1,BL$1&gt;($Y46+$Z46),BL$1&lt;=($Y46+$Z46*2)),-1*PMT(VLOOKUP($P46,'9 - Finance Strategy Parameters'!$B$3:$C$6,2)/12,$Z46*12,$M46*(1+$Z$1)^($Z46*2)),IF(AND($G46=1,BL$1&gt;($Y46+$Z46*2),BL$1&lt;=($Y46+$Z46*3)),-1*PMT(VLOOKUP($P46,'9 - Finance Strategy Parameters'!$B$3:$C$6,2)/12,$Z46*12,$M46*(1+$Z$1)^($Z46*3)),"FAILURE"))))))))))</f>
        <v>0</v>
      </c>
      <c r="BM46" s="159">
        <f>IF($F46=1,0,IF(AND($H46=1,BM$1&lt;=$Y46),$V46,IF(AND($H46=1,BM$1&gt;$Y46,BM$1&lt;=$Y46+$Z46),($T46*(1+$Z$1)^$Z46)/$Z46,IF(AND($H46=1,BM$1&gt;($Y46+$Z46),BM$1&lt;=($Y46+$Z46*2)),($T46*(1+$Z$1)^($Z46*2))/$Z46,IF(AND($H46=1,BM$1&gt;($Y46+$Z46*2),BM$1&lt;=($Y46+$Z46*3)),($T46*(1+$Z$1)^($Z46*3))/$Z46,IF(AND($H46=1,BM$1&gt;($Y46+$Z46*3),BM$1&lt;=($Y46+$Z46*4)),($T46*(1+$Z$1)^($Z46*4))/$Z46,IF(AND($G46=1,BM$1&lt;=$N46),0,IF(AND($G46=1,BM$1&gt;$N46,BM$1&lt;=($Y46+$Z46)),-1*PMT(VLOOKUP($P46,'9 - Finance Strategy Parameters'!$B$3:$C$6,2)/12,$Z46*12,$M46),IF(AND($G46=1,BM$1&gt;($Y46+$Z46),BM$1&lt;=($Y46+$Z46*2)),-1*PMT(VLOOKUP($P46,'9 - Finance Strategy Parameters'!$B$3:$C$6,2)/12,$Z46*12,$M46*(1+$Z$1)^($Z46*2)),IF(AND($G46=1,BM$1&gt;($Y46+$Z46*2),BM$1&lt;=($Y46+$Z46*3)),-1*PMT(VLOOKUP($P46,'9 - Finance Strategy Parameters'!$B$3:$C$6,2)/12,$Z46*12,$M46*(1+$Z$1)^($Z46*3)),"FAILURE"))))))))))</f>
        <v>0</v>
      </c>
      <c r="BN46" s="159">
        <f>IF($F46=1,0,IF(AND($H46=1,BN$1&lt;=$Y46),$V46,IF(AND($H46=1,BN$1&gt;$Y46,BN$1&lt;=$Y46+$Z46),($T46*(1+$Z$1)^$Z46)/$Z46,IF(AND($H46=1,BN$1&gt;($Y46+$Z46),BN$1&lt;=($Y46+$Z46*2)),($T46*(1+$Z$1)^($Z46*2))/$Z46,IF(AND($H46=1,BN$1&gt;($Y46+$Z46*2),BN$1&lt;=($Y46+$Z46*3)),($T46*(1+$Z$1)^($Z46*3))/$Z46,IF(AND($H46=1,BN$1&gt;($Y46+$Z46*3),BN$1&lt;=($Y46+$Z46*4)),($T46*(1+$Z$1)^($Z46*4))/$Z46,IF(AND($G46=1,BN$1&lt;=$N46),0,IF(AND($G46=1,BN$1&gt;$N46,BN$1&lt;=($Y46+$Z46)),-1*PMT(VLOOKUP($P46,'9 - Finance Strategy Parameters'!$B$3:$C$6,2)/12,$Z46*12,$M46),IF(AND($G46=1,BN$1&gt;($Y46+$Z46),BN$1&lt;=($Y46+$Z46*2)),-1*PMT(VLOOKUP($P46,'9 - Finance Strategy Parameters'!$B$3:$C$6,2)/12,$Z46*12,$M46*(1+$Z$1)^($Z46*2)),IF(AND($G46=1,BN$1&gt;($Y46+$Z46*2),BN$1&lt;=($Y46+$Z46*3)),-1*PMT(VLOOKUP($P46,'9 - Finance Strategy Parameters'!$B$3:$C$6,2)/12,$Z46*12,$M46*(1+$Z$1)^($Z46*3)),"FAILURE"))))))))))</f>
        <v>0</v>
      </c>
      <c r="BO46" s="159">
        <f>IF($F46=1,0,IF(AND($H46=1,BO$1&lt;=$Y46),$V46,IF(AND($H46=1,BO$1&gt;$Y46,BO$1&lt;=$Y46+$Z46),($T46*(1+$Z$1)^$Z46)/$Z46,IF(AND($H46=1,BO$1&gt;($Y46+$Z46),BO$1&lt;=($Y46+$Z46*2)),($T46*(1+$Z$1)^($Z46*2))/$Z46,IF(AND($H46=1,BO$1&gt;($Y46+$Z46*2),BO$1&lt;=($Y46+$Z46*3)),($T46*(1+$Z$1)^($Z46*3))/$Z46,IF(AND($H46=1,BO$1&gt;($Y46+$Z46*3),BO$1&lt;=($Y46+$Z46*4)),($T46*(1+$Z$1)^($Z46*4))/$Z46,IF(AND($G46=1,BO$1&lt;=$N46),0,IF(AND($G46=1,BO$1&gt;$N46,BO$1&lt;=($Y46+$Z46)),-1*PMT(VLOOKUP($P46,'9 - Finance Strategy Parameters'!$B$3:$C$6,2)/12,$Z46*12,$M46),IF(AND($G46=1,BO$1&gt;($Y46+$Z46),BO$1&lt;=($Y46+$Z46*2)),-1*PMT(VLOOKUP($P46,'9 - Finance Strategy Parameters'!$B$3:$C$6,2)/12,$Z46*12,$M46*(1+$Z$1)^($Z46*2)),IF(AND($G46=1,BO$1&gt;($Y46+$Z46*2),BO$1&lt;=($Y46+$Z46*3)),-1*PMT(VLOOKUP($P46,'9 - Finance Strategy Parameters'!$B$3:$C$6,2)/12,$Z46*12,$M46*(1+$Z$1)^($Z46*3)),"FAILURE"))))))))))</f>
        <v>0</v>
      </c>
      <c r="BP46" s="159">
        <f>IF($F46=1,0,IF(AND($H46=1,BP$1&lt;=$Y46),$V46,IF(AND($H46=1,BP$1&gt;$Y46,BP$1&lt;=$Y46+$Z46),($T46*(1+$Z$1)^$Z46)/$Z46,IF(AND($H46=1,BP$1&gt;($Y46+$Z46),BP$1&lt;=($Y46+$Z46*2)),($T46*(1+$Z$1)^($Z46*2))/$Z46,IF(AND($H46=1,BP$1&gt;($Y46+$Z46*2),BP$1&lt;=($Y46+$Z46*3)),($T46*(1+$Z$1)^($Z46*3))/$Z46,IF(AND($H46=1,BP$1&gt;($Y46+$Z46*3),BP$1&lt;=($Y46+$Z46*4)),($T46*(1+$Z$1)^($Z46*4))/$Z46,IF(AND($G46=1,BP$1&lt;=$N46),0,IF(AND($G46=1,BP$1&gt;$N46,BP$1&lt;=($Y46+$Z46)),-1*PMT(VLOOKUP($P46,'9 - Finance Strategy Parameters'!$B$3:$C$6,2)/12,$Z46*12,$M46),IF(AND($G46=1,BP$1&gt;($Y46+$Z46),BP$1&lt;=($Y46+$Z46*2)),-1*PMT(VLOOKUP($P46,'9 - Finance Strategy Parameters'!$B$3:$C$6,2)/12,$Z46*12,$M46*(1+$Z$1)^($Z46*2)),IF(AND($G46=1,BP$1&gt;($Y46+$Z46*2),BP$1&lt;=($Y46+$Z46*3)),-1*PMT(VLOOKUP($P46,'9 - Finance Strategy Parameters'!$B$3:$C$6,2)/12,$Z46*12,$M46*(1+$Z$1)^($Z46*3)),"FAILURE"))))))))))</f>
        <v>0</v>
      </c>
      <c r="BQ46" s="159">
        <f>IF($F46=1,0,IF(AND($H46=1,BQ$1&lt;=$Y46),$V46,IF(AND($H46=1,BQ$1&gt;$Y46,BQ$1&lt;=$Y46+$Z46),($T46*(1+$Z$1)^$Z46)/$Z46,IF(AND($H46=1,BQ$1&gt;($Y46+$Z46),BQ$1&lt;=($Y46+$Z46*2)),($T46*(1+$Z$1)^($Z46*2))/$Z46,IF(AND($H46=1,BQ$1&gt;($Y46+$Z46*2),BQ$1&lt;=($Y46+$Z46*3)),($T46*(1+$Z$1)^($Z46*3))/$Z46,IF(AND($H46=1,BQ$1&gt;($Y46+$Z46*3),BQ$1&lt;=($Y46+$Z46*4)),($T46*(1+$Z$1)^($Z46*4))/$Z46,IF(AND($G46=1,BQ$1&lt;=$N46),0,IF(AND($G46=1,BQ$1&gt;$N46,BQ$1&lt;=($Y46+$Z46)),-1*PMT(VLOOKUP($P46,'9 - Finance Strategy Parameters'!$B$3:$C$6,2)/12,$Z46*12,$M46),IF(AND($G46=1,BQ$1&gt;($Y46+$Z46),BQ$1&lt;=($Y46+$Z46*2)),-1*PMT(VLOOKUP($P46,'9 - Finance Strategy Parameters'!$B$3:$C$6,2)/12,$Z46*12,$M46*(1+$Z$1)^($Z46*2)),IF(AND($G46=1,BQ$1&gt;($Y46+$Z46*2),BQ$1&lt;=($Y46+$Z46*3)),-1*PMT(VLOOKUP($P46,'9 - Finance Strategy Parameters'!$B$3:$C$6,2)/12,$Z46*12,$M46*(1+$Z$1)^($Z46*3)),"FAILURE"))))))))))</f>
        <v>0</v>
      </c>
      <c r="BR46" s="159">
        <f>IF($F46=1,0,IF(AND($H46=1,BR$1&lt;=$Y46),$V46,IF(AND($H46=1,BR$1&gt;$Y46,BR$1&lt;=$Y46+$Z46),($T46*(1+$Z$1)^$Z46)/$Z46,IF(AND($H46=1,BR$1&gt;($Y46+$Z46),BR$1&lt;=($Y46+$Z46*2)),($T46*(1+$Z$1)^($Z46*2))/$Z46,IF(AND($H46=1,BR$1&gt;($Y46+$Z46*2),BR$1&lt;=($Y46+$Z46*3)),($T46*(1+$Z$1)^($Z46*3))/$Z46,IF(AND($H46=1,BR$1&gt;($Y46+$Z46*3),BR$1&lt;=($Y46+$Z46*4)),($T46*(1+$Z$1)^($Z46*4))/$Z46,IF(AND($G46=1,BR$1&lt;=$N46),0,IF(AND($G46=1,BR$1&gt;$N46,BR$1&lt;=($Y46+$Z46)),-1*PMT(VLOOKUP($P46,'9 - Finance Strategy Parameters'!$B$3:$C$6,2)/12,$Z46*12,$M46),IF(AND($G46=1,BR$1&gt;($Y46+$Z46),BR$1&lt;=($Y46+$Z46*2)),-1*PMT(VLOOKUP($P46,'9 - Finance Strategy Parameters'!$B$3:$C$6,2)/12,$Z46*12,$M46*(1+$Z$1)^($Z46*2)),IF(AND($G46=1,BR$1&gt;($Y46+$Z46*2),BR$1&lt;=($Y46+$Z46*3)),-1*PMT(VLOOKUP($P46,'9 - Finance Strategy Parameters'!$B$3:$C$6,2)/12,$Z46*12,$M46*(1+$Z$1)^($Z46*3)),"FAILURE"))))))))))</f>
        <v>0</v>
      </c>
      <c r="BS46" s="159">
        <f>IF($F46=1,0,IF(AND($H46=1,BS$1&lt;=$Y46),$V46,IF(AND($H46=1,BS$1&gt;$Y46,BS$1&lt;=$Y46+$Z46),($T46*(1+$Z$1)^$Z46)/$Z46,IF(AND($H46=1,BS$1&gt;($Y46+$Z46),BS$1&lt;=($Y46+$Z46*2)),($T46*(1+$Z$1)^($Z46*2))/$Z46,IF(AND($H46=1,BS$1&gt;($Y46+$Z46*2),BS$1&lt;=($Y46+$Z46*3)),($T46*(1+$Z$1)^($Z46*3))/$Z46,IF(AND($H46=1,BS$1&gt;($Y46+$Z46*3),BS$1&lt;=($Y46+$Z46*4)),($T46*(1+$Z$1)^($Z46*4))/$Z46,IF(AND($G46=1,BS$1&lt;=$N46),0,IF(AND($G46=1,BS$1&gt;$N46,BS$1&lt;=($Y46+$Z46)),-1*PMT(VLOOKUP($P46,'9 - Finance Strategy Parameters'!$B$3:$C$6,2)/12,$Z46*12,$M46),IF(AND($G46=1,BS$1&gt;($Y46+$Z46),BS$1&lt;=($Y46+$Z46*2)),-1*PMT(VLOOKUP($P46,'9 - Finance Strategy Parameters'!$B$3:$C$6,2)/12,$Z46*12,$M46*(1+$Z$1)^($Z46*2)),IF(AND($G46=1,BS$1&gt;($Y46+$Z46*2),BS$1&lt;=($Y46+$Z46*3)),-1*PMT(VLOOKUP($P46,'9 - Finance Strategy Parameters'!$B$3:$C$6,2)/12,$Z46*12,$M46*(1+$Z$1)^($Z46*3)),"FAILURE"))))))))))</f>
        <v>0</v>
      </c>
      <c r="BT46" s="159">
        <f>IF($F46=1,0,IF(AND($H46=1,BT$1&lt;=$Y46),$V46,IF(AND($H46=1,BT$1&gt;$Y46,BT$1&lt;=$Y46+$Z46),($T46*(1+$Z$1)^$Z46)/$Z46,IF(AND($H46=1,BT$1&gt;($Y46+$Z46),BT$1&lt;=($Y46+$Z46*2)),($T46*(1+$Z$1)^($Z46*2))/$Z46,IF(AND($H46=1,BT$1&gt;($Y46+$Z46*2),BT$1&lt;=($Y46+$Z46*3)),($T46*(1+$Z$1)^($Z46*3))/$Z46,IF(AND($H46=1,BT$1&gt;($Y46+$Z46*3),BT$1&lt;=($Y46+$Z46*4)),($T46*(1+$Z$1)^($Z46*4))/$Z46,IF(AND($G46=1,BT$1&lt;=$N46),0,IF(AND($G46=1,BT$1&gt;$N46,BT$1&lt;=($Y46+$Z46)),-1*PMT(VLOOKUP($P46,'9 - Finance Strategy Parameters'!$B$3:$C$6,2)/12,$Z46*12,$M46),IF(AND($G46=1,BT$1&gt;($Y46+$Z46),BT$1&lt;=($Y46+$Z46*2)),-1*PMT(VLOOKUP($P46,'9 - Finance Strategy Parameters'!$B$3:$C$6,2)/12,$Z46*12,$M46*(1+$Z$1)^($Z46*2)),IF(AND($G46=1,BT$1&gt;($Y46+$Z46*2),BT$1&lt;=($Y46+$Z46*3)),-1*PMT(VLOOKUP($P46,'9 - Finance Strategy Parameters'!$B$3:$C$6,2)/12,$Z46*12,$M46*(1+$Z$1)^($Z46*3)),"FAILURE"))))))))))</f>
        <v>0</v>
      </c>
    </row>
    <row r="47" spans="1:72" ht="30" x14ac:dyDescent="0.25">
      <c r="A47" s="10" t="s">
        <v>34</v>
      </c>
      <c r="B47" s="138">
        <f>INDEX('8-Choosing Asset Strategies'!$B$4:$B$101,MATCH('9 - Financing Strategy'!C47,'8-Choosing Asset Strategies'!$C$4:$C$101,0))</f>
        <v>1</v>
      </c>
      <c r="C47" s="28" t="s">
        <v>153</v>
      </c>
      <c r="D47" s="13" t="str">
        <f>IF(INDEX('8-Choosing Asset Strategies'!$CW$4:$CW$101,MATCH($C47,'8-Choosing Asset Strategies'!$C$4:$C$101,0))=0,"",INDEX('8-Choosing Asset Strategies'!$CW$4:$CW$101,MATCH(C47,'8-Choosing Asset Strategies'!$C$4:$C$101,0)))</f>
        <v>Good condition</v>
      </c>
      <c r="E47" s="27"/>
      <c r="F47" s="138"/>
      <c r="G47" s="138"/>
      <c r="H47" s="138">
        <v>1</v>
      </c>
      <c r="J47" s="143" t="str">
        <f>IF(F47=1,ROUND(INDEX('8-Choosing Asset Strategies'!$DL$4:$DL$101,MATCH($C47,'8-Choosing Asset Strategies'!$C$4:$C$101,0)),2),"")</f>
        <v/>
      </c>
      <c r="K47" s="12" t="str">
        <f>IF(F47=1,ROUND(INDEX('8-Choosing Asset Strategies'!$DC$4:$DC$101,MATCH($C47,'8-Choosing Asset Strategies'!$C$4:$C$101,0)),2),"")</f>
        <v/>
      </c>
      <c r="L47" s="12"/>
      <c r="M47" s="143" t="str">
        <f>IF(G47=1,ROUND(INDEX('8-Choosing Asset Strategies'!$DL$4:$DL$101,MATCH($C47,'8-Choosing Asset Strategies'!$C$4:$C$101,0)),2),"")</f>
        <v/>
      </c>
      <c r="N47" s="12" t="str">
        <f>IF(G47=1,ROUND(INDEX('8-Choosing Asset Strategies'!$DC$4:$DC$101,MATCH($C47,'8-Choosing Asset Strategies'!$C$4:$C$101,0)),2),"")</f>
        <v/>
      </c>
      <c r="O47" s="12" t="str">
        <f>IF(G47="","",INDEX('9 - Finance Strategy Parameters'!$H$3:$H$9,MATCH(B47,'9 - Finance Strategy Parameters'!$F$3:$F$9,0)))</f>
        <v/>
      </c>
      <c r="P47" s="12"/>
      <c r="Q47" s="144" t="str">
        <f>IFERROR((M47*INDEX('9 - Finance Strategy Parameters'!$C$3:$C$6,MATCH(P47,'9 - Finance Strategy Parameters'!$B$3:$B$6,0))/12*(1+INDEX('9 - Finance Strategy Parameters'!$C$3:$C$6,MATCH(P47,'9 - Finance Strategy Parameters'!$B$3:$B$6,0))/12)^(O47*12))/((1+INDEX('9 - Finance Strategy Parameters'!$C$3:$C$6,MATCH(P47,'9 - Finance Strategy Parameters'!$B$3:$B$6,0))/12)^(O47*12)-1),"")</f>
        <v/>
      </c>
      <c r="R47" s="144" t="str">
        <f t="shared" si="3"/>
        <v/>
      </c>
      <c r="S47" s="12"/>
      <c r="T47" s="143">
        <f>IF(H47=1,ROUND(INDEX('8-Choosing Asset Strategies'!$DL$4:$DL$101,MATCH($C47,'8-Choosing Asset Strategies'!$C$4:$C$101,0)),2),"")</f>
        <v>23563.22</v>
      </c>
      <c r="U47" s="145">
        <f>IF(H47=1,ROUND(INDEX('8-Choosing Asset Strategies'!$DC$4:$DC$101,MATCH($C47,'8-Choosing Asset Strategies'!$C$4:$C$101,0)),2),"")</f>
        <v>25</v>
      </c>
      <c r="V47" s="101">
        <f t="shared" si="1"/>
        <v>942.52880000000005</v>
      </c>
      <c r="W47" s="155">
        <f t="shared" si="2"/>
        <v>78.544066666666666</v>
      </c>
      <c r="Y47">
        <f>INDEX('8-Choosing Asset Strategies'!$DC$4:$DC$101,MATCH(C47,'8-Choosing Asset Strategies'!$C$4:$C$101,0))</f>
        <v>25</v>
      </c>
      <c r="Z47">
        <f>INDEX('8-Choosing Asset Strategies'!$DA$4:$DA$101,MATCH(C47,'8-Choosing Asset Strategies'!$C$4:$C$101,0))</f>
        <v>45</v>
      </c>
      <c r="AB47" s="159">
        <f>IF($F47=1,0,IF(AND($H47=1,AB$1&lt;=$Y47),$V47,IF(AND($H47=1,AB$1&gt;$Y47,AB$1&lt;=$Y47+$Z47),($T47*(1+$Z$1)^$Z47)/$Z47,IF(AND($H47=1,AB$1&gt;($Y47+$Z47),AB$1&lt;=($Y47+$Z47*2)),($T47*(1+$Z$1)^($Z47*2))/$Z47,IF(AND($H47=1,AB$1&gt;($Y47+$Z47*2),AB$1&lt;=($Y47+$Z47*3)),($T47*(1+$Z$1)^($Z47*3))/$Z47,IF(AND($H47=1,AB$1&gt;($Y47+$Z47*3),AB$1&lt;=($Y47+$Z47*4)),($T47*(1+$Z$1)^($Z47*4))/$Z47,IF(AND($G47=1,AB$1&lt;=$N47),0,IF(AND($G47=1,AB$1&gt;$N47,AB$1&lt;=($Y47+$Z47)),-1*PMT(VLOOKUP($P47,'9 - Finance Strategy Parameters'!$B$3:$C$6,2)/12,$Z47*12,$M47),IF(AND($G47=1,AB$1&gt;($Y47+$Z47),AB$1&lt;=($Y47+$Z47*2)),-1*PMT(VLOOKUP($P47,'9 - Finance Strategy Parameters'!$B$3:$C$6,2)/12,$Z47*12,$M47*(1+$Z$1)^($Z47*2)),IF(AND($G47=1,AB$1&gt;($Y47+$Z47*2),AB$1&lt;=($Y47+$Z47*3)),-1*PMT(VLOOKUP($P47,'9 - Finance Strategy Parameters'!$B$3:$C$6,2)/12,$Z47*12,$M47*(1+$Z$1)^($Z47*3)),"FAILURE"))))))))))</f>
        <v>942.52880000000005</v>
      </c>
      <c r="AC47" s="159">
        <f>IF($F47=1,0,IF(AND($H47=1,AC$1&lt;=$Y47),$V47,IF(AND($H47=1,AC$1&gt;$Y47,AC$1&lt;=$Y47+$Z47),($T47*(1+$Z$1)^$Z47)/$Z47,IF(AND($H47=1,AC$1&gt;($Y47+$Z47),AC$1&lt;=($Y47+$Z47*2)),($T47*(1+$Z$1)^($Z47*2))/$Z47,IF(AND($H47=1,AC$1&gt;($Y47+$Z47*2),AC$1&lt;=($Y47+$Z47*3)),($T47*(1+$Z$1)^($Z47*3))/$Z47,IF(AND($H47=1,AC$1&gt;($Y47+$Z47*3),AC$1&lt;=($Y47+$Z47*4)),($T47*(1+$Z$1)^($Z47*4))/$Z47,IF(AND($G47=1,AC$1&lt;=$N47),0,IF(AND($G47=1,AC$1&gt;$N47,AC$1&lt;=($Y47+$Z47)),-1*PMT(VLOOKUP($P47,'9 - Finance Strategy Parameters'!$B$3:$C$6,2)/12,$Z47*12,$M47),IF(AND($G47=1,AC$1&gt;($Y47+$Z47),AC$1&lt;=($Y47+$Z47*2)),-1*PMT(VLOOKUP($P47,'9 - Finance Strategy Parameters'!$B$3:$C$6,2)/12,$Z47*12,$M47*(1+$Z$1)^($Z47*2)),IF(AND($G47=1,AC$1&gt;($Y47+$Z47*2),AC$1&lt;=($Y47+$Z47*3)),-1*PMT(VLOOKUP($P47,'9 - Finance Strategy Parameters'!$B$3:$C$6,2)/12,$Z47*12,$M47*(1+$Z$1)^($Z47*3)),"FAILURE"))))))))))</f>
        <v>942.52880000000005</v>
      </c>
      <c r="AD47" s="159">
        <f>IF($F47=1,0,IF(AND($H47=1,AD$1&lt;=$Y47),$V47,IF(AND($H47=1,AD$1&gt;$Y47,AD$1&lt;=$Y47+$Z47),($T47*(1+$Z$1)^$Z47)/$Z47,IF(AND($H47=1,AD$1&gt;($Y47+$Z47),AD$1&lt;=($Y47+$Z47*2)),($T47*(1+$Z$1)^($Z47*2))/$Z47,IF(AND($H47=1,AD$1&gt;($Y47+$Z47*2),AD$1&lt;=($Y47+$Z47*3)),($T47*(1+$Z$1)^($Z47*3))/$Z47,IF(AND($H47=1,AD$1&gt;($Y47+$Z47*3),AD$1&lt;=($Y47+$Z47*4)),($T47*(1+$Z$1)^($Z47*4))/$Z47,IF(AND($G47=1,AD$1&lt;=$N47),0,IF(AND($G47=1,AD$1&gt;$N47,AD$1&lt;=($Y47+$Z47)),-1*PMT(VLOOKUP($P47,'9 - Finance Strategy Parameters'!$B$3:$C$6,2)/12,$Z47*12,$M47),IF(AND($G47=1,AD$1&gt;($Y47+$Z47),AD$1&lt;=($Y47+$Z47*2)),-1*PMT(VLOOKUP($P47,'9 - Finance Strategy Parameters'!$B$3:$C$6,2)/12,$Z47*12,$M47*(1+$Z$1)^($Z47*2)),IF(AND($G47=1,AD$1&gt;($Y47+$Z47*2),AD$1&lt;=($Y47+$Z47*3)),-1*PMT(VLOOKUP($P47,'9 - Finance Strategy Parameters'!$B$3:$C$6,2)/12,$Z47*12,$M47*(1+$Z$1)^($Z47*3)),"FAILURE"))))))))))</f>
        <v>942.52880000000005</v>
      </c>
      <c r="AE47" s="159">
        <f>IF($F47=1,0,IF(AND($H47=1,AE$1&lt;=$Y47),$V47,IF(AND($H47=1,AE$1&gt;$Y47,AE$1&lt;=$Y47+$Z47),($T47*(1+$Z$1)^$Z47)/$Z47,IF(AND($H47=1,AE$1&gt;($Y47+$Z47),AE$1&lt;=($Y47+$Z47*2)),($T47*(1+$Z$1)^($Z47*2))/$Z47,IF(AND($H47=1,AE$1&gt;($Y47+$Z47*2),AE$1&lt;=($Y47+$Z47*3)),($T47*(1+$Z$1)^($Z47*3))/$Z47,IF(AND($H47=1,AE$1&gt;($Y47+$Z47*3),AE$1&lt;=($Y47+$Z47*4)),($T47*(1+$Z$1)^($Z47*4))/$Z47,IF(AND($G47=1,AE$1&lt;=$N47),0,IF(AND($G47=1,AE$1&gt;$N47,AE$1&lt;=($Y47+$Z47)),-1*PMT(VLOOKUP($P47,'9 - Finance Strategy Parameters'!$B$3:$C$6,2)/12,$Z47*12,$M47),IF(AND($G47=1,AE$1&gt;($Y47+$Z47),AE$1&lt;=($Y47+$Z47*2)),-1*PMT(VLOOKUP($P47,'9 - Finance Strategy Parameters'!$B$3:$C$6,2)/12,$Z47*12,$M47*(1+$Z$1)^($Z47*2)),IF(AND($G47=1,AE$1&gt;($Y47+$Z47*2),AE$1&lt;=($Y47+$Z47*3)),-1*PMT(VLOOKUP($P47,'9 - Finance Strategy Parameters'!$B$3:$C$6,2)/12,$Z47*12,$M47*(1+$Z$1)^($Z47*3)),"FAILURE"))))))))))</f>
        <v>942.52880000000005</v>
      </c>
      <c r="AF47" s="159">
        <f>IF($F47=1,0,IF(AND($H47=1,AF$1&lt;=$Y47),$V47,IF(AND($H47=1,AF$1&gt;$Y47,AF$1&lt;=$Y47+$Z47),($T47*(1+$Z$1)^$Z47)/$Z47,IF(AND($H47=1,AF$1&gt;($Y47+$Z47),AF$1&lt;=($Y47+$Z47*2)),($T47*(1+$Z$1)^($Z47*2))/$Z47,IF(AND($H47=1,AF$1&gt;($Y47+$Z47*2),AF$1&lt;=($Y47+$Z47*3)),($T47*(1+$Z$1)^($Z47*3))/$Z47,IF(AND($H47=1,AF$1&gt;($Y47+$Z47*3),AF$1&lt;=($Y47+$Z47*4)),($T47*(1+$Z$1)^($Z47*4))/$Z47,IF(AND($G47=1,AF$1&lt;=$N47),0,IF(AND($G47=1,AF$1&gt;$N47,AF$1&lt;=($Y47+$Z47)),-1*PMT(VLOOKUP($P47,'9 - Finance Strategy Parameters'!$B$3:$C$6,2)/12,$Z47*12,$M47),IF(AND($G47=1,AF$1&gt;($Y47+$Z47),AF$1&lt;=($Y47+$Z47*2)),-1*PMT(VLOOKUP($P47,'9 - Finance Strategy Parameters'!$B$3:$C$6,2)/12,$Z47*12,$M47*(1+$Z$1)^($Z47*2)),IF(AND($G47=1,AF$1&gt;($Y47+$Z47*2),AF$1&lt;=($Y47+$Z47*3)),-1*PMT(VLOOKUP($P47,'9 - Finance Strategy Parameters'!$B$3:$C$6,2)/12,$Z47*12,$M47*(1+$Z$1)^($Z47*3)),"FAILURE"))))))))))</f>
        <v>942.52880000000005</v>
      </c>
      <c r="AG47" s="159">
        <f>IF($F47=1,0,IF(AND($H47=1,AG$1&lt;=$Y47),$V47,IF(AND($H47=1,AG$1&gt;$Y47,AG$1&lt;=$Y47+$Z47),($T47*(1+$Z$1)^$Z47)/$Z47,IF(AND($H47=1,AG$1&gt;($Y47+$Z47),AG$1&lt;=($Y47+$Z47*2)),($T47*(1+$Z$1)^($Z47*2))/$Z47,IF(AND($H47=1,AG$1&gt;($Y47+$Z47*2),AG$1&lt;=($Y47+$Z47*3)),($T47*(1+$Z$1)^($Z47*3))/$Z47,IF(AND($H47=1,AG$1&gt;($Y47+$Z47*3),AG$1&lt;=($Y47+$Z47*4)),($T47*(1+$Z$1)^($Z47*4))/$Z47,IF(AND($G47=1,AG$1&lt;=$N47),0,IF(AND($G47=1,AG$1&gt;$N47,AG$1&lt;=($Y47+$Z47)),-1*PMT(VLOOKUP($P47,'9 - Finance Strategy Parameters'!$B$3:$C$6,2)/12,$Z47*12,$M47),IF(AND($G47=1,AG$1&gt;($Y47+$Z47),AG$1&lt;=($Y47+$Z47*2)),-1*PMT(VLOOKUP($P47,'9 - Finance Strategy Parameters'!$B$3:$C$6,2)/12,$Z47*12,$M47*(1+$Z$1)^($Z47*2)),IF(AND($G47=1,AG$1&gt;($Y47+$Z47*2),AG$1&lt;=($Y47+$Z47*3)),-1*PMT(VLOOKUP($P47,'9 - Finance Strategy Parameters'!$B$3:$C$6,2)/12,$Z47*12,$M47*(1+$Z$1)^($Z47*3)),"FAILURE"))))))))))</f>
        <v>942.52880000000005</v>
      </c>
      <c r="AH47" s="159">
        <f>IF($F47=1,0,IF(AND($H47=1,AH$1&lt;=$Y47),$V47,IF(AND($H47=1,AH$1&gt;$Y47,AH$1&lt;=$Y47+$Z47),($T47*(1+$Z$1)^$Z47)/$Z47,IF(AND($H47=1,AH$1&gt;($Y47+$Z47),AH$1&lt;=($Y47+$Z47*2)),($T47*(1+$Z$1)^($Z47*2))/$Z47,IF(AND($H47=1,AH$1&gt;($Y47+$Z47*2),AH$1&lt;=($Y47+$Z47*3)),($T47*(1+$Z$1)^($Z47*3))/$Z47,IF(AND($H47=1,AH$1&gt;($Y47+$Z47*3),AH$1&lt;=($Y47+$Z47*4)),($T47*(1+$Z$1)^($Z47*4))/$Z47,IF(AND($G47=1,AH$1&lt;=$N47),0,IF(AND($G47=1,AH$1&gt;$N47,AH$1&lt;=($Y47+$Z47)),-1*PMT(VLOOKUP($P47,'9 - Finance Strategy Parameters'!$B$3:$C$6,2)/12,$Z47*12,$M47),IF(AND($G47=1,AH$1&gt;($Y47+$Z47),AH$1&lt;=($Y47+$Z47*2)),-1*PMT(VLOOKUP($P47,'9 - Finance Strategy Parameters'!$B$3:$C$6,2)/12,$Z47*12,$M47*(1+$Z$1)^($Z47*2)),IF(AND($G47=1,AH$1&gt;($Y47+$Z47*2),AH$1&lt;=($Y47+$Z47*3)),-1*PMT(VLOOKUP($P47,'9 - Finance Strategy Parameters'!$B$3:$C$6,2)/12,$Z47*12,$M47*(1+$Z$1)^($Z47*3)),"FAILURE"))))))))))</f>
        <v>942.52880000000005</v>
      </c>
      <c r="AI47" s="159">
        <f>IF($F47=1,0,IF(AND($H47=1,AI$1&lt;=$Y47),$V47,IF(AND($H47=1,AI$1&gt;$Y47,AI$1&lt;=$Y47+$Z47),($T47*(1+$Z$1)^$Z47)/$Z47,IF(AND($H47=1,AI$1&gt;($Y47+$Z47),AI$1&lt;=($Y47+$Z47*2)),($T47*(1+$Z$1)^($Z47*2))/$Z47,IF(AND($H47=1,AI$1&gt;($Y47+$Z47*2),AI$1&lt;=($Y47+$Z47*3)),($T47*(1+$Z$1)^($Z47*3))/$Z47,IF(AND($H47=1,AI$1&gt;($Y47+$Z47*3),AI$1&lt;=($Y47+$Z47*4)),($T47*(1+$Z$1)^($Z47*4))/$Z47,IF(AND($G47=1,AI$1&lt;=$N47),0,IF(AND($G47=1,AI$1&gt;$N47,AI$1&lt;=($Y47+$Z47)),-1*PMT(VLOOKUP($P47,'9 - Finance Strategy Parameters'!$B$3:$C$6,2)/12,$Z47*12,$M47),IF(AND($G47=1,AI$1&gt;($Y47+$Z47),AI$1&lt;=($Y47+$Z47*2)),-1*PMT(VLOOKUP($P47,'9 - Finance Strategy Parameters'!$B$3:$C$6,2)/12,$Z47*12,$M47*(1+$Z$1)^($Z47*2)),IF(AND($G47=1,AI$1&gt;($Y47+$Z47*2),AI$1&lt;=($Y47+$Z47*3)),-1*PMT(VLOOKUP($P47,'9 - Finance Strategy Parameters'!$B$3:$C$6,2)/12,$Z47*12,$M47*(1+$Z$1)^($Z47*3)),"FAILURE"))))))))))</f>
        <v>942.52880000000005</v>
      </c>
      <c r="AJ47" s="159">
        <f>IF($F47=1,0,IF(AND($H47=1,AJ$1&lt;=$Y47),$V47,IF(AND($H47=1,AJ$1&gt;$Y47,AJ$1&lt;=$Y47+$Z47),($T47*(1+$Z$1)^$Z47)/$Z47,IF(AND($H47=1,AJ$1&gt;($Y47+$Z47),AJ$1&lt;=($Y47+$Z47*2)),($T47*(1+$Z$1)^($Z47*2))/$Z47,IF(AND($H47=1,AJ$1&gt;($Y47+$Z47*2),AJ$1&lt;=($Y47+$Z47*3)),($T47*(1+$Z$1)^($Z47*3))/$Z47,IF(AND($H47=1,AJ$1&gt;($Y47+$Z47*3),AJ$1&lt;=($Y47+$Z47*4)),($T47*(1+$Z$1)^($Z47*4))/$Z47,IF(AND($G47=1,AJ$1&lt;=$N47),0,IF(AND($G47=1,AJ$1&gt;$N47,AJ$1&lt;=($Y47+$Z47)),-1*PMT(VLOOKUP($P47,'9 - Finance Strategy Parameters'!$B$3:$C$6,2)/12,$Z47*12,$M47),IF(AND($G47=1,AJ$1&gt;($Y47+$Z47),AJ$1&lt;=($Y47+$Z47*2)),-1*PMT(VLOOKUP($P47,'9 - Finance Strategy Parameters'!$B$3:$C$6,2)/12,$Z47*12,$M47*(1+$Z$1)^($Z47*2)),IF(AND($G47=1,AJ$1&gt;($Y47+$Z47*2),AJ$1&lt;=($Y47+$Z47*3)),-1*PMT(VLOOKUP($P47,'9 - Finance Strategy Parameters'!$B$3:$C$6,2)/12,$Z47*12,$M47*(1+$Z$1)^($Z47*3)),"FAILURE"))))))))))</f>
        <v>942.52880000000005</v>
      </c>
      <c r="AK47" s="159">
        <f>IF($F47=1,0,IF(AND($H47=1,AK$1&lt;=$Y47),$V47,IF(AND($H47=1,AK$1&gt;$Y47,AK$1&lt;=$Y47+$Z47),($T47*(1+$Z$1)^$Z47)/$Z47,IF(AND($H47=1,AK$1&gt;($Y47+$Z47),AK$1&lt;=($Y47+$Z47*2)),($T47*(1+$Z$1)^($Z47*2))/$Z47,IF(AND($H47=1,AK$1&gt;($Y47+$Z47*2),AK$1&lt;=($Y47+$Z47*3)),($T47*(1+$Z$1)^($Z47*3))/$Z47,IF(AND($H47=1,AK$1&gt;($Y47+$Z47*3),AK$1&lt;=($Y47+$Z47*4)),($T47*(1+$Z$1)^($Z47*4))/$Z47,IF(AND($G47=1,AK$1&lt;=$N47),0,IF(AND($G47=1,AK$1&gt;$N47,AK$1&lt;=($Y47+$Z47)),-1*PMT(VLOOKUP($P47,'9 - Finance Strategy Parameters'!$B$3:$C$6,2)/12,$Z47*12,$M47),IF(AND($G47=1,AK$1&gt;($Y47+$Z47),AK$1&lt;=($Y47+$Z47*2)),-1*PMT(VLOOKUP($P47,'9 - Finance Strategy Parameters'!$B$3:$C$6,2)/12,$Z47*12,$M47*(1+$Z$1)^($Z47*2)),IF(AND($G47=1,AK$1&gt;($Y47+$Z47*2),AK$1&lt;=($Y47+$Z47*3)),-1*PMT(VLOOKUP($P47,'9 - Finance Strategy Parameters'!$B$3:$C$6,2)/12,$Z47*12,$M47*(1+$Z$1)^($Z47*3)),"FAILURE"))))))))))</f>
        <v>942.52880000000005</v>
      </c>
      <c r="AL47" s="159">
        <f>IF($F47=1,0,IF(AND($H47=1,AL$1&lt;=$Y47),$V47,IF(AND($H47=1,AL$1&gt;$Y47,AL$1&lt;=$Y47+$Z47),($T47*(1+$Z$1)^$Z47)/$Z47,IF(AND($H47=1,AL$1&gt;($Y47+$Z47),AL$1&lt;=($Y47+$Z47*2)),($T47*(1+$Z$1)^($Z47*2))/$Z47,IF(AND($H47=1,AL$1&gt;($Y47+$Z47*2),AL$1&lt;=($Y47+$Z47*3)),($T47*(1+$Z$1)^($Z47*3))/$Z47,IF(AND($H47=1,AL$1&gt;($Y47+$Z47*3),AL$1&lt;=($Y47+$Z47*4)),($T47*(1+$Z$1)^($Z47*4))/$Z47,IF(AND($G47=1,AL$1&lt;=$N47),0,IF(AND($G47=1,AL$1&gt;$N47,AL$1&lt;=($Y47+$Z47)),-1*PMT(VLOOKUP($P47,'9 - Finance Strategy Parameters'!$B$3:$C$6,2)/12,$Z47*12,$M47),IF(AND($G47=1,AL$1&gt;($Y47+$Z47),AL$1&lt;=($Y47+$Z47*2)),-1*PMT(VLOOKUP($P47,'9 - Finance Strategy Parameters'!$B$3:$C$6,2)/12,$Z47*12,$M47*(1+$Z$1)^($Z47*2)),IF(AND($G47=1,AL$1&gt;($Y47+$Z47*2),AL$1&lt;=($Y47+$Z47*3)),-1*PMT(VLOOKUP($P47,'9 - Finance Strategy Parameters'!$B$3:$C$6,2)/12,$Z47*12,$M47*(1+$Z$1)^($Z47*3)),"FAILURE"))))))))))</f>
        <v>942.52880000000005</v>
      </c>
      <c r="AM47" s="159">
        <f>IF($F47=1,0,IF(AND($H47=1,AM$1&lt;=$Y47),$V47,IF(AND($H47=1,AM$1&gt;$Y47,AM$1&lt;=$Y47+$Z47),($T47*(1+$Z$1)^$Z47)/$Z47,IF(AND($H47=1,AM$1&gt;($Y47+$Z47),AM$1&lt;=($Y47+$Z47*2)),($T47*(1+$Z$1)^($Z47*2))/$Z47,IF(AND($H47=1,AM$1&gt;($Y47+$Z47*2),AM$1&lt;=($Y47+$Z47*3)),($T47*(1+$Z$1)^($Z47*3))/$Z47,IF(AND($H47=1,AM$1&gt;($Y47+$Z47*3),AM$1&lt;=($Y47+$Z47*4)),($T47*(1+$Z$1)^($Z47*4))/$Z47,IF(AND($G47=1,AM$1&lt;=$N47),0,IF(AND($G47=1,AM$1&gt;$N47,AM$1&lt;=($Y47+$Z47)),-1*PMT(VLOOKUP($P47,'9 - Finance Strategy Parameters'!$B$3:$C$6,2)/12,$Z47*12,$M47),IF(AND($G47=1,AM$1&gt;($Y47+$Z47),AM$1&lt;=($Y47+$Z47*2)),-1*PMT(VLOOKUP($P47,'9 - Finance Strategy Parameters'!$B$3:$C$6,2)/12,$Z47*12,$M47*(1+$Z$1)^($Z47*2)),IF(AND($G47=1,AM$1&gt;($Y47+$Z47*2),AM$1&lt;=($Y47+$Z47*3)),-1*PMT(VLOOKUP($P47,'9 - Finance Strategy Parameters'!$B$3:$C$6,2)/12,$Z47*12,$M47*(1+$Z$1)^($Z47*3)),"FAILURE"))))))))))</f>
        <v>942.52880000000005</v>
      </c>
      <c r="AN47" s="159">
        <f>IF($F47=1,0,IF(AND($H47=1,AN$1&lt;=$Y47),$V47,IF(AND($H47=1,AN$1&gt;$Y47,AN$1&lt;=$Y47+$Z47),($T47*(1+$Z$1)^$Z47)/$Z47,IF(AND($H47=1,AN$1&gt;($Y47+$Z47),AN$1&lt;=($Y47+$Z47*2)),($T47*(1+$Z$1)^($Z47*2))/$Z47,IF(AND($H47=1,AN$1&gt;($Y47+$Z47*2),AN$1&lt;=($Y47+$Z47*3)),($T47*(1+$Z$1)^($Z47*3))/$Z47,IF(AND($H47=1,AN$1&gt;($Y47+$Z47*3),AN$1&lt;=($Y47+$Z47*4)),($T47*(1+$Z$1)^($Z47*4))/$Z47,IF(AND($G47=1,AN$1&lt;=$N47),0,IF(AND($G47=1,AN$1&gt;$N47,AN$1&lt;=($Y47+$Z47)),-1*PMT(VLOOKUP($P47,'9 - Finance Strategy Parameters'!$B$3:$C$6,2)/12,$Z47*12,$M47),IF(AND($G47=1,AN$1&gt;($Y47+$Z47),AN$1&lt;=($Y47+$Z47*2)),-1*PMT(VLOOKUP($P47,'9 - Finance Strategy Parameters'!$B$3:$C$6,2)/12,$Z47*12,$M47*(1+$Z$1)^($Z47*2)),IF(AND($G47=1,AN$1&gt;($Y47+$Z47*2),AN$1&lt;=($Y47+$Z47*3)),-1*PMT(VLOOKUP($P47,'9 - Finance Strategy Parameters'!$B$3:$C$6,2)/12,$Z47*12,$M47*(1+$Z$1)^($Z47*3)),"FAILURE"))))))))))</f>
        <v>942.52880000000005</v>
      </c>
      <c r="AO47" s="159">
        <f>IF($F47=1,0,IF(AND($H47=1,AO$1&lt;=$Y47),$V47,IF(AND($H47=1,AO$1&gt;$Y47,AO$1&lt;=$Y47+$Z47),($T47*(1+$Z$1)^$Z47)/$Z47,IF(AND($H47=1,AO$1&gt;($Y47+$Z47),AO$1&lt;=($Y47+$Z47*2)),($T47*(1+$Z$1)^($Z47*2))/$Z47,IF(AND($H47=1,AO$1&gt;($Y47+$Z47*2),AO$1&lt;=($Y47+$Z47*3)),($T47*(1+$Z$1)^($Z47*3))/$Z47,IF(AND($H47=1,AO$1&gt;($Y47+$Z47*3),AO$1&lt;=($Y47+$Z47*4)),($T47*(1+$Z$1)^($Z47*4))/$Z47,IF(AND($G47=1,AO$1&lt;=$N47),0,IF(AND($G47=1,AO$1&gt;$N47,AO$1&lt;=($Y47+$Z47)),-1*PMT(VLOOKUP($P47,'9 - Finance Strategy Parameters'!$B$3:$C$6,2)/12,$Z47*12,$M47),IF(AND($G47=1,AO$1&gt;($Y47+$Z47),AO$1&lt;=($Y47+$Z47*2)),-1*PMT(VLOOKUP($P47,'9 - Finance Strategy Parameters'!$B$3:$C$6,2)/12,$Z47*12,$M47*(1+$Z$1)^($Z47*2)),IF(AND($G47=1,AO$1&gt;($Y47+$Z47*2),AO$1&lt;=($Y47+$Z47*3)),-1*PMT(VLOOKUP($P47,'9 - Finance Strategy Parameters'!$B$3:$C$6,2)/12,$Z47*12,$M47*(1+$Z$1)^($Z47*3)),"FAILURE"))))))))))</f>
        <v>942.52880000000005</v>
      </c>
      <c r="AP47" s="159">
        <f>IF($F47=1,0,IF(AND($H47=1,AP$1&lt;=$Y47),$V47,IF(AND($H47=1,AP$1&gt;$Y47,AP$1&lt;=$Y47+$Z47),($T47*(1+$Z$1)^$Z47)/$Z47,IF(AND($H47=1,AP$1&gt;($Y47+$Z47),AP$1&lt;=($Y47+$Z47*2)),($T47*(1+$Z$1)^($Z47*2))/$Z47,IF(AND($H47=1,AP$1&gt;($Y47+$Z47*2),AP$1&lt;=($Y47+$Z47*3)),($T47*(1+$Z$1)^($Z47*3))/$Z47,IF(AND($H47=1,AP$1&gt;($Y47+$Z47*3),AP$1&lt;=($Y47+$Z47*4)),($T47*(1+$Z$1)^($Z47*4))/$Z47,IF(AND($G47=1,AP$1&lt;=$N47),0,IF(AND($G47=1,AP$1&gt;$N47,AP$1&lt;=($Y47+$Z47)),-1*PMT(VLOOKUP($P47,'9 - Finance Strategy Parameters'!$B$3:$C$6,2)/12,$Z47*12,$M47),IF(AND($G47=1,AP$1&gt;($Y47+$Z47),AP$1&lt;=($Y47+$Z47*2)),-1*PMT(VLOOKUP($P47,'9 - Finance Strategy Parameters'!$B$3:$C$6,2)/12,$Z47*12,$M47*(1+$Z$1)^($Z47*2)),IF(AND($G47=1,AP$1&gt;($Y47+$Z47*2),AP$1&lt;=($Y47+$Z47*3)),-1*PMT(VLOOKUP($P47,'9 - Finance Strategy Parameters'!$B$3:$C$6,2)/12,$Z47*12,$M47*(1+$Z$1)^($Z47*3)),"FAILURE"))))))))))</f>
        <v>942.52880000000005</v>
      </c>
      <c r="AQ47" s="159">
        <f>IF($F47=1,0,IF(AND($H47=1,AQ$1&lt;=$Y47),$V47,IF(AND($H47=1,AQ$1&gt;$Y47,AQ$1&lt;=$Y47+$Z47),($T47*(1+$Z$1)^$Z47)/$Z47,IF(AND($H47=1,AQ$1&gt;($Y47+$Z47),AQ$1&lt;=($Y47+$Z47*2)),($T47*(1+$Z$1)^($Z47*2))/$Z47,IF(AND($H47=1,AQ$1&gt;($Y47+$Z47*2),AQ$1&lt;=($Y47+$Z47*3)),($T47*(1+$Z$1)^($Z47*3))/$Z47,IF(AND($H47=1,AQ$1&gt;($Y47+$Z47*3),AQ$1&lt;=($Y47+$Z47*4)),($T47*(1+$Z$1)^($Z47*4))/$Z47,IF(AND($G47=1,AQ$1&lt;=$N47),0,IF(AND($G47=1,AQ$1&gt;$N47,AQ$1&lt;=($Y47+$Z47)),-1*PMT(VLOOKUP($P47,'9 - Finance Strategy Parameters'!$B$3:$C$6,2)/12,$Z47*12,$M47),IF(AND($G47=1,AQ$1&gt;($Y47+$Z47),AQ$1&lt;=($Y47+$Z47*2)),-1*PMT(VLOOKUP($P47,'9 - Finance Strategy Parameters'!$B$3:$C$6,2)/12,$Z47*12,$M47*(1+$Z$1)^($Z47*2)),IF(AND($G47=1,AQ$1&gt;($Y47+$Z47*2),AQ$1&lt;=($Y47+$Z47*3)),-1*PMT(VLOOKUP($P47,'9 - Finance Strategy Parameters'!$B$3:$C$6,2)/12,$Z47*12,$M47*(1+$Z$1)^($Z47*3)),"FAILURE"))))))))))</f>
        <v>942.52880000000005</v>
      </c>
      <c r="AR47" s="159">
        <f>IF($F47=1,0,IF(AND($H47=1,AR$1&lt;=$Y47),$V47,IF(AND($H47=1,AR$1&gt;$Y47,AR$1&lt;=$Y47+$Z47),($T47*(1+$Z$1)^$Z47)/$Z47,IF(AND($H47=1,AR$1&gt;($Y47+$Z47),AR$1&lt;=($Y47+$Z47*2)),($T47*(1+$Z$1)^($Z47*2))/$Z47,IF(AND($H47=1,AR$1&gt;($Y47+$Z47*2),AR$1&lt;=($Y47+$Z47*3)),($T47*(1+$Z$1)^($Z47*3))/$Z47,IF(AND($H47=1,AR$1&gt;($Y47+$Z47*3),AR$1&lt;=($Y47+$Z47*4)),($T47*(1+$Z$1)^($Z47*4))/$Z47,IF(AND($G47=1,AR$1&lt;=$N47),0,IF(AND($G47=1,AR$1&gt;$N47,AR$1&lt;=($Y47+$Z47)),-1*PMT(VLOOKUP($P47,'9 - Finance Strategy Parameters'!$B$3:$C$6,2)/12,$Z47*12,$M47),IF(AND($G47=1,AR$1&gt;($Y47+$Z47),AR$1&lt;=($Y47+$Z47*2)),-1*PMT(VLOOKUP($P47,'9 - Finance Strategy Parameters'!$B$3:$C$6,2)/12,$Z47*12,$M47*(1+$Z$1)^($Z47*2)),IF(AND($G47=1,AR$1&gt;($Y47+$Z47*2),AR$1&lt;=($Y47+$Z47*3)),-1*PMT(VLOOKUP($P47,'9 - Finance Strategy Parameters'!$B$3:$C$6,2)/12,$Z47*12,$M47*(1+$Z$1)^($Z47*3)),"FAILURE"))))))))))</f>
        <v>942.52880000000005</v>
      </c>
      <c r="AS47" s="159">
        <f>IF($F47=1,0,IF(AND($H47=1,AS$1&lt;=$Y47),$V47,IF(AND($H47=1,AS$1&gt;$Y47,AS$1&lt;=$Y47+$Z47),($T47*(1+$Z$1)^$Z47)/$Z47,IF(AND($H47=1,AS$1&gt;($Y47+$Z47),AS$1&lt;=($Y47+$Z47*2)),($T47*(1+$Z$1)^($Z47*2))/$Z47,IF(AND($H47=1,AS$1&gt;($Y47+$Z47*2),AS$1&lt;=($Y47+$Z47*3)),($T47*(1+$Z$1)^($Z47*3))/$Z47,IF(AND($H47=1,AS$1&gt;($Y47+$Z47*3),AS$1&lt;=($Y47+$Z47*4)),($T47*(1+$Z$1)^($Z47*4))/$Z47,IF(AND($G47=1,AS$1&lt;=$N47),0,IF(AND($G47=1,AS$1&gt;$N47,AS$1&lt;=($Y47+$Z47)),-1*PMT(VLOOKUP($P47,'9 - Finance Strategy Parameters'!$B$3:$C$6,2)/12,$Z47*12,$M47),IF(AND($G47=1,AS$1&gt;($Y47+$Z47),AS$1&lt;=($Y47+$Z47*2)),-1*PMT(VLOOKUP($P47,'9 - Finance Strategy Parameters'!$B$3:$C$6,2)/12,$Z47*12,$M47*(1+$Z$1)^($Z47*2)),IF(AND($G47=1,AS$1&gt;($Y47+$Z47*2),AS$1&lt;=($Y47+$Z47*3)),-1*PMT(VLOOKUP($P47,'9 - Finance Strategy Parameters'!$B$3:$C$6,2)/12,$Z47*12,$M47*(1+$Z$1)^($Z47*3)),"FAILURE"))))))))))</f>
        <v>942.52880000000005</v>
      </c>
      <c r="AT47" s="159">
        <f>IF($F47=1,0,IF(AND($H47=1,AT$1&lt;=$Y47),$V47,IF(AND($H47=1,AT$1&gt;$Y47,AT$1&lt;=$Y47+$Z47),($T47*(1+$Z$1)^$Z47)/$Z47,IF(AND($H47=1,AT$1&gt;($Y47+$Z47),AT$1&lt;=($Y47+$Z47*2)),($T47*(1+$Z$1)^($Z47*2))/$Z47,IF(AND($H47=1,AT$1&gt;($Y47+$Z47*2),AT$1&lt;=($Y47+$Z47*3)),($T47*(1+$Z$1)^($Z47*3))/$Z47,IF(AND($H47=1,AT$1&gt;($Y47+$Z47*3),AT$1&lt;=($Y47+$Z47*4)),($T47*(1+$Z$1)^($Z47*4))/$Z47,IF(AND($G47=1,AT$1&lt;=$N47),0,IF(AND($G47=1,AT$1&gt;$N47,AT$1&lt;=($Y47+$Z47)),-1*PMT(VLOOKUP($P47,'9 - Finance Strategy Parameters'!$B$3:$C$6,2)/12,$Z47*12,$M47),IF(AND($G47=1,AT$1&gt;($Y47+$Z47),AT$1&lt;=($Y47+$Z47*2)),-1*PMT(VLOOKUP($P47,'9 - Finance Strategy Parameters'!$B$3:$C$6,2)/12,$Z47*12,$M47*(1+$Z$1)^($Z47*2)),IF(AND($G47=1,AT$1&gt;($Y47+$Z47*2),AT$1&lt;=($Y47+$Z47*3)),-1*PMT(VLOOKUP($P47,'9 - Finance Strategy Parameters'!$B$3:$C$6,2)/12,$Z47*12,$M47*(1+$Z$1)^($Z47*3)),"FAILURE"))))))))))</f>
        <v>942.52880000000005</v>
      </c>
      <c r="AU47" s="159">
        <f>IF($F47=1,0,IF(AND($H47=1,AU$1&lt;=$Y47),$V47,IF(AND($H47=1,AU$1&gt;$Y47,AU$1&lt;=$Y47+$Z47),($T47*(1+$Z$1)^$Z47)/$Z47,IF(AND($H47=1,AU$1&gt;($Y47+$Z47),AU$1&lt;=($Y47+$Z47*2)),($T47*(1+$Z$1)^($Z47*2))/$Z47,IF(AND($H47=1,AU$1&gt;($Y47+$Z47*2),AU$1&lt;=($Y47+$Z47*3)),($T47*(1+$Z$1)^($Z47*3))/$Z47,IF(AND($H47=1,AU$1&gt;($Y47+$Z47*3),AU$1&lt;=($Y47+$Z47*4)),($T47*(1+$Z$1)^($Z47*4))/$Z47,IF(AND($G47=1,AU$1&lt;=$N47),0,IF(AND($G47=1,AU$1&gt;$N47,AU$1&lt;=($Y47+$Z47)),-1*PMT(VLOOKUP($P47,'9 - Finance Strategy Parameters'!$B$3:$C$6,2)/12,$Z47*12,$M47),IF(AND($G47=1,AU$1&gt;($Y47+$Z47),AU$1&lt;=($Y47+$Z47*2)),-1*PMT(VLOOKUP($P47,'9 - Finance Strategy Parameters'!$B$3:$C$6,2)/12,$Z47*12,$M47*(1+$Z$1)^($Z47*2)),IF(AND($G47=1,AU$1&gt;($Y47+$Z47*2),AU$1&lt;=($Y47+$Z47*3)),-1*PMT(VLOOKUP($P47,'9 - Finance Strategy Parameters'!$B$3:$C$6,2)/12,$Z47*12,$M47*(1+$Z$1)^($Z47*3)),"FAILURE"))))))))))</f>
        <v>942.52880000000005</v>
      </c>
      <c r="AV47" s="159">
        <f>IF($F47=1,0,IF(AND($H47=1,AV$1&lt;=$Y47),$V47,IF(AND($H47=1,AV$1&gt;$Y47,AV$1&lt;=$Y47+$Z47),($T47*(1+$Z$1)^$Z47)/$Z47,IF(AND($H47=1,AV$1&gt;($Y47+$Z47),AV$1&lt;=($Y47+$Z47*2)),($T47*(1+$Z$1)^($Z47*2))/$Z47,IF(AND($H47=1,AV$1&gt;($Y47+$Z47*2),AV$1&lt;=($Y47+$Z47*3)),($T47*(1+$Z$1)^($Z47*3))/$Z47,IF(AND($H47=1,AV$1&gt;($Y47+$Z47*3),AV$1&lt;=($Y47+$Z47*4)),($T47*(1+$Z$1)^($Z47*4))/$Z47,IF(AND($G47=1,AV$1&lt;=$N47),0,IF(AND($G47=1,AV$1&gt;$N47,AV$1&lt;=($Y47+$Z47)),-1*PMT(VLOOKUP($P47,'9 - Finance Strategy Parameters'!$B$3:$C$6,2)/12,$Z47*12,$M47),IF(AND($G47=1,AV$1&gt;($Y47+$Z47),AV$1&lt;=($Y47+$Z47*2)),-1*PMT(VLOOKUP($P47,'9 - Finance Strategy Parameters'!$B$3:$C$6,2)/12,$Z47*12,$M47*(1+$Z$1)^($Z47*2)),IF(AND($G47=1,AV$1&gt;($Y47+$Z47*2),AV$1&lt;=($Y47+$Z47*3)),-1*PMT(VLOOKUP($P47,'9 - Finance Strategy Parameters'!$B$3:$C$6,2)/12,$Z47*12,$M47*(1+$Z$1)^($Z47*3)),"FAILURE"))))))))))</f>
        <v>942.52880000000005</v>
      </c>
      <c r="AW47" s="159">
        <f>IF($F47=1,0,IF(AND($H47=1,AW$1&lt;=$Y47),$V47,IF(AND($H47=1,AW$1&gt;$Y47,AW$1&lt;=$Y47+$Z47),($T47*(1+$Z$1)^$Z47)/$Z47,IF(AND($H47=1,AW$1&gt;($Y47+$Z47),AW$1&lt;=($Y47+$Z47*2)),($T47*(1+$Z$1)^($Z47*2))/$Z47,IF(AND($H47=1,AW$1&gt;($Y47+$Z47*2),AW$1&lt;=($Y47+$Z47*3)),($T47*(1+$Z$1)^($Z47*3))/$Z47,IF(AND($H47=1,AW$1&gt;($Y47+$Z47*3),AW$1&lt;=($Y47+$Z47*4)),($T47*(1+$Z$1)^($Z47*4))/$Z47,IF(AND($G47=1,AW$1&lt;=$N47),0,IF(AND($G47=1,AW$1&gt;$N47,AW$1&lt;=($Y47+$Z47)),-1*PMT(VLOOKUP($P47,'9 - Finance Strategy Parameters'!$B$3:$C$6,2)/12,$Z47*12,$M47),IF(AND($G47=1,AW$1&gt;($Y47+$Z47),AW$1&lt;=($Y47+$Z47*2)),-1*PMT(VLOOKUP($P47,'9 - Finance Strategy Parameters'!$B$3:$C$6,2)/12,$Z47*12,$M47*(1+$Z$1)^($Z47*2)),IF(AND($G47=1,AW$1&gt;($Y47+$Z47*2),AW$1&lt;=($Y47+$Z47*3)),-1*PMT(VLOOKUP($P47,'9 - Finance Strategy Parameters'!$B$3:$C$6,2)/12,$Z47*12,$M47*(1+$Z$1)^($Z47*3)),"FAILURE"))))))))))</f>
        <v>942.52880000000005</v>
      </c>
      <c r="AX47" s="159">
        <f>IF($F47=1,0,IF(AND($H47=1,AX$1&lt;=$Y47),$V47,IF(AND($H47=1,AX$1&gt;$Y47,AX$1&lt;=$Y47+$Z47),($T47*(1+$Z$1)^$Z47)/$Z47,IF(AND($H47=1,AX$1&gt;($Y47+$Z47),AX$1&lt;=($Y47+$Z47*2)),($T47*(1+$Z$1)^($Z47*2))/$Z47,IF(AND($H47=1,AX$1&gt;($Y47+$Z47*2),AX$1&lt;=($Y47+$Z47*3)),($T47*(1+$Z$1)^($Z47*3))/$Z47,IF(AND($H47=1,AX$1&gt;($Y47+$Z47*3),AX$1&lt;=($Y47+$Z47*4)),($T47*(1+$Z$1)^($Z47*4))/$Z47,IF(AND($G47=1,AX$1&lt;=$N47),0,IF(AND($G47=1,AX$1&gt;$N47,AX$1&lt;=($Y47+$Z47)),-1*PMT(VLOOKUP($P47,'9 - Finance Strategy Parameters'!$B$3:$C$6,2)/12,$Z47*12,$M47),IF(AND($G47=1,AX$1&gt;($Y47+$Z47),AX$1&lt;=($Y47+$Z47*2)),-1*PMT(VLOOKUP($P47,'9 - Finance Strategy Parameters'!$B$3:$C$6,2)/12,$Z47*12,$M47*(1+$Z$1)^($Z47*2)),IF(AND($G47=1,AX$1&gt;($Y47+$Z47*2),AX$1&lt;=($Y47+$Z47*3)),-1*PMT(VLOOKUP($P47,'9 - Finance Strategy Parameters'!$B$3:$C$6,2)/12,$Z47*12,$M47*(1+$Z$1)^($Z47*3)),"FAILURE"))))))))))</f>
        <v>942.52880000000005</v>
      </c>
      <c r="AY47" s="159">
        <f>IF($F47=1,0,IF(AND($H47=1,AY$1&lt;=$Y47),$V47,IF(AND($H47=1,AY$1&gt;$Y47,AY$1&lt;=$Y47+$Z47),($T47*(1+$Z$1)^$Z47)/$Z47,IF(AND($H47=1,AY$1&gt;($Y47+$Z47),AY$1&lt;=($Y47+$Z47*2)),($T47*(1+$Z$1)^($Z47*2))/$Z47,IF(AND($H47=1,AY$1&gt;($Y47+$Z47*2),AY$1&lt;=($Y47+$Z47*3)),($T47*(1+$Z$1)^($Z47*3))/$Z47,IF(AND($H47=1,AY$1&gt;($Y47+$Z47*3),AY$1&lt;=($Y47+$Z47*4)),($T47*(1+$Z$1)^($Z47*4))/$Z47,IF(AND($G47=1,AY$1&lt;=$N47),0,IF(AND($G47=1,AY$1&gt;$N47,AY$1&lt;=($Y47+$Z47)),-1*PMT(VLOOKUP($P47,'9 - Finance Strategy Parameters'!$B$3:$C$6,2)/12,$Z47*12,$M47),IF(AND($G47=1,AY$1&gt;($Y47+$Z47),AY$1&lt;=($Y47+$Z47*2)),-1*PMT(VLOOKUP($P47,'9 - Finance Strategy Parameters'!$B$3:$C$6,2)/12,$Z47*12,$M47*(1+$Z$1)^($Z47*2)),IF(AND($G47=1,AY$1&gt;($Y47+$Z47*2),AY$1&lt;=($Y47+$Z47*3)),-1*PMT(VLOOKUP($P47,'9 - Finance Strategy Parameters'!$B$3:$C$6,2)/12,$Z47*12,$M47*(1+$Z$1)^($Z47*3)),"FAILURE"))))))))))</f>
        <v>942.52880000000005</v>
      </c>
      <c r="AZ47" s="159">
        <f>IF($F47=1,0,IF(AND($H47=1,AZ$1&lt;=$Y47),$V47,IF(AND($H47=1,AZ$1&gt;$Y47,AZ$1&lt;=$Y47+$Z47),($T47*(1+$Z$1)^$Z47)/$Z47,IF(AND($H47=1,AZ$1&gt;($Y47+$Z47),AZ$1&lt;=($Y47+$Z47*2)),($T47*(1+$Z$1)^($Z47*2))/$Z47,IF(AND($H47=1,AZ$1&gt;($Y47+$Z47*2),AZ$1&lt;=($Y47+$Z47*3)),($T47*(1+$Z$1)^($Z47*3))/$Z47,IF(AND($H47=1,AZ$1&gt;($Y47+$Z47*3),AZ$1&lt;=($Y47+$Z47*4)),($T47*(1+$Z$1)^($Z47*4))/$Z47,IF(AND($G47=1,AZ$1&lt;=$N47),0,IF(AND($G47=1,AZ$1&gt;$N47,AZ$1&lt;=($Y47+$Z47)),-1*PMT(VLOOKUP($P47,'9 - Finance Strategy Parameters'!$B$3:$C$6,2)/12,$Z47*12,$M47),IF(AND($G47=1,AZ$1&gt;($Y47+$Z47),AZ$1&lt;=($Y47+$Z47*2)),-1*PMT(VLOOKUP($P47,'9 - Finance Strategy Parameters'!$B$3:$C$6,2)/12,$Z47*12,$M47*(1+$Z$1)^($Z47*2)),IF(AND($G47=1,AZ$1&gt;($Y47+$Z47*2),AZ$1&lt;=($Y47+$Z47*3)),-1*PMT(VLOOKUP($P47,'9 - Finance Strategy Parameters'!$B$3:$C$6,2)/12,$Z47*12,$M47*(1+$Z$1)^($Z47*3)),"FAILURE"))))))))))</f>
        <v>942.52880000000005</v>
      </c>
      <c r="BA47" s="159">
        <f>IF($F47=1,0,IF(AND($H47=1,BA$1&lt;=$Y47),$V47,IF(AND($H47=1,BA$1&gt;$Y47,BA$1&lt;=$Y47+$Z47),($T47*(1+$Z$1)^$Z47)/$Z47,IF(AND($H47=1,BA$1&gt;($Y47+$Z47),BA$1&lt;=($Y47+$Z47*2)),($T47*(1+$Z$1)^($Z47*2))/$Z47,IF(AND($H47=1,BA$1&gt;($Y47+$Z47*2),BA$1&lt;=($Y47+$Z47*3)),($T47*(1+$Z$1)^($Z47*3))/$Z47,IF(AND($H47=1,BA$1&gt;($Y47+$Z47*3),BA$1&lt;=($Y47+$Z47*4)),($T47*(1+$Z$1)^($Z47*4))/$Z47,IF(AND($G47=1,BA$1&lt;=$N47),0,IF(AND($G47=1,BA$1&gt;$N47,BA$1&lt;=($Y47+$Z47)),-1*PMT(VLOOKUP($P47,'9 - Finance Strategy Parameters'!$B$3:$C$6,2)/12,$Z47*12,$M47),IF(AND($G47=1,BA$1&gt;($Y47+$Z47),BA$1&lt;=($Y47+$Z47*2)),-1*PMT(VLOOKUP($P47,'9 - Finance Strategy Parameters'!$B$3:$C$6,2)/12,$Z47*12,$M47*(1+$Z$1)^($Z47*2)),IF(AND($G47=1,BA$1&gt;($Y47+$Z47*2),BA$1&lt;=($Y47+$Z47*3)),-1*PMT(VLOOKUP($P47,'9 - Finance Strategy Parameters'!$B$3:$C$6,2)/12,$Z47*12,$M47*(1+$Z$1)^($Z47*3)),"FAILURE"))))))))))</f>
        <v>523.62711111111116</v>
      </c>
      <c r="BB47" s="159">
        <f>IF($F47=1,0,IF(AND($H47=1,BB$1&lt;=$Y47),$V47,IF(AND($H47=1,BB$1&gt;$Y47,BB$1&lt;=$Y47+$Z47),($T47*(1+$Z$1)^$Z47)/$Z47,IF(AND($H47=1,BB$1&gt;($Y47+$Z47),BB$1&lt;=($Y47+$Z47*2)),($T47*(1+$Z$1)^($Z47*2))/$Z47,IF(AND($H47=1,BB$1&gt;($Y47+$Z47*2),BB$1&lt;=($Y47+$Z47*3)),($T47*(1+$Z$1)^($Z47*3))/$Z47,IF(AND($H47=1,BB$1&gt;($Y47+$Z47*3),BB$1&lt;=($Y47+$Z47*4)),($T47*(1+$Z$1)^($Z47*4))/$Z47,IF(AND($G47=1,BB$1&lt;=$N47),0,IF(AND($G47=1,BB$1&gt;$N47,BB$1&lt;=($Y47+$Z47)),-1*PMT(VLOOKUP($P47,'9 - Finance Strategy Parameters'!$B$3:$C$6,2)/12,$Z47*12,$M47),IF(AND($G47=1,BB$1&gt;($Y47+$Z47),BB$1&lt;=($Y47+$Z47*2)),-1*PMT(VLOOKUP($P47,'9 - Finance Strategy Parameters'!$B$3:$C$6,2)/12,$Z47*12,$M47*(1+$Z$1)^($Z47*2)),IF(AND($G47=1,BB$1&gt;($Y47+$Z47*2),BB$1&lt;=($Y47+$Z47*3)),-1*PMT(VLOOKUP($P47,'9 - Finance Strategy Parameters'!$B$3:$C$6,2)/12,$Z47*12,$M47*(1+$Z$1)^($Z47*3)),"FAILURE"))))))))))</f>
        <v>523.62711111111116</v>
      </c>
      <c r="BC47" s="159">
        <f>IF($F47=1,0,IF(AND($H47=1,BC$1&lt;=$Y47),$V47,IF(AND($H47=1,BC$1&gt;$Y47,BC$1&lt;=$Y47+$Z47),($T47*(1+$Z$1)^$Z47)/$Z47,IF(AND($H47=1,BC$1&gt;($Y47+$Z47),BC$1&lt;=($Y47+$Z47*2)),($T47*(1+$Z$1)^($Z47*2))/$Z47,IF(AND($H47=1,BC$1&gt;($Y47+$Z47*2),BC$1&lt;=($Y47+$Z47*3)),($T47*(1+$Z$1)^($Z47*3))/$Z47,IF(AND($H47=1,BC$1&gt;($Y47+$Z47*3),BC$1&lt;=($Y47+$Z47*4)),($T47*(1+$Z$1)^($Z47*4))/$Z47,IF(AND($G47=1,BC$1&lt;=$N47),0,IF(AND($G47=1,BC$1&gt;$N47,BC$1&lt;=($Y47+$Z47)),-1*PMT(VLOOKUP($P47,'9 - Finance Strategy Parameters'!$B$3:$C$6,2)/12,$Z47*12,$M47),IF(AND($G47=1,BC$1&gt;($Y47+$Z47),BC$1&lt;=($Y47+$Z47*2)),-1*PMT(VLOOKUP($P47,'9 - Finance Strategy Parameters'!$B$3:$C$6,2)/12,$Z47*12,$M47*(1+$Z$1)^($Z47*2)),IF(AND($G47=1,BC$1&gt;($Y47+$Z47*2),BC$1&lt;=($Y47+$Z47*3)),-1*PMT(VLOOKUP($P47,'9 - Finance Strategy Parameters'!$B$3:$C$6,2)/12,$Z47*12,$M47*(1+$Z$1)^($Z47*3)),"FAILURE"))))))))))</f>
        <v>523.62711111111116</v>
      </c>
      <c r="BD47" s="159">
        <f>IF($F47=1,0,IF(AND($H47=1,BD$1&lt;=$Y47),$V47,IF(AND($H47=1,BD$1&gt;$Y47,BD$1&lt;=$Y47+$Z47),($T47*(1+$Z$1)^$Z47)/$Z47,IF(AND($H47=1,BD$1&gt;($Y47+$Z47),BD$1&lt;=($Y47+$Z47*2)),($T47*(1+$Z$1)^($Z47*2))/$Z47,IF(AND($H47=1,BD$1&gt;($Y47+$Z47*2),BD$1&lt;=($Y47+$Z47*3)),($T47*(1+$Z$1)^($Z47*3))/$Z47,IF(AND($H47=1,BD$1&gt;($Y47+$Z47*3),BD$1&lt;=($Y47+$Z47*4)),($T47*(1+$Z$1)^($Z47*4))/$Z47,IF(AND($G47=1,BD$1&lt;=$N47),0,IF(AND($G47=1,BD$1&gt;$N47,BD$1&lt;=($Y47+$Z47)),-1*PMT(VLOOKUP($P47,'9 - Finance Strategy Parameters'!$B$3:$C$6,2)/12,$Z47*12,$M47),IF(AND($G47=1,BD$1&gt;($Y47+$Z47),BD$1&lt;=($Y47+$Z47*2)),-1*PMT(VLOOKUP($P47,'9 - Finance Strategy Parameters'!$B$3:$C$6,2)/12,$Z47*12,$M47*(1+$Z$1)^($Z47*2)),IF(AND($G47=1,BD$1&gt;($Y47+$Z47*2),BD$1&lt;=($Y47+$Z47*3)),-1*PMT(VLOOKUP($P47,'9 - Finance Strategy Parameters'!$B$3:$C$6,2)/12,$Z47*12,$M47*(1+$Z$1)^($Z47*3)),"FAILURE"))))))))))</f>
        <v>523.62711111111116</v>
      </c>
      <c r="BE47" s="159">
        <f>IF($F47=1,0,IF(AND($H47=1,BE$1&lt;=$Y47),$V47,IF(AND($H47=1,BE$1&gt;$Y47,BE$1&lt;=$Y47+$Z47),($T47*(1+$Z$1)^$Z47)/$Z47,IF(AND($H47=1,BE$1&gt;($Y47+$Z47),BE$1&lt;=($Y47+$Z47*2)),($T47*(1+$Z$1)^($Z47*2))/$Z47,IF(AND($H47=1,BE$1&gt;($Y47+$Z47*2),BE$1&lt;=($Y47+$Z47*3)),($T47*(1+$Z$1)^($Z47*3))/$Z47,IF(AND($H47=1,BE$1&gt;($Y47+$Z47*3),BE$1&lt;=($Y47+$Z47*4)),($T47*(1+$Z$1)^($Z47*4))/$Z47,IF(AND($G47=1,BE$1&lt;=$N47),0,IF(AND($G47=1,BE$1&gt;$N47,BE$1&lt;=($Y47+$Z47)),-1*PMT(VLOOKUP($P47,'9 - Finance Strategy Parameters'!$B$3:$C$6,2)/12,$Z47*12,$M47),IF(AND($G47=1,BE$1&gt;($Y47+$Z47),BE$1&lt;=($Y47+$Z47*2)),-1*PMT(VLOOKUP($P47,'9 - Finance Strategy Parameters'!$B$3:$C$6,2)/12,$Z47*12,$M47*(1+$Z$1)^($Z47*2)),IF(AND($G47=1,BE$1&gt;($Y47+$Z47*2),BE$1&lt;=($Y47+$Z47*3)),-1*PMT(VLOOKUP($P47,'9 - Finance Strategy Parameters'!$B$3:$C$6,2)/12,$Z47*12,$M47*(1+$Z$1)^($Z47*3)),"FAILURE"))))))))))</f>
        <v>523.62711111111116</v>
      </c>
      <c r="BF47" s="159">
        <f>IF($F47=1,0,IF(AND($H47=1,BF$1&lt;=$Y47),$V47,IF(AND($H47=1,BF$1&gt;$Y47,BF$1&lt;=$Y47+$Z47),($T47*(1+$Z$1)^$Z47)/$Z47,IF(AND($H47=1,BF$1&gt;($Y47+$Z47),BF$1&lt;=($Y47+$Z47*2)),($T47*(1+$Z$1)^($Z47*2))/$Z47,IF(AND($H47=1,BF$1&gt;($Y47+$Z47*2),BF$1&lt;=($Y47+$Z47*3)),($T47*(1+$Z$1)^($Z47*3))/$Z47,IF(AND($H47=1,BF$1&gt;($Y47+$Z47*3),BF$1&lt;=($Y47+$Z47*4)),($T47*(1+$Z$1)^($Z47*4))/$Z47,IF(AND($G47=1,BF$1&lt;=$N47),0,IF(AND($G47=1,BF$1&gt;$N47,BF$1&lt;=($Y47+$Z47)),-1*PMT(VLOOKUP($P47,'9 - Finance Strategy Parameters'!$B$3:$C$6,2)/12,$Z47*12,$M47),IF(AND($G47=1,BF$1&gt;($Y47+$Z47),BF$1&lt;=($Y47+$Z47*2)),-1*PMT(VLOOKUP($P47,'9 - Finance Strategy Parameters'!$B$3:$C$6,2)/12,$Z47*12,$M47*(1+$Z$1)^($Z47*2)),IF(AND($G47=1,BF$1&gt;($Y47+$Z47*2),BF$1&lt;=($Y47+$Z47*3)),-1*PMT(VLOOKUP($P47,'9 - Finance Strategy Parameters'!$B$3:$C$6,2)/12,$Z47*12,$M47*(1+$Z$1)^($Z47*3)),"FAILURE"))))))))))</f>
        <v>523.62711111111116</v>
      </c>
      <c r="BG47" s="159">
        <f>IF($F47=1,0,IF(AND($H47=1,BG$1&lt;=$Y47),$V47,IF(AND($H47=1,BG$1&gt;$Y47,BG$1&lt;=$Y47+$Z47),($T47*(1+$Z$1)^$Z47)/$Z47,IF(AND($H47=1,BG$1&gt;($Y47+$Z47),BG$1&lt;=($Y47+$Z47*2)),($T47*(1+$Z$1)^($Z47*2))/$Z47,IF(AND($H47=1,BG$1&gt;($Y47+$Z47*2),BG$1&lt;=($Y47+$Z47*3)),($T47*(1+$Z$1)^($Z47*3))/$Z47,IF(AND($H47=1,BG$1&gt;($Y47+$Z47*3),BG$1&lt;=($Y47+$Z47*4)),($T47*(1+$Z$1)^($Z47*4))/$Z47,IF(AND($G47=1,BG$1&lt;=$N47),0,IF(AND($G47=1,BG$1&gt;$N47,BG$1&lt;=($Y47+$Z47)),-1*PMT(VLOOKUP($P47,'9 - Finance Strategy Parameters'!$B$3:$C$6,2)/12,$Z47*12,$M47),IF(AND($G47=1,BG$1&gt;($Y47+$Z47),BG$1&lt;=($Y47+$Z47*2)),-1*PMT(VLOOKUP($P47,'9 - Finance Strategy Parameters'!$B$3:$C$6,2)/12,$Z47*12,$M47*(1+$Z$1)^($Z47*2)),IF(AND($G47=1,BG$1&gt;($Y47+$Z47*2),BG$1&lt;=($Y47+$Z47*3)),-1*PMT(VLOOKUP($P47,'9 - Finance Strategy Parameters'!$B$3:$C$6,2)/12,$Z47*12,$M47*(1+$Z$1)^($Z47*3)),"FAILURE"))))))))))</f>
        <v>523.62711111111116</v>
      </c>
      <c r="BH47" s="159">
        <f>IF($F47=1,0,IF(AND($H47=1,BH$1&lt;=$Y47),$V47,IF(AND($H47=1,BH$1&gt;$Y47,BH$1&lt;=$Y47+$Z47),($T47*(1+$Z$1)^$Z47)/$Z47,IF(AND($H47=1,BH$1&gt;($Y47+$Z47),BH$1&lt;=($Y47+$Z47*2)),($T47*(1+$Z$1)^($Z47*2))/$Z47,IF(AND($H47=1,BH$1&gt;($Y47+$Z47*2),BH$1&lt;=($Y47+$Z47*3)),($T47*(1+$Z$1)^($Z47*3))/$Z47,IF(AND($H47=1,BH$1&gt;($Y47+$Z47*3),BH$1&lt;=($Y47+$Z47*4)),($T47*(1+$Z$1)^($Z47*4))/$Z47,IF(AND($G47=1,BH$1&lt;=$N47),0,IF(AND($G47=1,BH$1&gt;$N47,BH$1&lt;=($Y47+$Z47)),-1*PMT(VLOOKUP($P47,'9 - Finance Strategy Parameters'!$B$3:$C$6,2)/12,$Z47*12,$M47),IF(AND($G47=1,BH$1&gt;($Y47+$Z47),BH$1&lt;=($Y47+$Z47*2)),-1*PMT(VLOOKUP($P47,'9 - Finance Strategy Parameters'!$B$3:$C$6,2)/12,$Z47*12,$M47*(1+$Z$1)^($Z47*2)),IF(AND($G47=1,BH$1&gt;($Y47+$Z47*2),BH$1&lt;=($Y47+$Z47*3)),-1*PMT(VLOOKUP($P47,'9 - Finance Strategy Parameters'!$B$3:$C$6,2)/12,$Z47*12,$M47*(1+$Z$1)^($Z47*3)),"FAILURE"))))))))))</f>
        <v>523.62711111111116</v>
      </c>
      <c r="BI47" s="159">
        <f>IF($F47=1,0,IF(AND($H47=1,BI$1&lt;=$Y47),$V47,IF(AND($H47=1,BI$1&gt;$Y47,BI$1&lt;=$Y47+$Z47),($T47*(1+$Z$1)^$Z47)/$Z47,IF(AND($H47=1,BI$1&gt;($Y47+$Z47),BI$1&lt;=($Y47+$Z47*2)),($T47*(1+$Z$1)^($Z47*2))/$Z47,IF(AND($H47=1,BI$1&gt;($Y47+$Z47*2),BI$1&lt;=($Y47+$Z47*3)),($T47*(1+$Z$1)^($Z47*3))/$Z47,IF(AND($H47=1,BI$1&gt;($Y47+$Z47*3),BI$1&lt;=($Y47+$Z47*4)),($T47*(1+$Z$1)^($Z47*4))/$Z47,IF(AND($G47=1,BI$1&lt;=$N47),0,IF(AND($G47=1,BI$1&gt;$N47,BI$1&lt;=($Y47+$Z47)),-1*PMT(VLOOKUP($P47,'9 - Finance Strategy Parameters'!$B$3:$C$6,2)/12,$Z47*12,$M47),IF(AND($G47=1,BI$1&gt;($Y47+$Z47),BI$1&lt;=($Y47+$Z47*2)),-1*PMT(VLOOKUP($P47,'9 - Finance Strategy Parameters'!$B$3:$C$6,2)/12,$Z47*12,$M47*(1+$Z$1)^($Z47*2)),IF(AND($G47=1,BI$1&gt;($Y47+$Z47*2),BI$1&lt;=($Y47+$Z47*3)),-1*PMT(VLOOKUP($P47,'9 - Finance Strategy Parameters'!$B$3:$C$6,2)/12,$Z47*12,$M47*(1+$Z$1)^($Z47*3)),"FAILURE"))))))))))</f>
        <v>523.62711111111116</v>
      </c>
      <c r="BJ47" s="159">
        <f>IF($F47=1,0,IF(AND($H47=1,BJ$1&lt;=$Y47),$V47,IF(AND($H47=1,BJ$1&gt;$Y47,BJ$1&lt;=$Y47+$Z47),($T47*(1+$Z$1)^$Z47)/$Z47,IF(AND($H47=1,BJ$1&gt;($Y47+$Z47),BJ$1&lt;=($Y47+$Z47*2)),($T47*(1+$Z$1)^($Z47*2))/$Z47,IF(AND($H47=1,BJ$1&gt;($Y47+$Z47*2),BJ$1&lt;=($Y47+$Z47*3)),($T47*(1+$Z$1)^($Z47*3))/$Z47,IF(AND($H47=1,BJ$1&gt;($Y47+$Z47*3),BJ$1&lt;=($Y47+$Z47*4)),($T47*(1+$Z$1)^($Z47*4))/$Z47,IF(AND($G47=1,BJ$1&lt;=$N47),0,IF(AND($G47=1,BJ$1&gt;$N47,BJ$1&lt;=($Y47+$Z47)),-1*PMT(VLOOKUP($P47,'9 - Finance Strategy Parameters'!$B$3:$C$6,2)/12,$Z47*12,$M47),IF(AND($G47=1,BJ$1&gt;($Y47+$Z47),BJ$1&lt;=($Y47+$Z47*2)),-1*PMT(VLOOKUP($P47,'9 - Finance Strategy Parameters'!$B$3:$C$6,2)/12,$Z47*12,$M47*(1+$Z$1)^($Z47*2)),IF(AND($G47=1,BJ$1&gt;($Y47+$Z47*2),BJ$1&lt;=($Y47+$Z47*3)),-1*PMT(VLOOKUP($P47,'9 - Finance Strategy Parameters'!$B$3:$C$6,2)/12,$Z47*12,$M47*(1+$Z$1)^($Z47*3)),"FAILURE"))))))))))</f>
        <v>523.62711111111116</v>
      </c>
      <c r="BK47" s="159">
        <f>IF($F47=1,0,IF(AND($H47=1,BK$1&lt;=$Y47),$V47,IF(AND($H47=1,BK$1&gt;$Y47,BK$1&lt;=$Y47+$Z47),($T47*(1+$Z$1)^$Z47)/$Z47,IF(AND($H47=1,BK$1&gt;($Y47+$Z47),BK$1&lt;=($Y47+$Z47*2)),($T47*(1+$Z$1)^($Z47*2))/$Z47,IF(AND($H47=1,BK$1&gt;($Y47+$Z47*2),BK$1&lt;=($Y47+$Z47*3)),($T47*(1+$Z$1)^($Z47*3))/$Z47,IF(AND($H47=1,BK$1&gt;($Y47+$Z47*3),BK$1&lt;=($Y47+$Z47*4)),($T47*(1+$Z$1)^($Z47*4))/$Z47,IF(AND($G47=1,BK$1&lt;=$N47),0,IF(AND($G47=1,BK$1&gt;$N47,BK$1&lt;=($Y47+$Z47)),-1*PMT(VLOOKUP($P47,'9 - Finance Strategy Parameters'!$B$3:$C$6,2)/12,$Z47*12,$M47),IF(AND($G47=1,BK$1&gt;($Y47+$Z47),BK$1&lt;=($Y47+$Z47*2)),-1*PMT(VLOOKUP($P47,'9 - Finance Strategy Parameters'!$B$3:$C$6,2)/12,$Z47*12,$M47*(1+$Z$1)^($Z47*2)),IF(AND($G47=1,BK$1&gt;($Y47+$Z47*2),BK$1&lt;=($Y47+$Z47*3)),-1*PMT(VLOOKUP($P47,'9 - Finance Strategy Parameters'!$B$3:$C$6,2)/12,$Z47*12,$M47*(1+$Z$1)^($Z47*3)),"FAILURE"))))))))))</f>
        <v>523.62711111111116</v>
      </c>
      <c r="BL47" s="159">
        <f>IF($F47=1,0,IF(AND($H47=1,BL$1&lt;=$Y47),$V47,IF(AND($H47=1,BL$1&gt;$Y47,BL$1&lt;=$Y47+$Z47),($T47*(1+$Z$1)^$Z47)/$Z47,IF(AND($H47=1,BL$1&gt;($Y47+$Z47),BL$1&lt;=($Y47+$Z47*2)),($T47*(1+$Z$1)^($Z47*2))/$Z47,IF(AND($H47=1,BL$1&gt;($Y47+$Z47*2),BL$1&lt;=($Y47+$Z47*3)),($T47*(1+$Z$1)^($Z47*3))/$Z47,IF(AND($H47=1,BL$1&gt;($Y47+$Z47*3),BL$1&lt;=($Y47+$Z47*4)),($T47*(1+$Z$1)^($Z47*4))/$Z47,IF(AND($G47=1,BL$1&lt;=$N47),0,IF(AND($G47=1,BL$1&gt;$N47,BL$1&lt;=($Y47+$Z47)),-1*PMT(VLOOKUP($P47,'9 - Finance Strategy Parameters'!$B$3:$C$6,2)/12,$Z47*12,$M47),IF(AND($G47=1,BL$1&gt;($Y47+$Z47),BL$1&lt;=($Y47+$Z47*2)),-1*PMT(VLOOKUP($P47,'9 - Finance Strategy Parameters'!$B$3:$C$6,2)/12,$Z47*12,$M47*(1+$Z$1)^($Z47*2)),IF(AND($G47=1,BL$1&gt;($Y47+$Z47*2),BL$1&lt;=($Y47+$Z47*3)),-1*PMT(VLOOKUP($P47,'9 - Finance Strategy Parameters'!$B$3:$C$6,2)/12,$Z47*12,$M47*(1+$Z$1)^($Z47*3)),"FAILURE"))))))))))</f>
        <v>523.62711111111116</v>
      </c>
      <c r="BM47" s="159">
        <f>IF($F47=1,0,IF(AND($H47=1,BM$1&lt;=$Y47),$V47,IF(AND($H47=1,BM$1&gt;$Y47,BM$1&lt;=$Y47+$Z47),($T47*(1+$Z$1)^$Z47)/$Z47,IF(AND($H47=1,BM$1&gt;($Y47+$Z47),BM$1&lt;=($Y47+$Z47*2)),($T47*(1+$Z$1)^($Z47*2))/$Z47,IF(AND($H47=1,BM$1&gt;($Y47+$Z47*2),BM$1&lt;=($Y47+$Z47*3)),($T47*(1+$Z$1)^($Z47*3))/$Z47,IF(AND($H47=1,BM$1&gt;($Y47+$Z47*3),BM$1&lt;=($Y47+$Z47*4)),($T47*(1+$Z$1)^($Z47*4))/$Z47,IF(AND($G47=1,BM$1&lt;=$N47),0,IF(AND($G47=1,BM$1&gt;$N47,BM$1&lt;=($Y47+$Z47)),-1*PMT(VLOOKUP($P47,'9 - Finance Strategy Parameters'!$B$3:$C$6,2)/12,$Z47*12,$M47),IF(AND($G47=1,BM$1&gt;($Y47+$Z47),BM$1&lt;=($Y47+$Z47*2)),-1*PMT(VLOOKUP($P47,'9 - Finance Strategy Parameters'!$B$3:$C$6,2)/12,$Z47*12,$M47*(1+$Z$1)^($Z47*2)),IF(AND($G47=1,BM$1&gt;($Y47+$Z47*2),BM$1&lt;=($Y47+$Z47*3)),-1*PMT(VLOOKUP($P47,'9 - Finance Strategy Parameters'!$B$3:$C$6,2)/12,$Z47*12,$M47*(1+$Z$1)^($Z47*3)),"FAILURE"))))))))))</f>
        <v>523.62711111111116</v>
      </c>
      <c r="BN47" s="159">
        <f>IF($F47=1,0,IF(AND($H47=1,BN$1&lt;=$Y47),$V47,IF(AND($H47=1,BN$1&gt;$Y47,BN$1&lt;=$Y47+$Z47),($T47*(1+$Z$1)^$Z47)/$Z47,IF(AND($H47=1,BN$1&gt;($Y47+$Z47),BN$1&lt;=($Y47+$Z47*2)),($T47*(1+$Z$1)^($Z47*2))/$Z47,IF(AND($H47=1,BN$1&gt;($Y47+$Z47*2),BN$1&lt;=($Y47+$Z47*3)),($T47*(1+$Z$1)^($Z47*3))/$Z47,IF(AND($H47=1,BN$1&gt;($Y47+$Z47*3),BN$1&lt;=($Y47+$Z47*4)),($T47*(1+$Z$1)^($Z47*4))/$Z47,IF(AND($G47=1,BN$1&lt;=$N47),0,IF(AND($G47=1,BN$1&gt;$N47,BN$1&lt;=($Y47+$Z47)),-1*PMT(VLOOKUP($P47,'9 - Finance Strategy Parameters'!$B$3:$C$6,2)/12,$Z47*12,$M47),IF(AND($G47=1,BN$1&gt;($Y47+$Z47),BN$1&lt;=($Y47+$Z47*2)),-1*PMT(VLOOKUP($P47,'9 - Finance Strategy Parameters'!$B$3:$C$6,2)/12,$Z47*12,$M47*(1+$Z$1)^($Z47*2)),IF(AND($G47=1,BN$1&gt;($Y47+$Z47*2),BN$1&lt;=($Y47+$Z47*3)),-1*PMT(VLOOKUP($P47,'9 - Finance Strategy Parameters'!$B$3:$C$6,2)/12,$Z47*12,$M47*(1+$Z$1)^($Z47*3)),"FAILURE"))))))))))</f>
        <v>523.62711111111116</v>
      </c>
      <c r="BO47" s="159">
        <f>IF($F47=1,0,IF(AND($H47=1,BO$1&lt;=$Y47),$V47,IF(AND($H47=1,BO$1&gt;$Y47,BO$1&lt;=$Y47+$Z47),($T47*(1+$Z$1)^$Z47)/$Z47,IF(AND($H47=1,BO$1&gt;($Y47+$Z47),BO$1&lt;=($Y47+$Z47*2)),($T47*(1+$Z$1)^($Z47*2))/$Z47,IF(AND($H47=1,BO$1&gt;($Y47+$Z47*2),BO$1&lt;=($Y47+$Z47*3)),($T47*(1+$Z$1)^($Z47*3))/$Z47,IF(AND($H47=1,BO$1&gt;($Y47+$Z47*3),BO$1&lt;=($Y47+$Z47*4)),($T47*(1+$Z$1)^($Z47*4))/$Z47,IF(AND($G47=1,BO$1&lt;=$N47),0,IF(AND($G47=1,BO$1&gt;$N47,BO$1&lt;=($Y47+$Z47)),-1*PMT(VLOOKUP($P47,'9 - Finance Strategy Parameters'!$B$3:$C$6,2)/12,$Z47*12,$M47),IF(AND($G47=1,BO$1&gt;($Y47+$Z47),BO$1&lt;=($Y47+$Z47*2)),-1*PMT(VLOOKUP($P47,'9 - Finance Strategy Parameters'!$B$3:$C$6,2)/12,$Z47*12,$M47*(1+$Z$1)^($Z47*2)),IF(AND($G47=1,BO$1&gt;($Y47+$Z47*2),BO$1&lt;=($Y47+$Z47*3)),-1*PMT(VLOOKUP($P47,'9 - Finance Strategy Parameters'!$B$3:$C$6,2)/12,$Z47*12,$M47*(1+$Z$1)^($Z47*3)),"FAILURE"))))))))))</f>
        <v>523.62711111111116</v>
      </c>
      <c r="BP47" s="159">
        <f>IF($F47=1,0,IF(AND($H47=1,BP$1&lt;=$Y47),$V47,IF(AND($H47=1,BP$1&gt;$Y47,BP$1&lt;=$Y47+$Z47),($T47*(1+$Z$1)^$Z47)/$Z47,IF(AND($H47=1,BP$1&gt;($Y47+$Z47),BP$1&lt;=($Y47+$Z47*2)),($T47*(1+$Z$1)^($Z47*2))/$Z47,IF(AND($H47=1,BP$1&gt;($Y47+$Z47*2),BP$1&lt;=($Y47+$Z47*3)),($T47*(1+$Z$1)^($Z47*3))/$Z47,IF(AND($H47=1,BP$1&gt;($Y47+$Z47*3),BP$1&lt;=($Y47+$Z47*4)),($T47*(1+$Z$1)^($Z47*4))/$Z47,IF(AND($G47=1,BP$1&lt;=$N47),0,IF(AND($G47=1,BP$1&gt;$N47,BP$1&lt;=($Y47+$Z47)),-1*PMT(VLOOKUP($P47,'9 - Finance Strategy Parameters'!$B$3:$C$6,2)/12,$Z47*12,$M47),IF(AND($G47=1,BP$1&gt;($Y47+$Z47),BP$1&lt;=($Y47+$Z47*2)),-1*PMT(VLOOKUP($P47,'9 - Finance Strategy Parameters'!$B$3:$C$6,2)/12,$Z47*12,$M47*(1+$Z$1)^($Z47*2)),IF(AND($G47=1,BP$1&gt;($Y47+$Z47*2),BP$1&lt;=($Y47+$Z47*3)),-1*PMT(VLOOKUP($P47,'9 - Finance Strategy Parameters'!$B$3:$C$6,2)/12,$Z47*12,$M47*(1+$Z$1)^($Z47*3)),"FAILURE"))))))))))</f>
        <v>523.62711111111116</v>
      </c>
      <c r="BQ47" s="159">
        <f>IF($F47=1,0,IF(AND($H47=1,BQ$1&lt;=$Y47),$V47,IF(AND($H47=1,BQ$1&gt;$Y47,BQ$1&lt;=$Y47+$Z47),($T47*(1+$Z$1)^$Z47)/$Z47,IF(AND($H47=1,BQ$1&gt;($Y47+$Z47),BQ$1&lt;=($Y47+$Z47*2)),($T47*(1+$Z$1)^($Z47*2))/$Z47,IF(AND($H47=1,BQ$1&gt;($Y47+$Z47*2),BQ$1&lt;=($Y47+$Z47*3)),($T47*(1+$Z$1)^($Z47*3))/$Z47,IF(AND($H47=1,BQ$1&gt;($Y47+$Z47*3),BQ$1&lt;=($Y47+$Z47*4)),($T47*(1+$Z$1)^($Z47*4))/$Z47,IF(AND($G47=1,BQ$1&lt;=$N47),0,IF(AND($G47=1,BQ$1&gt;$N47,BQ$1&lt;=($Y47+$Z47)),-1*PMT(VLOOKUP($P47,'9 - Finance Strategy Parameters'!$B$3:$C$6,2)/12,$Z47*12,$M47),IF(AND($G47=1,BQ$1&gt;($Y47+$Z47),BQ$1&lt;=($Y47+$Z47*2)),-1*PMT(VLOOKUP($P47,'9 - Finance Strategy Parameters'!$B$3:$C$6,2)/12,$Z47*12,$M47*(1+$Z$1)^($Z47*2)),IF(AND($G47=1,BQ$1&gt;($Y47+$Z47*2),BQ$1&lt;=($Y47+$Z47*3)),-1*PMT(VLOOKUP($P47,'9 - Finance Strategy Parameters'!$B$3:$C$6,2)/12,$Z47*12,$M47*(1+$Z$1)^($Z47*3)),"FAILURE"))))))))))</f>
        <v>523.62711111111116</v>
      </c>
      <c r="BR47" s="159">
        <f>IF($F47=1,0,IF(AND($H47=1,BR$1&lt;=$Y47),$V47,IF(AND($H47=1,BR$1&gt;$Y47,BR$1&lt;=$Y47+$Z47),($T47*(1+$Z$1)^$Z47)/$Z47,IF(AND($H47=1,BR$1&gt;($Y47+$Z47),BR$1&lt;=($Y47+$Z47*2)),($T47*(1+$Z$1)^($Z47*2))/$Z47,IF(AND($H47=1,BR$1&gt;($Y47+$Z47*2),BR$1&lt;=($Y47+$Z47*3)),($T47*(1+$Z$1)^($Z47*3))/$Z47,IF(AND($H47=1,BR$1&gt;($Y47+$Z47*3),BR$1&lt;=($Y47+$Z47*4)),($T47*(1+$Z$1)^($Z47*4))/$Z47,IF(AND($G47=1,BR$1&lt;=$N47),0,IF(AND($G47=1,BR$1&gt;$N47,BR$1&lt;=($Y47+$Z47)),-1*PMT(VLOOKUP($P47,'9 - Finance Strategy Parameters'!$B$3:$C$6,2)/12,$Z47*12,$M47),IF(AND($G47=1,BR$1&gt;($Y47+$Z47),BR$1&lt;=($Y47+$Z47*2)),-1*PMT(VLOOKUP($P47,'9 - Finance Strategy Parameters'!$B$3:$C$6,2)/12,$Z47*12,$M47*(1+$Z$1)^($Z47*2)),IF(AND($G47=1,BR$1&gt;($Y47+$Z47*2),BR$1&lt;=($Y47+$Z47*3)),-1*PMT(VLOOKUP($P47,'9 - Finance Strategy Parameters'!$B$3:$C$6,2)/12,$Z47*12,$M47*(1+$Z$1)^($Z47*3)),"FAILURE"))))))))))</f>
        <v>523.62711111111116</v>
      </c>
      <c r="BS47" s="159">
        <f>IF($F47=1,0,IF(AND($H47=1,BS$1&lt;=$Y47),$V47,IF(AND($H47=1,BS$1&gt;$Y47,BS$1&lt;=$Y47+$Z47),($T47*(1+$Z$1)^$Z47)/$Z47,IF(AND($H47=1,BS$1&gt;($Y47+$Z47),BS$1&lt;=($Y47+$Z47*2)),($T47*(1+$Z$1)^($Z47*2))/$Z47,IF(AND($H47=1,BS$1&gt;($Y47+$Z47*2),BS$1&lt;=($Y47+$Z47*3)),($T47*(1+$Z$1)^($Z47*3))/$Z47,IF(AND($H47=1,BS$1&gt;($Y47+$Z47*3),BS$1&lt;=($Y47+$Z47*4)),($T47*(1+$Z$1)^($Z47*4))/$Z47,IF(AND($G47=1,BS$1&lt;=$N47),0,IF(AND($G47=1,BS$1&gt;$N47,BS$1&lt;=($Y47+$Z47)),-1*PMT(VLOOKUP($P47,'9 - Finance Strategy Parameters'!$B$3:$C$6,2)/12,$Z47*12,$M47),IF(AND($G47=1,BS$1&gt;($Y47+$Z47),BS$1&lt;=($Y47+$Z47*2)),-1*PMT(VLOOKUP($P47,'9 - Finance Strategy Parameters'!$B$3:$C$6,2)/12,$Z47*12,$M47*(1+$Z$1)^($Z47*2)),IF(AND($G47=1,BS$1&gt;($Y47+$Z47*2),BS$1&lt;=($Y47+$Z47*3)),-1*PMT(VLOOKUP($P47,'9 - Finance Strategy Parameters'!$B$3:$C$6,2)/12,$Z47*12,$M47*(1+$Z$1)^($Z47*3)),"FAILURE"))))))))))</f>
        <v>523.62711111111116</v>
      </c>
      <c r="BT47" s="159">
        <f>IF($F47=1,0,IF(AND($H47=1,BT$1&lt;=$Y47),$V47,IF(AND($H47=1,BT$1&gt;$Y47,BT$1&lt;=$Y47+$Z47),($T47*(1+$Z$1)^$Z47)/$Z47,IF(AND($H47=1,BT$1&gt;($Y47+$Z47),BT$1&lt;=($Y47+$Z47*2)),($T47*(1+$Z$1)^($Z47*2))/$Z47,IF(AND($H47=1,BT$1&gt;($Y47+$Z47*2),BT$1&lt;=($Y47+$Z47*3)),($T47*(1+$Z$1)^($Z47*3))/$Z47,IF(AND($H47=1,BT$1&gt;($Y47+$Z47*3),BT$1&lt;=($Y47+$Z47*4)),($T47*(1+$Z$1)^($Z47*4))/$Z47,IF(AND($G47=1,BT$1&lt;=$N47),0,IF(AND($G47=1,BT$1&gt;$N47,BT$1&lt;=($Y47+$Z47)),-1*PMT(VLOOKUP($P47,'9 - Finance Strategy Parameters'!$B$3:$C$6,2)/12,$Z47*12,$M47),IF(AND($G47=1,BT$1&gt;($Y47+$Z47),BT$1&lt;=($Y47+$Z47*2)),-1*PMT(VLOOKUP($P47,'9 - Finance Strategy Parameters'!$B$3:$C$6,2)/12,$Z47*12,$M47*(1+$Z$1)^($Z47*2)),IF(AND($G47=1,BT$1&gt;($Y47+$Z47*2),BT$1&lt;=($Y47+$Z47*3)),-1*PMT(VLOOKUP($P47,'9 - Finance Strategy Parameters'!$B$3:$C$6,2)/12,$Z47*12,$M47*(1+$Z$1)^($Z47*3)),"FAILURE"))))))))))</f>
        <v>523.62711111111116</v>
      </c>
    </row>
    <row r="48" spans="1:72" ht="30" x14ac:dyDescent="0.25">
      <c r="A48" s="10" t="s">
        <v>34</v>
      </c>
      <c r="B48" s="138">
        <f>INDEX('8-Choosing Asset Strategies'!$B$4:$B$101,MATCH('9 - Financing Strategy'!C48,'8-Choosing Asset Strategies'!$C$4:$C$101,0))</f>
        <v>1</v>
      </c>
      <c r="C48" s="28" t="s">
        <v>154</v>
      </c>
      <c r="D48" s="13" t="str">
        <f>IF(INDEX('8-Choosing Asset Strategies'!$CW$4:$CW$101,MATCH($C48,'8-Choosing Asset Strategies'!$C$4:$C$101,0))=0,"",INDEX('8-Choosing Asset Strategies'!$CW$4:$CW$101,MATCH(C48,'8-Choosing Asset Strategies'!$C$4:$C$101,0)))</f>
        <v>Good condition</v>
      </c>
      <c r="E48" s="27"/>
      <c r="F48" s="138"/>
      <c r="G48" s="138"/>
      <c r="H48" s="138">
        <v>1</v>
      </c>
      <c r="J48" s="143" t="str">
        <f>IF(F48=1,ROUND(INDEX('8-Choosing Asset Strategies'!$DL$4:$DL$101,MATCH($C48,'8-Choosing Asset Strategies'!$C$4:$C$101,0)),2),"")</f>
        <v/>
      </c>
      <c r="K48" s="12" t="str">
        <f>IF(F48=1,ROUND(INDEX('8-Choosing Asset Strategies'!$DC$4:$DC$101,MATCH($C48,'8-Choosing Asset Strategies'!$C$4:$C$101,0)),2),"")</f>
        <v/>
      </c>
      <c r="L48" s="12"/>
      <c r="M48" s="143" t="str">
        <f>IF(G48=1,ROUND(INDEX('8-Choosing Asset Strategies'!$DL$4:$DL$101,MATCH($C48,'8-Choosing Asset Strategies'!$C$4:$C$101,0)),2),"")</f>
        <v/>
      </c>
      <c r="N48" s="12" t="str">
        <f>IF(G48=1,ROUND(INDEX('8-Choosing Asset Strategies'!$DC$4:$DC$101,MATCH($C48,'8-Choosing Asset Strategies'!$C$4:$C$101,0)),2),"")</f>
        <v/>
      </c>
      <c r="O48" s="12" t="str">
        <f>IF(G48="","",INDEX('9 - Finance Strategy Parameters'!$H$3:$H$9,MATCH(B48,'9 - Finance Strategy Parameters'!$F$3:$F$9,0)))</f>
        <v/>
      </c>
      <c r="P48" s="12"/>
      <c r="Q48" s="144" t="str">
        <f>IFERROR((M48*INDEX('9 - Finance Strategy Parameters'!$C$3:$C$6,MATCH(P48,'9 - Finance Strategy Parameters'!$B$3:$B$6,0))/12*(1+INDEX('9 - Finance Strategy Parameters'!$C$3:$C$6,MATCH(P48,'9 - Finance Strategy Parameters'!$B$3:$B$6,0))/12)^(O48*12))/((1+INDEX('9 - Finance Strategy Parameters'!$C$3:$C$6,MATCH(P48,'9 - Finance Strategy Parameters'!$B$3:$B$6,0))/12)^(O48*12)-1),"")</f>
        <v/>
      </c>
      <c r="R48" s="144" t="str">
        <f t="shared" si="3"/>
        <v/>
      </c>
      <c r="S48" s="12"/>
      <c r="T48" s="143">
        <f>IF(H48=1,ROUND(INDEX('8-Choosing Asset Strategies'!$DL$4:$DL$101,MATCH($C48,'8-Choosing Asset Strategies'!$C$4:$C$101,0)),2),"")</f>
        <v>417415.28</v>
      </c>
      <c r="U48" s="145">
        <f>IF(H48=1,ROUND(INDEX('8-Choosing Asset Strategies'!$DC$4:$DC$101,MATCH($C48,'8-Choosing Asset Strategies'!$C$4:$C$101,0)),2),"")</f>
        <v>25</v>
      </c>
      <c r="V48" s="101">
        <f t="shared" si="1"/>
        <v>16696.611199999999</v>
      </c>
      <c r="W48" s="155">
        <f t="shared" si="2"/>
        <v>1391.3842666666667</v>
      </c>
      <c r="Y48">
        <f>INDEX('8-Choosing Asset Strategies'!$DC$4:$DC$101,MATCH(C48,'8-Choosing Asset Strategies'!$C$4:$C$101,0))</f>
        <v>25</v>
      </c>
      <c r="Z48">
        <f>INDEX('8-Choosing Asset Strategies'!$DA$4:$DA$101,MATCH(C48,'8-Choosing Asset Strategies'!$C$4:$C$101,0))</f>
        <v>45</v>
      </c>
      <c r="AB48" s="159">
        <f>IF($F48=1,0,IF(AND($H48=1,AB$1&lt;=$Y48),$V48,IF(AND($H48=1,AB$1&gt;$Y48,AB$1&lt;=$Y48+$Z48),($T48*(1+$Z$1)^$Z48)/$Z48,IF(AND($H48=1,AB$1&gt;($Y48+$Z48),AB$1&lt;=($Y48+$Z48*2)),($T48*(1+$Z$1)^($Z48*2))/$Z48,IF(AND($H48=1,AB$1&gt;($Y48+$Z48*2),AB$1&lt;=($Y48+$Z48*3)),($T48*(1+$Z$1)^($Z48*3))/$Z48,IF(AND($H48=1,AB$1&gt;($Y48+$Z48*3),AB$1&lt;=($Y48+$Z48*4)),($T48*(1+$Z$1)^($Z48*4))/$Z48,IF(AND($G48=1,AB$1&lt;=$N48),0,IF(AND($G48=1,AB$1&gt;$N48,AB$1&lt;=($Y48+$Z48)),-1*PMT(VLOOKUP($P48,'9 - Finance Strategy Parameters'!$B$3:$C$6,2)/12,$Z48*12,$M48),IF(AND($G48=1,AB$1&gt;($Y48+$Z48),AB$1&lt;=($Y48+$Z48*2)),-1*PMT(VLOOKUP($P48,'9 - Finance Strategy Parameters'!$B$3:$C$6,2)/12,$Z48*12,$M48*(1+$Z$1)^($Z48*2)),IF(AND($G48=1,AB$1&gt;($Y48+$Z48*2),AB$1&lt;=($Y48+$Z48*3)),-1*PMT(VLOOKUP($P48,'9 - Finance Strategy Parameters'!$B$3:$C$6,2)/12,$Z48*12,$M48*(1+$Z$1)^($Z48*3)),"FAILURE"))))))))))</f>
        <v>16696.611199999999</v>
      </c>
      <c r="AC48" s="159">
        <f>IF($F48=1,0,IF(AND($H48=1,AC$1&lt;=$Y48),$V48,IF(AND($H48=1,AC$1&gt;$Y48,AC$1&lt;=$Y48+$Z48),($T48*(1+$Z$1)^$Z48)/$Z48,IF(AND($H48=1,AC$1&gt;($Y48+$Z48),AC$1&lt;=($Y48+$Z48*2)),($T48*(1+$Z$1)^($Z48*2))/$Z48,IF(AND($H48=1,AC$1&gt;($Y48+$Z48*2),AC$1&lt;=($Y48+$Z48*3)),($T48*(1+$Z$1)^($Z48*3))/$Z48,IF(AND($H48=1,AC$1&gt;($Y48+$Z48*3),AC$1&lt;=($Y48+$Z48*4)),($T48*(1+$Z$1)^($Z48*4))/$Z48,IF(AND($G48=1,AC$1&lt;=$N48),0,IF(AND($G48=1,AC$1&gt;$N48,AC$1&lt;=($Y48+$Z48)),-1*PMT(VLOOKUP($P48,'9 - Finance Strategy Parameters'!$B$3:$C$6,2)/12,$Z48*12,$M48),IF(AND($G48=1,AC$1&gt;($Y48+$Z48),AC$1&lt;=($Y48+$Z48*2)),-1*PMT(VLOOKUP($P48,'9 - Finance Strategy Parameters'!$B$3:$C$6,2)/12,$Z48*12,$M48*(1+$Z$1)^($Z48*2)),IF(AND($G48=1,AC$1&gt;($Y48+$Z48*2),AC$1&lt;=($Y48+$Z48*3)),-1*PMT(VLOOKUP($P48,'9 - Finance Strategy Parameters'!$B$3:$C$6,2)/12,$Z48*12,$M48*(1+$Z$1)^($Z48*3)),"FAILURE"))))))))))</f>
        <v>16696.611199999999</v>
      </c>
      <c r="AD48" s="159">
        <f>IF($F48=1,0,IF(AND($H48=1,AD$1&lt;=$Y48),$V48,IF(AND($H48=1,AD$1&gt;$Y48,AD$1&lt;=$Y48+$Z48),($T48*(1+$Z$1)^$Z48)/$Z48,IF(AND($H48=1,AD$1&gt;($Y48+$Z48),AD$1&lt;=($Y48+$Z48*2)),($T48*(1+$Z$1)^($Z48*2))/$Z48,IF(AND($H48=1,AD$1&gt;($Y48+$Z48*2),AD$1&lt;=($Y48+$Z48*3)),($T48*(1+$Z$1)^($Z48*3))/$Z48,IF(AND($H48=1,AD$1&gt;($Y48+$Z48*3),AD$1&lt;=($Y48+$Z48*4)),($T48*(1+$Z$1)^($Z48*4))/$Z48,IF(AND($G48=1,AD$1&lt;=$N48),0,IF(AND($G48=1,AD$1&gt;$N48,AD$1&lt;=($Y48+$Z48)),-1*PMT(VLOOKUP($P48,'9 - Finance Strategy Parameters'!$B$3:$C$6,2)/12,$Z48*12,$M48),IF(AND($G48=1,AD$1&gt;($Y48+$Z48),AD$1&lt;=($Y48+$Z48*2)),-1*PMT(VLOOKUP($P48,'9 - Finance Strategy Parameters'!$B$3:$C$6,2)/12,$Z48*12,$M48*(1+$Z$1)^($Z48*2)),IF(AND($G48=1,AD$1&gt;($Y48+$Z48*2),AD$1&lt;=($Y48+$Z48*3)),-1*PMT(VLOOKUP($P48,'9 - Finance Strategy Parameters'!$B$3:$C$6,2)/12,$Z48*12,$M48*(1+$Z$1)^($Z48*3)),"FAILURE"))))))))))</f>
        <v>16696.611199999999</v>
      </c>
      <c r="AE48" s="159">
        <f>IF($F48=1,0,IF(AND($H48=1,AE$1&lt;=$Y48),$V48,IF(AND($H48=1,AE$1&gt;$Y48,AE$1&lt;=$Y48+$Z48),($T48*(1+$Z$1)^$Z48)/$Z48,IF(AND($H48=1,AE$1&gt;($Y48+$Z48),AE$1&lt;=($Y48+$Z48*2)),($T48*(1+$Z$1)^($Z48*2))/$Z48,IF(AND($H48=1,AE$1&gt;($Y48+$Z48*2),AE$1&lt;=($Y48+$Z48*3)),($T48*(1+$Z$1)^($Z48*3))/$Z48,IF(AND($H48=1,AE$1&gt;($Y48+$Z48*3),AE$1&lt;=($Y48+$Z48*4)),($T48*(1+$Z$1)^($Z48*4))/$Z48,IF(AND($G48=1,AE$1&lt;=$N48),0,IF(AND($G48=1,AE$1&gt;$N48,AE$1&lt;=($Y48+$Z48)),-1*PMT(VLOOKUP($P48,'9 - Finance Strategy Parameters'!$B$3:$C$6,2)/12,$Z48*12,$M48),IF(AND($G48=1,AE$1&gt;($Y48+$Z48),AE$1&lt;=($Y48+$Z48*2)),-1*PMT(VLOOKUP($P48,'9 - Finance Strategy Parameters'!$B$3:$C$6,2)/12,$Z48*12,$M48*(1+$Z$1)^($Z48*2)),IF(AND($G48=1,AE$1&gt;($Y48+$Z48*2),AE$1&lt;=($Y48+$Z48*3)),-1*PMT(VLOOKUP($P48,'9 - Finance Strategy Parameters'!$B$3:$C$6,2)/12,$Z48*12,$M48*(1+$Z$1)^($Z48*3)),"FAILURE"))))))))))</f>
        <v>16696.611199999999</v>
      </c>
      <c r="AF48" s="159">
        <f>IF($F48=1,0,IF(AND($H48=1,AF$1&lt;=$Y48),$V48,IF(AND($H48=1,AF$1&gt;$Y48,AF$1&lt;=$Y48+$Z48),($T48*(1+$Z$1)^$Z48)/$Z48,IF(AND($H48=1,AF$1&gt;($Y48+$Z48),AF$1&lt;=($Y48+$Z48*2)),($T48*(1+$Z$1)^($Z48*2))/$Z48,IF(AND($H48=1,AF$1&gt;($Y48+$Z48*2),AF$1&lt;=($Y48+$Z48*3)),($T48*(1+$Z$1)^($Z48*3))/$Z48,IF(AND($H48=1,AF$1&gt;($Y48+$Z48*3),AF$1&lt;=($Y48+$Z48*4)),($T48*(1+$Z$1)^($Z48*4))/$Z48,IF(AND($G48=1,AF$1&lt;=$N48),0,IF(AND($G48=1,AF$1&gt;$N48,AF$1&lt;=($Y48+$Z48)),-1*PMT(VLOOKUP($P48,'9 - Finance Strategy Parameters'!$B$3:$C$6,2)/12,$Z48*12,$M48),IF(AND($G48=1,AF$1&gt;($Y48+$Z48),AF$1&lt;=($Y48+$Z48*2)),-1*PMT(VLOOKUP($P48,'9 - Finance Strategy Parameters'!$B$3:$C$6,2)/12,$Z48*12,$M48*(1+$Z$1)^($Z48*2)),IF(AND($G48=1,AF$1&gt;($Y48+$Z48*2),AF$1&lt;=($Y48+$Z48*3)),-1*PMT(VLOOKUP($P48,'9 - Finance Strategy Parameters'!$B$3:$C$6,2)/12,$Z48*12,$M48*(1+$Z$1)^($Z48*3)),"FAILURE"))))))))))</f>
        <v>16696.611199999999</v>
      </c>
      <c r="AG48" s="159">
        <f>IF($F48=1,0,IF(AND($H48=1,AG$1&lt;=$Y48),$V48,IF(AND($H48=1,AG$1&gt;$Y48,AG$1&lt;=$Y48+$Z48),($T48*(1+$Z$1)^$Z48)/$Z48,IF(AND($H48=1,AG$1&gt;($Y48+$Z48),AG$1&lt;=($Y48+$Z48*2)),($T48*(1+$Z$1)^($Z48*2))/$Z48,IF(AND($H48=1,AG$1&gt;($Y48+$Z48*2),AG$1&lt;=($Y48+$Z48*3)),($T48*(1+$Z$1)^($Z48*3))/$Z48,IF(AND($H48=1,AG$1&gt;($Y48+$Z48*3),AG$1&lt;=($Y48+$Z48*4)),($T48*(1+$Z$1)^($Z48*4))/$Z48,IF(AND($G48=1,AG$1&lt;=$N48),0,IF(AND($G48=1,AG$1&gt;$N48,AG$1&lt;=($Y48+$Z48)),-1*PMT(VLOOKUP($P48,'9 - Finance Strategy Parameters'!$B$3:$C$6,2)/12,$Z48*12,$M48),IF(AND($G48=1,AG$1&gt;($Y48+$Z48),AG$1&lt;=($Y48+$Z48*2)),-1*PMT(VLOOKUP($P48,'9 - Finance Strategy Parameters'!$B$3:$C$6,2)/12,$Z48*12,$M48*(1+$Z$1)^($Z48*2)),IF(AND($G48=1,AG$1&gt;($Y48+$Z48*2),AG$1&lt;=($Y48+$Z48*3)),-1*PMT(VLOOKUP($P48,'9 - Finance Strategy Parameters'!$B$3:$C$6,2)/12,$Z48*12,$M48*(1+$Z$1)^($Z48*3)),"FAILURE"))))))))))</f>
        <v>16696.611199999999</v>
      </c>
      <c r="AH48" s="159">
        <f>IF($F48=1,0,IF(AND($H48=1,AH$1&lt;=$Y48),$V48,IF(AND($H48=1,AH$1&gt;$Y48,AH$1&lt;=$Y48+$Z48),($T48*(1+$Z$1)^$Z48)/$Z48,IF(AND($H48=1,AH$1&gt;($Y48+$Z48),AH$1&lt;=($Y48+$Z48*2)),($T48*(1+$Z$1)^($Z48*2))/$Z48,IF(AND($H48=1,AH$1&gt;($Y48+$Z48*2),AH$1&lt;=($Y48+$Z48*3)),($T48*(1+$Z$1)^($Z48*3))/$Z48,IF(AND($H48=1,AH$1&gt;($Y48+$Z48*3),AH$1&lt;=($Y48+$Z48*4)),($T48*(1+$Z$1)^($Z48*4))/$Z48,IF(AND($G48=1,AH$1&lt;=$N48),0,IF(AND($G48=1,AH$1&gt;$N48,AH$1&lt;=($Y48+$Z48)),-1*PMT(VLOOKUP($P48,'9 - Finance Strategy Parameters'!$B$3:$C$6,2)/12,$Z48*12,$M48),IF(AND($G48=1,AH$1&gt;($Y48+$Z48),AH$1&lt;=($Y48+$Z48*2)),-1*PMT(VLOOKUP($P48,'9 - Finance Strategy Parameters'!$B$3:$C$6,2)/12,$Z48*12,$M48*(1+$Z$1)^($Z48*2)),IF(AND($G48=1,AH$1&gt;($Y48+$Z48*2),AH$1&lt;=($Y48+$Z48*3)),-1*PMT(VLOOKUP($P48,'9 - Finance Strategy Parameters'!$B$3:$C$6,2)/12,$Z48*12,$M48*(1+$Z$1)^($Z48*3)),"FAILURE"))))))))))</f>
        <v>16696.611199999999</v>
      </c>
      <c r="AI48" s="159">
        <f>IF($F48=1,0,IF(AND($H48=1,AI$1&lt;=$Y48),$V48,IF(AND($H48=1,AI$1&gt;$Y48,AI$1&lt;=$Y48+$Z48),($T48*(1+$Z$1)^$Z48)/$Z48,IF(AND($H48=1,AI$1&gt;($Y48+$Z48),AI$1&lt;=($Y48+$Z48*2)),($T48*(1+$Z$1)^($Z48*2))/$Z48,IF(AND($H48=1,AI$1&gt;($Y48+$Z48*2),AI$1&lt;=($Y48+$Z48*3)),($T48*(1+$Z$1)^($Z48*3))/$Z48,IF(AND($H48=1,AI$1&gt;($Y48+$Z48*3),AI$1&lt;=($Y48+$Z48*4)),($T48*(1+$Z$1)^($Z48*4))/$Z48,IF(AND($G48=1,AI$1&lt;=$N48),0,IF(AND($G48=1,AI$1&gt;$N48,AI$1&lt;=($Y48+$Z48)),-1*PMT(VLOOKUP($P48,'9 - Finance Strategy Parameters'!$B$3:$C$6,2)/12,$Z48*12,$M48),IF(AND($G48=1,AI$1&gt;($Y48+$Z48),AI$1&lt;=($Y48+$Z48*2)),-1*PMT(VLOOKUP($P48,'9 - Finance Strategy Parameters'!$B$3:$C$6,2)/12,$Z48*12,$M48*(1+$Z$1)^($Z48*2)),IF(AND($G48=1,AI$1&gt;($Y48+$Z48*2),AI$1&lt;=($Y48+$Z48*3)),-1*PMT(VLOOKUP($P48,'9 - Finance Strategy Parameters'!$B$3:$C$6,2)/12,$Z48*12,$M48*(1+$Z$1)^($Z48*3)),"FAILURE"))))))))))</f>
        <v>16696.611199999999</v>
      </c>
      <c r="AJ48" s="159">
        <f>IF($F48=1,0,IF(AND($H48=1,AJ$1&lt;=$Y48),$V48,IF(AND($H48=1,AJ$1&gt;$Y48,AJ$1&lt;=$Y48+$Z48),($T48*(1+$Z$1)^$Z48)/$Z48,IF(AND($H48=1,AJ$1&gt;($Y48+$Z48),AJ$1&lt;=($Y48+$Z48*2)),($T48*(1+$Z$1)^($Z48*2))/$Z48,IF(AND($H48=1,AJ$1&gt;($Y48+$Z48*2),AJ$1&lt;=($Y48+$Z48*3)),($T48*(1+$Z$1)^($Z48*3))/$Z48,IF(AND($H48=1,AJ$1&gt;($Y48+$Z48*3),AJ$1&lt;=($Y48+$Z48*4)),($T48*(1+$Z$1)^($Z48*4))/$Z48,IF(AND($G48=1,AJ$1&lt;=$N48),0,IF(AND($G48=1,AJ$1&gt;$N48,AJ$1&lt;=($Y48+$Z48)),-1*PMT(VLOOKUP($P48,'9 - Finance Strategy Parameters'!$B$3:$C$6,2)/12,$Z48*12,$M48),IF(AND($G48=1,AJ$1&gt;($Y48+$Z48),AJ$1&lt;=($Y48+$Z48*2)),-1*PMT(VLOOKUP($P48,'9 - Finance Strategy Parameters'!$B$3:$C$6,2)/12,$Z48*12,$M48*(1+$Z$1)^($Z48*2)),IF(AND($G48=1,AJ$1&gt;($Y48+$Z48*2),AJ$1&lt;=($Y48+$Z48*3)),-1*PMT(VLOOKUP($P48,'9 - Finance Strategy Parameters'!$B$3:$C$6,2)/12,$Z48*12,$M48*(1+$Z$1)^($Z48*3)),"FAILURE"))))))))))</f>
        <v>16696.611199999999</v>
      </c>
      <c r="AK48" s="159">
        <f>IF($F48=1,0,IF(AND($H48=1,AK$1&lt;=$Y48),$V48,IF(AND($H48=1,AK$1&gt;$Y48,AK$1&lt;=$Y48+$Z48),($T48*(1+$Z$1)^$Z48)/$Z48,IF(AND($H48=1,AK$1&gt;($Y48+$Z48),AK$1&lt;=($Y48+$Z48*2)),($T48*(1+$Z$1)^($Z48*2))/$Z48,IF(AND($H48=1,AK$1&gt;($Y48+$Z48*2),AK$1&lt;=($Y48+$Z48*3)),($T48*(1+$Z$1)^($Z48*3))/$Z48,IF(AND($H48=1,AK$1&gt;($Y48+$Z48*3),AK$1&lt;=($Y48+$Z48*4)),($T48*(1+$Z$1)^($Z48*4))/$Z48,IF(AND($G48=1,AK$1&lt;=$N48),0,IF(AND($G48=1,AK$1&gt;$N48,AK$1&lt;=($Y48+$Z48)),-1*PMT(VLOOKUP($P48,'9 - Finance Strategy Parameters'!$B$3:$C$6,2)/12,$Z48*12,$M48),IF(AND($G48=1,AK$1&gt;($Y48+$Z48),AK$1&lt;=($Y48+$Z48*2)),-1*PMT(VLOOKUP($P48,'9 - Finance Strategy Parameters'!$B$3:$C$6,2)/12,$Z48*12,$M48*(1+$Z$1)^($Z48*2)),IF(AND($G48=1,AK$1&gt;($Y48+$Z48*2),AK$1&lt;=($Y48+$Z48*3)),-1*PMT(VLOOKUP($P48,'9 - Finance Strategy Parameters'!$B$3:$C$6,2)/12,$Z48*12,$M48*(1+$Z$1)^($Z48*3)),"FAILURE"))))))))))</f>
        <v>16696.611199999999</v>
      </c>
      <c r="AL48" s="159">
        <f>IF($F48=1,0,IF(AND($H48=1,AL$1&lt;=$Y48),$V48,IF(AND($H48=1,AL$1&gt;$Y48,AL$1&lt;=$Y48+$Z48),($T48*(1+$Z$1)^$Z48)/$Z48,IF(AND($H48=1,AL$1&gt;($Y48+$Z48),AL$1&lt;=($Y48+$Z48*2)),($T48*(1+$Z$1)^($Z48*2))/$Z48,IF(AND($H48=1,AL$1&gt;($Y48+$Z48*2),AL$1&lt;=($Y48+$Z48*3)),($T48*(1+$Z$1)^($Z48*3))/$Z48,IF(AND($H48=1,AL$1&gt;($Y48+$Z48*3),AL$1&lt;=($Y48+$Z48*4)),($T48*(1+$Z$1)^($Z48*4))/$Z48,IF(AND($G48=1,AL$1&lt;=$N48),0,IF(AND($G48=1,AL$1&gt;$N48,AL$1&lt;=($Y48+$Z48)),-1*PMT(VLOOKUP($P48,'9 - Finance Strategy Parameters'!$B$3:$C$6,2)/12,$Z48*12,$M48),IF(AND($G48=1,AL$1&gt;($Y48+$Z48),AL$1&lt;=($Y48+$Z48*2)),-1*PMT(VLOOKUP($P48,'9 - Finance Strategy Parameters'!$B$3:$C$6,2)/12,$Z48*12,$M48*(1+$Z$1)^($Z48*2)),IF(AND($G48=1,AL$1&gt;($Y48+$Z48*2),AL$1&lt;=($Y48+$Z48*3)),-1*PMT(VLOOKUP($P48,'9 - Finance Strategy Parameters'!$B$3:$C$6,2)/12,$Z48*12,$M48*(1+$Z$1)^($Z48*3)),"FAILURE"))))))))))</f>
        <v>16696.611199999999</v>
      </c>
      <c r="AM48" s="159">
        <f>IF($F48=1,0,IF(AND($H48=1,AM$1&lt;=$Y48),$V48,IF(AND($H48=1,AM$1&gt;$Y48,AM$1&lt;=$Y48+$Z48),($T48*(1+$Z$1)^$Z48)/$Z48,IF(AND($H48=1,AM$1&gt;($Y48+$Z48),AM$1&lt;=($Y48+$Z48*2)),($T48*(1+$Z$1)^($Z48*2))/$Z48,IF(AND($H48=1,AM$1&gt;($Y48+$Z48*2),AM$1&lt;=($Y48+$Z48*3)),($T48*(1+$Z$1)^($Z48*3))/$Z48,IF(AND($H48=1,AM$1&gt;($Y48+$Z48*3),AM$1&lt;=($Y48+$Z48*4)),($T48*(1+$Z$1)^($Z48*4))/$Z48,IF(AND($G48=1,AM$1&lt;=$N48),0,IF(AND($G48=1,AM$1&gt;$N48,AM$1&lt;=($Y48+$Z48)),-1*PMT(VLOOKUP($P48,'9 - Finance Strategy Parameters'!$B$3:$C$6,2)/12,$Z48*12,$M48),IF(AND($G48=1,AM$1&gt;($Y48+$Z48),AM$1&lt;=($Y48+$Z48*2)),-1*PMT(VLOOKUP($P48,'9 - Finance Strategy Parameters'!$B$3:$C$6,2)/12,$Z48*12,$M48*(1+$Z$1)^($Z48*2)),IF(AND($G48=1,AM$1&gt;($Y48+$Z48*2),AM$1&lt;=($Y48+$Z48*3)),-1*PMT(VLOOKUP($P48,'9 - Finance Strategy Parameters'!$B$3:$C$6,2)/12,$Z48*12,$M48*(1+$Z$1)^($Z48*3)),"FAILURE"))))))))))</f>
        <v>16696.611199999999</v>
      </c>
      <c r="AN48" s="159">
        <f>IF($F48=1,0,IF(AND($H48=1,AN$1&lt;=$Y48),$V48,IF(AND($H48=1,AN$1&gt;$Y48,AN$1&lt;=$Y48+$Z48),($T48*(1+$Z$1)^$Z48)/$Z48,IF(AND($H48=1,AN$1&gt;($Y48+$Z48),AN$1&lt;=($Y48+$Z48*2)),($T48*(1+$Z$1)^($Z48*2))/$Z48,IF(AND($H48=1,AN$1&gt;($Y48+$Z48*2),AN$1&lt;=($Y48+$Z48*3)),($T48*(1+$Z$1)^($Z48*3))/$Z48,IF(AND($H48=1,AN$1&gt;($Y48+$Z48*3),AN$1&lt;=($Y48+$Z48*4)),($T48*(1+$Z$1)^($Z48*4))/$Z48,IF(AND($G48=1,AN$1&lt;=$N48),0,IF(AND($G48=1,AN$1&gt;$N48,AN$1&lt;=($Y48+$Z48)),-1*PMT(VLOOKUP($P48,'9 - Finance Strategy Parameters'!$B$3:$C$6,2)/12,$Z48*12,$M48),IF(AND($G48=1,AN$1&gt;($Y48+$Z48),AN$1&lt;=($Y48+$Z48*2)),-1*PMT(VLOOKUP($P48,'9 - Finance Strategy Parameters'!$B$3:$C$6,2)/12,$Z48*12,$M48*(1+$Z$1)^($Z48*2)),IF(AND($G48=1,AN$1&gt;($Y48+$Z48*2),AN$1&lt;=($Y48+$Z48*3)),-1*PMT(VLOOKUP($P48,'9 - Finance Strategy Parameters'!$B$3:$C$6,2)/12,$Z48*12,$M48*(1+$Z$1)^($Z48*3)),"FAILURE"))))))))))</f>
        <v>16696.611199999999</v>
      </c>
      <c r="AO48" s="159">
        <f>IF($F48=1,0,IF(AND($H48=1,AO$1&lt;=$Y48),$V48,IF(AND($H48=1,AO$1&gt;$Y48,AO$1&lt;=$Y48+$Z48),($T48*(1+$Z$1)^$Z48)/$Z48,IF(AND($H48=1,AO$1&gt;($Y48+$Z48),AO$1&lt;=($Y48+$Z48*2)),($T48*(1+$Z$1)^($Z48*2))/$Z48,IF(AND($H48=1,AO$1&gt;($Y48+$Z48*2),AO$1&lt;=($Y48+$Z48*3)),($T48*(1+$Z$1)^($Z48*3))/$Z48,IF(AND($H48=1,AO$1&gt;($Y48+$Z48*3),AO$1&lt;=($Y48+$Z48*4)),($T48*(1+$Z$1)^($Z48*4))/$Z48,IF(AND($G48=1,AO$1&lt;=$N48),0,IF(AND($G48=1,AO$1&gt;$N48,AO$1&lt;=($Y48+$Z48)),-1*PMT(VLOOKUP($P48,'9 - Finance Strategy Parameters'!$B$3:$C$6,2)/12,$Z48*12,$M48),IF(AND($G48=1,AO$1&gt;($Y48+$Z48),AO$1&lt;=($Y48+$Z48*2)),-1*PMT(VLOOKUP($P48,'9 - Finance Strategy Parameters'!$B$3:$C$6,2)/12,$Z48*12,$M48*(1+$Z$1)^($Z48*2)),IF(AND($G48=1,AO$1&gt;($Y48+$Z48*2),AO$1&lt;=($Y48+$Z48*3)),-1*PMT(VLOOKUP($P48,'9 - Finance Strategy Parameters'!$B$3:$C$6,2)/12,$Z48*12,$M48*(1+$Z$1)^($Z48*3)),"FAILURE"))))))))))</f>
        <v>16696.611199999999</v>
      </c>
      <c r="AP48" s="159">
        <f>IF($F48=1,0,IF(AND($H48=1,AP$1&lt;=$Y48),$V48,IF(AND($H48=1,AP$1&gt;$Y48,AP$1&lt;=$Y48+$Z48),($T48*(1+$Z$1)^$Z48)/$Z48,IF(AND($H48=1,AP$1&gt;($Y48+$Z48),AP$1&lt;=($Y48+$Z48*2)),($T48*(1+$Z$1)^($Z48*2))/$Z48,IF(AND($H48=1,AP$1&gt;($Y48+$Z48*2),AP$1&lt;=($Y48+$Z48*3)),($T48*(1+$Z$1)^($Z48*3))/$Z48,IF(AND($H48=1,AP$1&gt;($Y48+$Z48*3),AP$1&lt;=($Y48+$Z48*4)),($T48*(1+$Z$1)^($Z48*4))/$Z48,IF(AND($G48=1,AP$1&lt;=$N48),0,IF(AND($G48=1,AP$1&gt;$N48,AP$1&lt;=($Y48+$Z48)),-1*PMT(VLOOKUP($P48,'9 - Finance Strategy Parameters'!$B$3:$C$6,2)/12,$Z48*12,$M48),IF(AND($G48=1,AP$1&gt;($Y48+$Z48),AP$1&lt;=($Y48+$Z48*2)),-1*PMT(VLOOKUP($P48,'9 - Finance Strategy Parameters'!$B$3:$C$6,2)/12,$Z48*12,$M48*(1+$Z$1)^($Z48*2)),IF(AND($G48=1,AP$1&gt;($Y48+$Z48*2),AP$1&lt;=($Y48+$Z48*3)),-1*PMT(VLOOKUP($P48,'9 - Finance Strategy Parameters'!$B$3:$C$6,2)/12,$Z48*12,$M48*(1+$Z$1)^($Z48*3)),"FAILURE"))))))))))</f>
        <v>16696.611199999999</v>
      </c>
      <c r="AQ48" s="159">
        <f>IF($F48=1,0,IF(AND($H48=1,AQ$1&lt;=$Y48),$V48,IF(AND($H48=1,AQ$1&gt;$Y48,AQ$1&lt;=$Y48+$Z48),($T48*(1+$Z$1)^$Z48)/$Z48,IF(AND($H48=1,AQ$1&gt;($Y48+$Z48),AQ$1&lt;=($Y48+$Z48*2)),($T48*(1+$Z$1)^($Z48*2))/$Z48,IF(AND($H48=1,AQ$1&gt;($Y48+$Z48*2),AQ$1&lt;=($Y48+$Z48*3)),($T48*(1+$Z$1)^($Z48*3))/$Z48,IF(AND($H48=1,AQ$1&gt;($Y48+$Z48*3),AQ$1&lt;=($Y48+$Z48*4)),($T48*(1+$Z$1)^($Z48*4))/$Z48,IF(AND($G48=1,AQ$1&lt;=$N48),0,IF(AND($G48=1,AQ$1&gt;$N48,AQ$1&lt;=($Y48+$Z48)),-1*PMT(VLOOKUP($P48,'9 - Finance Strategy Parameters'!$B$3:$C$6,2)/12,$Z48*12,$M48),IF(AND($G48=1,AQ$1&gt;($Y48+$Z48),AQ$1&lt;=($Y48+$Z48*2)),-1*PMT(VLOOKUP($P48,'9 - Finance Strategy Parameters'!$B$3:$C$6,2)/12,$Z48*12,$M48*(1+$Z$1)^($Z48*2)),IF(AND($G48=1,AQ$1&gt;($Y48+$Z48*2),AQ$1&lt;=($Y48+$Z48*3)),-1*PMT(VLOOKUP($P48,'9 - Finance Strategy Parameters'!$B$3:$C$6,2)/12,$Z48*12,$M48*(1+$Z$1)^($Z48*3)),"FAILURE"))))))))))</f>
        <v>16696.611199999999</v>
      </c>
      <c r="AR48" s="159">
        <f>IF($F48=1,0,IF(AND($H48=1,AR$1&lt;=$Y48),$V48,IF(AND($H48=1,AR$1&gt;$Y48,AR$1&lt;=$Y48+$Z48),($T48*(1+$Z$1)^$Z48)/$Z48,IF(AND($H48=1,AR$1&gt;($Y48+$Z48),AR$1&lt;=($Y48+$Z48*2)),($T48*(1+$Z$1)^($Z48*2))/$Z48,IF(AND($H48=1,AR$1&gt;($Y48+$Z48*2),AR$1&lt;=($Y48+$Z48*3)),($T48*(1+$Z$1)^($Z48*3))/$Z48,IF(AND($H48=1,AR$1&gt;($Y48+$Z48*3),AR$1&lt;=($Y48+$Z48*4)),($T48*(1+$Z$1)^($Z48*4))/$Z48,IF(AND($G48=1,AR$1&lt;=$N48),0,IF(AND($G48=1,AR$1&gt;$N48,AR$1&lt;=($Y48+$Z48)),-1*PMT(VLOOKUP($P48,'9 - Finance Strategy Parameters'!$B$3:$C$6,2)/12,$Z48*12,$M48),IF(AND($G48=1,AR$1&gt;($Y48+$Z48),AR$1&lt;=($Y48+$Z48*2)),-1*PMT(VLOOKUP($P48,'9 - Finance Strategy Parameters'!$B$3:$C$6,2)/12,$Z48*12,$M48*(1+$Z$1)^($Z48*2)),IF(AND($G48=1,AR$1&gt;($Y48+$Z48*2),AR$1&lt;=($Y48+$Z48*3)),-1*PMT(VLOOKUP($P48,'9 - Finance Strategy Parameters'!$B$3:$C$6,2)/12,$Z48*12,$M48*(1+$Z$1)^($Z48*3)),"FAILURE"))))))))))</f>
        <v>16696.611199999999</v>
      </c>
      <c r="AS48" s="159">
        <f>IF($F48=1,0,IF(AND($H48=1,AS$1&lt;=$Y48),$V48,IF(AND($H48=1,AS$1&gt;$Y48,AS$1&lt;=$Y48+$Z48),($T48*(1+$Z$1)^$Z48)/$Z48,IF(AND($H48=1,AS$1&gt;($Y48+$Z48),AS$1&lt;=($Y48+$Z48*2)),($T48*(1+$Z$1)^($Z48*2))/$Z48,IF(AND($H48=1,AS$1&gt;($Y48+$Z48*2),AS$1&lt;=($Y48+$Z48*3)),($T48*(1+$Z$1)^($Z48*3))/$Z48,IF(AND($H48=1,AS$1&gt;($Y48+$Z48*3),AS$1&lt;=($Y48+$Z48*4)),($T48*(1+$Z$1)^($Z48*4))/$Z48,IF(AND($G48=1,AS$1&lt;=$N48),0,IF(AND($G48=1,AS$1&gt;$N48,AS$1&lt;=($Y48+$Z48)),-1*PMT(VLOOKUP($P48,'9 - Finance Strategy Parameters'!$B$3:$C$6,2)/12,$Z48*12,$M48),IF(AND($G48=1,AS$1&gt;($Y48+$Z48),AS$1&lt;=($Y48+$Z48*2)),-1*PMT(VLOOKUP($P48,'9 - Finance Strategy Parameters'!$B$3:$C$6,2)/12,$Z48*12,$M48*(1+$Z$1)^($Z48*2)),IF(AND($G48=1,AS$1&gt;($Y48+$Z48*2),AS$1&lt;=($Y48+$Z48*3)),-1*PMT(VLOOKUP($P48,'9 - Finance Strategy Parameters'!$B$3:$C$6,2)/12,$Z48*12,$M48*(1+$Z$1)^($Z48*3)),"FAILURE"))))))))))</f>
        <v>16696.611199999999</v>
      </c>
      <c r="AT48" s="159">
        <f>IF($F48=1,0,IF(AND($H48=1,AT$1&lt;=$Y48),$V48,IF(AND($H48=1,AT$1&gt;$Y48,AT$1&lt;=$Y48+$Z48),($T48*(1+$Z$1)^$Z48)/$Z48,IF(AND($H48=1,AT$1&gt;($Y48+$Z48),AT$1&lt;=($Y48+$Z48*2)),($T48*(1+$Z$1)^($Z48*2))/$Z48,IF(AND($H48=1,AT$1&gt;($Y48+$Z48*2),AT$1&lt;=($Y48+$Z48*3)),($T48*(1+$Z$1)^($Z48*3))/$Z48,IF(AND($H48=1,AT$1&gt;($Y48+$Z48*3),AT$1&lt;=($Y48+$Z48*4)),($T48*(1+$Z$1)^($Z48*4))/$Z48,IF(AND($G48=1,AT$1&lt;=$N48),0,IF(AND($G48=1,AT$1&gt;$N48,AT$1&lt;=($Y48+$Z48)),-1*PMT(VLOOKUP($P48,'9 - Finance Strategy Parameters'!$B$3:$C$6,2)/12,$Z48*12,$M48),IF(AND($G48=1,AT$1&gt;($Y48+$Z48),AT$1&lt;=($Y48+$Z48*2)),-1*PMT(VLOOKUP($P48,'9 - Finance Strategy Parameters'!$B$3:$C$6,2)/12,$Z48*12,$M48*(1+$Z$1)^($Z48*2)),IF(AND($G48=1,AT$1&gt;($Y48+$Z48*2),AT$1&lt;=($Y48+$Z48*3)),-1*PMT(VLOOKUP($P48,'9 - Finance Strategy Parameters'!$B$3:$C$6,2)/12,$Z48*12,$M48*(1+$Z$1)^($Z48*3)),"FAILURE"))))))))))</f>
        <v>16696.611199999999</v>
      </c>
      <c r="AU48" s="159">
        <f>IF($F48=1,0,IF(AND($H48=1,AU$1&lt;=$Y48),$V48,IF(AND($H48=1,AU$1&gt;$Y48,AU$1&lt;=$Y48+$Z48),($T48*(1+$Z$1)^$Z48)/$Z48,IF(AND($H48=1,AU$1&gt;($Y48+$Z48),AU$1&lt;=($Y48+$Z48*2)),($T48*(1+$Z$1)^($Z48*2))/$Z48,IF(AND($H48=1,AU$1&gt;($Y48+$Z48*2),AU$1&lt;=($Y48+$Z48*3)),($T48*(1+$Z$1)^($Z48*3))/$Z48,IF(AND($H48=1,AU$1&gt;($Y48+$Z48*3),AU$1&lt;=($Y48+$Z48*4)),($T48*(1+$Z$1)^($Z48*4))/$Z48,IF(AND($G48=1,AU$1&lt;=$N48),0,IF(AND($G48=1,AU$1&gt;$N48,AU$1&lt;=($Y48+$Z48)),-1*PMT(VLOOKUP($P48,'9 - Finance Strategy Parameters'!$B$3:$C$6,2)/12,$Z48*12,$M48),IF(AND($G48=1,AU$1&gt;($Y48+$Z48),AU$1&lt;=($Y48+$Z48*2)),-1*PMT(VLOOKUP($P48,'9 - Finance Strategy Parameters'!$B$3:$C$6,2)/12,$Z48*12,$M48*(1+$Z$1)^($Z48*2)),IF(AND($G48=1,AU$1&gt;($Y48+$Z48*2),AU$1&lt;=($Y48+$Z48*3)),-1*PMT(VLOOKUP($P48,'9 - Finance Strategy Parameters'!$B$3:$C$6,2)/12,$Z48*12,$M48*(1+$Z$1)^($Z48*3)),"FAILURE"))))))))))</f>
        <v>16696.611199999999</v>
      </c>
      <c r="AV48" s="159">
        <f>IF($F48=1,0,IF(AND($H48=1,AV$1&lt;=$Y48),$V48,IF(AND($H48=1,AV$1&gt;$Y48,AV$1&lt;=$Y48+$Z48),($T48*(1+$Z$1)^$Z48)/$Z48,IF(AND($H48=1,AV$1&gt;($Y48+$Z48),AV$1&lt;=($Y48+$Z48*2)),($T48*(1+$Z$1)^($Z48*2))/$Z48,IF(AND($H48=1,AV$1&gt;($Y48+$Z48*2),AV$1&lt;=($Y48+$Z48*3)),($T48*(1+$Z$1)^($Z48*3))/$Z48,IF(AND($H48=1,AV$1&gt;($Y48+$Z48*3),AV$1&lt;=($Y48+$Z48*4)),($T48*(1+$Z$1)^($Z48*4))/$Z48,IF(AND($G48=1,AV$1&lt;=$N48),0,IF(AND($G48=1,AV$1&gt;$N48,AV$1&lt;=($Y48+$Z48)),-1*PMT(VLOOKUP($P48,'9 - Finance Strategy Parameters'!$B$3:$C$6,2)/12,$Z48*12,$M48),IF(AND($G48=1,AV$1&gt;($Y48+$Z48),AV$1&lt;=($Y48+$Z48*2)),-1*PMT(VLOOKUP($P48,'9 - Finance Strategy Parameters'!$B$3:$C$6,2)/12,$Z48*12,$M48*(1+$Z$1)^($Z48*2)),IF(AND($G48=1,AV$1&gt;($Y48+$Z48*2),AV$1&lt;=($Y48+$Z48*3)),-1*PMT(VLOOKUP($P48,'9 - Finance Strategy Parameters'!$B$3:$C$6,2)/12,$Z48*12,$M48*(1+$Z$1)^($Z48*3)),"FAILURE"))))))))))</f>
        <v>16696.611199999999</v>
      </c>
      <c r="AW48" s="159">
        <f>IF($F48=1,0,IF(AND($H48=1,AW$1&lt;=$Y48),$V48,IF(AND($H48=1,AW$1&gt;$Y48,AW$1&lt;=$Y48+$Z48),($T48*(1+$Z$1)^$Z48)/$Z48,IF(AND($H48=1,AW$1&gt;($Y48+$Z48),AW$1&lt;=($Y48+$Z48*2)),($T48*(1+$Z$1)^($Z48*2))/$Z48,IF(AND($H48=1,AW$1&gt;($Y48+$Z48*2),AW$1&lt;=($Y48+$Z48*3)),($T48*(1+$Z$1)^($Z48*3))/$Z48,IF(AND($H48=1,AW$1&gt;($Y48+$Z48*3),AW$1&lt;=($Y48+$Z48*4)),($T48*(1+$Z$1)^($Z48*4))/$Z48,IF(AND($G48=1,AW$1&lt;=$N48),0,IF(AND($G48=1,AW$1&gt;$N48,AW$1&lt;=($Y48+$Z48)),-1*PMT(VLOOKUP($P48,'9 - Finance Strategy Parameters'!$B$3:$C$6,2)/12,$Z48*12,$M48),IF(AND($G48=1,AW$1&gt;($Y48+$Z48),AW$1&lt;=($Y48+$Z48*2)),-1*PMT(VLOOKUP($P48,'9 - Finance Strategy Parameters'!$B$3:$C$6,2)/12,$Z48*12,$M48*(1+$Z$1)^($Z48*2)),IF(AND($G48=1,AW$1&gt;($Y48+$Z48*2),AW$1&lt;=($Y48+$Z48*3)),-1*PMT(VLOOKUP($P48,'9 - Finance Strategy Parameters'!$B$3:$C$6,2)/12,$Z48*12,$M48*(1+$Z$1)^($Z48*3)),"FAILURE"))))))))))</f>
        <v>16696.611199999999</v>
      </c>
      <c r="AX48" s="159">
        <f>IF($F48=1,0,IF(AND($H48=1,AX$1&lt;=$Y48),$V48,IF(AND($H48=1,AX$1&gt;$Y48,AX$1&lt;=$Y48+$Z48),($T48*(1+$Z$1)^$Z48)/$Z48,IF(AND($H48=1,AX$1&gt;($Y48+$Z48),AX$1&lt;=($Y48+$Z48*2)),($T48*(1+$Z$1)^($Z48*2))/$Z48,IF(AND($H48=1,AX$1&gt;($Y48+$Z48*2),AX$1&lt;=($Y48+$Z48*3)),($T48*(1+$Z$1)^($Z48*3))/$Z48,IF(AND($H48=1,AX$1&gt;($Y48+$Z48*3),AX$1&lt;=($Y48+$Z48*4)),($T48*(1+$Z$1)^($Z48*4))/$Z48,IF(AND($G48=1,AX$1&lt;=$N48),0,IF(AND($G48=1,AX$1&gt;$N48,AX$1&lt;=($Y48+$Z48)),-1*PMT(VLOOKUP($P48,'9 - Finance Strategy Parameters'!$B$3:$C$6,2)/12,$Z48*12,$M48),IF(AND($G48=1,AX$1&gt;($Y48+$Z48),AX$1&lt;=($Y48+$Z48*2)),-1*PMT(VLOOKUP($P48,'9 - Finance Strategy Parameters'!$B$3:$C$6,2)/12,$Z48*12,$M48*(1+$Z$1)^($Z48*2)),IF(AND($G48=1,AX$1&gt;($Y48+$Z48*2),AX$1&lt;=($Y48+$Z48*3)),-1*PMT(VLOOKUP($P48,'9 - Finance Strategy Parameters'!$B$3:$C$6,2)/12,$Z48*12,$M48*(1+$Z$1)^($Z48*3)),"FAILURE"))))))))))</f>
        <v>16696.611199999999</v>
      </c>
      <c r="AY48" s="159">
        <f>IF($F48=1,0,IF(AND($H48=1,AY$1&lt;=$Y48),$V48,IF(AND($H48=1,AY$1&gt;$Y48,AY$1&lt;=$Y48+$Z48),($T48*(1+$Z$1)^$Z48)/$Z48,IF(AND($H48=1,AY$1&gt;($Y48+$Z48),AY$1&lt;=($Y48+$Z48*2)),($T48*(1+$Z$1)^($Z48*2))/$Z48,IF(AND($H48=1,AY$1&gt;($Y48+$Z48*2),AY$1&lt;=($Y48+$Z48*3)),($T48*(1+$Z$1)^($Z48*3))/$Z48,IF(AND($H48=1,AY$1&gt;($Y48+$Z48*3),AY$1&lt;=($Y48+$Z48*4)),($T48*(1+$Z$1)^($Z48*4))/$Z48,IF(AND($G48=1,AY$1&lt;=$N48),0,IF(AND($G48=1,AY$1&gt;$N48,AY$1&lt;=($Y48+$Z48)),-1*PMT(VLOOKUP($P48,'9 - Finance Strategy Parameters'!$B$3:$C$6,2)/12,$Z48*12,$M48),IF(AND($G48=1,AY$1&gt;($Y48+$Z48),AY$1&lt;=($Y48+$Z48*2)),-1*PMT(VLOOKUP($P48,'9 - Finance Strategy Parameters'!$B$3:$C$6,2)/12,$Z48*12,$M48*(1+$Z$1)^($Z48*2)),IF(AND($G48=1,AY$1&gt;($Y48+$Z48*2),AY$1&lt;=($Y48+$Z48*3)),-1*PMT(VLOOKUP($P48,'9 - Finance Strategy Parameters'!$B$3:$C$6,2)/12,$Z48*12,$M48*(1+$Z$1)^($Z48*3)),"FAILURE"))))))))))</f>
        <v>16696.611199999999</v>
      </c>
      <c r="AZ48" s="159">
        <f>IF($F48=1,0,IF(AND($H48=1,AZ$1&lt;=$Y48),$V48,IF(AND($H48=1,AZ$1&gt;$Y48,AZ$1&lt;=$Y48+$Z48),($T48*(1+$Z$1)^$Z48)/$Z48,IF(AND($H48=1,AZ$1&gt;($Y48+$Z48),AZ$1&lt;=($Y48+$Z48*2)),($T48*(1+$Z$1)^($Z48*2))/$Z48,IF(AND($H48=1,AZ$1&gt;($Y48+$Z48*2),AZ$1&lt;=($Y48+$Z48*3)),($T48*(1+$Z$1)^($Z48*3))/$Z48,IF(AND($H48=1,AZ$1&gt;($Y48+$Z48*3),AZ$1&lt;=($Y48+$Z48*4)),($T48*(1+$Z$1)^($Z48*4))/$Z48,IF(AND($G48=1,AZ$1&lt;=$N48),0,IF(AND($G48=1,AZ$1&gt;$N48,AZ$1&lt;=($Y48+$Z48)),-1*PMT(VLOOKUP($P48,'9 - Finance Strategy Parameters'!$B$3:$C$6,2)/12,$Z48*12,$M48),IF(AND($G48=1,AZ$1&gt;($Y48+$Z48),AZ$1&lt;=($Y48+$Z48*2)),-1*PMT(VLOOKUP($P48,'9 - Finance Strategy Parameters'!$B$3:$C$6,2)/12,$Z48*12,$M48*(1+$Z$1)^($Z48*2)),IF(AND($G48=1,AZ$1&gt;($Y48+$Z48*2),AZ$1&lt;=($Y48+$Z48*3)),-1*PMT(VLOOKUP($P48,'9 - Finance Strategy Parameters'!$B$3:$C$6,2)/12,$Z48*12,$M48*(1+$Z$1)^($Z48*3)),"FAILURE"))))))))))</f>
        <v>16696.611199999999</v>
      </c>
      <c r="BA48" s="159">
        <f>IF($F48=1,0,IF(AND($H48=1,BA$1&lt;=$Y48),$V48,IF(AND($H48=1,BA$1&gt;$Y48,BA$1&lt;=$Y48+$Z48),($T48*(1+$Z$1)^$Z48)/$Z48,IF(AND($H48=1,BA$1&gt;($Y48+$Z48),BA$1&lt;=($Y48+$Z48*2)),($T48*(1+$Z$1)^($Z48*2))/$Z48,IF(AND($H48=1,BA$1&gt;($Y48+$Z48*2),BA$1&lt;=($Y48+$Z48*3)),($T48*(1+$Z$1)^($Z48*3))/$Z48,IF(AND($H48=1,BA$1&gt;($Y48+$Z48*3),BA$1&lt;=($Y48+$Z48*4)),($T48*(1+$Z$1)^($Z48*4))/$Z48,IF(AND($G48=1,BA$1&lt;=$N48),0,IF(AND($G48=1,BA$1&gt;$N48,BA$1&lt;=($Y48+$Z48)),-1*PMT(VLOOKUP($P48,'9 - Finance Strategy Parameters'!$B$3:$C$6,2)/12,$Z48*12,$M48),IF(AND($G48=1,BA$1&gt;($Y48+$Z48),BA$1&lt;=($Y48+$Z48*2)),-1*PMT(VLOOKUP($P48,'9 - Finance Strategy Parameters'!$B$3:$C$6,2)/12,$Z48*12,$M48*(1+$Z$1)^($Z48*2)),IF(AND($G48=1,BA$1&gt;($Y48+$Z48*2),BA$1&lt;=($Y48+$Z48*3)),-1*PMT(VLOOKUP($P48,'9 - Finance Strategy Parameters'!$B$3:$C$6,2)/12,$Z48*12,$M48*(1+$Z$1)^($Z48*3)),"FAILURE"))))))))))</f>
        <v>9275.895111111111</v>
      </c>
      <c r="BB48" s="159">
        <f>IF($F48=1,0,IF(AND($H48=1,BB$1&lt;=$Y48),$V48,IF(AND($H48=1,BB$1&gt;$Y48,BB$1&lt;=$Y48+$Z48),($T48*(1+$Z$1)^$Z48)/$Z48,IF(AND($H48=1,BB$1&gt;($Y48+$Z48),BB$1&lt;=($Y48+$Z48*2)),($T48*(1+$Z$1)^($Z48*2))/$Z48,IF(AND($H48=1,BB$1&gt;($Y48+$Z48*2),BB$1&lt;=($Y48+$Z48*3)),($T48*(1+$Z$1)^($Z48*3))/$Z48,IF(AND($H48=1,BB$1&gt;($Y48+$Z48*3),BB$1&lt;=($Y48+$Z48*4)),($T48*(1+$Z$1)^($Z48*4))/$Z48,IF(AND($G48=1,BB$1&lt;=$N48),0,IF(AND($G48=1,BB$1&gt;$N48,BB$1&lt;=($Y48+$Z48)),-1*PMT(VLOOKUP($P48,'9 - Finance Strategy Parameters'!$B$3:$C$6,2)/12,$Z48*12,$M48),IF(AND($G48=1,BB$1&gt;($Y48+$Z48),BB$1&lt;=($Y48+$Z48*2)),-1*PMT(VLOOKUP($P48,'9 - Finance Strategy Parameters'!$B$3:$C$6,2)/12,$Z48*12,$M48*(1+$Z$1)^($Z48*2)),IF(AND($G48=1,BB$1&gt;($Y48+$Z48*2),BB$1&lt;=($Y48+$Z48*3)),-1*PMT(VLOOKUP($P48,'9 - Finance Strategy Parameters'!$B$3:$C$6,2)/12,$Z48*12,$M48*(1+$Z$1)^($Z48*3)),"FAILURE"))))))))))</f>
        <v>9275.895111111111</v>
      </c>
      <c r="BC48" s="159">
        <f>IF($F48=1,0,IF(AND($H48=1,BC$1&lt;=$Y48),$V48,IF(AND($H48=1,BC$1&gt;$Y48,BC$1&lt;=$Y48+$Z48),($T48*(1+$Z$1)^$Z48)/$Z48,IF(AND($H48=1,BC$1&gt;($Y48+$Z48),BC$1&lt;=($Y48+$Z48*2)),($T48*(1+$Z$1)^($Z48*2))/$Z48,IF(AND($H48=1,BC$1&gt;($Y48+$Z48*2),BC$1&lt;=($Y48+$Z48*3)),($T48*(1+$Z$1)^($Z48*3))/$Z48,IF(AND($H48=1,BC$1&gt;($Y48+$Z48*3),BC$1&lt;=($Y48+$Z48*4)),($T48*(1+$Z$1)^($Z48*4))/$Z48,IF(AND($G48=1,BC$1&lt;=$N48),0,IF(AND($G48=1,BC$1&gt;$N48,BC$1&lt;=($Y48+$Z48)),-1*PMT(VLOOKUP($P48,'9 - Finance Strategy Parameters'!$B$3:$C$6,2)/12,$Z48*12,$M48),IF(AND($G48=1,BC$1&gt;($Y48+$Z48),BC$1&lt;=($Y48+$Z48*2)),-1*PMT(VLOOKUP($P48,'9 - Finance Strategy Parameters'!$B$3:$C$6,2)/12,$Z48*12,$M48*(1+$Z$1)^($Z48*2)),IF(AND($G48=1,BC$1&gt;($Y48+$Z48*2),BC$1&lt;=($Y48+$Z48*3)),-1*PMT(VLOOKUP($P48,'9 - Finance Strategy Parameters'!$B$3:$C$6,2)/12,$Z48*12,$M48*(1+$Z$1)^($Z48*3)),"FAILURE"))))))))))</f>
        <v>9275.895111111111</v>
      </c>
      <c r="BD48" s="159">
        <f>IF($F48=1,0,IF(AND($H48=1,BD$1&lt;=$Y48),$V48,IF(AND($H48=1,BD$1&gt;$Y48,BD$1&lt;=$Y48+$Z48),($T48*(1+$Z$1)^$Z48)/$Z48,IF(AND($H48=1,BD$1&gt;($Y48+$Z48),BD$1&lt;=($Y48+$Z48*2)),($T48*(1+$Z$1)^($Z48*2))/$Z48,IF(AND($H48=1,BD$1&gt;($Y48+$Z48*2),BD$1&lt;=($Y48+$Z48*3)),($T48*(1+$Z$1)^($Z48*3))/$Z48,IF(AND($H48=1,BD$1&gt;($Y48+$Z48*3),BD$1&lt;=($Y48+$Z48*4)),($T48*(1+$Z$1)^($Z48*4))/$Z48,IF(AND($G48=1,BD$1&lt;=$N48),0,IF(AND($G48=1,BD$1&gt;$N48,BD$1&lt;=($Y48+$Z48)),-1*PMT(VLOOKUP($P48,'9 - Finance Strategy Parameters'!$B$3:$C$6,2)/12,$Z48*12,$M48),IF(AND($G48=1,BD$1&gt;($Y48+$Z48),BD$1&lt;=($Y48+$Z48*2)),-1*PMT(VLOOKUP($P48,'9 - Finance Strategy Parameters'!$B$3:$C$6,2)/12,$Z48*12,$M48*(1+$Z$1)^($Z48*2)),IF(AND($G48=1,BD$1&gt;($Y48+$Z48*2),BD$1&lt;=($Y48+$Z48*3)),-1*PMT(VLOOKUP($P48,'9 - Finance Strategy Parameters'!$B$3:$C$6,2)/12,$Z48*12,$M48*(1+$Z$1)^($Z48*3)),"FAILURE"))))))))))</f>
        <v>9275.895111111111</v>
      </c>
      <c r="BE48" s="159">
        <f>IF($F48=1,0,IF(AND($H48=1,BE$1&lt;=$Y48),$V48,IF(AND($H48=1,BE$1&gt;$Y48,BE$1&lt;=$Y48+$Z48),($T48*(1+$Z$1)^$Z48)/$Z48,IF(AND($H48=1,BE$1&gt;($Y48+$Z48),BE$1&lt;=($Y48+$Z48*2)),($T48*(1+$Z$1)^($Z48*2))/$Z48,IF(AND($H48=1,BE$1&gt;($Y48+$Z48*2),BE$1&lt;=($Y48+$Z48*3)),($T48*(1+$Z$1)^($Z48*3))/$Z48,IF(AND($H48=1,BE$1&gt;($Y48+$Z48*3),BE$1&lt;=($Y48+$Z48*4)),($T48*(1+$Z$1)^($Z48*4))/$Z48,IF(AND($G48=1,BE$1&lt;=$N48),0,IF(AND($G48=1,BE$1&gt;$N48,BE$1&lt;=($Y48+$Z48)),-1*PMT(VLOOKUP($P48,'9 - Finance Strategy Parameters'!$B$3:$C$6,2)/12,$Z48*12,$M48),IF(AND($G48=1,BE$1&gt;($Y48+$Z48),BE$1&lt;=($Y48+$Z48*2)),-1*PMT(VLOOKUP($P48,'9 - Finance Strategy Parameters'!$B$3:$C$6,2)/12,$Z48*12,$M48*(1+$Z$1)^($Z48*2)),IF(AND($G48=1,BE$1&gt;($Y48+$Z48*2),BE$1&lt;=($Y48+$Z48*3)),-1*PMT(VLOOKUP($P48,'9 - Finance Strategy Parameters'!$B$3:$C$6,2)/12,$Z48*12,$M48*(1+$Z$1)^($Z48*3)),"FAILURE"))))))))))</f>
        <v>9275.895111111111</v>
      </c>
      <c r="BF48" s="159">
        <f>IF($F48=1,0,IF(AND($H48=1,BF$1&lt;=$Y48),$V48,IF(AND($H48=1,BF$1&gt;$Y48,BF$1&lt;=$Y48+$Z48),($T48*(1+$Z$1)^$Z48)/$Z48,IF(AND($H48=1,BF$1&gt;($Y48+$Z48),BF$1&lt;=($Y48+$Z48*2)),($T48*(1+$Z$1)^($Z48*2))/$Z48,IF(AND($H48=1,BF$1&gt;($Y48+$Z48*2),BF$1&lt;=($Y48+$Z48*3)),($T48*(1+$Z$1)^($Z48*3))/$Z48,IF(AND($H48=1,BF$1&gt;($Y48+$Z48*3),BF$1&lt;=($Y48+$Z48*4)),($T48*(1+$Z$1)^($Z48*4))/$Z48,IF(AND($G48=1,BF$1&lt;=$N48),0,IF(AND($G48=1,BF$1&gt;$N48,BF$1&lt;=($Y48+$Z48)),-1*PMT(VLOOKUP($P48,'9 - Finance Strategy Parameters'!$B$3:$C$6,2)/12,$Z48*12,$M48),IF(AND($G48=1,BF$1&gt;($Y48+$Z48),BF$1&lt;=($Y48+$Z48*2)),-1*PMT(VLOOKUP($P48,'9 - Finance Strategy Parameters'!$B$3:$C$6,2)/12,$Z48*12,$M48*(1+$Z$1)^($Z48*2)),IF(AND($G48=1,BF$1&gt;($Y48+$Z48*2),BF$1&lt;=($Y48+$Z48*3)),-1*PMT(VLOOKUP($P48,'9 - Finance Strategy Parameters'!$B$3:$C$6,2)/12,$Z48*12,$M48*(1+$Z$1)^($Z48*3)),"FAILURE"))))))))))</f>
        <v>9275.895111111111</v>
      </c>
      <c r="BG48" s="159">
        <f>IF($F48=1,0,IF(AND($H48=1,BG$1&lt;=$Y48),$V48,IF(AND($H48=1,BG$1&gt;$Y48,BG$1&lt;=$Y48+$Z48),($T48*(1+$Z$1)^$Z48)/$Z48,IF(AND($H48=1,BG$1&gt;($Y48+$Z48),BG$1&lt;=($Y48+$Z48*2)),($T48*(1+$Z$1)^($Z48*2))/$Z48,IF(AND($H48=1,BG$1&gt;($Y48+$Z48*2),BG$1&lt;=($Y48+$Z48*3)),($T48*(1+$Z$1)^($Z48*3))/$Z48,IF(AND($H48=1,BG$1&gt;($Y48+$Z48*3),BG$1&lt;=($Y48+$Z48*4)),($T48*(1+$Z$1)^($Z48*4))/$Z48,IF(AND($G48=1,BG$1&lt;=$N48),0,IF(AND($G48=1,BG$1&gt;$N48,BG$1&lt;=($Y48+$Z48)),-1*PMT(VLOOKUP($P48,'9 - Finance Strategy Parameters'!$B$3:$C$6,2)/12,$Z48*12,$M48),IF(AND($G48=1,BG$1&gt;($Y48+$Z48),BG$1&lt;=($Y48+$Z48*2)),-1*PMT(VLOOKUP($P48,'9 - Finance Strategy Parameters'!$B$3:$C$6,2)/12,$Z48*12,$M48*(1+$Z$1)^($Z48*2)),IF(AND($G48=1,BG$1&gt;($Y48+$Z48*2),BG$1&lt;=($Y48+$Z48*3)),-1*PMT(VLOOKUP($P48,'9 - Finance Strategy Parameters'!$B$3:$C$6,2)/12,$Z48*12,$M48*(1+$Z$1)^($Z48*3)),"FAILURE"))))))))))</f>
        <v>9275.895111111111</v>
      </c>
      <c r="BH48" s="159">
        <f>IF($F48=1,0,IF(AND($H48=1,BH$1&lt;=$Y48),$V48,IF(AND($H48=1,BH$1&gt;$Y48,BH$1&lt;=$Y48+$Z48),($T48*(1+$Z$1)^$Z48)/$Z48,IF(AND($H48=1,BH$1&gt;($Y48+$Z48),BH$1&lt;=($Y48+$Z48*2)),($T48*(1+$Z$1)^($Z48*2))/$Z48,IF(AND($H48=1,BH$1&gt;($Y48+$Z48*2),BH$1&lt;=($Y48+$Z48*3)),($T48*(1+$Z$1)^($Z48*3))/$Z48,IF(AND($H48=1,BH$1&gt;($Y48+$Z48*3),BH$1&lt;=($Y48+$Z48*4)),($T48*(1+$Z$1)^($Z48*4))/$Z48,IF(AND($G48=1,BH$1&lt;=$N48),0,IF(AND($G48=1,BH$1&gt;$N48,BH$1&lt;=($Y48+$Z48)),-1*PMT(VLOOKUP($P48,'9 - Finance Strategy Parameters'!$B$3:$C$6,2)/12,$Z48*12,$M48),IF(AND($G48=1,BH$1&gt;($Y48+$Z48),BH$1&lt;=($Y48+$Z48*2)),-1*PMT(VLOOKUP($P48,'9 - Finance Strategy Parameters'!$B$3:$C$6,2)/12,$Z48*12,$M48*(1+$Z$1)^($Z48*2)),IF(AND($G48=1,BH$1&gt;($Y48+$Z48*2),BH$1&lt;=($Y48+$Z48*3)),-1*PMT(VLOOKUP($P48,'9 - Finance Strategy Parameters'!$B$3:$C$6,2)/12,$Z48*12,$M48*(1+$Z$1)^($Z48*3)),"FAILURE"))))))))))</f>
        <v>9275.895111111111</v>
      </c>
      <c r="BI48" s="159">
        <f>IF($F48=1,0,IF(AND($H48=1,BI$1&lt;=$Y48),$V48,IF(AND($H48=1,BI$1&gt;$Y48,BI$1&lt;=$Y48+$Z48),($T48*(1+$Z$1)^$Z48)/$Z48,IF(AND($H48=1,BI$1&gt;($Y48+$Z48),BI$1&lt;=($Y48+$Z48*2)),($T48*(1+$Z$1)^($Z48*2))/$Z48,IF(AND($H48=1,BI$1&gt;($Y48+$Z48*2),BI$1&lt;=($Y48+$Z48*3)),($T48*(1+$Z$1)^($Z48*3))/$Z48,IF(AND($H48=1,BI$1&gt;($Y48+$Z48*3),BI$1&lt;=($Y48+$Z48*4)),($T48*(1+$Z$1)^($Z48*4))/$Z48,IF(AND($G48=1,BI$1&lt;=$N48),0,IF(AND($G48=1,BI$1&gt;$N48,BI$1&lt;=($Y48+$Z48)),-1*PMT(VLOOKUP($P48,'9 - Finance Strategy Parameters'!$B$3:$C$6,2)/12,$Z48*12,$M48),IF(AND($G48=1,BI$1&gt;($Y48+$Z48),BI$1&lt;=($Y48+$Z48*2)),-1*PMT(VLOOKUP($P48,'9 - Finance Strategy Parameters'!$B$3:$C$6,2)/12,$Z48*12,$M48*(1+$Z$1)^($Z48*2)),IF(AND($G48=1,BI$1&gt;($Y48+$Z48*2),BI$1&lt;=($Y48+$Z48*3)),-1*PMT(VLOOKUP($P48,'9 - Finance Strategy Parameters'!$B$3:$C$6,2)/12,$Z48*12,$M48*(1+$Z$1)^($Z48*3)),"FAILURE"))))))))))</f>
        <v>9275.895111111111</v>
      </c>
      <c r="BJ48" s="159">
        <f>IF($F48=1,0,IF(AND($H48=1,BJ$1&lt;=$Y48),$V48,IF(AND($H48=1,BJ$1&gt;$Y48,BJ$1&lt;=$Y48+$Z48),($T48*(1+$Z$1)^$Z48)/$Z48,IF(AND($H48=1,BJ$1&gt;($Y48+$Z48),BJ$1&lt;=($Y48+$Z48*2)),($T48*(1+$Z$1)^($Z48*2))/$Z48,IF(AND($H48=1,BJ$1&gt;($Y48+$Z48*2),BJ$1&lt;=($Y48+$Z48*3)),($T48*(1+$Z$1)^($Z48*3))/$Z48,IF(AND($H48=1,BJ$1&gt;($Y48+$Z48*3),BJ$1&lt;=($Y48+$Z48*4)),($T48*(1+$Z$1)^($Z48*4))/$Z48,IF(AND($G48=1,BJ$1&lt;=$N48),0,IF(AND($G48=1,BJ$1&gt;$N48,BJ$1&lt;=($Y48+$Z48)),-1*PMT(VLOOKUP($P48,'9 - Finance Strategy Parameters'!$B$3:$C$6,2)/12,$Z48*12,$M48),IF(AND($G48=1,BJ$1&gt;($Y48+$Z48),BJ$1&lt;=($Y48+$Z48*2)),-1*PMT(VLOOKUP($P48,'9 - Finance Strategy Parameters'!$B$3:$C$6,2)/12,$Z48*12,$M48*(1+$Z$1)^($Z48*2)),IF(AND($G48=1,BJ$1&gt;($Y48+$Z48*2),BJ$1&lt;=($Y48+$Z48*3)),-1*PMT(VLOOKUP($P48,'9 - Finance Strategy Parameters'!$B$3:$C$6,2)/12,$Z48*12,$M48*(1+$Z$1)^($Z48*3)),"FAILURE"))))))))))</f>
        <v>9275.895111111111</v>
      </c>
      <c r="BK48" s="159">
        <f>IF($F48=1,0,IF(AND($H48=1,BK$1&lt;=$Y48),$V48,IF(AND($H48=1,BK$1&gt;$Y48,BK$1&lt;=$Y48+$Z48),($T48*(1+$Z$1)^$Z48)/$Z48,IF(AND($H48=1,BK$1&gt;($Y48+$Z48),BK$1&lt;=($Y48+$Z48*2)),($T48*(1+$Z$1)^($Z48*2))/$Z48,IF(AND($H48=1,BK$1&gt;($Y48+$Z48*2),BK$1&lt;=($Y48+$Z48*3)),($T48*(1+$Z$1)^($Z48*3))/$Z48,IF(AND($H48=1,BK$1&gt;($Y48+$Z48*3),BK$1&lt;=($Y48+$Z48*4)),($T48*(1+$Z$1)^($Z48*4))/$Z48,IF(AND($G48=1,BK$1&lt;=$N48),0,IF(AND($G48=1,BK$1&gt;$N48,BK$1&lt;=($Y48+$Z48)),-1*PMT(VLOOKUP($P48,'9 - Finance Strategy Parameters'!$B$3:$C$6,2)/12,$Z48*12,$M48),IF(AND($G48=1,BK$1&gt;($Y48+$Z48),BK$1&lt;=($Y48+$Z48*2)),-1*PMT(VLOOKUP($P48,'9 - Finance Strategy Parameters'!$B$3:$C$6,2)/12,$Z48*12,$M48*(1+$Z$1)^($Z48*2)),IF(AND($G48=1,BK$1&gt;($Y48+$Z48*2),BK$1&lt;=($Y48+$Z48*3)),-1*PMT(VLOOKUP($P48,'9 - Finance Strategy Parameters'!$B$3:$C$6,2)/12,$Z48*12,$M48*(1+$Z$1)^($Z48*3)),"FAILURE"))))))))))</f>
        <v>9275.895111111111</v>
      </c>
      <c r="BL48" s="159">
        <f>IF($F48=1,0,IF(AND($H48=1,BL$1&lt;=$Y48),$V48,IF(AND($H48=1,BL$1&gt;$Y48,BL$1&lt;=$Y48+$Z48),($T48*(1+$Z$1)^$Z48)/$Z48,IF(AND($H48=1,BL$1&gt;($Y48+$Z48),BL$1&lt;=($Y48+$Z48*2)),($T48*(1+$Z$1)^($Z48*2))/$Z48,IF(AND($H48=1,BL$1&gt;($Y48+$Z48*2),BL$1&lt;=($Y48+$Z48*3)),($T48*(1+$Z$1)^($Z48*3))/$Z48,IF(AND($H48=1,BL$1&gt;($Y48+$Z48*3),BL$1&lt;=($Y48+$Z48*4)),($T48*(1+$Z$1)^($Z48*4))/$Z48,IF(AND($G48=1,BL$1&lt;=$N48),0,IF(AND($G48=1,BL$1&gt;$N48,BL$1&lt;=($Y48+$Z48)),-1*PMT(VLOOKUP($P48,'9 - Finance Strategy Parameters'!$B$3:$C$6,2)/12,$Z48*12,$M48),IF(AND($G48=1,BL$1&gt;($Y48+$Z48),BL$1&lt;=($Y48+$Z48*2)),-1*PMT(VLOOKUP($P48,'9 - Finance Strategy Parameters'!$B$3:$C$6,2)/12,$Z48*12,$M48*(1+$Z$1)^($Z48*2)),IF(AND($G48=1,BL$1&gt;($Y48+$Z48*2),BL$1&lt;=($Y48+$Z48*3)),-1*PMT(VLOOKUP($P48,'9 - Finance Strategy Parameters'!$B$3:$C$6,2)/12,$Z48*12,$M48*(1+$Z$1)^($Z48*3)),"FAILURE"))))))))))</f>
        <v>9275.895111111111</v>
      </c>
      <c r="BM48" s="159">
        <f>IF($F48=1,0,IF(AND($H48=1,BM$1&lt;=$Y48),$V48,IF(AND($H48=1,BM$1&gt;$Y48,BM$1&lt;=$Y48+$Z48),($T48*(1+$Z$1)^$Z48)/$Z48,IF(AND($H48=1,BM$1&gt;($Y48+$Z48),BM$1&lt;=($Y48+$Z48*2)),($T48*(1+$Z$1)^($Z48*2))/$Z48,IF(AND($H48=1,BM$1&gt;($Y48+$Z48*2),BM$1&lt;=($Y48+$Z48*3)),($T48*(1+$Z$1)^($Z48*3))/$Z48,IF(AND($H48=1,BM$1&gt;($Y48+$Z48*3),BM$1&lt;=($Y48+$Z48*4)),($T48*(1+$Z$1)^($Z48*4))/$Z48,IF(AND($G48=1,BM$1&lt;=$N48),0,IF(AND($G48=1,BM$1&gt;$N48,BM$1&lt;=($Y48+$Z48)),-1*PMT(VLOOKUP($P48,'9 - Finance Strategy Parameters'!$B$3:$C$6,2)/12,$Z48*12,$M48),IF(AND($G48=1,BM$1&gt;($Y48+$Z48),BM$1&lt;=($Y48+$Z48*2)),-1*PMT(VLOOKUP($P48,'9 - Finance Strategy Parameters'!$B$3:$C$6,2)/12,$Z48*12,$M48*(1+$Z$1)^($Z48*2)),IF(AND($G48=1,BM$1&gt;($Y48+$Z48*2),BM$1&lt;=($Y48+$Z48*3)),-1*PMT(VLOOKUP($P48,'9 - Finance Strategy Parameters'!$B$3:$C$6,2)/12,$Z48*12,$M48*(1+$Z$1)^($Z48*3)),"FAILURE"))))))))))</f>
        <v>9275.895111111111</v>
      </c>
      <c r="BN48" s="159">
        <f>IF($F48=1,0,IF(AND($H48=1,BN$1&lt;=$Y48),$V48,IF(AND($H48=1,BN$1&gt;$Y48,BN$1&lt;=$Y48+$Z48),($T48*(1+$Z$1)^$Z48)/$Z48,IF(AND($H48=1,BN$1&gt;($Y48+$Z48),BN$1&lt;=($Y48+$Z48*2)),($T48*(1+$Z$1)^($Z48*2))/$Z48,IF(AND($H48=1,BN$1&gt;($Y48+$Z48*2),BN$1&lt;=($Y48+$Z48*3)),($T48*(1+$Z$1)^($Z48*3))/$Z48,IF(AND($H48=1,BN$1&gt;($Y48+$Z48*3),BN$1&lt;=($Y48+$Z48*4)),($T48*(1+$Z$1)^($Z48*4))/$Z48,IF(AND($G48=1,BN$1&lt;=$N48),0,IF(AND($G48=1,BN$1&gt;$N48,BN$1&lt;=($Y48+$Z48)),-1*PMT(VLOOKUP($P48,'9 - Finance Strategy Parameters'!$B$3:$C$6,2)/12,$Z48*12,$M48),IF(AND($G48=1,BN$1&gt;($Y48+$Z48),BN$1&lt;=($Y48+$Z48*2)),-1*PMT(VLOOKUP($P48,'9 - Finance Strategy Parameters'!$B$3:$C$6,2)/12,$Z48*12,$M48*(1+$Z$1)^($Z48*2)),IF(AND($G48=1,BN$1&gt;($Y48+$Z48*2),BN$1&lt;=($Y48+$Z48*3)),-1*PMT(VLOOKUP($P48,'9 - Finance Strategy Parameters'!$B$3:$C$6,2)/12,$Z48*12,$M48*(1+$Z$1)^($Z48*3)),"FAILURE"))))))))))</f>
        <v>9275.895111111111</v>
      </c>
      <c r="BO48" s="159">
        <f>IF($F48=1,0,IF(AND($H48=1,BO$1&lt;=$Y48),$V48,IF(AND($H48=1,BO$1&gt;$Y48,BO$1&lt;=$Y48+$Z48),($T48*(1+$Z$1)^$Z48)/$Z48,IF(AND($H48=1,BO$1&gt;($Y48+$Z48),BO$1&lt;=($Y48+$Z48*2)),($T48*(1+$Z$1)^($Z48*2))/$Z48,IF(AND($H48=1,BO$1&gt;($Y48+$Z48*2),BO$1&lt;=($Y48+$Z48*3)),($T48*(1+$Z$1)^($Z48*3))/$Z48,IF(AND($H48=1,BO$1&gt;($Y48+$Z48*3),BO$1&lt;=($Y48+$Z48*4)),($T48*(1+$Z$1)^($Z48*4))/$Z48,IF(AND($G48=1,BO$1&lt;=$N48),0,IF(AND($G48=1,BO$1&gt;$N48,BO$1&lt;=($Y48+$Z48)),-1*PMT(VLOOKUP($P48,'9 - Finance Strategy Parameters'!$B$3:$C$6,2)/12,$Z48*12,$M48),IF(AND($G48=1,BO$1&gt;($Y48+$Z48),BO$1&lt;=($Y48+$Z48*2)),-1*PMT(VLOOKUP($P48,'9 - Finance Strategy Parameters'!$B$3:$C$6,2)/12,$Z48*12,$M48*(1+$Z$1)^($Z48*2)),IF(AND($G48=1,BO$1&gt;($Y48+$Z48*2),BO$1&lt;=($Y48+$Z48*3)),-1*PMT(VLOOKUP($P48,'9 - Finance Strategy Parameters'!$B$3:$C$6,2)/12,$Z48*12,$M48*(1+$Z$1)^($Z48*3)),"FAILURE"))))))))))</f>
        <v>9275.895111111111</v>
      </c>
      <c r="BP48" s="159">
        <f>IF($F48=1,0,IF(AND($H48=1,BP$1&lt;=$Y48),$V48,IF(AND($H48=1,BP$1&gt;$Y48,BP$1&lt;=$Y48+$Z48),($T48*(1+$Z$1)^$Z48)/$Z48,IF(AND($H48=1,BP$1&gt;($Y48+$Z48),BP$1&lt;=($Y48+$Z48*2)),($T48*(1+$Z$1)^($Z48*2))/$Z48,IF(AND($H48=1,BP$1&gt;($Y48+$Z48*2),BP$1&lt;=($Y48+$Z48*3)),($T48*(1+$Z$1)^($Z48*3))/$Z48,IF(AND($H48=1,BP$1&gt;($Y48+$Z48*3),BP$1&lt;=($Y48+$Z48*4)),($T48*(1+$Z$1)^($Z48*4))/$Z48,IF(AND($G48=1,BP$1&lt;=$N48),0,IF(AND($G48=1,BP$1&gt;$N48,BP$1&lt;=($Y48+$Z48)),-1*PMT(VLOOKUP($P48,'9 - Finance Strategy Parameters'!$B$3:$C$6,2)/12,$Z48*12,$M48),IF(AND($G48=1,BP$1&gt;($Y48+$Z48),BP$1&lt;=($Y48+$Z48*2)),-1*PMT(VLOOKUP($P48,'9 - Finance Strategy Parameters'!$B$3:$C$6,2)/12,$Z48*12,$M48*(1+$Z$1)^($Z48*2)),IF(AND($G48=1,BP$1&gt;($Y48+$Z48*2),BP$1&lt;=($Y48+$Z48*3)),-1*PMT(VLOOKUP($P48,'9 - Finance Strategy Parameters'!$B$3:$C$6,2)/12,$Z48*12,$M48*(1+$Z$1)^($Z48*3)),"FAILURE"))))))))))</f>
        <v>9275.895111111111</v>
      </c>
      <c r="BQ48" s="159">
        <f>IF($F48=1,0,IF(AND($H48=1,BQ$1&lt;=$Y48),$V48,IF(AND($H48=1,BQ$1&gt;$Y48,BQ$1&lt;=$Y48+$Z48),($T48*(1+$Z$1)^$Z48)/$Z48,IF(AND($H48=1,BQ$1&gt;($Y48+$Z48),BQ$1&lt;=($Y48+$Z48*2)),($T48*(1+$Z$1)^($Z48*2))/$Z48,IF(AND($H48=1,BQ$1&gt;($Y48+$Z48*2),BQ$1&lt;=($Y48+$Z48*3)),($T48*(1+$Z$1)^($Z48*3))/$Z48,IF(AND($H48=1,BQ$1&gt;($Y48+$Z48*3),BQ$1&lt;=($Y48+$Z48*4)),($T48*(1+$Z$1)^($Z48*4))/$Z48,IF(AND($G48=1,BQ$1&lt;=$N48),0,IF(AND($G48=1,BQ$1&gt;$N48,BQ$1&lt;=($Y48+$Z48)),-1*PMT(VLOOKUP($P48,'9 - Finance Strategy Parameters'!$B$3:$C$6,2)/12,$Z48*12,$M48),IF(AND($G48=1,BQ$1&gt;($Y48+$Z48),BQ$1&lt;=($Y48+$Z48*2)),-1*PMT(VLOOKUP($P48,'9 - Finance Strategy Parameters'!$B$3:$C$6,2)/12,$Z48*12,$M48*(1+$Z$1)^($Z48*2)),IF(AND($G48=1,BQ$1&gt;($Y48+$Z48*2),BQ$1&lt;=($Y48+$Z48*3)),-1*PMT(VLOOKUP($P48,'9 - Finance Strategy Parameters'!$B$3:$C$6,2)/12,$Z48*12,$M48*(1+$Z$1)^($Z48*3)),"FAILURE"))))))))))</f>
        <v>9275.895111111111</v>
      </c>
      <c r="BR48" s="159">
        <f>IF($F48=1,0,IF(AND($H48=1,BR$1&lt;=$Y48),$V48,IF(AND($H48=1,BR$1&gt;$Y48,BR$1&lt;=$Y48+$Z48),($T48*(1+$Z$1)^$Z48)/$Z48,IF(AND($H48=1,BR$1&gt;($Y48+$Z48),BR$1&lt;=($Y48+$Z48*2)),($T48*(1+$Z$1)^($Z48*2))/$Z48,IF(AND($H48=1,BR$1&gt;($Y48+$Z48*2),BR$1&lt;=($Y48+$Z48*3)),($T48*(1+$Z$1)^($Z48*3))/$Z48,IF(AND($H48=1,BR$1&gt;($Y48+$Z48*3),BR$1&lt;=($Y48+$Z48*4)),($T48*(1+$Z$1)^($Z48*4))/$Z48,IF(AND($G48=1,BR$1&lt;=$N48),0,IF(AND($G48=1,BR$1&gt;$N48,BR$1&lt;=($Y48+$Z48)),-1*PMT(VLOOKUP($P48,'9 - Finance Strategy Parameters'!$B$3:$C$6,2)/12,$Z48*12,$M48),IF(AND($G48=1,BR$1&gt;($Y48+$Z48),BR$1&lt;=($Y48+$Z48*2)),-1*PMT(VLOOKUP($P48,'9 - Finance Strategy Parameters'!$B$3:$C$6,2)/12,$Z48*12,$M48*(1+$Z$1)^($Z48*2)),IF(AND($G48=1,BR$1&gt;($Y48+$Z48*2),BR$1&lt;=($Y48+$Z48*3)),-1*PMT(VLOOKUP($P48,'9 - Finance Strategy Parameters'!$B$3:$C$6,2)/12,$Z48*12,$M48*(1+$Z$1)^($Z48*3)),"FAILURE"))))))))))</f>
        <v>9275.895111111111</v>
      </c>
      <c r="BS48" s="159">
        <f>IF($F48=1,0,IF(AND($H48=1,BS$1&lt;=$Y48),$V48,IF(AND($H48=1,BS$1&gt;$Y48,BS$1&lt;=$Y48+$Z48),($T48*(1+$Z$1)^$Z48)/$Z48,IF(AND($H48=1,BS$1&gt;($Y48+$Z48),BS$1&lt;=($Y48+$Z48*2)),($T48*(1+$Z$1)^($Z48*2))/$Z48,IF(AND($H48=1,BS$1&gt;($Y48+$Z48*2),BS$1&lt;=($Y48+$Z48*3)),($T48*(1+$Z$1)^($Z48*3))/$Z48,IF(AND($H48=1,BS$1&gt;($Y48+$Z48*3),BS$1&lt;=($Y48+$Z48*4)),($T48*(1+$Z$1)^($Z48*4))/$Z48,IF(AND($G48=1,BS$1&lt;=$N48),0,IF(AND($G48=1,BS$1&gt;$N48,BS$1&lt;=($Y48+$Z48)),-1*PMT(VLOOKUP($P48,'9 - Finance Strategy Parameters'!$B$3:$C$6,2)/12,$Z48*12,$M48),IF(AND($G48=1,BS$1&gt;($Y48+$Z48),BS$1&lt;=($Y48+$Z48*2)),-1*PMT(VLOOKUP($P48,'9 - Finance Strategy Parameters'!$B$3:$C$6,2)/12,$Z48*12,$M48*(1+$Z$1)^($Z48*2)),IF(AND($G48=1,BS$1&gt;($Y48+$Z48*2),BS$1&lt;=($Y48+$Z48*3)),-1*PMT(VLOOKUP($P48,'9 - Finance Strategy Parameters'!$B$3:$C$6,2)/12,$Z48*12,$M48*(1+$Z$1)^($Z48*3)),"FAILURE"))))))))))</f>
        <v>9275.895111111111</v>
      </c>
      <c r="BT48" s="159">
        <f>IF($F48=1,0,IF(AND($H48=1,BT$1&lt;=$Y48),$V48,IF(AND($H48=1,BT$1&gt;$Y48,BT$1&lt;=$Y48+$Z48),($T48*(1+$Z$1)^$Z48)/$Z48,IF(AND($H48=1,BT$1&gt;($Y48+$Z48),BT$1&lt;=($Y48+$Z48*2)),($T48*(1+$Z$1)^($Z48*2))/$Z48,IF(AND($H48=1,BT$1&gt;($Y48+$Z48*2),BT$1&lt;=($Y48+$Z48*3)),($T48*(1+$Z$1)^($Z48*3))/$Z48,IF(AND($H48=1,BT$1&gt;($Y48+$Z48*3),BT$1&lt;=($Y48+$Z48*4)),($T48*(1+$Z$1)^($Z48*4))/$Z48,IF(AND($G48=1,BT$1&lt;=$N48),0,IF(AND($G48=1,BT$1&gt;$N48,BT$1&lt;=($Y48+$Z48)),-1*PMT(VLOOKUP($P48,'9 - Finance Strategy Parameters'!$B$3:$C$6,2)/12,$Z48*12,$M48),IF(AND($G48=1,BT$1&gt;($Y48+$Z48),BT$1&lt;=($Y48+$Z48*2)),-1*PMT(VLOOKUP($P48,'9 - Finance Strategy Parameters'!$B$3:$C$6,2)/12,$Z48*12,$M48*(1+$Z$1)^($Z48*2)),IF(AND($G48=1,BT$1&gt;($Y48+$Z48*2),BT$1&lt;=($Y48+$Z48*3)),-1*PMT(VLOOKUP($P48,'9 - Finance Strategy Parameters'!$B$3:$C$6,2)/12,$Z48*12,$M48*(1+$Z$1)^($Z48*3)),"FAILURE"))))))))))</f>
        <v>9275.895111111111</v>
      </c>
    </row>
    <row r="49" spans="1:72" ht="30" x14ac:dyDescent="0.25">
      <c r="A49" s="10" t="s">
        <v>34</v>
      </c>
      <c r="B49" s="138">
        <f>INDEX('8-Choosing Asset Strategies'!$B$4:$B$101,MATCH('9 - Financing Strategy'!C49,'8-Choosing Asset Strategies'!$C$4:$C$101,0))</f>
        <v>1</v>
      </c>
      <c r="C49" s="28" t="s">
        <v>155</v>
      </c>
      <c r="D49" s="13" t="str">
        <f>IF(INDEX('8-Choosing Asset Strategies'!$CW$4:$CW$101,MATCH($C49,'8-Choosing Asset Strategies'!$C$4:$C$101,0))=0,"",INDEX('8-Choosing Asset Strategies'!$CW$4:$CW$101,MATCH(C49,'8-Choosing Asset Strategies'!$C$4:$C$101,0)))</f>
        <v>Good condition</v>
      </c>
      <c r="E49" s="27"/>
      <c r="F49" s="138"/>
      <c r="G49" s="138"/>
      <c r="H49" s="138">
        <v>1</v>
      </c>
      <c r="J49" s="143" t="str">
        <f>IF(F49=1,ROUND(INDEX('8-Choosing Asset Strategies'!$DL$4:$DL$101,MATCH($C49,'8-Choosing Asset Strategies'!$C$4:$C$101,0)),2),"")</f>
        <v/>
      </c>
      <c r="K49" s="12" t="str">
        <f>IF(F49=1,ROUND(INDEX('8-Choosing Asset Strategies'!$DC$4:$DC$101,MATCH($C49,'8-Choosing Asset Strategies'!$C$4:$C$101,0)),2),"")</f>
        <v/>
      </c>
      <c r="L49" s="12"/>
      <c r="M49" s="143" t="str">
        <f>IF(G49=1,ROUND(INDEX('8-Choosing Asset Strategies'!$DL$4:$DL$101,MATCH($C49,'8-Choosing Asset Strategies'!$C$4:$C$101,0)),2),"")</f>
        <v/>
      </c>
      <c r="N49" s="12" t="str">
        <f>IF(G49=1,ROUND(INDEX('8-Choosing Asset Strategies'!$DC$4:$DC$101,MATCH($C49,'8-Choosing Asset Strategies'!$C$4:$C$101,0)),2),"")</f>
        <v/>
      </c>
      <c r="O49" s="12" t="str">
        <f>IF(G49="","",INDEX('9 - Finance Strategy Parameters'!$H$3:$H$9,MATCH(B49,'9 - Finance Strategy Parameters'!$F$3:$F$9,0)))</f>
        <v/>
      </c>
      <c r="P49" s="12"/>
      <c r="Q49" s="144" t="str">
        <f>IFERROR((M49*INDEX('9 - Finance Strategy Parameters'!$C$3:$C$6,MATCH(P49,'9 - Finance Strategy Parameters'!$B$3:$B$6,0))/12*(1+INDEX('9 - Finance Strategy Parameters'!$C$3:$C$6,MATCH(P49,'9 - Finance Strategy Parameters'!$B$3:$B$6,0))/12)^(O49*12))/((1+INDEX('9 - Finance Strategy Parameters'!$C$3:$C$6,MATCH(P49,'9 - Finance Strategy Parameters'!$B$3:$B$6,0))/12)^(O49*12)-1),"")</f>
        <v/>
      </c>
      <c r="R49" s="144" t="str">
        <f t="shared" si="3"/>
        <v/>
      </c>
      <c r="S49" s="12"/>
      <c r="T49" s="143">
        <f>IF(H49=1,ROUND(INDEX('8-Choosing Asset Strategies'!$DL$4:$DL$101,MATCH($C49,'8-Choosing Asset Strategies'!$C$4:$C$101,0)),2),"")</f>
        <v>73077.03</v>
      </c>
      <c r="U49" s="145">
        <f>IF(H49=1,ROUND(INDEX('8-Choosing Asset Strategies'!$DC$4:$DC$101,MATCH($C49,'8-Choosing Asset Strategies'!$C$4:$C$101,0)),2),"")</f>
        <v>25</v>
      </c>
      <c r="V49" s="101">
        <f t="shared" si="1"/>
        <v>2923.0812000000001</v>
      </c>
      <c r="W49" s="155">
        <f t="shared" si="2"/>
        <v>243.59010000000001</v>
      </c>
      <c r="Y49">
        <f>INDEX('8-Choosing Asset Strategies'!$DC$4:$DC$101,MATCH(C49,'8-Choosing Asset Strategies'!$C$4:$C$101,0))</f>
        <v>25</v>
      </c>
      <c r="Z49">
        <f>INDEX('8-Choosing Asset Strategies'!$DA$4:$DA$101,MATCH(C49,'8-Choosing Asset Strategies'!$C$4:$C$101,0))</f>
        <v>45</v>
      </c>
      <c r="AB49" s="159">
        <f>IF($F49=1,0,IF(AND($H49=1,AB$1&lt;=$Y49),$V49,IF(AND($H49=1,AB$1&gt;$Y49,AB$1&lt;=$Y49+$Z49),($T49*(1+$Z$1)^$Z49)/$Z49,IF(AND($H49=1,AB$1&gt;($Y49+$Z49),AB$1&lt;=($Y49+$Z49*2)),($T49*(1+$Z$1)^($Z49*2))/$Z49,IF(AND($H49=1,AB$1&gt;($Y49+$Z49*2),AB$1&lt;=($Y49+$Z49*3)),($T49*(1+$Z$1)^($Z49*3))/$Z49,IF(AND($H49=1,AB$1&gt;($Y49+$Z49*3),AB$1&lt;=($Y49+$Z49*4)),($T49*(1+$Z$1)^($Z49*4))/$Z49,IF(AND($G49=1,AB$1&lt;=$N49),0,IF(AND($G49=1,AB$1&gt;$N49,AB$1&lt;=($Y49+$Z49)),-1*PMT(VLOOKUP($P49,'9 - Finance Strategy Parameters'!$B$3:$C$6,2)/12,$Z49*12,$M49),IF(AND($G49=1,AB$1&gt;($Y49+$Z49),AB$1&lt;=($Y49+$Z49*2)),-1*PMT(VLOOKUP($P49,'9 - Finance Strategy Parameters'!$B$3:$C$6,2)/12,$Z49*12,$M49*(1+$Z$1)^($Z49*2)),IF(AND($G49=1,AB$1&gt;($Y49+$Z49*2),AB$1&lt;=($Y49+$Z49*3)),-1*PMT(VLOOKUP($P49,'9 - Finance Strategy Parameters'!$B$3:$C$6,2)/12,$Z49*12,$M49*(1+$Z$1)^($Z49*3)),"FAILURE"))))))))))</f>
        <v>2923.0812000000001</v>
      </c>
      <c r="AC49" s="159">
        <f>IF($F49=1,0,IF(AND($H49=1,AC$1&lt;=$Y49),$V49,IF(AND($H49=1,AC$1&gt;$Y49,AC$1&lt;=$Y49+$Z49),($T49*(1+$Z$1)^$Z49)/$Z49,IF(AND($H49=1,AC$1&gt;($Y49+$Z49),AC$1&lt;=($Y49+$Z49*2)),($T49*(1+$Z$1)^($Z49*2))/$Z49,IF(AND($H49=1,AC$1&gt;($Y49+$Z49*2),AC$1&lt;=($Y49+$Z49*3)),($T49*(1+$Z$1)^($Z49*3))/$Z49,IF(AND($H49=1,AC$1&gt;($Y49+$Z49*3),AC$1&lt;=($Y49+$Z49*4)),($T49*(1+$Z$1)^($Z49*4))/$Z49,IF(AND($G49=1,AC$1&lt;=$N49),0,IF(AND($G49=1,AC$1&gt;$N49,AC$1&lt;=($Y49+$Z49)),-1*PMT(VLOOKUP($P49,'9 - Finance Strategy Parameters'!$B$3:$C$6,2)/12,$Z49*12,$M49),IF(AND($G49=1,AC$1&gt;($Y49+$Z49),AC$1&lt;=($Y49+$Z49*2)),-1*PMT(VLOOKUP($P49,'9 - Finance Strategy Parameters'!$B$3:$C$6,2)/12,$Z49*12,$M49*(1+$Z$1)^($Z49*2)),IF(AND($G49=1,AC$1&gt;($Y49+$Z49*2),AC$1&lt;=($Y49+$Z49*3)),-1*PMT(VLOOKUP($P49,'9 - Finance Strategy Parameters'!$B$3:$C$6,2)/12,$Z49*12,$M49*(1+$Z$1)^($Z49*3)),"FAILURE"))))))))))</f>
        <v>2923.0812000000001</v>
      </c>
      <c r="AD49" s="159">
        <f>IF($F49=1,0,IF(AND($H49=1,AD$1&lt;=$Y49),$V49,IF(AND($H49=1,AD$1&gt;$Y49,AD$1&lt;=$Y49+$Z49),($T49*(1+$Z$1)^$Z49)/$Z49,IF(AND($H49=1,AD$1&gt;($Y49+$Z49),AD$1&lt;=($Y49+$Z49*2)),($T49*(1+$Z$1)^($Z49*2))/$Z49,IF(AND($H49=1,AD$1&gt;($Y49+$Z49*2),AD$1&lt;=($Y49+$Z49*3)),($T49*(1+$Z$1)^($Z49*3))/$Z49,IF(AND($H49=1,AD$1&gt;($Y49+$Z49*3),AD$1&lt;=($Y49+$Z49*4)),($T49*(1+$Z$1)^($Z49*4))/$Z49,IF(AND($G49=1,AD$1&lt;=$N49),0,IF(AND($G49=1,AD$1&gt;$N49,AD$1&lt;=($Y49+$Z49)),-1*PMT(VLOOKUP($P49,'9 - Finance Strategy Parameters'!$B$3:$C$6,2)/12,$Z49*12,$M49),IF(AND($G49=1,AD$1&gt;($Y49+$Z49),AD$1&lt;=($Y49+$Z49*2)),-1*PMT(VLOOKUP($P49,'9 - Finance Strategy Parameters'!$B$3:$C$6,2)/12,$Z49*12,$M49*(1+$Z$1)^($Z49*2)),IF(AND($G49=1,AD$1&gt;($Y49+$Z49*2),AD$1&lt;=($Y49+$Z49*3)),-1*PMT(VLOOKUP($P49,'9 - Finance Strategy Parameters'!$B$3:$C$6,2)/12,$Z49*12,$M49*(1+$Z$1)^($Z49*3)),"FAILURE"))))))))))</f>
        <v>2923.0812000000001</v>
      </c>
      <c r="AE49" s="159">
        <f>IF($F49=1,0,IF(AND($H49=1,AE$1&lt;=$Y49),$V49,IF(AND($H49=1,AE$1&gt;$Y49,AE$1&lt;=$Y49+$Z49),($T49*(1+$Z$1)^$Z49)/$Z49,IF(AND($H49=1,AE$1&gt;($Y49+$Z49),AE$1&lt;=($Y49+$Z49*2)),($T49*(1+$Z$1)^($Z49*2))/$Z49,IF(AND($H49=1,AE$1&gt;($Y49+$Z49*2),AE$1&lt;=($Y49+$Z49*3)),($T49*(1+$Z$1)^($Z49*3))/$Z49,IF(AND($H49=1,AE$1&gt;($Y49+$Z49*3),AE$1&lt;=($Y49+$Z49*4)),($T49*(1+$Z$1)^($Z49*4))/$Z49,IF(AND($G49=1,AE$1&lt;=$N49),0,IF(AND($G49=1,AE$1&gt;$N49,AE$1&lt;=($Y49+$Z49)),-1*PMT(VLOOKUP($P49,'9 - Finance Strategy Parameters'!$B$3:$C$6,2)/12,$Z49*12,$M49),IF(AND($G49=1,AE$1&gt;($Y49+$Z49),AE$1&lt;=($Y49+$Z49*2)),-1*PMT(VLOOKUP($P49,'9 - Finance Strategy Parameters'!$B$3:$C$6,2)/12,$Z49*12,$M49*(1+$Z$1)^($Z49*2)),IF(AND($G49=1,AE$1&gt;($Y49+$Z49*2),AE$1&lt;=($Y49+$Z49*3)),-1*PMT(VLOOKUP($P49,'9 - Finance Strategy Parameters'!$B$3:$C$6,2)/12,$Z49*12,$M49*(1+$Z$1)^($Z49*3)),"FAILURE"))))))))))</f>
        <v>2923.0812000000001</v>
      </c>
      <c r="AF49" s="159">
        <f>IF($F49=1,0,IF(AND($H49=1,AF$1&lt;=$Y49),$V49,IF(AND($H49=1,AF$1&gt;$Y49,AF$1&lt;=$Y49+$Z49),($T49*(1+$Z$1)^$Z49)/$Z49,IF(AND($H49=1,AF$1&gt;($Y49+$Z49),AF$1&lt;=($Y49+$Z49*2)),($T49*(1+$Z$1)^($Z49*2))/$Z49,IF(AND($H49=1,AF$1&gt;($Y49+$Z49*2),AF$1&lt;=($Y49+$Z49*3)),($T49*(1+$Z$1)^($Z49*3))/$Z49,IF(AND($H49=1,AF$1&gt;($Y49+$Z49*3),AF$1&lt;=($Y49+$Z49*4)),($T49*(1+$Z$1)^($Z49*4))/$Z49,IF(AND($G49=1,AF$1&lt;=$N49),0,IF(AND($G49=1,AF$1&gt;$N49,AF$1&lt;=($Y49+$Z49)),-1*PMT(VLOOKUP($P49,'9 - Finance Strategy Parameters'!$B$3:$C$6,2)/12,$Z49*12,$M49),IF(AND($G49=1,AF$1&gt;($Y49+$Z49),AF$1&lt;=($Y49+$Z49*2)),-1*PMT(VLOOKUP($P49,'9 - Finance Strategy Parameters'!$B$3:$C$6,2)/12,$Z49*12,$M49*(1+$Z$1)^($Z49*2)),IF(AND($G49=1,AF$1&gt;($Y49+$Z49*2),AF$1&lt;=($Y49+$Z49*3)),-1*PMT(VLOOKUP($P49,'9 - Finance Strategy Parameters'!$B$3:$C$6,2)/12,$Z49*12,$M49*(1+$Z$1)^($Z49*3)),"FAILURE"))))))))))</f>
        <v>2923.0812000000001</v>
      </c>
      <c r="AG49" s="159">
        <f>IF($F49=1,0,IF(AND($H49=1,AG$1&lt;=$Y49),$V49,IF(AND($H49=1,AG$1&gt;$Y49,AG$1&lt;=$Y49+$Z49),($T49*(1+$Z$1)^$Z49)/$Z49,IF(AND($H49=1,AG$1&gt;($Y49+$Z49),AG$1&lt;=($Y49+$Z49*2)),($T49*(1+$Z$1)^($Z49*2))/$Z49,IF(AND($H49=1,AG$1&gt;($Y49+$Z49*2),AG$1&lt;=($Y49+$Z49*3)),($T49*(1+$Z$1)^($Z49*3))/$Z49,IF(AND($H49=1,AG$1&gt;($Y49+$Z49*3),AG$1&lt;=($Y49+$Z49*4)),($T49*(1+$Z$1)^($Z49*4))/$Z49,IF(AND($G49=1,AG$1&lt;=$N49),0,IF(AND($G49=1,AG$1&gt;$N49,AG$1&lt;=($Y49+$Z49)),-1*PMT(VLOOKUP($P49,'9 - Finance Strategy Parameters'!$B$3:$C$6,2)/12,$Z49*12,$M49),IF(AND($G49=1,AG$1&gt;($Y49+$Z49),AG$1&lt;=($Y49+$Z49*2)),-1*PMT(VLOOKUP($P49,'9 - Finance Strategy Parameters'!$B$3:$C$6,2)/12,$Z49*12,$M49*(1+$Z$1)^($Z49*2)),IF(AND($G49=1,AG$1&gt;($Y49+$Z49*2),AG$1&lt;=($Y49+$Z49*3)),-1*PMT(VLOOKUP($P49,'9 - Finance Strategy Parameters'!$B$3:$C$6,2)/12,$Z49*12,$M49*(1+$Z$1)^($Z49*3)),"FAILURE"))))))))))</f>
        <v>2923.0812000000001</v>
      </c>
      <c r="AH49" s="159">
        <f>IF($F49=1,0,IF(AND($H49=1,AH$1&lt;=$Y49),$V49,IF(AND($H49=1,AH$1&gt;$Y49,AH$1&lt;=$Y49+$Z49),($T49*(1+$Z$1)^$Z49)/$Z49,IF(AND($H49=1,AH$1&gt;($Y49+$Z49),AH$1&lt;=($Y49+$Z49*2)),($T49*(1+$Z$1)^($Z49*2))/$Z49,IF(AND($H49=1,AH$1&gt;($Y49+$Z49*2),AH$1&lt;=($Y49+$Z49*3)),($T49*(1+$Z$1)^($Z49*3))/$Z49,IF(AND($H49=1,AH$1&gt;($Y49+$Z49*3),AH$1&lt;=($Y49+$Z49*4)),($T49*(1+$Z$1)^($Z49*4))/$Z49,IF(AND($G49=1,AH$1&lt;=$N49),0,IF(AND($G49=1,AH$1&gt;$N49,AH$1&lt;=($Y49+$Z49)),-1*PMT(VLOOKUP($P49,'9 - Finance Strategy Parameters'!$B$3:$C$6,2)/12,$Z49*12,$M49),IF(AND($G49=1,AH$1&gt;($Y49+$Z49),AH$1&lt;=($Y49+$Z49*2)),-1*PMT(VLOOKUP($P49,'9 - Finance Strategy Parameters'!$B$3:$C$6,2)/12,$Z49*12,$M49*(1+$Z$1)^($Z49*2)),IF(AND($G49=1,AH$1&gt;($Y49+$Z49*2),AH$1&lt;=($Y49+$Z49*3)),-1*PMT(VLOOKUP($P49,'9 - Finance Strategy Parameters'!$B$3:$C$6,2)/12,$Z49*12,$M49*(1+$Z$1)^($Z49*3)),"FAILURE"))))))))))</f>
        <v>2923.0812000000001</v>
      </c>
      <c r="AI49" s="159">
        <f>IF($F49=1,0,IF(AND($H49=1,AI$1&lt;=$Y49),$V49,IF(AND($H49=1,AI$1&gt;$Y49,AI$1&lt;=$Y49+$Z49),($T49*(1+$Z$1)^$Z49)/$Z49,IF(AND($H49=1,AI$1&gt;($Y49+$Z49),AI$1&lt;=($Y49+$Z49*2)),($T49*(1+$Z$1)^($Z49*2))/$Z49,IF(AND($H49=1,AI$1&gt;($Y49+$Z49*2),AI$1&lt;=($Y49+$Z49*3)),($T49*(1+$Z$1)^($Z49*3))/$Z49,IF(AND($H49=1,AI$1&gt;($Y49+$Z49*3),AI$1&lt;=($Y49+$Z49*4)),($T49*(1+$Z$1)^($Z49*4))/$Z49,IF(AND($G49=1,AI$1&lt;=$N49),0,IF(AND($G49=1,AI$1&gt;$N49,AI$1&lt;=($Y49+$Z49)),-1*PMT(VLOOKUP($P49,'9 - Finance Strategy Parameters'!$B$3:$C$6,2)/12,$Z49*12,$M49),IF(AND($G49=1,AI$1&gt;($Y49+$Z49),AI$1&lt;=($Y49+$Z49*2)),-1*PMT(VLOOKUP($P49,'9 - Finance Strategy Parameters'!$B$3:$C$6,2)/12,$Z49*12,$M49*(1+$Z$1)^($Z49*2)),IF(AND($G49=1,AI$1&gt;($Y49+$Z49*2),AI$1&lt;=($Y49+$Z49*3)),-1*PMT(VLOOKUP($P49,'9 - Finance Strategy Parameters'!$B$3:$C$6,2)/12,$Z49*12,$M49*(1+$Z$1)^($Z49*3)),"FAILURE"))))))))))</f>
        <v>2923.0812000000001</v>
      </c>
      <c r="AJ49" s="159">
        <f>IF($F49=1,0,IF(AND($H49=1,AJ$1&lt;=$Y49),$V49,IF(AND($H49=1,AJ$1&gt;$Y49,AJ$1&lt;=$Y49+$Z49),($T49*(1+$Z$1)^$Z49)/$Z49,IF(AND($H49=1,AJ$1&gt;($Y49+$Z49),AJ$1&lt;=($Y49+$Z49*2)),($T49*(1+$Z$1)^($Z49*2))/$Z49,IF(AND($H49=1,AJ$1&gt;($Y49+$Z49*2),AJ$1&lt;=($Y49+$Z49*3)),($T49*(1+$Z$1)^($Z49*3))/$Z49,IF(AND($H49=1,AJ$1&gt;($Y49+$Z49*3),AJ$1&lt;=($Y49+$Z49*4)),($T49*(1+$Z$1)^($Z49*4))/$Z49,IF(AND($G49=1,AJ$1&lt;=$N49),0,IF(AND($G49=1,AJ$1&gt;$N49,AJ$1&lt;=($Y49+$Z49)),-1*PMT(VLOOKUP($P49,'9 - Finance Strategy Parameters'!$B$3:$C$6,2)/12,$Z49*12,$M49),IF(AND($G49=1,AJ$1&gt;($Y49+$Z49),AJ$1&lt;=($Y49+$Z49*2)),-1*PMT(VLOOKUP($P49,'9 - Finance Strategy Parameters'!$B$3:$C$6,2)/12,$Z49*12,$M49*(1+$Z$1)^($Z49*2)),IF(AND($G49=1,AJ$1&gt;($Y49+$Z49*2),AJ$1&lt;=($Y49+$Z49*3)),-1*PMT(VLOOKUP($P49,'9 - Finance Strategy Parameters'!$B$3:$C$6,2)/12,$Z49*12,$M49*(1+$Z$1)^($Z49*3)),"FAILURE"))))))))))</f>
        <v>2923.0812000000001</v>
      </c>
      <c r="AK49" s="159">
        <f>IF($F49=1,0,IF(AND($H49=1,AK$1&lt;=$Y49),$V49,IF(AND($H49=1,AK$1&gt;$Y49,AK$1&lt;=$Y49+$Z49),($T49*(1+$Z$1)^$Z49)/$Z49,IF(AND($H49=1,AK$1&gt;($Y49+$Z49),AK$1&lt;=($Y49+$Z49*2)),($T49*(1+$Z$1)^($Z49*2))/$Z49,IF(AND($H49=1,AK$1&gt;($Y49+$Z49*2),AK$1&lt;=($Y49+$Z49*3)),($T49*(1+$Z$1)^($Z49*3))/$Z49,IF(AND($H49=1,AK$1&gt;($Y49+$Z49*3),AK$1&lt;=($Y49+$Z49*4)),($T49*(1+$Z$1)^($Z49*4))/$Z49,IF(AND($G49=1,AK$1&lt;=$N49),0,IF(AND($G49=1,AK$1&gt;$N49,AK$1&lt;=($Y49+$Z49)),-1*PMT(VLOOKUP($P49,'9 - Finance Strategy Parameters'!$B$3:$C$6,2)/12,$Z49*12,$M49),IF(AND($G49=1,AK$1&gt;($Y49+$Z49),AK$1&lt;=($Y49+$Z49*2)),-1*PMT(VLOOKUP($P49,'9 - Finance Strategy Parameters'!$B$3:$C$6,2)/12,$Z49*12,$M49*(1+$Z$1)^($Z49*2)),IF(AND($G49=1,AK$1&gt;($Y49+$Z49*2),AK$1&lt;=($Y49+$Z49*3)),-1*PMT(VLOOKUP($P49,'9 - Finance Strategy Parameters'!$B$3:$C$6,2)/12,$Z49*12,$M49*(1+$Z$1)^($Z49*3)),"FAILURE"))))))))))</f>
        <v>2923.0812000000001</v>
      </c>
      <c r="AL49" s="159">
        <f>IF($F49=1,0,IF(AND($H49=1,AL$1&lt;=$Y49),$V49,IF(AND($H49=1,AL$1&gt;$Y49,AL$1&lt;=$Y49+$Z49),($T49*(1+$Z$1)^$Z49)/$Z49,IF(AND($H49=1,AL$1&gt;($Y49+$Z49),AL$1&lt;=($Y49+$Z49*2)),($T49*(1+$Z$1)^($Z49*2))/$Z49,IF(AND($H49=1,AL$1&gt;($Y49+$Z49*2),AL$1&lt;=($Y49+$Z49*3)),($T49*(1+$Z$1)^($Z49*3))/$Z49,IF(AND($H49=1,AL$1&gt;($Y49+$Z49*3),AL$1&lt;=($Y49+$Z49*4)),($T49*(1+$Z$1)^($Z49*4))/$Z49,IF(AND($G49=1,AL$1&lt;=$N49),0,IF(AND($G49=1,AL$1&gt;$N49,AL$1&lt;=($Y49+$Z49)),-1*PMT(VLOOKUP($P49,'9 - Finance Strategy Parameters'!$B$3:$C$6,2)/12,$Z49*12,$M49),IF(AND($G49=1,AL$1&gt;($Y49+$Z49),AL$1&lt;=($Y49+$Z49*2)),-1*PMT(VLOOKUP($P49,'9 - Finance Strategy Parameters'!$B$3:$C$6,2)/12,$Z49*12,$M49*(1+$Z$1)^($Z49*2)),IF(AND($G49=1,AL$1&gt;($Y49+$Z49*2),AL$1&lt;=($Y49+$Z49*3)),-1*PMT(VLOOKUP($P49,'9 - Finance Strategy Parameters'!$B$3:$C$6,2)/12,$Z49*12,$M49*(1+$Z$1)^($Z49*3)),"FAILURE"))))))))))</f>
        <v>2923.0812000000001</v>
      </c>
      <c r="AM49" s="159">
        <f>IF($F49=1,0,IF(AND($H49=1,AM$1&lt;=$Y49),$V49,IF(AND($H49=1,AM$1&gt;$Y49,AM$1&lt;=$Y49+$Z49),($T49*(1+$Z$1)^$Z49)/$Z49,IF(AND($H49=1,AM$1&gt;($Y49+$Z49),AM$1&lt;=($Y49+$Z49*2)),($T49*(1+$Z$1)^($Z49*2))/$Z49,IF(AND($H49=1,AM$1&gt;($Y49+$Z49*2),AM$1&lt;=($Y49+$Z49*3)),($T49*(1+$Z$1)^($Z49*3))/$Z49,IF(AND($H49=1,AM$1&gt;($Y49+$Z49*3),AM$1&lt;=($Y49+$Z49*4)),($T49*(1+$Z$1)^($Z49*4))/$Z49,IF(AND($G49=1,AM$1&lt;=$N49),0,IF(AND($G49=1,AM$1&gt;$N49,AM$1&lt;=($Y49+$Z49)),-1*PMT(VLOOKUP($P49,'9 - Finance Strategy Parameters'!$B$3:$C$6,2)/12,$Z49*12,$M49),IF(AND($G49=1,AM$1&gt;($Y49+$Z49),AM$1&lt;=($Y49+$Z49*2)),-1*PMT(VLOOKUP($P49,'9 - Finance Strategy Parameters'!$B$3:$C$6,2)/12,$Z49*12,$M49*(1+$Z$1)^($Z49*2)),IF(AND($G49=1,AM$1&gt;($Y49+$Z49*2),AM$1&lt;=($Y49+$Z49*3)),-1*PMT(VLOOKUP($P49,'9 - Finance Strategy Parameters'!$B$3:$C$6,2)/12,$Z49*12,$M49*(1+$Z$1)^($Z49*3)),"FAILURE"))))))))))</f>
        <v>2923.0812000000001</v>
      </c>
      <c r="AN49" s="159">
        <f>IF($F49=1,0,IF(AND($H49=1,AN$1&lt;=$Y49),$V49,IF(AND($H49=1,AN$1&gt;$Y49,AN$1&lt;=$Y49+$Z49),($T49*(1+$Z$1)^$Z49)/$Z49,IF(AND($H49=1,AN$1&gt;($Y49+$Z49),AN$1&lt;=($Y49+$Z49*2)),($T49*(1+$Z$1)^($Z49*2))/$Z49,IF(AND($H49=1,AN$1&gt;($Y49+$Z49*2),AN$1&lt;=($Y49+$Z49*3)),($T49*(1+$Z$1)^($Z49*3))/$Z49,IF(AND($H49=1,AN$1&gt;($Y49+$Z49*3),AN$1&lt;=($Y49+$Z49*4)),($T49*(1+$Z$1)^($Z49*4))/$Z49,IF(AND($G49=1,AN$1&lt;=$N49),0,IF(AND($G49=1,AN$1&gt;$N49,AN$1&lt;=($Y49+$Z49)),-1*PMT(VLOOKUP($P49,'9 - Finance Strategy Parameters'!$B$3:$C$6,2)/12,$Z49*12,$M49),IF(AND($G49=1,AN$1&gt;($Y49+$Z49),AN$1&lt;=($Y49+$Z49*2)),-1*PMT(VLOOKUP($P49,'9 - Finance Strategy Parameters'!$B$3:$C$6,2)/12,$Z49*12,$M49*(1+$Z$1)^($Z49*2)),IF(AND($G49=1,AN$1&gt;($Y49+$Z49*2),AN$1&lt;=($Y49+$Z49*3)),-1*PMT(VLOOKUP($P49,'9 - Finance Strategy Parameters'!$B$3:$C$6,2)/12,$Z49*12,$M49*(1+$Z$1)^($Z49*3)),"FAILURE"))))))))))</f>
        <v>2923.0812000000001</v>
      </c>
      <c r="AO49" s="159">
        <f>IF($F49=1,0,IF(AND($H49=1,AO$1&lt;=$Y49),$V49,IF(AND($H49=1,AO$1&gt;$Y49,AO$1&lt;=$Y49+$Z49),($T49*(1+$Z$1)^$Z49)/$Z49,IF(AND($H49=1,AO$1&gt;($Y49+$Z49),AO$1&lt;=($Y49+$Z49*2)),($T49*(1+$Z$1)^($Z49*2))/$Z49,IF(AND($H49=1,AO$1&gt;($Y49+$Z49*2),AO$1&lt;=($Y49+$Z49*3)),($T49*(1+$Z$1)^($Z49*3))/$Z49,IF(AND($H49=1,AO$1&gt;($Y49+$Z49*3),AO$1&lt;=($Y49+$Z49*4)),($T49*(1+$Z$1)^($Z49*4))/$Z49,IF(AND($G49=1,AO$1&lt;=$N49),0,IF(AND($G49=1,AO$1&gt;$N49,AO$1&lt;=($Y49+$Z49)),-1*PMT(VLOOKUP($P49,'9 - Finance Strategy Parameters'!$B$3:$C$6,2)/12,$Z49*12,$M49),IF(AND($G49=1,AO$1&gt;($Y49+$Z49),AO$1&lt;=($Y49+$Z49*2)),-1*PMT(VLOOKUP($P49,'9 - Finance Strategy Parameters'!$B$3:$C$6,2)/12,$Z49*12,$M49*(1+$Z$1)^($Z49*2)),IF(AND($G49=1,AO$1&gt;($Y49+$Z49*2),AO$1&lt;=($Y49+$Z49*3)),-1*PMT(VLOOKUP($P49,'9 - Finance Strategy Parameters'!$B$3:$C$6,2)/12,$Z49*12,$M49*(1+$Z$1)^($Z49*3)),"FAILURE"))))))))))</f>
        <v>2923.0812000000001</v>
      </c>
      <c r="AP49" s="159">
        <f>IF($F49=1,0,IF(AND($H49=1,AP$1&lt;=$Y49),$V49,IF(AND($H49=1,AP$1&gt;$Y49,AP$1&lt;=$Y49+$Z49),($T49*(1+$Z$1)^$Z49)/$Z49,IF(AND($H49=1,AP$1&gt;($Y49+$Z49),AP$1&lt;=($Y49+$Z49*2)),($T49*(1+$Z$1)^($Z49*2))/$Z49,IF(AND($H49=1,AP$1&gt;($Y49+$Z49*2),AP$1&lt;=($Y49+$Z49*3)),($T49*(1+$Z$1)^($Z49*3))/$Z49,IF(AND($H49=1,AP$1&gt;($Y49+$Z49*3),AP$1&lt;=($Y49+$Z49*4)),($T49*(1+$Z$1)^($Z49*4))/$Z49,IF(AND($G49=1,AP$1&lt;=$N49),0,IF(AND($G49=1,AP$1&gt;$N49,AP$1&lt;=($Y49+$Z49)),-1*PMT(VLOOKUP($P49,'9 - Finance Strategy Parameters'!$B$3:$C$6,2)/12,$Z49*12,$M49),IF(AND($G49=1,AP$1&gt;($Y49+$Z49),AP$1&lt;=($Y49+$Z49*2)),-1*PMT(VLOOKUP($P49,'9 - Finance Strategy Parameters'!$B$3:$C$6,2)/12,$Z49*12,$M49*(1+$Z$1)^($Z49*2)),IF(AND($G49=1,AP$1&gt;($Y49+$Z49*2),AP$1&lt;=($Y49+$Z49*3)),-1*PMT(VLOOKUP($P49,'9 - Finance Strategy Parameters'!$B$3:$C$6,2)/12,$Z49*12,$M49*(1+$Z$1)^($Z49*3)),"FAILURE"))))))))))</f>
        <v>2923.0812000000001</v>
      </c>
      <c r="AQ49" s="159">
        <f>IF($F49=1,0,IF(AND($H49=1,AQ$1&lt;=$Y49),$V49,IF(AND($H49=1,AQ$1&gt;$Y49,AQ$1&lt;=$Y49+$Z49),($T49*(1+$Z$1)^$Z49)/$Z49,IF(AND($H49=1,AQ$1&gt;($Y49+$Z49),AQ$1&lt;=($Y49+$Z49*2)),($T49*(1+$Z$1)^($Z49*2))/$Z49,IF(AND($H49=1,AQ$1&gt;($Y49+$Z49*2),AQ$1&lt;=($Y49+$Z49*3)),($T49*(1+$Z$1)^($Z49*3))/$Z49,IF(AND($H49=1,AQ$1&gt;($Y49+$Z49*3),AQ$1&lt;=($Y49+$Z49*4)),($T49*(1+$Z$1)^($Z49*4))/$Z49,IF(AND($G49=1,AQ$1&lt;=$N49),0,IF(AND($G49=1,AQ$1&gt;$N49,AQ$1&lt;=($Y49+$Z49)),-1*PMT(VLOOKUP($P49,'9 - Finance Strategy Parameters'!$B$3:$C$6,2)/12,$Z49*12,$M49),IF(AND($G49=1,AQ$1&gt;($Y49+$Z49),AQ$1&lt;=($Y49+$Z49*2)),-1*PMT(VLOOKUP($P49,'9 - Finance Strategy Parameters'!$B$3:$C$6,2)/12,$Z49*12,$M49*(1+$Z$1)^($Z49*2)),IF(AND($G49=1,AQ$1&gt;($Y49+$Z49*2),AQ$1&lt;=($Y49+$Z49*3)),-1*PMT(VLOOKUP($P49,'9 - Finance Strategy Parameters'!$B$3:$C$6,2)/12,$Z49*12,$M49*(1+$Z$1)^($Z49*3)),"FAILURE"))))))))))</f>
        <v>2923.0812000000001</v>
      </c>
      <c r="AR49" s="159">
        <f>IF($F49=1,0,IF(AND($H49=1,AR$1&lt;=$Y49),$V49,IF(AND($H49=1,AR$1&gt;$Y49,AR$1&lt;=$Y49+$Z49),($T49*(1+$Z$1)^$Z49)/$Z49,IF(AND($H49=1,AR$1&gt;($Y49+$Z49),AR$1&lt;=($Y49+$Z49*2)),($T49*(1+$Z$1)^($Z49*2))/$Z49,IF(AND($H49=1,AR$1&gt;($Y49+$Z49*2),AR$1&lt;=($Y49+$Z49*3)),($T49*(1+$Z$1)^($Z49*3))/$Z49,IF(AND($H49=1,AR$1&gt;($Y49+$Z49*3),AR$1&lt;=($Y49+$Z49*4)),($T49*(1+$Z$1)^($Z49*4))/$Z49,IF(AND($G49=1,AR$1&lt;=$N49),0,IF(AND($G49=1,AR$1&gt;$N49,AR$1&lt;=($Y49+$Z49)),-1*PMT(VLOOKUP($P49,'9 - Finance Strategy Parameters'!$B$3:$C$6,2)/12,$Z49*12,$M49),IF(AND($G49=1,AR$1&gt;($Y49+$Z49),AR$1&lt;=($Y49+$Z49*2)),-1*PMT(VLOOKUP($P49,'9 - Finance Strategy Parameters'!$B$3:$C$6,2)/12,$Z49*12,$M49*(1+$Z$1)^($Z49*2)),IF(AND($G49=1,AR$1&gt;($Y49+$Z49*2),AR$1&lt;=($Y49+$Z49*3)),-1*PMT(VLOOKUP($P49,'9 - Finance Strategy Parameters'!$B$3:$C$6,2)/12,$Z49*12,$M49*(1+$Z$1)^($Z49*3)),"FAILURE"))))))))))</f>
        <v>2923.0812000000001</v>
      </c>
      <c r="AS49" s="159">
        <f>IF($F49=1,0,IF(AND($H49=1,AS$1&lt;=$Y49),$V49,IF(AND($H49=1,AS$1&gt;$Y49,AS$1&lt;=$Y49+$Z49),($T49*(1+$Z$1)^$Z49)/$Z49,IF(AND($H49=1,AS$1&gt;($Y49+$Z49),AS$1&lt;=($Y49+$Z49*2)),($T49*(1+$Z$1)^($Z49*2))/$Z49,IF(AND($H49=1,AS$1&gt;($Y49+$Z49*2),AS$1&lt;=($Y49+$Z49*3)),($T49*(1+$Z$1)^($Z49*3))/$Z49,IF(AND($H49=1,AS$1&gt;($Y49+$Z49*3),AS$1&lt;=($Y49+$Z49*4)),($T49*(1+$Z$1)^($Z49*4))/$Z49,IF(AND($G49=1,AS$1&lt;=$N49),0,IF(AND($G49=1,AS$1&gt;$N49,AS$1&lt;=($Y49+$Z49)),-1*PMT(VLOOKUP($P49,'9 - Finance Strategy Parameters'!$B$3:$C$6,2)/12,$Z49*12,$M49),IF(AND($G49=1,AS$1&gt;($Y49+$Z49),AS$1&lt;=($Y49+$Z49*2)),-1*PMT(VLOOKUP($P49,'9 - Finance Strategy Parameters'!$B$3:$C$6,2)/12,$Z49*12,$M49*(1+$Z$1)^($Z49*2)),IF(AND($G49=1,AS$1&gt;($Y49+$Z49*2),AS$1&lt;=($Y49+$Z49*3)),-1*PMT(VLOOKUP($P49,'9 - Finance Strategy Parameters'!$B$3:$C$6,2)/12,$Z49*12,$M49*(1+$Z$1)^($Z49*3)),"FAILURE"))))))))))</f>
        <v>2923.0812000000001</v>
      </c>
      <c r="AT49" s="159">
        <f>IF($F49=1,0,IF(AND($H49=1,AT$1&lt;=$Y49),$V49,IF(AND($H49=1,AT$1&gt;$Y49,AT$1&lt;=$Y49+$Z49),($T49*(1+$Z$1)^$Z49)/$Z49,IF(AND($H49=1,AT$1&gt;($Y49+$Z49),AT$1&lt;=($Y49+$Z49*2)),($T49*(1+$Z$1)^($Z49*2))/$Z49,IF(AND($H49=1,AT$1&gt;($Y49+$Z49*2),AT$1&lt;=($Y49+$Z49*3)),($T49*(1+$Z$1)^($Z49*3))/$Z49,IF(AND($H49=1,AT$1&gt;($Y49+$Z49*3),AT$1&lt;=($Y49+$Z49*4)),($T49*(1+$Z$1)^($Z49*4))/$Z49,IF(AND($G49=1,AT$1&lt;=$N49),0,IF(AND($G49=1,AT$1&gt;$N49,AT$1&lt;=($Y49+$Z49)),-1*PMT(VLOOKUP($P49,'9 - Finance Strategy Parameters'!$B$3:$C$6,2)/12,$Z49*12,$M49),IF(AND($G49=1,AT$1&gt;($Y49+$Z49),AT$1&lt;=($Y49+$Z49*2)),-1*PMT(VLOOKUP($P49,'9 - Finance Strategy Parameters'!$B$3:$C$6,2)/12,$Z49*12,$M49*(1+$Z$1)^($Z49*2)),IF(AND($G49=1,AT$1&gt;($Y49+$Z49*2),AT$1&lt;=($Y49+$Z49*3)),-1*PMT(VLOOKUP($P49,'9 - Finance Strategy Parameters'!$B$3:$C$6,2)/12,$Z49*12,$M49*(1+$Z$1)^($Z49*3)),"FAILURE"))))))))))</f>
        <v>2923.0812000000001</v>
      </c>
      <c r="AU49" s="159">
        <f>IF($F49=1,0,IF(AND($H49=1,AU$1&lt;=$Y49),$V49,IF(AND($H49=1,AU$1&gt;$Y49,AU$1&lt;=$Y49+$Z49),($T49*(1+$Z$1)^$Z49)/$Z49,IF(AND($H49=1,AU$1&gt;($Y49+$Z49),AU$1&lt;=($Y49+$Z49*2)),($T49*(1+$Z$1)^($Z49*2))/$Z49,IF(AND($H49=1,AU$1&gt;($Y49+$Z49*2),AU$1&lt;=($Y49+$Z49*3)),($T49*(1+$Z$1)^($Z49*3))/$Z49,IF(AND($H49=1,AU$1&gt;($Y49+$Z49*3),AU$1&lt;=($Y49+$Z49*4)),($T49*(1+$Z$1)^($Z49*4))/$Z49,IF(AND($G49=1,AU$1&lt;=$N49),0,IF(AND($G49=1,AU$1&gt;$N49,AU$1&lt;=($Y49+$Z49)),-1*PMT(VLOOKUP($P49,'9 - Finance Strategy Parameters'!$B$3:$C$6,2)/12,$Z49*12,$M49),IF(AND($G49=1,AU$1&gt;($Y49+$Z49),AU$1&lt;=($Y49+$Z49*2)),-1*PMT(VLOOKUP($P49,'9 - Finance Strategy Parameters'!$B$3:$C$6,2)/12,$Z49*12,$M49*(1+$Z$1)^($Z49*2)),IF(AND($G49=1,AU$1&gt;($Y49+$Z49*2),AU$1&lt;=($Y49+$Z49*3)),-1*PMT(VLOOKUP($P49,'9 - Finance Strategy Parameters'!$B$3:$C$6,2)/12,$Z49*12,$M49*(1+$Z$1)^($Z49*3)),"FAILURE"))))))))))</f>
        <v>2923.0812000000001</v>
      </c>
      <c r="AV49" s="159">
        <f>IF($F49=1,0,IF(AND($H49=1,AV$1&lt;=$Y49),$V49,IF(AND($H49=1,AV$1&gt;$Y49,AV$1&lt;=$Y49+$Z49),($T49*(1+$Z$1)^$Z49)/$Z49,IF(AND($H49=1,AV$1&gt;($Y49+$Z49),AV$1&lt;=($Y49+$Z49*2)),($T49*(1+$Z$1)^($Z49*2))/$Z49,IF(AND($H49=1,AV$1&gt;($Y49+$Z49*2),AV$1&lt;=($Y49+$Z49*3)),($T49*(1+$Z$1)^($Z49*3))/$Z49,IF(AND($H49=1,AV$1&gt;($Y49+$Z49*3),AV$1&lt;=($Y49+$Z49*4)),($T49*(1+$Z$1)^($Z49*4))/$Z49,IF(AND($G49=1,AV$1&lt;=$N49),0,IF(AND($G49=1,AV$1&gt;$N49,AV$1&lt;=($Y49+$Z49)),-1*PMT(VLOOKUP($P49,'9 - Finance Strategy Parameters'!$B$3:$C$6,2)/12,$Z49*12,$M49),IF(AND($G49=1,AV$1&gt;($Y49+$Z49),AV$1&lt;=($Y49+$Z49*2)),-1*PMT(VLOOKUP($P49,'9 - Finance Strategy Parameters'!$B$3:$C$6,2)/12,$Z49*12,$M49*(1+$Z$1)^($Z49*2)),IF(AND($G49=1,AV$1&gt;($Y49+$Z49*2),AV$1&lt;=($Y49+$Z49*3)),-1*PMT(VLOOKUP($P49,'9 - Finance Strategy Parameters'!$B$3:$C$6,2)/12,$Z49*12,$M49*(1+$Z$1)^($Z49*3)),"FAILURE"))))))))))</f>
        <v>2923.0812000000001</v>
      </c>
      <c r="AW49" s="159">
        <f>IF($F49=1,0,IF(AND($H49=1,AW$1&lt;=$Y49),$V49,IF(AND($H49=1,AW$1&gt;$Y49,AW$1&lt;=$Y49+$Z49),($T49*(1+$Z$1)^$Z49)/$Z49,IF(AND($H49=1,AW$1&gt;($Y49+$Z49),AW$1&lt;=($Y49+$Z49*2)),($T49*(1+$Z$1)^($Z49*2))/$Z49,IF(AND($H49=1,AW$1&gt;($Y49+$Z49*2),AW$1&lt;=($Y49+$Z49*3)),($T49*(1+$Z$1)^($Z49*3))/$Z49,IF(AND($H49=1,AW$1&gt;($Y49+$Z49*3),AW$1&lt;=($Y49+$Z49*4)),($T49*(1+$Z$1)^($Z49*4))/$Z49,IF(AND($G49=1,AW$1&lt;=$N49),0,IF(AND($G49=1,AW$1&gt;$N49,AW$1&lt;=($Y49+$Z49)),-1*PMT(VLOOKUP($P49,'9 - Finance Strategy Parameters'!$B$3:$C$6,2)/12,$Z49*12,$M49),IF(AND($G49=1,AW$1&gt;($Y49+$Z49),AW$1&lt;=($Y49+$Z49*2)),-1*PMT(VLOOKUP($P49,'9 - Finance Strategy Parameters'!$B$3:$C$6,2)/12,$Z49*12,$M49*(1+$Z$1)^($Z49*2)),IF(AND($G49=1,AW$1&gt;($Y49+$Z49*2),AW$1&lt;=($Y49+$Z49*3)),-1*PMT(VLOOKUP($P49,'9 - Finance Strategy Parameters'!$B$3:$C$6,2)/12,$Z49*12,$M49*(1+$Z$1)^($Z49*3)),"FAILURE"))))))))))</f>
        <v>2923.0812000000001</v>
      </c>
      <c r="AX49" s="159">
        <f>IF($F49=1,0,IF(AND($H49=1,AX$1&lt;=$Y49),$V49,IF(AND($H49=1,AX$1&gt;$Y49,AX$1&lt;=$Y49+$Z49),($T49*(1+$Z$1)^$Z49)/$Z49,IF(AND($H49=1,AX$1&gt;($Y49+$Z49),AX$1&lt;=($Y49+$Z49*2)),($T49*(1+$Z$1)^($Z49*2))/$Z49,IF(AND($H49=1,AX$1&gt;($Y49+$Z49*2),AX$1&lt;=($Y49+$Z49*3)),($T49*(1+$Z$1)^($Z49*3))/$Z49,IF(AND($H49=1,AX$1&gt;($Y49+$Z49*3),AX$1&lt;=($Y49+$Z49*4)),($T49*(1+$Z$1)^($Z49*4))/$Z49,IF(AND($G49=1,AX$1&lt;=$N49),0,IF(AND($G49=1,AX$1&gt;$N49,AX$1&lt;=($Y49+$Z49)),-1*PMT(VLOOKUP($P49,'9 - Finance Strategy Parameters'!$B$3:$C$6,2)/12,$Z49*12,$M49),IF(AND($G49=1,AX$1&gt;($Y49+$Z49),AX$1&lt;=($Y49+$Z49*2)),-1*PMT(VLOOKUP($P49,'9 - Finance Strategy Parameters'!$B$3:$C$6,2)/12,$Z49*12,$M49*(1+$Z$1)^($Z49*2)),IF(AND($G49=1,AX$1&gt;($Y49+$Z49*2),AX$1&lt;=($Y49+$Z49*3)),-1*PMT(VLOOKUP($P49,'9 - Finance Strategy Parameters'!$B$3:$C$6,2)/12,$Z49*12,$M49*(1+$Z$1)^($Z49*3)),"FAILURE"))))))))))</f>
        <v>2923.0812000000001</v>
      </c>
      <c r="AY49" s="159">
        <f>IF($F49=1,0,IF(AND($H49=1,AY$1&lt;=$Y49),$V49,IF(AND($H49=1,AY$1&gt;$Y49,AY$1&lt;=$Y49+$Z49),($T49*(1+$Z$1)^$Z49)/$Z49,IF(AND($H49=1,AY$1&gt;($Y49+$Z49),AY$1&lt;=($Y49+$Z49*2)),($T49*(1+$Z$1)^($Z49*2))/$Z49,IF(AND($H49=1,AY$1&gt;($Y49+$Z49*2),AY$1&lt;=($Y49+$Z49*3)),($T49*(1+$Z$1)^($Z49*3))/$Z49,IF(AND($H49=1,AY$1&gt;($Y49+$Z49*3),AY$1&lt;=($Y49+$Z49*4)),($T49*(1+$Z$1)^($Z49*4))/$Z49,IF(AND($G49=1,AY$1&lt;=$N49),0,IF(AND($G49=1,AY$1&gt;$N49,AY$1&lt;=($Y49+$Z49)),-1*PMT(VLOOKUP($P49,'9 - Finance Strategy Parameters'!$B$3:$C$6,2)/12,$Z49*12,$M49),IF(AND($G49=1,AY$1&gt;($Y49+$Z49),AY$1&lt;=($Y49+$Z49*2)),-1*PMT(VLOOKUP($P49,'9 - Finance Strategy Parameters'!$B$3:$C$6,2)/12,$Z49*12,$M49*(1+$Z$1)^($Z49*2)),IF(AND($G49=1,AY$1&gt;($Y49+$Z49*2),AY$1&lt;=($Y49+$Z49*3)),-1*PMT(VLOOKUP($P49,'9 - Finance Strategy Parameters'!$B$3:$C$6,2)/12,$Z49*12,$M49*(1+$Z$1)^($Z49*3)),"FAILURE"))))))))))</f>
        <v>2923.0812000000001</v>
      </c>
      <c r="AZ49" s="159">
        <f>IF($F49=1,0,IF(AND($H49=1,AZ$1&lt;=$Y49),$V49,IF(AND($H49=1,AZ$1&gt;$Y49,AZ$1&lt;=$Y49+$Z49),($T49*(1+$Z$1)^$Z49)/$Z49,IF(AND($H49=1,AZ$1&gt;($Y49+$Z49),AZ$1&lt;=($Y49+$Z49*2)),($T49*(1+$Z$1)^($Z49*2))/$Z49,IF(AND($H49=1,AZ$1&gt;($Y49+$Z49*2),AZ$1&lt;=($Y49+$Z49*3)),($T49*(1+$Z$1)^($Z49*3))/$Z49,IF(AND($H49=1,AZ$1&gt;($Y49+$Z49*3),AZ$1&lt;=($Y49+$Z49*4)),($T49*(1+$Z$1)^($Z49*4))/$Z49,IF(AND($G49=1,AZ$1&lt;=$N49),0,IF(AND($G49=1,AZ$1&gt;$N49,AZ$1&lt;=($Y49+$Z49)),-1*PMT(VLOOKUP($P49,'9 - Finance Strategy Parameters'!$B$3:$C$6,2)/12,$Z49*12,$M49),IF(AND($G49=1,AZ$1&gt;($Y49+$Z49),AZ$1&lt;=($Y49+$Z49*2)),-1*PMT(VLOOKUP($P49,'9 - Finance Strategy Parameters'!$B$3:$C$6,2)/12,$Z49*12,$M49*(1+$Z$1)^($Z49*2)),IF(AND($G49=1,AZ$1&gt;($Y49+$Z49*2),AZ$1&lt;=($Y49+$Z49*3)),-1*PMT(VLOOKUP($P49,'9 - Finance Strategy Parameters'!$B$3:$C$6,2)/12,$Z49*12,$M49*(1+$Z$1)^($Z49*3)),"FAILURE"))))))))))</f>
        <v>2923.0812000000001</v>
      </c>
      <c r="BA49" s="159">
        <f>IF($F49=1,0,IF(AND($H49=1,BA$1&lt;=$Y49),$V49,IF(AND($H49=1,BA$1&gt;$Y49,BA$1&lt;=$Y49+$Z49),($T49*(1+$Z$1)^$Z49)/$Z49,IF(AND($H49=1,BA$1&gt;($Y49+$Z49),BA$1&lt;=($Y49+$Z49*2)),($T49*(1+$Z$1)^($Z49*2))/$Z49,IF(AND($H49=1,BA$1&gt;($Y49+$Z49*2),BA$1&lt;=($Y49+$Z49*3)),($T49*(1+$Z$1)^($Z49*3))/$Z49,IF(AND($H49=1,BA$1&gt;($Y49+$Z49*3),BA$1&lt;=($Y49+$Z49*4)),($T49*(1+$Z$1)^($Z49*4))/$Z49,IF(AND($G49=1,BA$1&lt;=$N49),0,IF(AND($G49=1,BA$1&gt;$N49,BA$1&lt;=($Y49+$Z49)),-1*PMT(VLOOKUP($P49,'9 - Finance Strategy Parameters'!$B$3:$C$6,2)/12,$Z49*12,$M49),IF(AND($G49=1,BA$1&gt;($Y49+$Z49),BA$1&lt;=($Y49+$Z49*2)),-1*PMT(VLOOKUP($P49,'9 - Finance Strategy Parameters'!$B$3:$C$6,2)/12,$Z49*12,$M49*(1+$Z$1)^($Z49*2)),IF(AND($G49=1,BA$1&gt;($Y49+$Z49*2),BA$1&lt;=($Y49+$Z49*3)),-1*PMT(VLOOKUP($P49,'9 - Finance Strategy Parameters'!$B$3:$C$6,2)/12,$Z49*12,$M49*(1+$Z$1)^($Z49*3)),"FAILURE"))))))))))</f>
        <v>1623.934</v>
      </c>
      <c r="BB49" s="159">
        <f>IF($F49=1,0,IF(AND($H49=1,BB$1&lt;=$Y49),$V49,IF(AND($H49=1,BB$1&gt;$Y49,BB$1&lt;=$Y49+$Z49),($T49*(1+$Z$1)^$Z49)/$Z49,IF(AND($H49=1,BB$1&gt;($Y49+$Z49),BB$1&lt;=($Y49+$Z49*2)),($T49*(1+$Z$1)^($Z49*2))/$Z49,IF(AND($H49=1,BB$1&gt;($Y49+$Z49*2),BB$1&lt;=($Y49+$Z49*3)),($T49*(1+$Z$1)^($Z49*3))/$Z49,IF(AND($H49=1,BB$1&gt;($Y49+$Z49*3),BB$1&lt;=($Y49+$Z49*4)),($T49*(1+$Z$1)^($Z49*4))/$Z49,IF(AND($G49=1,BB$1&lt;=$N49),0,IF(AND($G49=1,BB$1&gt;$N49,BB$1&lt;=($Y49+$Z49)),-1*PMT(VLOOKUP($P49,'9 - Finance Strategy Parameters'!$B$3:$C$6,2)/12,$Z49*12,$M49),IF(AND($G49=1,BB$1&gt;($Y49+$Z49),BB$1&lt;=($Y49+$Z49*2)),-1*PMT(VLOOKUP($P49,'9 - Finance Strategy Parameters'!$B$3:$C$6,2)/12,$Z49*12,$M49*(1+$Z$1)^($Z49*2)),IF(AND($G49=1,BB$1&gt;($Y49+$Z49*2),BB$1&lt;=($Y49+$Z49*3)),-1*PMT(VLOOKUP($P49,'9 - Finance Strategy Parameters'!$B$3:$C$6,2)/12,$Z49*12,$M49*(1+$Z$1)^($Z49*3)),"FAILURE"))))))))))</f>
        <v>1623.934</v>
      </c>
      <c r="BC49" s="159">
        <f>IF($F49=1,0,IF(AND($H49=1,BC$1&lt;=$Y49),$V49,IF(AND($H49=1,BC$1&gt;$Y49,BC$1&lt;=$Y49+$Z49),($T49*(1+$Z$1)^$Z49)/$Z49,IF(AND($H49=1,BC$1&gt;($Y49+$Z49),BC$1&lt;=($Y49+$Z49*2)),($T49*(1+$Z$1)^($Z49*2))/$Z49,IF(AND($H49=1,BC$1&gt;($Y49+$Z49*2),BC$1&lt;=($Y49+$Z49*3)),($T49*(1+$Z$1)^($Z49*3))/$Z49,IF(AND($H49=1,BC$1&gt;($Y49+$Z49*3),BC$1&lt;=($Y49+$Z49*4)),($T49*(1+$Z$1)^($Z49*4))/$Z49,IF(AND($G49=1,BC$1&lt;=$N49),0,IF(AND($G49=1,BC$1&gt;$N49,BC$1&lt;=($Y49+$Z49)),-1*PMT(VLOOKUP($P49,'9 - Finance Strategy Parameters'!$B$3:$C$6,2)/12,$Z49*12,$M49),IF(AND($G49=1,BC$1&gt;($Y49+$Z49),BC$1&lt;=($Y49+$Z49*2)),-1*PMT(VLOOKUP($P49,'9 - Finance Strategy Parameters'!$B$3:$C$6,2)/12,$Z49*12,$M49*(1+$Z$1)^($Z49*2)),IF(AND($G49=1,BC$1&gt;($Y49+$Z49*2),BC$1&lt;=($Y49+$Z49*3)),-1*PMT(VLOOKUP($P49,'9 - Finance Strategy Parameters'!$B$3:$C$6,2)/12,$Z49*12,$M49*(1+$Z$1)^($Z49*3)),"FAILURE"))))))))))</f>
        <v>1623.934</v>
      </c>
      <c r="BD49" s="159">
        <f>IF($F49=1,0,IF(AND($H49=1,BD$1&lt;=$Y49),$V49,IF(AND($H49=1,BD$1&gt;$Y49,BD$1&lt;=$Y49+$Z49),($T49*(1+$Z$1)^$Z49)/$Z49,IF(AND($H49=1,BD$1&gt;($Y49+$Z49),BD$1&lt;=($Y49+$Z49*2)),($T49*(1+$Z$1)^($Z49*2))/$Z49,IF(AND($H49=1,BD$1&gt;($Y49+$Z49*2),BD$1&lt;=($Y49+$Z49*3)),($T49*(1+$Z$1)^($Z49*3))/$Z49,IF(AND($H49=1,BD$1&gt;($Y49+$Z49*3),BD$1&lt;=($Y49+$Z49*4)),($T49*(1+$Z$1)^($Z49*4))/$Z49,IF(AND($G49=1,BD$1&lt;=$N49),0,IF(AND($G49=1,BD$1&gt;$N49,BD$1&lt;=($Y49+$Z49)),-1*PMT(VLOOKUP($P49,'9 - Finance Strategy Parameters'!$B$3:$C$6,2)/12,$Z49*12,$M49),IF(AND($G49=1,BD$1&gt;($Y49+$Z49),BD$1&lt;=($Y49+$Z49*2)),-1*PMT(VLOOKUP($P49,'9 - Finance Strategy Parameters'!$B$3:$C$6,2)/12,$Z49*12,$M49*(1+$Z$1)^($Z49*2)),IF(AND($G49=1,BD$1&gt;($Y49+$Z49*2),BD$1&lt;=($Y49+$Z49*3)),-1*PMT(VLOOKUP($P49,'9 - Finance Strategy Parameters'!$B$3:$C$6,2)/12,$Z49*12,$M49*(1+$Z$1)^($Z49*3)),"FAILURE"))))))))))</f>
        <v>1623.934</v>
      </c>
      <c r="BE49" s="159">
        <f>IF($F49=1,0,IF(AND($H49=1,BE$1&lt;=$Y49),$V49,IF(AND($H49=1,BE$1&gt;$Y49,BE$1&lt;=$Y49+$Z49),($T49*(1+$Z$1)^$Z49)/$Z49,IF(AND($H49=1,BE$1&gt;($Y49+$Z49),BE$1&lt;=($Y49+$Z49*2)),($T49*(1+$Z$1)^($Z49*2))/$Z49,IF(AND($H49=1,BE$1&gt;($Y49+$Z49*2),BE$1&lt;=($Y49+$Z49*3)),($T49*(1+$Z$1)^($Z49*3))/$Z49,IF(AND($H49=1,BE$1&gt;($Y49+$Z49*3),BE$1&lt;=($Y49+$Z49*4)),($T49*(1+$Z$1)^($Z49*4))/$Z49,IF(AND($G49=1,BE$1&lt;=$N49),0,IF(AND($G49=1,BE$1&gt;$N49,BE$1&lt;=($Y49+$Z49)),-1*PMT(VLOOKUP($P49,'9 - Finance Strategy Parameters'!$B$3:$C$6,2)/12,$Z49*12,$M49),IF(AND($G49=1,BE$1&gt;($Y49+$Z49),BE$1&lt;=($Y49+$Z49*2)),-1*PMT(VLOOKUP($P49,'9 - Finance Strategy Parameters'!$B$3:$C$6,2)/12,$Z49*12,$M49*(1+$Z$1)^($Z49*2)),IF(AND($G49=1,BE$1&gt;($Y49+$Z49*2),BE$1&lt;=($Y49+$Z49*3)),-1*PMT(VLOOKUP($P49,'9 - Finance Strategy Parameters'!$B$3:$C$6,2)/12,$Z49*12,$M49*(1+$Z$1)^($Z49*3)),"FAILURE"))))))))))</f>
        <v>1623.934</v>
      </c>
      <c r="BF49" s="159">
        <f>IF($F49=1,0,IF(AND($H49=1,BF$1&lt;=$Y49),$V49,IF(AND($H49=1,BF$1&gt;$Y49,BF$1&lt;=$Y49+$Z49),($T49*(1+$Z$1)^$Z49)/$Z49,IF(AND($H49=1,BF$1&gt;($Y49+$Z49),BF$1&lt;=($Y49+$Z49*2)),($T49*(1+$Z$1)^($Z49*2))/$Z49,IF(AND($H49=1,BF$1&gt;($Y49+$Z49*2),BF$1&lt;=($Y49+$Z49*3)),($T49*(1+$Z$1)^($Z49*3))/$Z49,IF(AND($H49=1,BF$1&gt;($Y49+$Z49*3),BF$1&lt;=($Y49+$Z49*4)),($T49*(1+$Z$1)^($Z49*4))/$Z49,IF(AND($G49=1,BF$1&lt;=$N49),0,IF(AND($G49=1,BF$1&gt;$N49,BF$1&lt;=($Y49+$Z49)),-1*PMT(VLOOKUP($P49,'9 - Finance Strategy Parameters'!$B$3:$C$6,2)/12,$Z49*12,$M49),IF(AND($G49=1,BF$1&gt;($Y49+$Z49),BF$1&lt;=($Y49+$Z49*2)),-1*PMT(VLOOKUP($P49,'9 - Finance Strategy Parameters'!$B$3:$C$6,2)/12,$Z49*12,$M49*(1+$Z$1)^($Z49*2)),IF(AND($G49=1,BF$1&gt;($Y49+$Z49*2),BF$1&lt;=($Y49+$Z49*3)),-1*PMT(VLOOKUP($P49,'9 - Finance Strategy Parameters'!$B$3:$C$6,2)/12,$Z49*12,$M49*(1+$Z$1)^($Z49*3)),"FAILURE"))))))))))</f>
        <v>1623.934</v>
      </c>
      <c r="BG49" s="159">
        <f>IF($F49=1,0,IF(AND($H49=1,BG$1&lt;=$Y49),$V49,IF(AND($H49=1,BG$1&gt;$Y49,BG$1&lt;=$Y49+$Z49),($T49*(1+$Z$1)^$Z49)/$Z49,IF(AND($H49=1,BG$1&gt;($Y49+$Z49),BG$1&lt;=($Y49+$Z49*2)),($T49*(1+$Z$1)^($Z49*2))/$Z49,IF(AND($H49=1,BG$1&gt;($Y49+$Z49*2),BG$1&lt;=($Y49+$Z49*3)),($T49*(1+$Z$1)^($Z49*3))/$Z49,IF(AND($H49=1,BG$1&gt;($Y49+$Z49*3),BG$1&lt;=($Y49+$Z49*4)),($T49*(1+$Z$1)^($Z49*4))/$Z49,IF(AND($G49=1,BG$1&lt;=$N49),0,IF(AND($G49=1,BG$1&gt;$N49,BG$1&lt;=($Y49+$Z49)),-1*PMT(VLOOKUP($P49,'9 - Finance Strategy Parameters'!$B$3:$C$6,2)/12,$Z49*12,$M49),IF(AND($G49=1,BG$1&gt;($Y49+$Z49),BG$1&lt;=($Y49+$Z49*2)),-1*PMT(VLOOKUP($P49,'9 - Finance Strategy Parameters'!$B$3:$C$6,2)/12,$Z49*12,$M49*(1+$Z$1)^($Z49*2)),IF(AND($G49=1,BG$1&gt;($Y49+$Z49*2),BG$1&lt;=($Y49+$Z49*3)),-1*PMT(VLOOKUP($P49,'9 - Finance Strategy Parameters'!$B$3:$C$6,2)/12,$Z49*12,$M49*(1+$Z$1)^($Z49*3)),"FAILURE"))))))))))</f>
        <v>1623.934</v>
      </c>
      <c r="BH49" s="159">
        <f>IF($F49=1,0,IF(AND($H49=1,BH$1&lt;=$Y49),$V49,IF(AND($H49=1,BH$1&gt;$Y49,BH$1&lt;=$Y49+$Z49),($T49*(1+$Z$1)^$Z49)/$Z49,IF(AND($H49=1,BH$1&gt;($Y49+$Z49),BH$1&lt;=($Y49+$Z49*2)),($T49*(1+$Z$1)^($Z49*2))/$Z49,IF(AND($H49=1,BH$1&gt;($Y49+$Z49*2),BH$1&lt;=($Y49+$Z49*3)),($T49*(1+$Z$1)^($Z49*3))/$Z49,IF(AND($H49=1,BH$1&gt;($Y49+$Z49*3),BH$1&lt;=($Y49+$Z49*4)),($T49*(1+$Z$1)^($Z49*4))/$Z49,IF(AND($G49=1,BH$1&lt;=$N49),0,IF(AND($G49=1,BH$1&gt;$N49,BH$1&lt;=($Y49+$Z49)),-1*PMT(VLOOKUP($P49,'9 - Finance Strategy Parameters'!$B$3:$C$6,2)/12,$Z49*12,$M49),IF(AND($G49=1,BH$1&gt;($Y49+$Z49),BH$1&lt;=($Y49+$Z49*2)),-1*PMT(VLOOKUP($P49,'9 - Finance Strategy Parameters'!$B$3:$C$6,2)/12,$Z49*12,$M49*(1+$Z$1)^($Z49*2)),IF(AND($G49=1,BH$1&gt;($Y49+$Z49*2),BH$1&lt;=($Y49+$Z49*3)),-1*PMT(VLOOKUP($P49,'9 - Finance Strategy Parameters'!$B$3:$C$6,2)/12,$Z49*12,$M49*(1+$Z$1)^($Z49*3)),"FAILURE"))))))))))</f>
        <v>1623.934</v>
      </c>
      <c r="BI49" s="159">
        <f>IF($F49=1,0,IF(AND($H49=1,BI$1&lt;=$Y49),$V49,IF(AND($H49=1,BI$1&gt;$Y49,BI$1&lt;=$Y49+$Z49),($T49*(1+$Z$1)^$Z49)/$Z49,IF(AND($H49=1,BI$1&gt;($Y49+$Z49),BI$1&lt;=($Y49+$Z49*2)),($T49*(1+$Z$1)^($Z49*2))/$Z49,IF(AND($H49=1,BI$1&gt;($Y49+$Z49*2),BI$1&lt;=($Y49+$Z49*3)),($T49*(1+$Z$1)^($Z49*3))/$Z49,IF(AND($H49=1,BI$1&gt;($Y49+$Z49*3),BI$1&lt;=($Y49+$Z49*4)),($T49*(1+$Z$1)^($Z49*4))/$Z49,IF(AND($G49=1,BI$1&lt;=$N49),0,IF(AND($G49=1,BI$1&gt;$N49,BI$1&lt;=($Y49+$Z49)),-1*PMT(VLOOKUP($P49,'9 - Finance Strategy Parameters'!$B$3:$C$6,2)/12,$Z49*12,$M49),IF(AND($G49=1,BI$1&gt;($Y49+$Z49),BI$1&lt;=($Y49+$Z49*2)),-1*PMT(VLOOKUP($P49,'9 - Finance Strategy Parameters'!$B$3:$C$6,2)/12,$Z49*12,$M49*(1+$Z$1)^($Z49*2)),IF(AND($G49=1,BI$1&gt;($Y49+$Z49*2),BI$1&lt;=($Y49+$Z49*3)),-1*PMT(VLOOKUP($P49,'9 - Finance Strategy Parameters'!$B$3:$C$6,2)/12,$Z49*12,$M49*(1+$Z$1)^($Z49*3)),"FAILURE"))))))))))</f>
        <v>1623.934</v>
      </c>
      <c r="BJ49" s="159">
        <f>IF($F49=1,0,IF(AND($H49=1,BJ$1&lt;=$Y49),$V49,IF(AND($H49=1,BJ$1&gt;$Y49,BJ$1&lt;=$Y49+$Z49),($T49*(1+$Z$1)^$Z49)/$Z49,IF(AND($H49=1,BJ$1&gt;($Y49+$Z49),BJ$1&lt;=($Y49+$Z49*2)),($T49*(1+$Z$1)^($Z49*2))/$Z49,IF(AND($H49=1,BJ$1&gt;($Y49+$Z49*2),BJ$1&lt;=($Y49+$Z49*3)),($T49*(1+$Z$1)^($Z49*3))/$Z49,IF(AND($H49=1,BJ$1&gt;($Y49+$Z49*3),BJ$1&lt;=($Y49+$Z49*4)),($T49*(1+$Z$1)^($Z49*4))/$Z49,IF(AND($G49=1,BJ$1&lt;=$N49),0,IF(AND($G49=1,BJ$1&gt;$N49,BJ$1&lt;=($Y49+$Z49)),-1*PMT(VLOOKUP($P49,'9 - Finance Strategy Parameters'!$B$3:$C$6,2)/12,$Z49*12,$M49),IF(AND($G49=1,BJ$1&gt;($Y49+$Z49),BJ$1&lt;=($Y49+$Z49*2)),-1*PMT(VLOOKUP($P49,'9 - Finance Strategy Parameters'!$B$3:$C$6,2)/12,$Z49*12,$M49*(1+$Z$1)^($Z49*2)),IF(AND($G49=1,BJ$1&gt;($Y49+$Z49*2),BJ$1&lt;=($Y49+$Z49*3)),-1*PMT(VLOOKUP($P49,'9 - Finance Strategy Parameters'!$B$3:$C$6,2)/12,$Z49*12,$M49*(1+$Z$1)^($Z49*3)),"FAILURE"))))))))))</f>
        <v>1623.934</v>
      </c>
      <c r="BK49" s="159">
        <f>IF($F49=1,0,IF(AND($H49=1,BK$1&lt;=$Y49),$V49,IF(AND($H49=1,BK$1&gt;$Y49,BK$1&lt;=$Y49+$Z49),($T49*(1+$Z$1)^$Z49)/$Z49,IF(AND($H49=1,BK$1&gt;($Y49+$Z49),BK$1&lt;=($Y49+$Z49*2)),($T49*(1+$Z$1)^($Z49*2))/$Z49,IF(AND($H49=1,BK$1&gt;($Y49+$Z49*2),BK$1&lt;=($Y49+$Z49*3)),($T49*(1+$Z$1)^($Z49*3))/$Z49,IF(AND($H49=1,BK$1&gt;($Y49+$Z49*3),BK$1&lt;=($Y49+$Z49*4)),($T49*(1+$Z$1)^($Z49*4))/$Z49,IF(AND($G49=1,BK$1&lt;=$N49),0,IF(AND($G49=1,BK$1&gt;$N49,BK$1&lt;=($Y49+$Z49)),-1*PMT(VLOOKUP($P49,'9 - Finance Strategy Parameters'!$B$3:$C$6,2)/12,$Z49*12,$M49),IF(AND($G49=1,BK$1&gt;($Y49+$Z49),BK$1&lt;=($Y49+$Z49*2)),-1*PMT(VLOOKUP($P49,'9 - Finance Strategy Parameters'!$B$3:$C$6,2)/12,$Z49*12,$M49*(1+$Z$1)^($Z49*2)),IF(AND($G49=1,BK$1&gt;($Y49+$Z49*2),BK$1&lt;=($Y49+$Z49*3)),-1*PMT(VLOOKUP($P49,'9 - Finance Strategy Parameters'!$B$3:$C$6,2)/12,$Z49*12,$M49*(1+$Z$1)^($Z49*3)),"FAILURE"))))))))))</f>
        <v>1623.934</v>
      </c>
      <c r="BL49" s="159">
        <f>IF($F49=1,0,IF(AND($H49=1,BL$1&lt;=$Y49),$V49,IF(AND($H49=1,BL$1&gt;$Y49,BL$1&lt;=$Y49+$Z49),($T49*(1+$Z$1)^$Z49)/$Z49,IF(AND($H49=1,BL$1&gt;($Y49+$Z49),BL$1&lt;=($Y49+$Z49*2)),($T49*(1+$Z$1)^($Z49*2))/$Z49,IF(AND($H49=1,BL$1&gt;($Y49+$Z49*2),BL$1&lt;=($Y49+$Z49*3)),($T49*(1+$Z$1)^($Z49*3))/$Z49,IF(AND($H49=1,BL$1&gt;($Y49+$Z49*3),BL$1&lt;=($Y49+$Z49*4)),($T49*(1+$Z$1)^($Z49*4))/$Z49,IF(AND($G49=1,BL$1&lt;=$N49),0,IF(AND($G49=1,BL$1&gt;$N49,BL$1&lt;=($Y49+$Z49)),-1*PMT(VLOOKUP($P49,'9 - Finance Strategy Parameters'!$B$3:$C$6,2)/12,$Z49*12,$M49),IF(AND($G49=1,BL$1&gt;($Y49+$Z49),BL$1&lt;=($Y49+$Z49*2)),-1*PMT(VLOOKUP($P49,'9 - Finance Strategy Parameters'!$B$3:$C$6,2)/12,$Z49*12,$M49*(1+$Z$1)^($Z49*2)),IF(AND($G49=1,BL$1&gt;($Y49+$Z49*2),BL$1&lt;=($Y49+$Z49*3)),-1*PMT(VLOOKUP($P49,'9 - Finance Strategy Parameters'!$B$3:$C$6,2)/12,$Z49*12,$M49*(1+$Z$1)^($Z49*3)),"FAILURE"))))))))))</f>
        <v>1623.934</v>
      </c>
      <c r="BM49" s="159">
        <f>IF($F49=1,0,IF(AND($H49=1,BM$1&lt;=$Y49),$V49,IF(AND($H49=1,BM$1&gt;$Y49,BM$1&lt;=$Y49+$Z49),($T49*(1+$Z$1)^$Z49)/$Z49,IF(AND($H49=1,BM$1&gt;($Y49+$Z49),BM$1&lt;=($Y49+$Z49*2)),($T49*(1+$Z$1)^($Z49*2))/$Z49,IF(AND($H49=1,BM$1&gt;($Y49+$Z49*2),BM$1&lt;=($Y49+$Z49*3)),($T49*(1+$Z$1)^($Z49*3))/$Z49,IF(AND($H49=1,BM$1&gt;($Y49+$Z49*3),BM$1&lt;=($Y49+$Z49*4)),($T49*(1+$Z$1)^($Z49*4))/$Z49,IF(AND($G49=1,BM$1&lt;=$N49),0,IF(AND($G49=1,BM$1&gt;$N49,BM$1&lt;=($Y49+$Z49)),-1*PMT(VLOOKUP($P49,'9 - Finance Strategy Parameters'!$B$3:$C$6,2)/12,$Z49*12,$M49),IF(AND($G49=1,BM$1&gt;($Y49+$Z49),BM$1&lt;=($Y49+$Z49*2)),-1*PMT(VLOOKUP($P49,'9 - Finance Strategy Parameters'!$B$3:$C$6,2)/12,$Z49*12,$M49*(1+$Z$1)^($Z49*2)),IF(AND($G49=1,BM$1&gt;($Y49+$Z49*2),BM$1&lt;=($Y49+$Z49*3)),-1*PMT(VLOOKUP($P49,'9 - Finance Strategy Parameters'!$B$3:$C$6,2)/12,$Z49*12,$M49*(1+$Z$1)^($Z49*3)),"FAILURE"))))))))))</f>
        <v>1623.934</v>
      </c>
      <c r="BN49" s="159">
        <f>IF($F49=1,0,IF(AND($H49=1,BN$1&lt;=$Y49),$V49,IF(AND($H49=1,BN$1&gt;$Y49,BN$1&lt;=$Y49+$Z49),($T49*(1+$Z$1)^$Z49)/$Z49,IF(AND($H49=1,BN$1&gt;($Y49+$Z49),BN$1&lt;=($Y49+$Z49*2)),($T49*(1+$Z$1)^($Z49*2))/$Z49,IF(AND($H49=1,BN$1&gt;($Y49+$Z49*2),BN$1&lt;=($Y49+$Z49*3)),($T49*(1+$Z$1)^($Z49*3))/$Z49,IF(AND($H49=1,BN$1&gt;($Y49+$Z49*3),BN$1&lt;=($Y49+$Z49*4)),($T49*(1+$Z$1)^($Z49*4))/$Z49,IF(AND($G49=1,BN$1&lt;=$N49),0,IF(AND($G49=1,BN$1&gt;$N49,BN$1&lt;=($Y49+$Z49)),-1*PMT(VLOOKUP($P49,'9 - Finance Strategy Parameters'!$B$3:$C$6,2)/12,$Z49*12,$M49),IF(AND($G49=1,BN$1&gt;($Y49+$Z49),BN$1&lt;=($Y49+$Z49*2)),-1*PMT(VLOOKUP($P49,'9 - Finance Strategy Parameters'!$B$3:$C$6,2)/12,$Z49*12,$M49*(1+$Z$1)^($Z49*2)),IF(AND($G49=1,BN$1&gt;($Y49+$Z49*2),BN$1&lt;=($Y49+$Z49*3)),-1*PMT(VLOOKUP($P49,'9 - Finance Strategy Parameters'!$B$3:$C$6,2)/12,$Z49*12,$M49*(1+$Z$1)^($Z49*3)),"FAILURE"))))))))))</f>
        <v>1623.934</v>
      </c>
      <c r="BO49" s="159">
        <f>IF($F49=1,0,IF(AND($H49=1,BO$1&lt;=$Y49),$V49,IF(AND($H49=1,BO$1&gt;$Y49,BO$1&lt;=$Y49+$Z49),($T49*(1+$Z$1)^$Z49)/$Z49,IF(AND($H49=1,BO$1&gt;($Y49+$Z49),BO$1&lt;=($Y49+$Z49*2)),($T49*(1+$Z$1)^($Z49*2))/$Z49,IF(AND($H49=1,BO$1&gt;($Y49+$Z49*2),BO$1&lt;=($Y49+$Z49*3)),($T49*(1+$Z$1)^($Z49*3))/$Z49,IF(AND($H49=1,BO$1&gt;($Y49+$Z49*3),BO$1&lt;=($Y49+$Z49*4)),($T49*(1+$Z$1)^($Z49*4))/$Z49,IF(AND($G49=1,BO$1&lt;=$N49),0,IF(AND($G49=1,BO$1&gt;$N49,BO$1&lt;=($Y49+$Z49)),-1*PMT(VLOOKUP($P49,'9 - Finance Strategy Parameters'!$B$3:$C$6,2)/12,$Z49*12,$M49),IF(AND($G49=1,BO$1&gt;($Y49+$Z49),BO$1&lt;=($Y49+$Z49*2)),-1*PMT(VLOOKUP($P49,'9 - Finance Strategy Parameters'!$B$3:$C$6,2)/12,$Z49*12,$M49*(1+$Z$1)^($Z49*2)),IF(AND($G49=1,BO$1&gt;($Y49+$Z49*2),BO$1&lt;=($Y49+$Z49*3)),-1*PMT(VLOOKUP($P49,'9 - Finance Strategy Parameters'!$B$3:$C$6,2)/12,$Z49*12,$M49*(1+$Z$1)^($Z49*3)),"FAILURE"))))))))))</f>
        <v>1623.934</v>
      </c>
      <c r="BP49" s="159">
        <f>IF($F49=1,0,IF(AND($H49=1,BP$1&lt;=$Y49),$V49,IF(AND($H49=1,BP$1&gt;$Y49,BP$1&lt;=$Y49+$Z49),($T49*(1+$Z$1)^$Z49)/$Z49,IF(AND($H49=1,BP$1&gt;($Y49+$Z49),BP$1&lt;=($Y49+$Z49*2)),($T49*(1+$Z$1)^($Z49*2))/$Z49,IF(AND($H49=1,BP$1&gt;($Y49+$Z49*2),BP$1&lt;=($Y49+$Z49*3)),($T49*(1+$Z$1)^($Z49*3))/$Z49,IF(AND($H49=1,BP$1&gt;($Y49+$Z49*3),BP$1&lt;=($Y49+$Z49*4)),($T49*(1+$Z$1)^($Z49*4))/$Z49,IF(AND($G49=1,BP$1&lt;=$N49),0,IF(AND($G49=1,BP$1&gt;$N49,BP$1&lt;=($Y49+$Z49)),-1*PMT(VLOOKUP($P49,'9 - Finance Strategy Parameters'!$B$3:$C$6,2)/12,$Z49*12,$M49),IF(AND($G49=1,BP$1&gt;($Y49+$Z49),BP$1&lt;=($Y49+$Z49*2)),-1*PMT(VLOOKUP($P49,'9 - Finance Strategy Parameters'!$B$3:$C$6,2)/12,$Z49*12,$M49*(1+$Z$1)^($Z49*2)),IF(AND($G49=1,BP$1&gt;($Y49+$Z49*2),BP$1&lt;=($Y49+$Z49*3)),-1*PMT(VLOOKUP($P49,'9 - Finance Strategy Parameters'!$B$3:$C$6,2)/12,$Z49*12,$M49*(1+$Z$1)^($Z49*3)),"FAILURE"))))))))))</f>
        <v>1623.934</v>
      </c>
      <c r="BQ49" s="159">
        <f>IF($F49=1,0,IF(AND($H49=1,BQ$1&lt;=$Y49),$V49,IF(AND($H49=1,BQ$1&gt;$Y49,BQ$1&lt;=$Y49+$Z49),($T49*(1+$Z$1)^$Z49)/$Z49,IF(AND($H49=1,BQ$1&gt;($Y49+$Z49),BQ$1&lt;=($Y49+$Z49*2)),($T49*(1+$Z$1)^($Z49*2))/$Z49,IF(AND($H49=1,BQ$1&gt;($Y49+$Z49*2),BQ$1&lt;=($Y49+$Z49*3)),($T49*(1+$Z$1)^($Z49*3))/$Z49,IF(AND($H49=1,BQ$1&gt;($Y49+$Z49*3),BQ$1&lt;=($Y49+$Z49*4)),($T49*(1+$Z$1)^($Z49*4))/$Z49,IF(AND($G49=1,BQ$1&lt;=$N49),0,IF(AND($G49=1,BQ$1&gt;$N49,BQ$1&lt;=($Y49+$Z49)),-1*PMT(VLOOKUP($P49,'9 - Finance Strategy Parameters'!$B$3:$C$6,2)/12,$Z49*12,$M49),IF(AND($G49=1,BQ$1&gt;($Y49+$Z49),BQ$1&lt;=($Y49+$Z49*2)),-1*PMT(VLOOKUP($P49,'9 - Finance Strategy Parameters'!$B$3:$C$6,2)/12,$Z49*12,$M49*(1+$Z$1)^($Z49*2)),IF(AND($G49=1,BQ$1&gt;($Y49+$Z49*2),BQ$1&lt;=($Y49+$Z49*3)),-1*PMT(VLOOKUP($P49,'9 - Finance Strategy Parameters'!$B$3:$C$6,2)/12,$Z49*12,$M49*(1+$Z$1)^($Z49*3)),"FAILURE"))))))))))</f>
        <v>1623.934</v>
      </c>
      <c r="BR49" s="159">
        <f>IF($F49=1,0,IF(AND($H49=1,BR$1&lt;=$Y49),$V49,IF(AND($H49=1,BR$1&gt;$Y49,BR$1&lt;=$Y49+$Z49),($T49*(1+$Z$1)^$Z49)/$Z49,IF(AND($H49=1,BR$1&gt;($Y49+$Z49),BR$1&lt;=($Y49+$Z49*2)),($T49*(1+$Z$1)^($Z49*2))/$Z49,IF(AND($H49=1,BR$1&gt;($Y49+$Z49*2),BR$1&lt;=($Y49+$Z49*3)),($T49*(1+$Z$1)^($Z49*3))/$Z49,IF(AND($H49=1,BR$1&gt;($Y49+$Z49*3),BR$1&lt;=($Y49+$Z49*4)),($T49*(1+$Z$1)^($Z49*4))/$Z49,IF(AND($G49=1,BR$1&lt;=$N49),0,IF(AND($G49=1,BR$1&gt;$N49,BR$1&lt;=($Y49+$Z49)),-1*PMT(VLOOKUP($P49,'9 - Finance Strategy Parameters'!$B$3:$C$6,2)/12,$Z49*12,$M49),IF(AND($G49=1,BR$1&gt;($Y49+$Z49),BR$1&lt;=($Y49+$Z49*2)),-1*PMT(VLOOKUP($P49,'9 - Finance Strategy Parameters'!$B$3:$C$6,2)/12,$Z49*12,$M49*(1+$Z$1)^($Z49*2)),IF(AND($G49=1,BR$1&gt;($Y49+$Z49*2),BR$1&lt;=($Y49+$Z49*3)),-1*PMT(VLOOKUP($P49,'9 - Finance Strategy Parameters'!$B$3:$C$6,2)/12,$Z49*12,$M49*(1+$Z$1)^($Z49*3)),"FAILURE"))))))))))</f>
        <v>1623.934</v>
      </c>
      <c r="BS49" s="159">
        <f>IF($F49=1,0,IF(AND($H49=1,BS$1&lt;=$Y49),$V49,IF(AND($H49=1,BS$1&gt;$Y49,BS$1&lt;=$Y49+$Z49),($T49*(1+$Z$1)^$Z49)/$Z49,IF(AND($H49=1,BS$1&gt;($Y49+$Z49),BS$1&lt;=($Y49+$Z49*2)),($T49*(1+$Z$1)^($Z49*2))/$Z49,IF(AND($H49=1,BS$1&gt;($Y49+$Z49*2),BS$1&lt;=($Y49+$Z49*3)),($T49*(1+$Z$1)^($Z49*3))/$Z49,IF(AND($H49=1,BS$1&gt;($Y49+$Z49*3),BS$1&lt;=($Y49+$Z49*4)),($T49*(1+$Z$1)^($Z49*4))/$Z49,IF(AND($G49=1,BS$1&lt;=$N49),0,IF(AND($G49=1,BS$1&gt;$N49,BS$1&lt;=($Y49+$Z49)),-1*PMT(VLOOKUP($P49,'9 - Finance Strategy Parameters'!$B$3:$C$6,2)/12,$Z49*12,$M49),IF(AND($G49=1,BS$1&gt;($Y49+$Z49),BS$1&lt;=($Y49+$Z49*2)),-1*PMT(VLOOKUP($P49,'9 - Finance Strategy Parameters'!$B$3:$C$6,2)/12,$Z49*12,$M49*(1+$Z$1)^($Z49*2)),IF(AND($G49=1,BS$1&gt;($Y49+$Z49*2),BS$1&lt;=($Y49+$Z49*3)),-1*PMT(VLOOKUP($P49,'9 - Finance Strategy Parameters'!$B$3:$C$6,2)/12,$Z49*12,$M49*(1+$Z$1)^($Z49*3)),"FAILURE"))))))))))</f>
        <v>1623.934</v>
      </c>
      <c r="BT49" s="159">
        <f>IF($F49=1,0,IF(AND($H49=1,BT$1&lt;=$Y49),$V49,IF(AND($H49=1,BT$1&gt;$Y49,BT$1&lt;=$Y49+$Z49),($T49*(1+$Z$1)^$Z49)/$Z49,IF(AND($H49=1,BT$1&gt;($Y49+$Z49),BT$1&lt;=($Y49+$Z49*2)),($T49*(1+$Z$1)^($Z49*2))/$Z49,IF(AND($H49=1,BT$1&gt;($Y49+$Z49*2),BT$1&lt;=($Y49+$Z49*3)),($T49*(1+$Z$1)^($Z49*3))/$Z49,IF(AND($H49=1,BT$1&gt;($Y49+$Z49*3),BT$1&lt;=($Y49+$Z49*4)),($T49*(1+$Z$1)^($Z49*4))/$Z49,IF(AND($G49=1,BT$1&lt;=$N49),0,IF(AND($G49=1,BT$1&gt;$N49,BT$1&lt;=($Y49+$Z49)),-1*PMT(VLOOKUP($P49,'9 - Finance Strategy Parameters'!$B$3:$C$6,2)/12,$Z49*12,$M49),IF(AND($G49=1,BT$1&gt;($Y49+$Z49),BT$1&lt;=($Y49+$Z49*2)),-1*PMT(VLOOKUP($P49,'9 - Finance Strategy Parameters'!$B$3:$C$6,2)/12,$Z49*12,$M49*(1+$Z$1)^($Z49*2)),IF(AND($G49=1,BT$1&gt;($Y49+$Z49*2),BT$1&lt;=($Y49+$Z49*3)),-1*PMT(VLOOKUP($P49,'9 - Finance Strategy Parameters'!$B$3:$C$6,2)/12,$Z49*12,$M49*(1+$Z$1)^($Z49*3)),"FAILURE"))))))))))</f>
        <v>1623.934</v>
      </c>
    </row>
    <row r="50" spans="1:72" ht="30" x14ac:dyDescent="0.25">
      <c r="A50" s="10" t="s">
        <v>34</v>
      </c>
      <c r="B50" s="138">
        <f>INDEX('8-Choosing Asset Strategies'!$B$4:$B$101,MATCH('9 - Financing Strategy'!C50,'8-Choosing Asset Strategies'!$C$4:$C$101,0))</f>
        <v>1</v>
      </c>
      <c r="C50" s="28" t="s">
        <v>156</v>
      </c>
      <c r="D50" s="13" t="str">
        <f>IF(INDEX('8-Choosing Asset Strategies'!$CW$4:$CW$101,MATCH($C50,'8-Choosing Asset Strategies'!$C$4:$C$101,0))=0,"",INDEX('8-Choosing Asset Strategies'!$CW$4:$CW$101,MATCH(C50,'8-Choosing Asset Strategies'!$C$4:$C$101,0)))</f>
        <v>Good condition</v>
      </c>
      <c r="E50" s="27"/>
      <c r="F50" s="138"/>
      <c r="G50" s="138"/>
      <c r="H50" s="138">
        <v>1</v>
      </c>
      <c r="J50" s="143" t="str">
        <f>IF(F50=1,ROUND(INDEX('8-Choosing Asset Strategies'!$DL$4:$DL$101,MATCH($C50,'8-Choosing Asset Strategies'!$C$4:$C$101,0)),2),"")</f>
        <v/>
      </c>
      <c r="K50" s="12" t="str">
        <f>IF(F50=1,ROUND(INDEX('8-Choosing Asset Strategies'!$DC$4:$DC$101,MATCH($C50,'8-Choosing Asset Strategies'!$C$4:$C$101,0)),2),"")</f>
        <v/>
      </c>
      <c r="L50" s="12"/>
      <c r="M50" s="143" t="str">
        <f>IF(G50=1,ROUND(INDEX('8-Choosing Asset Strategies'!$DL$4:$DL$101,MATCH($C50,'8-Choosing Asset Strategies'!$C$4:$C$101,0)),2),"")</f>
        <v/>
      </c>
      <c r="N50" s="12" t="str">
        <f>IF(G50=1,ROUND(INDEX('8-Choosing Asset Strategies'!$DC$4:$DC$101,MATCH($C50,'8-Choosing Asset Strategies'!$C$4:$C$101,0)),2),"")</f>
        <v/>
      </c>
      <c r="O50" s="12" t="str">
        <f>IF(G50="","",INDEX('9 - Finance Strategy Parameters'!$H$3:$H$9,MATCH(B50,'9 - Finance Strategy Parameters'!$F$3:$F$9,0)))</f>
        <v/>
      </c>
      <c r="P50" s="12"/>
      <c r="Q50" s="144" t="str">
        <f>IFERROR((M50*INDEX('9 - Finance Strategy Parameters'!$C$3:$C$6,MATCH(P50,'9 - Finance Strategy Parameters'!$B$3:$B$6,0))/12*(1+INDEX('9 - Finance Strategy Parameters'!$C$3:$C$6,MATCH(P50,'9 - Finance Strategy Parameters'!$B$3:$B$6,0))/12)^(O50*12))/((1+INDEX('9 - Finance Strategy Parameters'!$C$3:$C$6,MATCH(P50,'9 - Finance Strategy Parameters'!$B$3:$B$6,0))/12)^(O50*12)-1),"")</f>
        <v/>
      </c>
      <c r="R50" s="144" t="str">
        <f t="shared" si="3"/>
        <v/>
      </c>
      <c r="S50" s="12"/>
      <c r="T50" s="143">
        <f>IF(H50=1,ROUND(INDEX('8-Choosing Asset Strategies'!$DL$4:$DL$101,MATCH($C50,'8-Choosing Asset Strategies'!$C$4:$C$101,0)),2),"")</f>
        <v>281693.88</v>
      </c>
      <c r="U50" s="145">
        <f>IF(H50=1,ROUND(INDEX('8-Choosing Asset Strategies'!$DC$4:$DC$101,MATCH($C50,'8-Choosing Asset Strategies'!$C$4:$C$101,0)),2),"")</f>
        <v>25</v>
      </c>
      <c r="V50" s="101">
        <f t="shared" si="1"/>
        <v>11267.7552</v>
      </c>
      <c r="W50" s="155">
        <f t="shared" si="2"/>
        <v>938.9796</v>
      </c>
      <c r="Y50">
        <f>INDEX('8-Choosing Asset Strategies'!$DC$4:$DC$101,MATCH(C50,'8-Choosing Asset Strategies'!$C$4:$C$101,0))</f>
        <v>25</v>
      </c>
      <c r="Z50">
        <f>INDEX('8-Choosing Asset Strategies'!$DA$4:$DA$101,MATCH(C50,'8-Choosing Asset Strategies'!$C$4:$C$101,0))</f>
        <v>45</v>
      </c>
      <c r="AB50" s="159">
        <f>IF($F50=1,0,IF(AND($H50=1,AB$1&lt;=$Y50),$V50,IF(AND($H50=1,AB$1&gt;$Y50,AB$1&lt;=$Y50+$Z50),($T50*(1+$Z$1)^$Z50)/$Z50,IF(AND($H50=1,AB$1&gt;($Y50+$Z50),AB$1&lt;=($Y50+$Z50*2)),($T50*(1+$Z$1)^($Z50*2))/$Z50,IF(AND($H50=1,AB$1&gt;($Y50+$Z50*2),AB$1&lt;=($Y50+$Z50*3)),($T50*(1+$Z$1)^($Z50*3))/$Z50,IF(AND($H50=1,AB$1&gt;($Y50+$Z50*3),AB$1&lt;=($Y50+$Z50*4)),($T50*(1+$Z$1)^($Z50*4))/$Z50,IF(AND($G50=1,AB$1&lt;=$N50),0,IF(AND($G50=1,AB$1&gt;$N50,AB$1&lt;=($Y50+$Z50)),-1*PMT(VLOOKUP($P50,'9 - Finance Strategy Parameters'!$B$3:$C$6,2)/12,$Z50*12,$M50),IF(AND($G50=1,AB$1&gt;($Y50+$Z50),AB$1&lt;=($Y50+$Z50*2)),-1*PMT(VLOOKUP($P50,'9 - Finance Strategy Parameters'!$B$3:$C$6,2)/12,$Z50*12,$M50*(1+$Z$1)^($Z50*2)),IF(AND($G50=1,AB$1&gt;($Y50+$Z50*2),AB$1&lt;=($Y50+$Z50*3)),-1*PMT(VLOOKUP($P50,'9 - Finance Strategy Parameters'!$B$3:$C$6,2)/12,$Z50*12,$M50*(1+$Z$1)^($Z50*3)),"FAILURE"))))))))))</f>
        <v>11267.7552</v>
      </c>
      <c r="AC50" s="159">
        <f>IF($F50=1,0,IF(AND($H50=1,AC$1&lt;=$Y50),$V50,IF(AND($H50=1,AC$1&gt;$Y50,AC$1&lt;=$Y50+$Z50),($T50*(1+$Z$1)^$Z50)/$Z50,IF(AND($H50=1,AC$1&gt;($Y50+$Z50),AC$1&lt;=($Y50+$Z50*2)),($T50*(1+$Z$1)^($Z50*2))/$Z50,IF(AND($H50=1,AC$1&gt;($Y50+$Z50*2),AC$1&lt;=($Y50+$Z50*3)),($T50*(1+$Z$1)^($Z50*3))/$Z50,IF(AND($H50=1,AC$1&gt;($Y50+$Z50*3),AC$1&lt;=($Y50+$Z50*4)),($T50*(1+$Z$1)^($Z50*4))/$Z50,IF(AND($G50=1,AC$1&lt;=$N50),0,IF(AND($G50=1,AC$1&gt;$N50,AC$1&lt;=($Y50+$Z50)),-1*PMT(VLOOKUP($P50,'9 - Finance Strategy Parameters'!$B$3:$C$6,2)/12,$Z50*12,$M50),IF(AND($G50=1,AC$1&gt;($Y50+$Z50),AC$1&lt;=($Y50+$Z50*2)),-1*PMT(VLOOKUP($P50,'9 - Finance Strategy Parameters'!$B$3:$C$6,2)/12,$Z50*12,$M50*(1+$Z$1)^($Z50*2)),IF(AND($G50=1,AC$1&gt;($Y50+$Z50*2),AC$1&lt;=($Y50+$Z50*3)),-1*PMT(VLOOKUP($P50,'9 - Finance Strategy Parameters'!$B$3:$C$6,2)/12,$Z50*12,$M50*(1+$Z$1)^($Z50*3)),"FAILURE"))))))))))</f>
        <v>11267.7552</v>
      </c>
      <c r="AD50" s="159">
        <f>IF($F50=1,0,IF(AND($H50=1,AD$1&lt;=$Y50),$V50,IF(AND($H50=1,AD$1&gt;$Y50,AD$1&lt;=$Y50+$Z50),($T50*(1+$Z$1)^$Z50)/$Z50,IF(AND($H50=1,AD$1&gt;($Y50+$Z50),AD$1&lt;=($Y50+$Z50*2)),($T50*(1+$Z$1)^($Z50*2))/$Z50,IF(AND($H50=1,AD$1&gt;($Y50+$Z50*2),AD$1&lt;=($Y50+$Z50*3)),($T50*(1+$Z$1)^($Z50*3))/$Z50,IF(AND($H50=1,AD$1&gt;($Y50+$Z50*3),AD$1&lt;=($Y50+$Z50*4)),($T50*(1+$Z$1)^($Z50*4))/$Z50,IF(AND($G50=1,AD$1&lt;=$N50),0,IF(AND($G50=1,AD$1&gt;$N50,AD$1&lt;=($Y50+$Z50)),-1*PMT(VLOOKUP($P50,'9 - Finance Strategy Parameters'!$B$3:$C$6,2)/12,$Z50*12,$M50),IF(AND($G50=1,AD$1&gt;($Y50+$Z50),AD$1&lt;=($Y50+$Z50*2)),-1*PMT(VLOOKUP($P50,'9 - Finance Strategy Parameters'!$B$3:$C$6,2)/12,$Z50*12,$M50*(1+$Z$1)^($Z50*2)),IF(AND($G50=1,AD$1&gt;($Y50+$Z50*2),AD$1&lt;=($Y50+$Z50*3)),-1*PMT(VLOOKUP($P50,'9 - Finance Strategy Parameters'!$B$3:$C$6,2)/12,$Z50*12,$M50*(1+$Z$1)^($Z50*3)),"FAILURE"))))))))))</f>
        <v>11267.7552</v>
      </c>
      <c r="AE50" s="159">
        <f>IF($F50=1,0,IF(AND($H50=1,AE$1&lt;=$Y50),$V50,IF(AND($H50=1,AE$1&gt;$Y50,AE$1&lt;=$Y50+$Z50),($T50*(1+$Z$1)^$Z50)/$Z50,IF(AND($H50=1,AE$1&gt;($Y50+$Z50),AE$1&lt;=($Y50+$Z50*2)),($T50*(1+$Z$1)^($Z50*2))/$Z50,IF(AND($H50=1,AE$1&gt;($Y50+$Z50*2),AE$1&lt;=($Y50+$Z50*3)),($T50*(1+$Z$1)^($Z50*3))/$Z50,IF(AND($H50=1,AE$1&gt;($Y50+$Z50*3),AE$1&lt;=($Y50+$Z50*4)),($T50*(1+$Z$1)^($Z50*4))/$Z50,IF(AND($G50=1,AE$1&lt;=$N50),0,IF(AND($G50=1,AE$1&gt;$N50,AE$1&lt;=($Y50+$Z50)),-1*PMT(VLOOKUP($P50,'9 - Finance Strategy Parameters'!$B$3:$C$6,2)/12,$Z50*12,$M50),IF(AND($G50=1,AE$1&gt;($Y50+$Z50),AE$1&lt;=($Y50+$Z50*2)),-1*PMT(VLOOKUP($P50,'9 - Finance Strategy Parameters'!$B$3:$C$6,2)/12,$Z50*12,$M50*(1+$Z$1)^($Z50*2)),IF(AND($G50=1,AE$1&gt;($Y50+$Z50*2),AE$1&lt;=($Y50+$Z50*3)),-1*PMT(VLOOKUP($P50,'9 - Finance Strategy Parameters'!$B$3:$C$6,2)/12,$Z50*12,$M50*(1+$Z$1)^($Z50*3)),"FAILURE"))))))))))</f>
        <v>11267.7552</v>
      </c>
      <c r="AF50" s="159">
        <f>IF($F50=1,0,IF(AND($H50=1,AF$1&lt;=$Y50),$V50,IF(AND($H50=1,AF$1&gt;$Y50,AF$1&lt;=$Y50+$Z50),($T50*(1+$Z$1)^$Z50)/$Z50,IF(AND($H50=1,AF$1&gt;($Y50+$Z50),AF$1&lt;=($Y50+$Z50*2)),($T50*(1+$Z$1)^($Z50*2))/$Z50,IF(AND($H50=1,AF$1&gt;($Y50+$Z50*2),AF$1&lt;=($Y50+$Z50*3)),($T50*(1+$Z$1)^($Z50*3))/$Z50,IF(AND($H50=1,AF$1&gt;($Y50+$Z50*3),AF$1&lt;=($Y50+$Z50*4)),($T50*(1+$Z$1)^($Z50*4))/$Z50,IF(AND($G50=1,AF$1&lt;=$N50),0,IF(AND($G50=1,AF$1&gt;$N50,AF$1&lt;=($Y50+$Z50)),-1*PMT(VLOOKUP($P50,'9 - Finance Strategy Parameters'!$B$3:$C$6,2)/12,$Z50*12,$M50),IF(AND($G50=1,AF$1&gt;($Y50+$Z50),AF$1&lt;=($Y50+$Z50*2)),-1*PMT(VLOOKUP($P50,'9 - Finance Strategy Parameters'!$B$3:$C$6,2)/12,$Z50*12,$M50*(1+$Z$1)^($Z50*2)),IF(AND($G50=1,AF$1&gt;($Y50+$Z50*2),AF$1&lt;=($Y50+$Z50*3)),-1*PMT(VLOOKUP($P50,'9 - Finance Strategy Parameters'!$B$3:$C$6,2)/12,$Z50*12,$M50*(1+$Z$1)^($Z50*3)),"FAILURE"))))))))))</f>
        <v>11267.7552</v>
      </c>
      <c r="AG50" s="159">
        <f>IF($F50=1,0,IF(AND($H50=1,AG$1&lt;=$Y50),$V50,IF(AND($H50=1,AG$1&gt;$Y50,AG$1&lt;=$Y50+$Z50),($T50*(1+$Z$1)^$Z50)/$Z50,IF(AND($H50=1,AG$1&gt;($Y50+$Z50),AG$1&lt;=($Y50+$Z50*2)),($T50*(1+$Z$1)^($Z50*2))/$Z50,IF(AND($H50=1,AG$1&gt;($Y50+$Z50*2),AG$1&lt;=($Y50+$Z50*3)),($T50*(1+$Z$1)^($Z50*3))/$Z50,IF(AND($H50=1,AG$1&gt;($Y50+$Z50*3),AG$1&lt;=($Y50+$Z50*4)),($T50*(1+$Z$1)^($Z50*4))/$Z50,IF(AND($G50=1,AG$1&lt;=$N50),0,IF(AND($G50=1,AG$1&gt;$N50,AG$1&lt;=($Y50+$Z50)),-1*PMT(VLOOKUP($P50,'9 - Finance Strategy Parameters'!$B$3:$C$6,2)/12,$Z50*12,$M50),IF(AND($G50=1,AG$1&gt;($Y50+$Z50),AG$1&lt;=($Y50+$Z50*2)),-1*PMT(VLOOKUP($P50,'9 - Finance Strategy Parameters'!$B$3:$C$6,2)/12,$Z50*12,$M50*(1+$Z$1)^($Z50*2)),IF(AND($G50=1,AG$1&gt;($Y50+$Z50*2),AG$1&lt;=($Y50+$Z50*3)),-1*PMT(VLOOKUP($P50,'9 - Finance Strategy Parameters'!$B$3:$C$6,2)/12,$Z50*12,$M50*(1+$Z$1)^($Z50*3)),"FAILURE"))))))))))</f>
        <v>11267.7552</v>
      </c>
      <c r="AH50" s="159">
        <f>IF($F50=1,0,IF(AND($H50=1,AH$1&lt;=$Y50),$V50,IF(AND($H50=1,AH$1&gt;$Y50,AH$1&lt;=$Y50+$Z50),($T50*(1+$Z$1)^$Z50)/$Z50,IF(AND($H50=1,AH$1&gt;($Y50+$Z50),AH$1&lt;=($Y50+$Z50*2)),($T50*(1+$Z$1)^($Z50*2))/$Z50,IF(AND($H50=1,AH$1&gt;($Y50+$Z50*2),AH$1&lt;=($Y50+$Z50*3)),($T50*(1+$Z$1)^($Z50*3))/$Z50,IF(AND($H50=1,AH$1&gt;($Y50+$Z50*3),AH$1&lt;=($Y50+$Z50*4)),($T50*(1+$Z$1)^($Z50*4))/$Z50,IF(AND($G50=1,AH$1&lt;=$N50),0,IF(AND($G50=1,AH$1&gt;$N50,AH$1&lt;=($Y50+$Z50)),-1*PMT(VLOOKUP($P50,'9 - Finance Strategy Parameters'!$B$3:$C$6,2)/12,$Z50*12,$M50),IF(AND($G50=1,AH$1&gt;($Y50+$Z50),AH$1&lt;=($Y50+$Z50*2)),-1*PMT(VLOOKUP($P50,'9 - Finance Strategy Parameters'!$B$3:$C$6,2)/12,$Z50*12,$M50*(1+$Z$1)^($Z50*2)),IF(AND($G50=1,AH$1&gt;($Y50+$Z50*2),AH$1&lt;=($Y50+$Z50*3)),-1*PMT(VLOOKUP($P50,'9 - Finance Strategy Parameters'!$B$3:$C$6,2)/12,$Z50*12,$M50*(1+$Z$1)^($Z50*3)),"FAILURE"))))))))))</f>
        <v>11267.7552</v>
      </c>
      <c r="AI50" s="159">
        <f>IF($F50=1,0,IF(AND($H50=1,AI$1&lt;=$Y50),$V50,IF(AND($H50=1,AI$1&gt;$Y50,AI$1&lt;=$Y50+$Z50),($T50*(1+$Z$1)^$Z50)/$Z50,IF(AND($H50=1,AI$1&gt;($Y50+$Z50),AI$1&lt;=($Y50+$Z50*2)),($T50*(1+$Z$1)^($Z50*2))/$Z50,IF(AND($H50=1,AI$1&gt;($Y50+$Z50*2),AI$1&lt;=($Y50+$Z50*3)),($T50*(1+$Z$1)^($Z50*3))/$Z50,IF(AND($H50=1,AI$1&gt;($Y50+$Z50*3),AI$1&lt;=($Y50+$Z50*4)),($T50*(1+$Z$1)^($Z50*4))/$Z50,IF(AND($G50=1,AI$1&lt;=$N50),0,IF(AND($G50=1,AI$1&gt;$N50,AI$1&lt;=($Y50+$Z50)),-1*PMT(VLOOKUP($P50,'9 - Finance Strategy Parameters'!$B$3:$C$6,2)/12,$Z50*12,$M50),IF(AND($G50=1,AI$1&gt;($Y50+$Z50),AI$1&lt;=($Y50+$Z50*2)),-1*PMT(VLOOKUP($P50,'9 - Finance Strategy Parameters'!$B$3:$C$6,2)/12,$Z50*12,$M50*(1+$Z$1)^($Z50*2)),IF(AND($G50=1,AI$1&gt;($Y50+$Z50*2),AI$1&lt;=($Y50+$Z50*3)),-1*PMT(VLOOKUP($P50,'9 - Finance Strategy Parameters'!$B$3:$C$6,2)/12,$Z50*12,$M50*(1+$Z$1)^($Z50*3)),"FAILURE"))))))))))</f>
        <v>11267.7552</v>
      </c>
      <c r="AJ50" s="159">
        <f>IF($F50=1,0,IF(AND($H50=1,AJ$1&lt;=$Y50),$V50,IF(AND($H50=1,AJ$1&gt;$Y50,AJ$1&lt;=$Y50+$Z50),($T50*(1+$Z$1)^$Z50)/$Z50,IF(AND($H50=1,AJ$1&gt;($Y50+$Z50),AJ$1&lt;=($Y50+$Z50*2)),($T50*(1+$Z$1)^($Z50*2))/$Z50,IF(AND($H50=1,AJ$1&gt;($Y50+$Z50*2),AJ$1&lt;=($Y50+$Z50*3)),($T50*(1+$Z$1)^($Z50*3))/$Z50,IF(AND($H50=1,AJ$1&gt;($Y50+$Z50*3),AJ$1&lt;=($Y50+$Z50*4)),($T50*(1+$Z$1)^($Z50*4))/$Z50,IF(AND($G50=1,AJ$1&lt;=$N50),0,IF(AND($G50=1,AJ$1&gt;$N50,AJ$1&lt;=($Y50+$Z50)),-1*PMT(VLOOKUP($P50,'9 - Finance Strategy Parameters'!$B$3:$C$6,2)/12,$Z50*12,$M50),IF(AND($G50=1,AJ$1&gt;($Y50+$Z50),AJ$1&lt;=($Y50+$Z50*2)),-1*PMT(VLOOKUP($P50,'9 - Finance Strategy Parameters'!$B$3:$C$6,2)/12,$Z50*12,$M50*(1+$Z$1)^($Z50*2)),IF(AND($G50=1,AJ$1&gt;($Y50+$Z50*2),AJ$1&lt;=($Y50+$Z50*3)),-1*PMT(VLOOKUP($P50,'9 - Finance Strategy Parameters'!$B$3:$C$6,2)/12,$Z50*12,$M50*(1+$Z$1)^($Z50*3)),"FAILURE"))))))))))</f>
        <v>11267.7552</v>
      </c>
      <c r="AK50" s="159">
        <f>IF($F50=1,0,IF(AND($H50=1,AK$1&lt;=$Y50),$V50,IF(AND($H50=1,AK$1&gt;$Y50,AK$1&lt;=$Y50+$Z50),($T50*(1+$Z$1)^$Z50)/$Z50,IF(AND($H50=1,AK$1&gt;($Y50+$Z50),AK$1&lt;=($Y50+$Z50*2)),($T50*(1+$Z$1)^($Z50*2))/$Z50,IF(AND($H50=1,AK$1&gt;($Y50+$Z50*2),AK$1&lt;=($Y50+$Z50*3)),($T50*(1+$Z$1)^($Z50*3))/$Z50,IF(AND($H50=1,AK$1&gt;($Y50+$Z50*3),AK$1&lt;=($Y50+$Z50*4)),($T50*(1+$Z$1)^($Z50*4))/$Z50,IF(AND($G50=1,AK$1&lt;=$N50),0,IF(AND($G50=1,AK$1&gt;$N50,AK$1&lt;=($Y50+$Z50)),-1*PMT(VLOOKUP($P50,'9 - Finance Strategy Parameters'!$B$3:$C$6,2)/12,$Z50*12,$M50),IF(AND($G50=1,AK$1&gt;($Y50+$Z50),AK$1&lt;=($Y50+$Z50*2)),-1*PMT(VLOOKUP($P50,'9 - Finance Strategy Parameters'!$B$3:$C$6,2)/12,$Z50*12,$M50*(1+$Z$1)^($Z50*2)),IF(AND($G50=1,AK$1&gt;($Y50+$Z50*2),AK$1&lt;=($Y50+$Z50*3)),-1*PMT(VLOOKUP($P50,'9 - Finance Strategy Parameters'!$B$3:$C$6,2)/12,$Z50*12,$M50*(1+$Z$1)^($Z50*3)),"FAILURE"))))))))))</f>
        <v>11267.7552</v>
      </c>
      <c r="AL50" s="159">
        <f>IF($F50=1,0,IF(AND($H50=1,AL$1&lt;=$Y50),$V50,IF(AND($H50=1,AL$1&gt;$Y50,AL$1&lt;=$Y50+$Z50),($T50*(1+$Z$1)^$Z50)/$Z50,IF(AND($H50=1,AL$1&gt;($Y50+$Z50),AL$1&lt;=($Y50+$Z50*2)),($T50*(1+$Z$1)^($Z50*2))/$Z50,IF(AND($H50=1,AL$1&gt;($Y50+$Z50*2),AL$1&lt;=($Y50+$Z50*3)),($T50*(1+$Z$1)^($Z50*3))/$Z50,IF(AND($H50=1,AL$1&gt;($Y50+$Z50*3),AL$1&lt;=($Y50+$Z50*4)),($T50*(1+$Z$1)^($Z50*4))/$Z50,IF(AND($G50=1,AL$1&lt;=$N50),0,IF(AND($G50=1,AL$1&gt;$N50,AL$1&lt;=($Y50+$Z50)),-1*PMT(VLOOKUP($P50,'9 - Finance Strategy Parameters'!$B$3:$C$6,2)/12,$Z50*12,$M50),IF(AND($G50=1,AL$1&gt;($Y50+$Z50),AL$1&lt;=($Y50+$Z50*2)),-1*PMT(VLOOKUP($P50,'9 - Finance Strategy Parameters'!$B$3:$C$6,2)/12,$Z50*12,$M50*(1+$Z$1)^($Z50*2)),IF(AND($G50=1,AL$1&gt;($Y50+$Z50*2),AL$1&lt;=($Y50+$Z50*3)),-1*PMT(VLOOKUP($P50,'9 - Finance Strategy Parameters'!$B$3:$C$6,2)/12,$Z50*12,$M50*(1+$Z$1)^($Z50*3)),"FAILURE"))))))))))</f>
        <v>11267.7552</v>
      </c>
      <c r="AM50" s="159">
        <f>IF($F50=1,0,IF(AND($H50=1,AM$1&lt;=$Y50),$V50,IF(AND($H50=1,AM$1&gt;$Y50,AM$1&lt;=$Y50+$Z50),($T50*(1+$Z$1)^$Z50)/$Z50,IF(AND($H50=1,AM$1&gt;($Y50+$Z50),AM$1&lt;=($Y50+$Z50*2)),($T50*(1+$Z$1)^($Z50*2))/$Z50,IF(AND($H50=1,AM$1&gt;($Y50+$Z50*2),AM$1&lt;=($Y50+$Z50*3)),($T50*(1+$Z$1)^($Z50*3))/$Z50,IF(AND($H50=1,AM$1&gt;($Y50+$Z50*3),AM$1&lt;=($Y50+$Z50*4)),($T50*(1+$Z$1)^($Z50*4))/$Z50,IF(AND($G50=1,AM$1&lt;=$N50),0,IF(AND($G50=1,AM$1&gt;$N50,AM$1&lt;=($Y50+$Z50)),-1*PMT(VLOOKUP($P50,'9 - Finance Strategy Parameters'!$B$3:$C$6,2)/12,$Z50*12,$M50),IF(AND($G50=1,AM$1&gt;($Y50+$Z50),AM$1&lt;=($Y50+$Z50*2)),-1*PMT(VLOOKUP($P50,'9 - Finance Strategy Parameters'!$B$3:$C$6,2)/12,$Z50*12,$M50*(1+$Z$1)^($Z50*2)),IF(AND($G50=1,AM$1&gt;($Y50+$Z50*2),AM$1&lt;=($Y50+$Z50*3)),-1*PMT(VLOOKUP($P50,'9 - Finance Strategy Parameters'!$B$3:$C$6,2)/12,$Z50*12,$M50*(1+$Z$1)^($Z50*3)),"FAILURE"))))))))))</f>
        <v>11267.7552</v>
      </c>
      <c r="AN50" s="159">
        <f>IF($F50=1,0,IF(AND($H50=1,AN$1&lt;=$Y50),$V50,IF(AND($H50=1,AN$1&gt;$Y50,AN$1&lt;=$Y50+$Z50),($T50*(1+$Z$1)^$Z50)/$Z50,IF(AND($H50=1,AN$1&gt;($Y50+$Z50),AN$1&lt;=($Y50+$Z50*2)),($T50*(1+$Z$1)^($Z50*2))/$Z50,IF(AND($H50=1,AN$1&gt;($Y50+$Z50*2),AN$1&lt;=($Y50+$Z50*3)),($T50*(1+$Z$1)^($Z50*3))/$Z50,IF(AND($H50=1,AN$1&gt;($Y50+$Z50*3),AN$1&lt;=($Y50+$Z50*4)),($T50*(1+$Z$1)^($Z50*4))/$Z50,IF(AND($G50=1,AN$1&lt;=$N50),0,IF(AND($G50=1,AN$1&gt;$N50,AN$1&lt;=($Y50+$Z50)),-1*PMT(VLOOKUP($P50,'9 - Finance Strategy Parameters'!$B$3:$C$6,2)/12,$Z50*12,$M50),IF(AND($G50=1,AN$1&gt;($Y50+$Z50),AN$1&lt;=($Y50+$Z50*2)),-1*PMT(VLOOKUP($P50,'9 - Finance Strategy Parameters'!$B$3:$C$6,2)/12,$Z50*12,$M50*(1+$Z$1)^($Z50*2)),IF(AND($G50=1,AN$1&gt;($Y50+$Z50*2),AN$1&lt;=($Y50+$Z50*3)),-1*PMT(VLOOKUP($P50,'9 - Finance Strategy Parameters'!$B$3:$C$6,2)/12,$Z50*12,$M50*(1+$Z$1)^($Z50*3)),"FAILURE"))))))))))</f>
        <v>11267.7552</v>
      </c>
      <c r="AO50" s="159">
        <f>IF($F50=1,0,IF(AND($H50=1,AO$1&lt;=$Y50),$V50,IF(AND($H50=1,AO$1&gt;$Y50,AO$1&lt;=$Y50+$Z50),($T50*(1+$Z$1)^$Z50)/$Z50,IF(AND($H50=1,AO$1&gt;($Y50+$Z50),AO$1&lt;=($Y50+$Z50*2)),($T50*(1+$Z$1)^($Z50*2))/$Z50,IF(AND($H50=1,AO$1&gt;($Y50+$Z50*2),AO$1&lt;=($Y50+$Z50*3)),($T50*(1+$Z$1)^($Z50*3))/$Z50,IF(AND($H50=1,AO$1&gt;($Y50+$Z50*3),AO$1&lt;=($Y50+$Z50*4)),($T50*(1+$Z$1)^($Z50*4))/$Z50,IF(AND($G50=1,AO$1&lt;=$N50),0,IF(AND($G50=1,AO$1&gt;$N50,AO$1&lt;=($Y50+$Z50)),-1*PMT(VLOOKUP($P50,'9 - Finance Strategy Parameters'!$B$3:$C$6,2)/12,$Z50*12,$M50),IF(AND($G50=1,AO$1&gt;($Y50+$Z50),AO$1&lt;=($Y50+$Z50*2)),-1*PMT(VLOOKUP($P50,'9 - Finance Strategy Parameters'!$B$3:$C$6,2)/12,$Z50*12,$M50*(1+$Z$1)^($Z50*2)),IF(AND($G50=1,AO$1&gt;($Y50+$Z50*2),AO$1&lt;=($Y50+$Z50*3)),-1*PMT(VLOOKUP($P50,'9 - Finance Strategy Parameters'!$B$3:$C$6,2)/12,$Z50*12,$M50*(1+$Z$1)^($Z50*3)),"FAILURE"))))))))))</f>
        <v>11267.7552</v>
      </c>
      <c r="AP50" s="159">
        <f>IF($F50=1,0,IF(AND($H50=1,AP$1&lt;=$Y50),$V50,IF(AND($H50=1,AP$1&gt;$Y50,AP$1&lt;=$Y50+$Z50),($T50*(1+$Z$1)^$Z50)/$Z50,IF(AND($H50=1,AP$1&gt;($Y50+$Z50),AP$1&lt;=($Y50+$Z50*2)),($T50*(1+$Z$1)^($Z50*2))/$Z50,IF(AND($H50=1,AP$1&gt;($Y50+$Z50*2),AP$1&lt;=($Y50+$Z50*3)),($T50*(1+$Z$1)^($Z50*3))/$Z50,IF(AND($H50=1,AP$1&gt;($Y50+$Z50*3),AP$1&lt;=($Y50+$Z50*4)),($T50*(1+$Z$1)^($Z50*4))/$Z50,IF(AND($G50=1,AP$1&lt;=$N50),0,IF(AND($G50=1,AP$1&gt;$N50,AP$1&lt;=($Y50+$Z50)),-1*PMT(VLOOKUP($P50,'9 - Finance Strategy Parameters'!$B$3:$C$6,2)/12,$Z50*12,$M50),IF(AND($G50=1,AP$1&gt;($Y50+$Z50),AP$1&lt;=($Y50+$Z50*2)),-1*PMT(VLOOKUP($P50,'9 - Finance Strategy Parameters'!$B$3:$C$6,2)/12,$Z50*12,$M50*(1+$Z$1)^($Z50*2)),IF(AND($G50=1,AP$1&gt;($Y50+$Z50*2),AP$1&lt;=($Y50+$Z50*3)),-1*PMT(VLOOKUP($P50,'9 - Finance Strategy Parameters'!$B$3:$C$6,2)/12,$Z50*12,$M50*(1+$Z$1)^($Z50*3)),"FAILURE"))))))))))</f>
        <v>11267.7552</v>
      </c>
      <c r="AQ50" s="159">
        <f>IF($F50=1,0,IF(AND($H50=1,AQ$1&lt;=$Y50),$V50,IF(AND($H50=1,AQ$1&gt;$Y50,AQ$1&lt;=$Y50+$Z50),($T50*(1+$Z$1)^$Z50)/$Z50,IF(AND($H50=1,AQ$1&gt;($Y50+$Z50),AQ$1&lt;=($Y50+$Z50*2)),($T50*(1+$Z$1)^($Z50*2))/$Z50,IF(AND($H50=1,AQ$1&gt;($Y50+$Z50*2),AQ$1&lt;=($Y50+$Z50*3)),($T50*(1+$Z$1)^($Z50*3))/$Z50,IF(AND($H50=1,AQ$1&gt;($Y50+$Z50*3),AQ$1&lt;=($Y50+$Z50*4)),($T50*(1+$Z$1)^($Z50*4))/$Z50,IF(AND($G50=1,AQ$1&lt;=$N50),0,IF(AND($G50=1,AQ$1&gt;$N50,AQ$1&lt;=($Y50+$Z50)),-1*PMT(VLOOKUP($P50,'9 - Finance Strategy Parameters'!$B$3:$C$6,2)/12,$Z50*12,$M50),IF(AND($G50=1,AQ$1&gt;($Y50+$Z50),AQ$1&lt;=($Y50+$Z50*2)),-1*PMT(VLOOKUP($P50,'9 - Finance Strategy Parameters'!$B$3:$C$6,2)/12,$Z50*12,$M50*(1+$Z$1)^($Z50*2)),IF(AND($G50=1,AQ$1&gt;($Y50+$Z50*2),AQ$1&lt;=($Y50+$Z50*3)),-1*PMT(VLOOKUP($P50,'9 - Finance Strategy Parameters'!$B$3:$C$6,2)/12,$Z50*12,$M50*(1+$Z$1)^($Z50*3)),"FAILURE"))))))))))</f>
        <v>11267.7552</v>
      </c>
      <c r="AR50" s="159">
        <f>IF($F50=1,0,IF(AND($H50=1,AR$1&lt;=$Y50),$V50,IF(AND($H50=1,AR$1&gt;$Y50,AR$1&lt;=$Y50+$Z50),($T50*(1+$Z$1)^$Z50)/$Z50,IF(AND($H50=1,AR$1&gt;($Y50+$Z50),AR$1&lt;=($Y50+$Z50*2)),($T50*(1+$Z$1)^($Z50*2))/$Z50,IF(AND($H50=1,AR$1&gt;($Y50+$Z50*2),AR$1&lt;=($Y50+$Z50*3)),($T50*(1+$Z$1)^($Z50*3))/$Z50,IF(AND($H50=1,AR$1&gt;($Y50+$Z50*3),AR$1&lt;=($Y50+$Z50*4)),($T50*(1+$Z$1)^($Z50*4))/$Z50,IF(AND($G50=1,AR$1&lt;=$N50),0,IF(AND($G50=1,AR$1&gt;$N50,AR$1&lt;=($Y50+$Z50)),-1*PMT(VLOOKUP($P50,'9 - Finance Strategy Parameters'!$B$3:$C$6,2)/12,$Z50*12,$M50),IF(AND($G50=1,AR$1&gt;($Y50+$Z50),AR$1&lt;=($Y50+$Z50*2)),-1*PMT(VLOOKUP($P50,'9 - Finance Strategy Parameters'!$B$3:$C$6,2)/12,$Z50*12,$M50*(1+$Z$1)^($Z50*2)),IF(AND($G50=1,AR$1&gt;($Y50+$Z50*2),AR$1&lt;=($Y50+$Z50*3)),-1*PMT(VLOOKUP($P50,'9 - Finance Strategy Parameters'!$B$3:$C$6,2)/12,$Z50*12,$M50*(1+$Z$1)^($Z50*3)),"FAILURE"))))))))))</f>
        <v>11267.7552</v>
      </c>
      <c r="AS50" s="159">
        <f>IF($F50=1,0,IF(AND($H50=1,AS$1&lt;=$Y50),$V50,IF(AND($H50=1,AS$1&gt;$Y50,AS$1&lt;=$Y50+$Z50),($T50*(1+$Z$1)^$Z50)/$Z50,IF(AND($H50=1,AS$1&gt;($Y50+$Z50),AS$1&lt;=($Y50+$Z50*2)),($T50*(1+$Z$1)^($Z50*2))/$Z50,IF(AND($H50=1,AS$1&gt;($Y50+$Z50*2),AS$1&lt;=($Y50+$Z50*3)),($T50*(1+$Z$1)^($Z50*3))/$Z50,IF(AND($H50=1,AS$1&gt;($Y50+$Z50*3),AS$1&lt;=($Y50+$Z50*4)),($T50*(1+$Z$1)^($Z50*4))/$Z50,IF(AND($G50=1,AS$1&lt;=$N50),0,IF(AND($G50=1,AS$1&gt;$N50,AS$1&lt;=($Y50+$Z50)),-1*PMT(VLOOKUP($P50,'9 - Finance Strategy Parameters'!$B$3:$C$6,2)/12,$Z50*12,$M50),IF(AND($G50=1,AS$1&gt;($Y50+$Z50),AS$1&lt;=($Y50+$Z50*2)),-1*PMT(VLOOKUP($P50,'9 - Finance Strategy Parameters'!$B$3:$C$6,2)/12,$Z50*12,$M50*(1+$Z$1)^($Z50*2)),IF(AND($G50=1,AS$1&gt;($Y50+$Z50*2),AS$1&lt;=($Y50+$Z50*3)),-1*PMT(VLOOKUP($P50,'9 - Finance Strategy Parameters'!$B$3:$C$6,2)/12,$Z50*12,$M50*(1+$Z$1)^($Z50*3)),"FAILURE"))))))))))</f>
        <v>11267.7552</v>
      </c>
      <c r="AT50" s="159">
        <f>IF($F50=1,0,IF(AND($H50=1,AT$1&lt;=$Y50),$V50,IF(AND($H50=1,AT$1&gt;$Y50,AT$1&lt;=$Y50+$Z50),($T50*(1+$Z$1)^$Z50)/$Z50,IF(AND($H50=1,AT$1&gt;($Y50+$Z50),AT$1&lt;=($Y50+$Z50*2)),($T50*(1+$Z$1)^($Z50*2))/$Z50,IF(AND($H50=1,AT$1&gt;($Y50+$Z50*2),AT$1&lt;=($Y50+$Z50*3)),($T50*(1+$Z$1)^($Z50*3))/$Z50,IF(AND($H50=1,AT$1&gt;($Y50+$Z50*3),AT$1&lt;=($Y50+$Z50*4)),($T50*(1+$Z$1)^($Z50*4))/$Z50,IF(AND($G50=1,AT$1&lt;=$N50),0,IF(AND($G50=1,AT$1&gt;$N50,AT$1&lt;=($Y50+$Z50)),-1*PMT(VLOOKUP($P50,'9 - Finance Strategy Parameters'!$B$3:$C$6,2)/12,$Z50*12,$M50),IF(AND($G50=1,AT$1&gt;($Y50+$Z50),AT$1&lt;=($Y50+$Z50*2)),-1*PMT(VLOOKUP($P50,'9 - Finance Strategy Parameters'!$B$3:$C$6,2)/12,$Z50*12,$M50*(1+$Z$1)^($Z50*2)),IF(AND($G50=1,AT$1&gt;($Y50+$Z50*2),AT$1&lt;=($Y50+$Z50*3)),-1*PMT(VLOOKUP($P50,'9 - Finance Strategy Parameters'!$B$3:$C$6,2)/12,$Z50*12,$M50*(1+$Z$1)^($Z50*3)),"FAILURE"))))))))))</f>
        <v>11267.7552</v>
      </c>
      <c r="AU50" s="159">
        <f>IF($F50=1,0,IF(AND($H50=1,AU$1&lt;=$Y50),$V50,IF(AND($H50=1,AU$1&gt;$Y50,AU$1&lt;=$Y50+$Z50),($T50*(1+$Z$1)^$Z50)/$Z50,IF(AND($H50=1,AU$1&gt;($Y50+$Z50),AU$1&lt;=($Y50+$Z50*2)),($T50*(1+$Z$1)^($Z50*2))/$Z50,IF(AND($H50=1,AU$1&gt;($Y50+$Z50*2),AU$1&lt;=($Y50+$Z50*3)),($T50*(1+$Z$1)^($Z50*3))/$Z50,IF(AND($H50=1,AU$1&gt;($Y50+$Z50*3),AU$1&lt;=($Y50+$Z50*4)),($T50*(1+$Z$1)^($Z50*4))/$Z50,IF(AND($G50=1,AU$1&lt;=$N50),0,IF(AND($G50=1,AU$1&gt;$N50,AU$1&lt;=($Y50+$Z50)),-1*PMT(VLOOKUP($P50,'9 - Finance Strategy Parameters'!$B$3:$C$6,2)/12,$Z50*12,$M50),IF(AND($G50=1,AU$1&gt;($Y50+$Z50),AU$1&lt;=($Y50+$Z50*2)),-1*PMT(VLOOKUP($P50,'9 - Finance Strategy Parameters'!$B$3:$C$6,2)/12,$Z50*12,$M50*(1+$Z$1)^($Z50*2)),IF(AND($G50=1,AU$1&gt;($Y50+$Z50*2),AU$1&lt;=($Y50+$Z50*3)),-1*PMT(VLOOKUP($P50,'9 - Finance Strategy Parameters'!$B$3:$C$6,2)/12,$Z50*12,$M50*(1+$Z$1)^($Z50*3)),"FAILURE"))))))))))</f>
        <v>11267.7552</v>
      </c>
      <c r="AV50" s="159">
        <f>IF($F50=1,0,IF(AND($H50=1,AV$1&lt;=$Y50),$V50,IF(AND($H50=1,AV$1&gt;$Y50,AV$1&lt;=$Y50+$Z50),($T50*(1+$Z$1)^$Z50)/$Z50,IF(AND($H50=1,AV$1&gt;($Y50+$Z50),AV$1&lt;=($Y50+$Z50*2)),($T50*(1+$Z$1)^($Z50*2))/$Z50,IF(AND($H50=1,AV$1&gt;($Y50+$Z50*2),AV$1&lt;=($Y50+$Z50*3)),($T50*(1+$Z$1)^($Z50*3))/$Z50,IF(AND($H50=1,AV$1&gt;($Y50+$Z50*3),AV$1&lt;=($Y50+$Z50*4)),($T50*(1+$Z$1)^($Z50*4))/$Z50,IF(AND($G50=1,AV$1&lt;=$N50),0,IF(AND($G50=1,AV$1&gt;$N50,AV$1&lt;=($Y50+$Z50)),-1*PMT(VLOOKUP($P50,'9 - Finance Strategy Parameters'!$B$3:$C$6,2)/12,$Z50*12,$M50),IF(AND($G50=1,AV$1&gt;($Y50+$Z50),AV$1&lt;=($Y50+$Z50*2)),-1*PMT(VLOOKUP($P50,'9 - Finance Strategy Parameters'!$B$3:$C$6,2)/12,$Z50*12,$M50*(1+$Z$1)^($Z50*2)),IF(AND($G50=1,AV$1&gt;($Y50+$Z50*2),AV$1&lt;=($Y50+$Z50*3)),-1*PMT(VLOOKUP($P50,'9 - Finance Strategy Parameters'!$B$3:$C$6,2)/12,$Z50*12,$M50*(1+$Z$1)^($Z50*3)),"FAILURE"))))))))))</f>
        <v>11267.7552</v>
      </c>
      <c r="AW50" s="159">
        <f>IF($F50=1,0,IF(AND($H50=1,AW$1&lt;=$Y50),$V50,IF(AND($H50=1,AW$1&gt;$Y50,AW$1&lt;=$Y50+$Z50),($T50*(1+$Z$1)^$Z50)/$Z50,IF(AND($H50=1,AW$1&gt;($Y50+$Z50),AW$1&lt;=($Y50+$Z50*2)),($T50*(1+$Z$1)^($Z50*2))/$Z50,IF(AND($H50=1,AW$1&gt;($Y50+$Z50*2),AW$1&lt;=($Y50+$Z50*3)),($T50*(1+$Z$1)^($Z50*3))/$Z50,IF(AND($H50=1,AW$1&gt;($Y50+$Z50*3),AW$1&lt;=($Y50+$Z50*4)),($T50*(1+$Z$1)^($Z50*4))/$Z50,IF(AND($G50=1,AW$1&lt;=$N50),0,IF(AND($G50=1,AW$1&gt;$N50,AW$1&lt;=($Y50+$Z50)),-1*PMT(VLOOKUP($P50,'9 - Finance Strategy Parameters'!$B$3:$C$6,2)/12,$Z50*12,$M50),IF(AND($G50=1,AW$1&gt;($Y50+$Z50),AW$1&lt;=($Y50+$Z50*2)),-1*PMT(VLOOKUP($P50,'9 - Finance Strategy Parameters'!$B$3:$C$6,2)/12,$Z50*12,$M50*(1+$Z$1)^($Z50*2)),IF(AND($G50=1,AW$1&gt;($Y50+$Z50*2),AW$1&lt;=($Y50+$Z50*3)),-1*PMT(VLOOKUP($P50,'9 - Finance Strategy Parameters'!$B$3:$C$6,2)/12,$Z50*12,$M50*(1+$Z$1)^($Z50*3)),"FAILURE"))))))))))</f>
        <v>11267.7552</v>
      </c>
      <c r="AX50" s="159">
        <f>IF($F50=1,0,IF(AND($H50=1,AX$1&lt;=$Y50),$V50,IF(AND($H50=1,AX$1&gt;$Y50,AX$1&lt;=$Y50+$Z50),($T50*(1+$Z$1)^$Z50)/$Z50,IF(AND($H50=1,AX$1&gt;($Y50+$Z50),AX$1&lt;=($Y50+$Z50*2)),($T50*(1+$Z$1)^($Z50*2))/$Z50,IF(AND($H50=1,AX$1&gt;($Y50+$Z50*2),AX$1&lt;=($Y50+$Z50*3)),($T50*(1+$Z$1)^($Z50*3))/$Z50,IF(AND($H50=1,AX$1&gt;($Y50+$Z50*3),AX$1&lt;=($Y50+$Z50*4)),($T50*(1+$Z$1)^($Z50*4))/$Z50,IF(AND($G50=1,AX$1&lt;=$N50),0,IF(AND($G50=1,AX$1&gt;$N50,AX$1&lt;=($Y50+$Z50)),-1*PMT(VLOOKUP($P50,'9 - Finance Strategy Parameters'!$B$3:$C$6,2)/12,$Z50*12,$M50),IF(AND($G50=1,AX$1&gt;($Y50+$Z50),AX$1&lt;=($Y50+$Z50*2)),-1*PMT(VLOOKUP($P50,'9 - Finance Strategy Parameters'!$B$3:$C$6,2)/12,$Z50*12,$M50*(1+$Z$1)^($Z50*2)),IF(AND($G50=1,AX$1&gt;($Y50+$Z50*2),AX$1&lt;=($Y50+$Z50*3)),-1*PMT(VLOOKUP($P50,'9 - Finance Strategy Parameters'!$B$3:$C$6,2)/12,$Z50*12,$M50*(1+$Z$1)^($Z50*3)),"FAILURE"))))))))))</f>
        <v>11267.7552</v>
      </c>
      <c r="AY50" s="159">
        <f>IF($F50=1,0,IF(AND($H50=1,AY$1&lt;=$Y50),$V50,IF(AND($H50=1,AY$1&gt;$Y50,AY$1&lt;=$Y50+$Z50),($T50*(1+$Z$1)^$Z50)/$Z50,IF(AND($H50=1,AY$1&gt;($Y50+$Z50),AY$1&lt;=($Y50+$Z50*2)),($T50*(1+$Z$1)^($Z50*2))/$Z50,IF(AND($H50=1,AY$1&gt;($Y50+$Z50*2),AY$1&lt;=($Y50+$Z50*3)),($T50*(1+$Z$1)^($Z50*3))/$Z50,IF(AND($H50=1,AY$1&gt;($Y50+$Z50*3),AY$1&lt;=($Y50+$Z50*4)),($T50*(1+$Z$1)^($Z50*4))/$Z50,IF(AND($G50=1,AY$1&lt;=$N50),0,IF(AND($G50=1,AY$1&gt;$N50,AY$1&lt;=($Y50+$Z50)),-1*PMT(VLOOKUP($P50,'9 - Finance Strategy Parameters'!$B$3:$C$6,2)/12,$Z50*12,$M50),IF(AND($G50=1,AY$1&gt;($Y50+$Z50),AY$1&lt;=($Y50+$Z50*2)),-1*PMT(VLOOKUP($P50,'9 - Finance Strategy Parameters'!$B$3:$C$6,2)/12,$Z50*12,$M50*(1+$Z$1)^($Z50*2)),IF(AND($G50=1,AY$1&gt;($Y50+$Z50*2),AY$1&lt;=($Y50+$Z50*3)),-1*PMT(VLOOKUP($P50,'9 - Finance Strategy Parameters'!$B$3:$C$6,2)/12,$Z50*12,$M50*(1+$Z$1)^($Z50*3)),"FAILURE"))))))))))</f>
        <v>11267.7552</v>
      </c>
      <c r="AZ50" s="159">
        <f>IF($F50=1,0,IF(AND($H50=1,AZ$1&lt;=$Y50),$V50,IF(AND($H50=1,AZ$1&gt;$Y50,AZ$1&lt;=$Y50+$Z50),($T50*(1+$Z$1)^$Z50)/$Z50,IF(AND($H50=1,AZ$1&gt;($Y50+$Z50),AZ$1&lt;=($Y50+$Z50*2)),($T50*(1+$Z$1)^($Z50*2))/$Z50,IF(AND($H50=1,AZ$1&gt;($Y50+$Z50*2),AZ$1&lt;=($Y50+$Z50*3)),($T50*(1+$Z$1)^($Z50*3))/$Z50,IF(AND($H50=1,AZ$1&gt;($Y50+$Z50*3),AZ$1&lt;=($Y50+$Z50*4)),($T50*(1+$Z$1)^($Z50*4))/$Z50,IF(AND($G50=1,AZ$1&lt;=$N50),0,IF(AND($G50=1,AZ$1&gt;$N50,AZ$1&lt;=($Y50+$Z50)),-1*PMT(VLOOKUP($P50,'9 - Finance Strategy Parameters'!$B$3:$C$6,2)/12,$Z50*12,$M50),IF(AND($G50=1,AZ$1&gt;($Y50+$Z50),AZ$1&lt;=($Y50+$Z50*2)),-1*PMT(VLOOKUP($P50,'9 - Finance Strategy Parameters'!$B$3:$C$6,2)/12,$Z50*12,$M50*(1+$Z$1)^($Z50*2)),IF(AND($G50=1,AZ$1&gt;($Y50+$Z50*2),AZ$1&lt;=($Y50+$Z50*3)),-1*PMT(VLOOKUP($P50,'9 - Finance Strategy Parameters'!$B$3:$C$6,2)/12,$Z50*12,$M50*(1+$Z$1)^($Z50*3)),"FAILURE"))))))))))</f>
        <v>11267.7552</v>
      </c>
      <c r="BA50" s="159">
        <f>IF($F50=1,0,IF(AND($H50=1,BA$1&lt;=$Y50),$V50,IF(AND($H50=1,BA$1&gt;$Y50,BA$1&lt;=$Y50+$Z50),($T50*(1+$Z$1)^$Z50)/$Z50,IF(AND($H50=1,BA$1&gt;($Y50+$Z50),BA$1&lt;=($Y50+$Z50*2)),($T50*(1+$Z$1)^($Z50*2))/$Z50,IF(AND($H50=1,BA$1&gt;($Y50+$Z50*2),BA$1&lt;=($Y50+$Z50*3)),($T50*(1+$Z$1)^($Z50*3))/$Z50,IF(AND($H50=1,BA$1&gt;($Y50+$Z50*3),BA$1&lt;=($Y50+$Z50*4)),($T50*(1+$Z$1)^($Z50*4))/$Z50,IF(AND($G50=1,BA$1&lt;=$N50),0,IF(AND($G50=1,BA$1&gt;$N50,BA$1&lt;=($Y50+$Z50)),-1*PMT(VLOOKUP($P50,'9 - Finance Strategy Parameters'!$B$3:$C$6,2)/12,$Z50*12,$M50),IF(AND($G50=1,BA$1&gt;($Y50+$Z50),BA$1&lt;=($Y50+$Z50*2)),-1*PMT(VLOOKUP($P50,'9 - Finance Strategy Parameters'!$B$3:$C$6,2)/12,$Z50*12,$M50*(1+$Z$1)^($Z50*2)),IF(AND($G50=1,BA$1&gt;($Y50+$Z50*2),BA$1&lt;=($Y50+$Z50*3)),-1*PMT(VLOOKUP($P50,'9 - Finance Strategy Parameters'!$B$3:$C$6,2)/12,$Z50*12,$M50*(1+$Z$1)^($Z50*3)),"FAILURE"))))))))))</f>
        <v>6259.8640000000005</v>
      </c>
      <c r="BB50" s="159">
        <f>IF($F50=1,0,IF(AND($H50=1,BB$1&lt;=$Y50),$V50,IF(AND($H50=1,BB$1&gt;$Y50,BB$1&lt;=$Y50+$Z50),($T50*(1+$Z$1)^$Z50)/$Z50,IF(AND($H50=1,BB$1&gt;($Y50+$Z50),BB$1&lt;=($Y50+$Z50*2)),($T50*(1+$Z$1)^($Z50*2))/$Z50,IF(AND($H50=1,BB$1&gt;($Y50+$Z50*2),BB$1&lt;=($Y50+$Z50*3)),($T50*(1+$Z$1)^($Z50*3))/$Z50,IF(AND($H50=1,BB$1&gt;($Y50+$Z50*3),BB$1&lt;=($Y50+$Z50*4)),($T50*(1+$Z$1)^($Z50*4))/$Z50,IF(AND($G50=1,BB$1&lt;=$N50),0,IF(AND($G50=1,BB$1&gt;$N50,BB$1&lt;=($Y50+$Z50)),-1*PMT(VLOOKUP($P50,'9 - Finance Strategy Parameters'!$B$3:$C$6,2)/12,$Z50*12,$M50),IF(AND($G50=1,BB$1&gt;($Y50+$Z50),BB$1&lt;=($Y50+$Z50*2)),-1*PMT(VLOOKUP($P50,'9 - Finance Strategy Parameters'!$B$3:$C$6,2)/12,$Z50*12,$M50*(1+$Z$1)^($Z50*2)),IF(AND($G50=1,BB$1&gt;($Y50+$Z50*2),BB$1&lt;=($Y50+$Z50*3)),-1*PMT(VLOOKUP($P50,'9 - Finance Strategy Parameters'!$B$3:$C$6,2)/12,$Z50*12,$M50*(1+$Z$1)^($Z50*3)),"FAILURE"))))))))))</f>
        <v>6259.8640000000005</v>
      </c>
      <c r="BC50" s="159">
        <f>IF($F50=1,0,IF(AND($H50=1,BC$1&lt;=$Y50),$V50,IF(AND($H50=1,BC$1&gt;$Y50,BC$1&lt;=$Y50+$Z50),($T50*(1+$Z$1)^$Z50)/$Z50,IF(AND($H50=1,BC$1&gt;($Y50+$Z50),BC$1&lt;=($Y50+$Z50*2)),($T50*(1+$Z$1)^($Z50*2))/$Z50,IF(AND($H50=1,BC$1&gt;($Y50+$Z50*2),BC$1&lt;=($Y50+$Z50*3)),($T50*(1+$Z$1)^($Z50*3))/$Z50,IF(AND($H50=1,BC$1&gt;($Y50+$Z50*3),BC$1&lt;=($Y50+$Z50*4)),($T50*(1+$Z$1)^($Z50*4))/$Z50,IF(AND($G50=1,BC$1&lt;=$N50),0,IF(AND($G50=1,BC$1&gt;$N50,BC$1&lt;=($Y50+$Z50)),-1*PMT(VLOOKUP($P50,'9 - Finance Strategy Parameters'!$B$3:$C$6,2)/12,$Z50*12,$M50),IF(AND($G50=1,BC$1&gt;($Y50+$Z50),BC$1&lt;=($Y50+$Z50*2)),-1*PMT(VLOOKUP($P50,'9 - Finance Strategy Parameters'!$B$3:$C$6,2)/12,$Z50*12,$M50*(1+$Z$1)^($Z50*2)),IF(AND($G50=1,BC$1&gt;($Y50+$Z50*2),BC$1&lt;=($Y50+$Z50*3)),-1*PMT(VLOOKUP($P50,'9 - Finance Strategy Parameters'!$B$3:$C$6,2)/12,$Z50*12,$M50*(1+$Z$1)^($Z50*3)),"FAILURE"))))))))))</f>
        <v>6259.8640000000005</v>
      </c>
      <c r="BD50" s="159">
        <f>IF($F50=1,0,IF(AND($H50=1,BD$1&lt;=$Y50),$V50,IF(AND($H50=1,BD$1&gt;$Y50,BD$1&lt;=$Y50+$Z50),($T50*(1+$Z$1)^$Z50)/$Z50,IF(AND($H50=1,BD$1&gt;($Y50+$Z50),BD$1&lt;=($Y50+$Z50*2)),($T50*(1+$Z$1)^($Z50*2))/$Z50,IF(AND($H50=1,BD$1&gt;($Y50+$Z50*2),BD$1&lt;=($Y50+$Z50*3)),($T50*(1+$Z$1)^($Z50*3))/$Z50,IF(AND($H50=1,BD$1&gt;($Y50+$Z50*3),BD$1&lt;=($Y50+$Z50*4)),($T50*(1+$Z$1)^($Z50*4))/$Z50,IF(AND($G50=1,BD$1&lt;=$N50),0,IF(AND($G50=1,BD$1&gt;$N50,BD$1&lt;=($Y50+$Z50)),-1*PMT(VLOOKUP($P50,'9 - Finance Strategy Parameters'!$B$3:$C$6,2)/12,$Z50*12,$M50),IF(AND($G50=1,BD$1&gt;($Y50+$Z50),BD$1&lt;=($Y50+$Z50*2)),-1*PMT(VLOOKUP($P50,'9 - Finance Strategy Parameters'!$B$3:$C$6,2)/12,$Z50*12,$M50*(1+$Z$1)^($Z50*2)),IF(AND($G50=1,BD$1&gt;($Y50+$Z50*2),BD$1&lt;=($Y50+$Z50*3)),-1*PMT(VLOOKUP($P50,'9 - Finance Strategy Parameters'!$B$3:$C$6,2)/12,$Z50*12,$M50*(1+$Z$1)^($Z50*3)),"FAILURE"))))))))))</f>
        <v>6259.8640000000005</v>
      </c>
      <c r="BE50" s="159">
        <f>IF($F50=1,0,IF(AND($H50=1,BE$1&lt;=$Y50),$V50,IF(AND($H50=1,BE$1&gt;$Y50,BE$1&lt;=$Y50+$Z50),($T50*(1+$Z$1)^$Z50)/$Z50,IF(AND($H50=1,BE$1&gt;($Y50+$Z50),BE$1&lt;=($Y50+$Z50*2)),($T50*(1+$Z$1)^($Z50*2))/$Z50,IF(AND($H50=1,BE$1&gt;($Y50+$Z50*2),BE$1&lt;=($Y50+$Z50*3)),($T50*(1+$Z$1)^($Z50*3))/$Z50,IF(AND($H50=1,BE$1&gt;($Y50+$Z50*3),BE$1&lt;=($Y50+$Z50*4)),($T50*(1+$Z$1)^($Z50*4))/$Z50,IF(AND($G50=1,BE$1&lt;=$N50),0,IF(AND($G50=1,BE$1&gt;$N50,BE$1&lt;=($Y50+$Z50)),-1*PMT(VLOOKUP($P50,'9 - Finance Strategy Parameters'!$B$3:$C$6,2)/12,$Z50*12,$M50),IF(AND($G50=1,BE$1&gt;($Y50+$Z50),BE$1&lt;=($Y50+$Z50*2)),-1*PMT(VLOOKUP($P50,'9 - Finance Strategy Parameters'!$B$3:$C$6,2)/12,$Z50*12,$M50*(1+$Z$1)^($Z50*2)),IF(AND($G50=1,BE$1&gt;($Y50+$Z50*2),BE$1&lt;=($Y50+$Z50*3)),-1*PMT(VLOOKUP($P50,'9 - Finance Strategy Parameters'!$B$3:$C$6,2)/12,$Z50*12,$M50*(1+$Z$1)^($Z50*3)),"FAILURE"))))))))))</f>
        <v>6259.8640000000005</v>
      </c>
      <c r="BF50" s="159">
        <f>IF($F50=1,0,IF(AND($H50=1,BF$1&lt;=$Y50),$V50,IF(AND($H50=1,BF$1&gt;$Y50,BF$1&lt;=$Y50+$Z50),($T50*(1+$Z$1)^$Z50)/$Z50,IF(AND($H50=1,BF$1&gt;($Y50+$Z50),BF$1&lt;=($Y50+$Z50*2)),($T50*(1+$Z$1)^($Z50*2))/$Z50,IF(AND($H50=1,BF$1&gt;($Y50+$Z50*2),BF$1&lt;=($Y50+$Z50*3)),($T50*(1+$Z$1)^($Z50*3))/$Z50,IF(AND($H50=1,BF$1&gt;($Y50+$Z50*3),BF$1&lt;=($Y50+$Z50*4)),($T50*(1+$Z$1)^($Z50*4))/$Z50,IF(AND($G50=1,BF$1&lt;=$N50),0,IF(AND($G50=1,BF$1&gt;$N50,BF$1&lt;=($Y50+$Z50)),-1*PMT(VLOOKUP($P50,'9 - Finance Strategy Parameters'!$B$3:$C$6,2)/12,$Z50*12,$M50),IF(AND($G50=1,BF$1&gt;($Y50+$Z50),BF$1&lt;=($Y50+$Z50*2)),-1*PMT(VLOOKUP($P50,'9 - Finance Strategy Parameters'!$B$3:$C$6,2)/12,$Z50*12,$M50*(1+$Z$1)^($Z50*2)),IF(AND($G50=1,BF$1&gt;($Y50+$Z50*2),BF$1&lt;=($Y50+$Z50*3)),-1*PMT(VLOOKUP($P50,'9 - Finance Strategy Parameters'!$B$3:$C$6,2)/12,$Z50*12,$M50*(1+$Z$1)^($Z50*3)),"FAILURE"))))))))))</f>
        <v>6259.8640000000005</v>
      </c>
      <c r="BG50" s="159">
        <f>IF($F50=1,0,IF(AND($H50=1,BG$1&lt;=$Y50),$V50,IF(AND($H50=1,BG$1&gt;$Y50,BG$1&lt;=$Y50+$Z50),($T50*(1+$Z$1)^$Z50)/$Z50,IF(AND($H50=1,BG$1&gt;($Y50+$Z50),BG$1&lt;=($Y50+$Z50*2)),($T50*(1+$Z$1)^($Z50*2))/$Z50,IF(AND($H50=1,BG$1&gt;($Y50+$Z50*2),BG$1&lt;=($Y50+$Z50*3)),($T50*(1+$Z$1)^($Z50*3))/$Z50,IF(AND($H50=1,BG$1&gt;($Y50+$Z50*3),BG$1&lt;=($Y50+$Z50*4)),($T50*(1+$Z$1)^($Z50*4))/$Z50,IF(AND($G50=1,BG$1&lt;=$N50),0,IF(AND($G50=1,BG$1&gt;$N50,BG$1&lt;=($Y50+$Z50)),-1*PMT(VLOOKUP($P50,'9 - Finance Strategy Parameters'!$B$3:$C$6,2)/12,$Z50*12,$M50),IF(AND($G50=1,BG$1&gt;($Y50+$Z50),BG$1&lt;=($Y50+$Z50*2)),-1*PMT(VLOOKUP($P50,'9 - Finance Strategy Parameters'!$B$3:$C$6,2)/12,$Z50*12,$M50*(1+$Z$1)^($Z50*2)),IF(AND($G50=1,BG$1&gt;($Y50+$Z50*2),BG$1&lt;=($Y50+$Z50*3)),-1*PMT(VLOOKUP($P50,'9 - Finance Strategy Parameters'!$B$3:$C$6,2)/12,$Z50*12,$M50*(1+$Z$1)^($Z50*3)),"FAILURE"))))))))))</f>
        <v>6259.8640000000005</v>
      </c>
      <c r="BH50" s="159">
        <f>IF($F50=1,0,IF(AND($H50=1,BH$1&lt;=$Y50),$V50,IF(AND($H50=1,BH$1&gt;$Y50,BH$1&lt;=$Y50+$Z50),($T50*(1+$Z$1)^$Z50)/$Z50,IF(AND($H50=1,BH$1&gt;($Y50+$Z50),BH$1&lt;=($Y50+$Z50*2)),($T50*(1+$Z$1)^($Z50*2))/$Z50,IF(AND($H50=1,BH$1&gt;($Y50+$Z50*2),BH$1&lt;=($Y50+$Z50*3)),($T50*(1+$Z$1)^($Z50*3))/$Z50,IF(AND($H50=1,BH$1&gt;($Y50+$Z50*3),BH$1&lt;=($Y50+$Z50*4)),($T50*(1+$Z$1)^($Z50*4))/$Z50,IF(AND($G50=1,BH$1&lt;=$N50),0,IF(AND($G50=1,BH$1&gt;$N50,BH$1&lt;=($Y50+$Z50)),-1*PMT(VLOOKUP($P50,'9 - Finance Strategy Parameters'!$B$3:$C$6,2)/12,$Z50*12,$M50),IF(AND($G50=1,BH$1&gt;($Y50+$Z50),BH$1&lt;=($Y50+$Z50*2)),-1*PMT(VLOOKUP($P50,'9 - Finance Strategy Parameters'!$B$3:$C$6,2)/12,$Z50*12,$M50*(1+$Z$1)^($Z50*2)),IF(AND($G50=1,BH$1&gt;($Y50+$Z50*2),BH$1&lt;=($Y50+$Z50*3)),-1*PMT(VLOOKUP($P50,'9 - Finance Strategy Parameters'!$B$3:$C$6,2)/12,$Z50*12,$M50*(1+$Z$1)^($Z50*3)),"FAILURE"))))))))))</f>
        <v>6259.8640000000005</v>
      </c>
      <c r="BI50" s="159">
        <f>IF($F50=1,0,IF(AND($H50=1,BI$1&lt;=$Y50),$V50,IF(AND($H50=1,BI$1&gt;$Y50,BI$1&lt;=$Y50+$Z50),($T50*(1+$Z$1)^$Z50)/$Z50,IF(AND($H50=1,BI$1&gt;($Y50+$Z50),BI$1&lt;=($Y50+$Z50*2)),($T50*(1+$Z$1)^($Z50*2))/$Z50,IF(AND($H50=1,BI$1&gt;($Y50+$Z50*2),BI$1&lt;=($Y50+$Z50*3)),($T50*(1+$Z$1)^($Z50*3))/$Z50,IF(AND($H50=1,BI$1&gt;($Y50+$Z50*3),BI$1&lt;=($Y50+$Z50*4)),($T50*(1+$Z$1)^($Z50*4))/$Z50,IF(AND($G50=1,BI$1&lt;=$N50),0,IF(AND($G50=1,BI$1&gt;$N50,BI$1&lt;=($Y50+$Z50)),-1*PMT(VLOOKUP($P50,'9 - Finance Strategy Parameters'!$B$3:$C$6,2)/12,$Z50*12,$M50),IF(AND($G50=1,BI$1&gt;($Y50+$Z50),BI$1&lt;=($Y50+$Z50*2)),-1*PMT(VLOOKUP($P50,'9 - Finance Strategy Parameters'!$B$3:$C$6,2)/12,$Z50*12,$M50*(1+$Z$1)^($Z50*2)),IF(AND($G50=1,BI$1&gt;($Y50+$Z50*2),BI$1&lt;=($Y50+$Z50*3)),-1*PMT(VLOOKUP($P50,'9 - Finance Strategy Parameters'!$B$3:$C$6,2)/12,$Z50*12,$M50*(1+$Z$1)^($Z50*3)),"FAILURE"))))))))))</f>
        <v>6259.8640000000005</v>
      </c>
      <c r="BJ50" s="159">
        <f>IF($F50=1,0,IF(AND($H50=1,BJ$1&lt;=$Y50),$V50,IF(AND($H50=1,BJ$1&gt;$Y50,BJ$1&lt;=$Y50+$Z50),($T50*(1+$Z$1)^$Z50)/$Z50,IF(AND($H50=1,BJ$1&gt;($Y50+$Z50),BJ$1&lt;=($Y50+$Z50*2)),($T50*(1+$Z$1)^($Z50*2))/$Z50,IF(AND($H50=1,BJ$1&gt;($Y50+$Z50*2),BJ$1&lt;=($Y50+$Z50*3)),($T50*(1+$Z$1)^($Z50*3))/$Z50,IF(AND($H50=1,BJ$1&gt;($Y50+$Z50*3),BJ$1&lt;=($Y50+$Z50*4)),($T50*(1+$Z$1)^($Z50*4))/$Z50,IF(AND($G50=1,BJ$1&lt;=$N50),0,IF(AND($G50=1,BJ$1&gt;$N50,BJ$1&lt;=($Y50+$Z50)),-1*PMT(VLOOKUP($P50,'9 - Finance Strategy Parameters'!$B$3:$C$6,2)/12,$Z50*12,$M50),IF(AND($G50=1,BJ$1&gt;($Y50+$Z50),BJ$1&lt;=($Y50+$Z50*2)),-1*PMT(VLOOKUP($P50,'9 - Finance Strategy Parameters'!$B$3:$C$6,2)/12,$Z50*12,$M50*(1+$Z$1)^($Z50*2)),IF(AND($G50=1,BJ$1&gt;($Y50+$Z50*2),BJ$1&lt;=($Y50+$Z50*3)),-1*PMT(VLOOKUP($P50,'9 - Finance Strategy Parameters'!$B$3:$C$6,2)/12,$Z50*12,$M50*(1+$Z$1)^($Z50*3)),"FAILURE"))))))))))</f>
        <v>6259.8640000000005</v>
      </c>
      <c r="BK50" s="159">
        <f>IF($F50=1,0,IF(AND($H50=1,BK$1&lt;=$Y50),$V50,IF(AND($H50=1,BK$1&gt;$Y50,BK$1&lt;=$Y50+$Z50),($T50*(1+$Z$1)^$Z50)/$Z50,IF(AND($H50=1,BK$1&gt;($Y50+$Z50),BK$1&lt;=($Y50+$Z50*2)),($T50*(1+$Z$1)^($Z50*2))/$Z50,IF(AND($H50=1,BK$1&gt;($Y50+$Z50*2),BK$1&lt;=($Y50+$Z50*3)),($T50*(1+$Z$1)^($Z50*3))/$Z50,IF(AND($H50=1,BK$1&gt;($Y50+$Z50*3),BK$1&lt;=($Y50+$Z50*4)),($T50*(1+$Z$1)^($Z50*4))/$Z50,IF(AND($G50=1,BK$1&lt;=$N50),0,IF(AND($G50=1,BK$1&gt;$N50,BK$1&lt;=($Y50+$Z50)),-1*PMT(VLOOKUP($P50,'9 - Finance Strategy Parameters'!$B$3:$C$6,2)/12,$Z50*12,$M50),IF(AND($G50=1,BK$1&gt;($Y50+$Z50),BK$1&lt;=($Y50+$Z50*2)),-1*PMT(VLOOKUP($P50,'9 - Finance Strategy Parameters'!$B$3:$C$6,2)/12,$Z50*12,$M50*(1+$Z$1)^($Z50*2)),IF(AND($G50=1,BK$1&gt;($Y50+$Z50*2),BK$1&lt;=($Y50+$Z50*3)),-1*PMT(VLOOKUP($P50,'9 - Finance Strategy Parameters'!$B$3:$C$6,2)/12,$Z50*12,$M50*(1+$Z$1)^($Z50*3)),"FAILURE"))))))))))</f>
        <v>6259.8640000000005</v>
      </c>
      <c r="BL50" s="159">
        <f>IF($F50=1,0,IF(AND($H50=1,BL$1&lt;=$Y50),$V50,IF(AND($H50=1,BL$1&gt;$Y50,BL$1&lt;=$Y50+$Z50),($T50*(1+$Z$1)^$Z50)/$Z50,IF(AND($H50=1,BL$1&gt;($Y50+$Z50),BL$1&lt;=($Y50+$Z50*2)),($T50*(1+$Z$1)^($Z50*2))/$Z50,IF(AND($H50=1,BL$1&gt;($Y50+$Z50*2),BL$1&lt;=($Y50+$Z50*3)),($T50*(1+$Z$1)^($Z50*3))/$Z50,IF(AND($H50=1,BL$1&gt;($Y50+$Z50*3),BL$1&lt;=($Y50+$Z50*4)),($T50*(1+$Z$1)^($Z50*4))/$Z50,IF(AND($G50=1,BL$1&lt;=$N50),0,IF(AND($G50=1,BL$1&gt;$N50,BL$1&lt;=($Y50+$Z50)),-1*PMT(VLOOKUP($P50,'9 - Finance Strategy Parameters'!$B$3:$C$6,2)/12,$Z50*12,$M50),IF(AND($G50=1,BL$1&gt;($Y50+$Z50),BL$1&lt;=($Y50+$Z50*2)),-1*PMT(VLOOKUP($P50,'9 - Finance Strategy Parameters'!$B$3:$C$6,2)/12,$Z50*12,$M50*(1+$Z$1)^($Z50*2)),IF(AND($G50=1,BL$1&gt;($Y50+$Z50*2),BL$1&lt;=($Y50+$Z50*3)),-1*PMT(VLOOKUP($P50,'9 - Finance Strategy Parameters'!$B$3:$C$6,2)/12,$Z50*12,$M50*(1+$Z$1)^($Z50*3)),"FAILURE"))))))))))</f>
        <v>6259.8640000000005</v>
      </c>
      <c r="BM50" s="159">
        <f>IF($F50=1,0,IF(AND($H50=1,BM$1&lt;=$Y50),$V50,IF(AND($H50=1,BM$1&gt;$Y50,BM$1&lt;=$Y50+$Z50),($T50*(1+$Z$1)^$Z50)/$Z50,IF(AND($H50=1,BM$1&gt;($Y50+$Z50),BM$1&lt;=($Y50+$Z50*2)),($T50*(1+$Z$1)^($Z50*2))/$Z50,IF(AND($H50=1,BM$1&gt;($Y50+$Z50*2),BM$1&lt;=($Y50+$Z50*3)),($T50*(1+$Z$1)^($Z50*3))/$Z50,IF(AND($H50=1,BM$1&gt;($Y50+$Z50*3),BM$1&lt;=($Y50+$Z50*4)),($T50*(1+$Z$1)^($Z50*4))/$Z50,IF(AND($G50=1,BM$1&lt;=$N50),0,IF(AND($G50=1,BM$1&gt;$N50,BM$1&lt;=($Y50+$Z50)),-1*PMT(VLOOKUP($P50,'9 - Finance Strategy Parameters'!$B$3:$C$6,2)/12,$Z50*12,$M50),IF(AND($G50=1,BM$1&gt;($Y50+$Z50),BM$1&lt;=($Y50+$Z50*2)),-1*PMT(VLOOKUP($P50,'9 - Finance Strategy Parameters'!$B$3:$C$6,2)/12,$Z50*12,$M50*(1+$Z$1)^($Z50*2)),IF(AND($G50=1,BM$1&gt;($Y50+$Z50*2),BM$1&lt;=($Y50+$Z50*3)),-1*PMT(VLOOKUP($P50,'9 - Finance Strategy Parameters'!$B$3:$C$6,2)/12,$Z50*12,$M50*(1+$Z$1)^($Z50*3)),"FAILURE"))))))))))</f>
        <v>6259.8640000000005</v>
      </c>
      <c r="BN50" s="159">
        <f>IF($F50=1,0,IF(AND($H50=1,BN$1&lt;=$Y50),$V50,IF(AND($H50=1,BN$1&gt;$Y50,BN$1&lt;=$Y50+$Z50),($T50*(1+$Z$1)^$Z50)/$Z50,IF(AND($H50=1,BN$1&gt;($Y50+$Z50),BN$1&lt;=($Y50+$Z50*2)),($T50*(1+$Z$1)^($Z50*2))/$Z50,IF(AND($H50=1,BN$1&gt;($Y50+$Z50*2),BN$1&lt;=($Y50+$Z50*3)),($T50*(1+$Z$1)^($Z50*3))/$Z50,IF(AND($H50=1,BN$1&gt;($Y50+$Z50*3),BN$1&lt;=($Y50+$Z50*4)),($T50*(1+$Z$1)^($Z50*4))/$Z50,IF(AND($G50=1,BN$1&lt;=$N50),0,IF(AND($G50=1,BN$1&gt;$N50,BN$1&lt;=($Y50+$Z50)),-1*PMT(VLOOKUP($P50,'9 - Finance Strategy Parameters'!$B$3:$C$6,2)/12,$Z50*12,$M50),IF(AND($G50=1,BN$1&gt;($Y50+$Z50),BN$1&lt;=($Y50+$Z50*2)),-1*PMT(VLOOKUP($P50,'9 - Finance Strategy Parameters'!$B$3:$C$6,2)/12,$Z50*12,$M50*(1+$Z$1)^($Z50*2)),IF(AND($G50=1,BN$1&gt;($Y50+$Z50*2),BN$1&lt;=($Y50+$Z50*3)),-1*PMT(VLOOKUP($P50,'9 - Finance Strategy Parameters'!$B$3:$C$6,2)/12,$Z50*12,$M50*(1+$Z$1)^($Z50*3)),"FAILURE"))))))))))</f>
        <v>6259.8640000000005</v>
      </c>
      <c r="BO50" s="159">
        <f>IF($F50=1,0,IF(AND($H50=1,BO$1&lt;=$Y50),$V50,IF(AND($H50=1,BO$1&gt;$Y50,BO$1&lt;=$Y50+$Z50),($T50*(1+$Z$1)^$Z50)/$Z50,IF(AND($H50=1,BO$1&gt;($Y50+$Z50),BO$1&lt;=($Y50+$Z50*2)),($T50*(1+$Z$1)^($Z50*2))/$Z50,IF(AND($H50=1,BO$1&gt;($Y50+$Z50*2),BO$1&lt;=($Y50+$Z50*3)),($T50*(1+$Z$1)^($Z50*3))/$Z50,IF(AND($H50=1,BO$1&gt;($Y50+$Z50*3),BO$1&lt;=($Y50+$Z50*4)),($T50*(1+$Z$1)^($Z50*4))/$Z50,IF(AND($G50=1,BO$1&lt;=$N50),0,IF(AND($G50=1,BO$1&gt;$N50,BO$1&lt;=($Y50+$Z50)),-1*PMT(VLOOKUP($P50,'9 - Finance Strategy Parameters'!$B$3:$C$6,2)/12,$Z50*12,$M50),IF(AND($G50=1,BO$1&gt;($Y50+$Z50),BO$1&lt;=($Y50+$Z50*2)),-1*PMT(VLOOKUP($P50,'9 - Finance Strategy Parameters'!$B$3:$C$6,2)/12,$Z50*12,$M50*(1+$Z$1)^($Z50*2)),IF(AND($G50=1,BO$1&gt;($Y50+$Z50*2),BO$1&lt;=($Y50+$Z50*3)),-1*PMT(VLOOKUP($P50,'9 - Finance Strategy Parameters'!$B$3:$C$6,2)/12,$Z50*12,$M50*(1+$Z$1)^($Z50*3)),"FAILURE"))))))))))</f>
        <v>6259.8640000000005</v>
      </c>
      <c r="BP50" s="159">
        <f>IF($F50=1,0,IF(AND($H50=1,BP$1&lt;=$Y50),$V50,IF(AND($H50=1,BP$1&gt;$Y50,BP$1&lt;=$Y50+$Z50),($T50*(1+$Z$1)^$Z50)/$Z50,IF(AND($H50=1,BP$1&gt;($Y50+$Z50),BP$1&lt;=($Y50+$Z50*2)),($T50*(1+$Z$1)^($Z50*2))/$Z50,IF(AND($H50=1,BP$1&gt;($Y50+$Z50*2),BP$1&lt;=($Y50+$Z50*3)),($T50*(1+$Z$1)^($Z50*3))/$Z50,IF(AND($H50=1,BP$1&gt;($Y50+$Z50*3),BP$1&lt;=($Y50+$Z50*4)),($T50*(1+$Z$1)^($Z50*4))/$Z50,IF(AND($G50=1,BP$1&lt;=$N50),0,IF(AND($G50=1,BP$1&gt;$N50,BP$1&lt;=($Y50+$Z50)),-1*PMT(VLOOKUP($P50,'9 - Finance Strategy Parameters'!$B$3:$C$6,2)/12,$Z50*12,$M50),IF(AND($G50=1,BP$1&gt;($Y50+$Z50),BP$1&lt;=($Y50+$Z50*2)),-1*PMT(VLOOKUP($P50,'9 - Finance Strategy Parameters'!$B$3:$C$6,2)/12,$Z50*12,$M50*(1+$Z$1)^($Z50*2)),IF(AND($G50=1,BP$1&gt;($Y50+$Z50*2),BP$1&lt;=($Y50+$Z50*3)),-1*PMT(VLOOKUP($P50,'9 - Finance Strategy Parameters'!$B$3:$C$6,2)/12,$Z50*12,$M50*(1+$Z$1)^($Z50*3)),"FAILURE"))))))))))</f>
        <v>6259.8640000000005</v>
      </c>
      <c r="BQ50" s="159">
        <f>IF($F50=1,0,IF(AND($H50=1,BQ$1&lt;=$Y50),$V50,IF(AND($H50=1,BQ$1&gt;$Y50,BQ$1&lt;=$Y50+$Z50),($T50*(1+$Z$1)^$Z50)/$Z50,IF(AND($H50=1,BQ$1&gt;($Y50+$Z50),BQ$1&lt;=($Y50+$Z50*2)),($T50*(1+$Z$1)^($Z50*2))/$Z50,IF(AND($H50=1,BQ$1&gt;($Y50+$Z50*2),BQ$1&lt;=($Y50+$Z50*3)),($T50*(1+$Z$1)^($Z50*3))/$Z50,IF(AND($H50=1,BQ$1&gt;($Y50+$Z50*3),BQ$1&lt;=($Y50+$Z50*4)),($T50*(1+$Z$1)^($Z50*4))/$Z50,IF(AND($G50=1,BQ$1&lt;=$N50),0,IF(AND($G50=1,BQ$1&gt;$N50,BQ$1&lt;=($Y50+$Z50)),-1*PMT(VLOOKUP($P50,'9 - Finance Strategy Parameters'!$B$3:$C$6,2)/12,$Z50*12,$M50),IF(AND($G50=1,BQ$1&gt;($Y50+$Z50),BQ$1&lt;=($Y50+$Z50*2)),-1*PMT(VLOOKUP($P50,'9 - Finance Strategy Parameters'!$B$3:$C$6,2)/12,$Z50*12,$M50*(1+$Z$1)^($Z50*2)),IF(AND($G50=1,BQ$1&gt;($Y50+$Z50*2),BQ$1&lt;=($Y50+$Z50*3)),-1*PMT(VLOOKUP($P50,'9 - Finance Strategy Parameters'!$B$3:$C$6,2)/12,$Z50*12,$M50*(1+$Z$1)^($Z50*3)),"FAILURE"))))))))))</f>
        <v>6259.8640000000005</v>
      </c>
      <c r="BR50" s="159">
        <f>IF($F50=1,0,IF(AND($H50=1,BR$1&lt;=$Y50),$V50,IF(AND($H50=1,BR$1&gt;$Y50,BR$1&lt;=$Y50+$Z50),($T50*(1+$Z$1)^$Z50)/$Z50,IF(AND($H50=1,BR$1&gt;($Y50+$Z50),BR$1&lt;=($Y50+$Z50*2)),($T50*(1+$Z$1)^($Z50*2))/$Z50,IF(AND($H50=1,BR$1&gt;($Y50+$Z50*2),BR$1&lt;=($Y50+$Z50*3)),($T50*(1+$Z$1)^($Z50*3))/$Z50,IF(AND($H50=1,BR$1&gt;($Y50+$Z50*3),BR$1&lt;=($Y50+$Z50*4)),($T50*(1+$Z$1)^($Z50*4))/$Z50,IF(AND($G50=1,BR$1&lt;=$N50),0,IF(AND($G50=1,BR$1&gt;$N50,BR$1&lt;=($Y50+$Z50)),-1*PMT(VLOOKUP($P50,'9 - Finance Strategy Parameters'!$B$3:$C$6,2)/12,$Z50*12,$M50),IF(AND($G50=1,BR$1&gt;($Y50+$Z50),BR$1&lt;=($Y50+$Z50*2)),-1*PMT(VLOOKUP($P50,'9 - Finance Strategy Parameters'!$B$3:$C$6,2)/12,$Z50*12,$M50*(1+$Z$1)^($Z50*2)),IF(AND($G50=1,BR$1&gt;($Y50+$Z50*2),BR$1&lt;=($Y50+$Z50*3)),-1*PMT(VLOOKUP($P50,'9 - Finance Strategy Parameters'!$B$3:$C$6,2)/12,$Z50*12,$M50*(1+$Z$1)^($Z50*3)),"FAILURE"))))))))))</f>
        <v>6259.8640000000005</v>
      </c>
      <c r="BS50" s="159">
        <f>IF($F50=1,0,IF(AND($H50=1,BS$1&lt;=$Y50),$V50,IF(AND($H50=1,BS$1&gt;$Y50,BS$1&lt;=$Y50+$Z50),($T50*(1+$Z$1)^$Z50)/$Z50,IF(AND($H50=1,BS$1&gt;($Y50+$Z50),BS$1&lt;=($Y50+$Z50*2)),($T50*(1+$Z$1)^($Z50*2))/$Z50,IF(AND($H50=1,BS$1&gt;($Y50+$Z50*2),BS$1&lt;=($Y50+$Z50*3)),($T50*(1+$Z$1)^($Z50*3))/$Z50,IF(AND($H50=1,BS$1&gt;($Y50+$Z50*3),BS$1&lt;=($Y50+$Z50*4)),($T50*(1+$Z$1)^($Z50*4))/$Z50,IF(AND($G50=1,BS$1&lt;=$N50),0,IF(AND($G50=1,BS$1&gt;$N50,BS$1&lt;=($Y50+$Z50)),-1*PMT(VLOOKUP($P50,'9 - Finance Strategy Parameters'!$B$3:$C$6,2)/12,$Z50*12,$M50),IF(AND($G50=1,BS$1&gt;($Y50+$Z50),BS$1&lt;=($Y50+$Z50*2)),-1*PMT(VLOOKUP($P50,'9 - Finance Strategy Parameters'!$B$3:$C$6,2)/12,$Z50*12,$M50*(1+$Z$1)^($Z50*2)),IF(AND($G50=1,BS$1&gt;($Y50+$Z50*2),BS$1&lt;=($Y50+$Z50*3)),-1*PMT(VLOOKUP($P50,'9 - Finance Strategy Parameters'!$B$3:$C$6,2)/12,$Z50*12,$M50*(1+$Z$1)^($Z50*3)),"FAILURE"))))))))))</f>
        <v>6259.8640000000005</v>
      </c>
      <c r="BT50" s="159">
        <f>IF($F50=1,0,IF(AND($H50=1,BT$1&lt;=$Y50),$V50,IF(AND($H50=1,BT$1&gt;$Y50,BT$1&lt;=$Y50+$Z50),($T50*(1+$Z$1)^$Z50)/$Z50,IF(AND($H50=1,BT$1&gt;($Y50+$Z50),BT$1&lt;=($Y50+$Z50*2)),($T50*(1+$Z$1)^($Z50*2))/$Z50,IF(AND($H50=1,BT$1&gt;($Y50+$Z50*2),BT$1&lt;=($Y50+$Z50*3)),($T50*(1+$Z$1)^($Z50*3))/$Z50,IF(AND($H50=1,BT$1&gt;($Y50+$Z50*3),BT$1&lt;=($Y50+$Z50*4)),($T50*(1+$Z$1)^($Z50*4))/$Z50,IF(AND($G50=1,BT$1&lt;=$N50),0,IF(AND($G50=1,BT$1&gt;$N50,BT$1&lt;=($Y50+$Z50)),-1*PMT(VLOOKUP($P50,'9 - Finance Strategy Parameters'!$B$3:$C$6,2)/12,$Z50*12,$M50),IF(AND($G50=1,BT$1&gt;($Y50+$Z50),BT$1&lt;=($Y50+$Z50*2)),-1*PMT(VLOOKUP($P50,'9 - Finance Strategy Parameters'!$B$3:$C$6,2)/12,$Z50*12,$M50*(1+$Z$1)^($Z50*2)),IF(AND($G50=1,BT$1&gt;($Y50+$Z50*2),BT$1&lt;=($Y50+$Z50*3)),-1*PMT(VLOOKUP($P50,'9 - Finance Strategy Parameters'!$B$3:$C$6,2)/12,$Z50*12,$M50*(1+$Z$1)^($Z50*3)),"FAILURE"))))))))))</f>
        <v>6259.8640000000005</v>
      </c>
    </row>
    <row r="51" spans="1:72" ht="30" x14ac:dyDescent="0.25">
      <c r="A51" s="10" t="s">
        <v>34</v>
      </c>
      <c r="B51" s="138">
        <f>INDEX('8-Choosing Asset Strategies'!$B$4:$B$101,MATCH('9 - Financing Strategy'!C51,'8-Choosing Asset Strategies'!$C$4:$C$101,0))</f>
        <v>1</v>
      </c>
      <c r="C51" s="28" t="s">
        <v>157</v>
      </c>
      <c r="D51" s="13" t="str">
        <f>IF(INDEX('8-Choosing Asset Strategies'!$CW$4:$CW$101,MATCH($C51,'8-Choosing Asset Strategies'!$C$4:$C$101,0))=0,"",INDEX('8-Choosing Asset Strategies'!$CW$4:$CW$101,MATCH(C51,'8-Choosing Asset Strategies'!$C$4:$C$101,0)))</f>
        <v>Good condition</v>
      </c>
      <c r="E51" s="27"/>
      <c r="F51" s="138"/>
      <c r="G51" s="138"/>
      <c r="H51" s="138">
        <v>1</v>
      </c>
      <c r="J51" s="143" t="str">
        <f>IF(F51=1,ROUND(INDEX('8-Choosing Asset Strategies'!$DL$4:$DL$101,MATCH($C51,'8-Choosing Asset Strategies'!$C$4:$C$101,0)),2),"")</f>
        <v/>
      </c>
      <c r="K51" s="12" t="str">
        <f>IF(F51=1,ROUND(INDEX('8-Choosing Asset Strategies'!$DC$4:$DC$101,MATCH($C51,'8-Choosing Asset Strategies'!$C$4:$C$101,0)),2),"")</f>
        <v/>
      </c>
      <c r="L51" s="12"/>
      <c r="M51" s="143" t="str">
        <f>IF(G51=1,ROUND(INDEX('8-Choosing Asset Strategies'!$DL$4:$DL$101,MATCH($C51,'8-Choosing Asset Strategies'!$C$4:$C$101,0)),2),"")</f>
        <v/>
      </c>
      <c r="N51" s="12" t="str">
        <f>IF(G51=1,ROUND(INDEX('8-Choosing Asset Strategies'!$DC$4:$DC$101,MATCH($C51,'8-Choosing Asset Strategies'!$C$4:$C$101,0)),2),"")</f>
        <v/>
      </c>
      <c r="O51" s="12" t="str">
        <f>IF(G51="","",INDEX('9 - Finance Strategy Parameters'!$H$3:$H$9,MATCH(B51,'9 - Finance Strategy Parameters'!$F$3:$F$9,0)))</f>
        <v/>
      </c>
      <c r="P51" s="12"/>
      <c r="Q51" s="144" t="str">
        <f>IFERROR((M51*INDEX('9 - Finance Strategy Parameters'!$C$3:$C$6,MATCH(P51,'9 - Finance Strategy Parameters'!$B$3:$B$6,0))/12*(1+INDEX('9 - Finance Strategy Parameters'!$C$3:$C$6,MATCH(P51,'9 - Finance Strategy Parameters'!$B$3:$B$6,0))/12)^(O51*12))/((1+INDEX('9 - Finance Strategy Parameters'!$C$3:$C$6,MATCH(P51,'9 - Finance Strategy Parameters'!$B$3:$B$6,0))/12)^(O51*12)-1),"")</f>
        <v/>
      </c>
      <c r="R51" s="144" t="str">
        <f t="shared" si="3"/>
        <v/>
      </c>
      <c r="S51" s="12"/>
      <c r="T51" s="143">
        <f>IF(H51=1,ROUND(INDEX('8-Choosing Asset Strategies'!$DL$4:$DL$101,MATCH($C51,'8-Choosing Asset Strategies'!$C$4:$C$101,0)),2),"")</f>
        <v>286709.3</v>
      </c>
      <c r="U51" s="145">
        <f>IF(H51=1,ROUND(INDEX('8-Choosing Asset Strategies'!$DC$4:$DC$101,MATCH($C51,'8-Choosing Asset Strategies'!$C$4:$C$101,0)),2),"")</f>
        <v>25</v>
      </c>
      <c r="V51" s="101">
        <f t="shared" si="1"/>
        <v>11468.371999999999</v>
      </c>
      <c r="W51" s="155">
        <f t="shared" si="2"/>
        <v>955.69766666666658</v>
      </c>
      <c r="Y51">
        <f>INDEX('8-Choosing Asset Strategies'!$DC$4:$DC$101,MATCH(C51,'8-Choosing Asset Strategies'!$C$4:$C$101,0))</f>
        <v>25</v>
      </c>
      <c r="Z51">
        <f>INDEX('8-Choosing Asset Strategies'!$DA$4:$DA$101,MATCH(C51,'8-Choosing Asset Strategies'!$C$4:$C$101,0))</f>
        <v>45</v>
      </c>
      <c r="AB51" s="159">
        <f>IF($F51=1,0,IF(AND($H51=1,AB$1&lt;=$Y51),$V51,IF(AND($H51=1,AB$1&gt;$Y51,AB$1&lt;=$Y51+$Z51),($T51*(1+$Z$1)^$Z51)/$Z51,IF(AND($H51=1,AB$1&gt;($Y51+$Z51),AB$1&lt;=($Y51+$Z51*2)),($T51*(1+$Z$1)^($Z51*2))/$Z51,IF(AND($H51=1,AB$1&gt;($Y51+$Z51*2),AB$1&lt;=($Y51+$Z51*3)),($T51*(1+$Z$1)^($Z51*3))/$Z51,IF(AND($H51=1,AB$1&gt;($Y51+$Z51*3),AB$1&lt;=($Y51+$Z51*4)),($T51*(1+$Z$1)^($Z51*4))/$Z51,IF(AND($G51=1,AB$1&lt;=$N51),0,IF(AND($G51=1,AB$1&gt;$N51,AB$1&lt;=($Y51+$Z51)),-1*PMT(VLOOKUP($P51,'9 - Finance Strategy Parameters'!$B$3:$C$6,2)/12,$Z51*12,$M51),IF(AND($G51=1,AB$1&gt;($Y51+$Z51),AB$1&lt;=($Y51+$Z51*2)),-1*PMT(VLOOKUP($P51,'9 - Finance Strategy Parameters'!$B$3:$C$6,2)/12,$Z51*12,$M51*(1+$Z$1)^($Z51*2)),IF(AND($G51=1,AB$1&gt;($Y51+$Z51*2),AB$1&lt;=($Y51+$Z51*3)),-1*PMT(VLOOKUP($P51,'9 - Finance Strategy Parameters'!$B$3:$C$6,2)/12,$Z51*12,$M51*(1+$Z$1)^($Z51*3)),"FAILURE"))))))))))</f>
        <v>11468.371999999999</v>
      </c>
      <c r="AC51" s="159">
        <f>IF($F51=1,0,IF(AND($H51=1,AC$1&lt;=$Y51),$V51,IF(AND($H51=1,AC$1&gt;$Y51,AC$1&lt;=$Y51+$Z51),($T51*(1+$Z$1)^$Z51)/$Z51,IF(AND($H51=1,AC$1&gt;($Y51+$Z51),AC$1&lt;=($Y51+$Z51*2)),($T51*(1+$Z$1)^($Z51*2))/$Z51,IF(AND($H51=1,AC$1&gt;($Y51+$Z51*2),AC$1&lt;=($Y51+$Z51*3)),($T51*(1+$Z$1)^($Z51*3))/$Z51,IF(AND($H51=1,AC$1&gt;($Y51+$Z51*3),AC$1&lt;=($Y51+$Z51*4)),($T51*(1+$Z$1)^($Z51*4))/$Z51,IF(AND($G51=1,AC$1&lt;=$N51),0,IF(AND($G51=1,AC$1&gt;$N51,AC$1&lt;=($Y51+$Z51)),-1*PMT(VLOOKUP($P51,'9 - Finance Strategy Parameters'!$B$3:$C$6,2)/12,$Z51*12,$M51),IF(AND($G51=1,AC$1&gt;($Y51+$Z51),AC$1&lt;=($Y51+$Z51*2)),-1*PMT(VLOOKUP($P51,'9 - Finance Strategy Parameters'!$B$3:$C$6,2)/12,$Z51*12,$M51*(1+$Z$1)^($Z51*2)),IF(AND($G51=1,AC$1&gt;($Y51+$Z51*2),AC$1&lt;=($Y51+$Z51*3)),-1*PMT(VLOOKUP($P51,'9 - Finance Strategy Parameters'!$B$3:$C$6,2)/12,$Z51*12,$M51*(1+$Z$1)^($Z51*3)),"FAILURE"))))))))))</f>
        <v>11468.371999999999</v>
      </c>
      <c r="AD51" s="159">
        <f>IF($F51=1,0,IF(AND($H51=1,AD$1&lt;=$Y51),$V51,IF(AND($H51=1,AD$1&gt;$Y51,AD$1&lt;=$Y51+$Z51),($T51*(1+$Z$1)^$Z51)/$Z51,IF(AND($H51=1,AD$1&gt;($Y51+$Z51),AD$1&lt;=($Y51+$Z51*2)),($T51*(1+$Z$1)^($Z51*2))/$Z51,IF(AND($H51=1,AD$1&gt;($Y51+$Z51*2),AD$1&lt;=($Y51+$Z51*3)),($T51*(1+$Z$1)^($Z51*3))/$Z51,IF(AND($H51=1,AD$1&gt;($Y51+$Z51*3),AD$1&lt;=($Y51+$Z51*4)),($T51*(1+$Z$1)^($Z51*4))/$Z51,IF(AND($G51=1,AD$1&lt;=$N51),0,IF(AND($G51=1,AD$1&gt;$N51,AD$1&lt;=($Y51+$Z51)),-1*PMT(VLOOKUP($P51,'9 - Finance Strategy Parameters'!$B$3:$C$6,2)/12,$Z51*12,$M51),IF(AND($G51=1,AD$1&gt;($Y51+$Z51),AD$1&lt;=($Y51+$Z51*2)),-1*PMT(VLOOKUP($P51,'9 - Finance Strategy Parameters'!$B$3:$C$6,2)/12,$Z51*12,$M51*(1+$Z$1)^($Z51*2)),IF(AND($G51=1,AD$1&gt;($Y51+$Z51*2),AD$1&lt;=($Y51+$Z51*3)),-1*PMT(VLOOKUP($P51,'9 - Finance Strategy Parameters'!$B$3:$C$6,2)/12,$Z51*12,$M51*(1+$Z$1)^($Z51*3)),"FAILURE"))))))))))</f>
        <v>11468.371999999999</v>
      </c>
      <c r="AE51" s="159">
        <f>IF($F51=1,0,IF(AND($H51=1,AE$1&lt;=$Y51),$V51,IF(AND($H51=1,AE$1&gt;$Y51,AE$1&lt;=$Y51+$Z51),($T51*(1+$Z$1)^$Z51)/$Z51,IF(AND($H51=1,AE$1&gt;($Y51+$Z51),AE$1&lt;=($Y51+$Z51*2)),($T51*(1+$Z$1)^($Z51*2))/$Z51,IF(AND($H51=1,AE$1&gt;($Y51+$Z51*2),AE$1&lt;=($Y51+$Z51*3)),($T51*(1+$Z$1)^($Z51*3))/$Z51,IF(AND($H51=1,AE$1&gt;($Y51+$Z51*3),AE$1&lt;=($Y51+$Z51*4)),($T51*(1+$Z$1)^($Z51*4))/$Z51,IF(AND($G51=1,AE$1&lt;=$N51),0,IF(AND($G51=1,AE$1&gt;$N51,AE$1&lt;=($Y51+$Z51)),-1*PMT(VLOOKUP($P51,'9 - Finance Strategy Parameters'!$B$3:$C$6,2)/12,$Z51*12,$M51),IF(AND($G51=1,AE$1&gt;($Y51+$Z51),AE$1&lt;=($Y51+$Z51*2)),-1*PMT(VLOOKUP($P51,'9 - Finance Strategy Parameters'!$B$3:$C$6,2)/12,$Z51*12,$M51*(1+$Z$1)^($Z51*2)),IF(AND($G51=1,AE$1&gt;($Y51+$Z51*2),AE$1&lt;=($Y51+$Z51*3)),-1*PMT(VLOOKUP($P51,'9 - Finance Strategy Parameters'!$B$3:$C$6,2)/12,$Z51*12,$M51*(1+$Z$1)^($Z51*3)),"FAILURE"))))))))))</f>
        <v>11468.371999999999</v>
      </c>
      <c r="AF51" s="159">
        <f>IF($F51=1,0,IF(AND($H51=1,AF$1&lt;=$Y51),$V51,IF(AND($H51=1,AF$1&gt;$Y51,AF$1&lt;=$Y51+$Z51),($T51*(1+$Z$1)^$Z51)/$Z51,IF(AND($H51=1,AF$1&gt;($Y51+$Z51),AF$1&lt;=($Y51+$Z51*2)),($T51*(1+$Z$1)^($Z51*2))/$Z51,IF(AND($H51=1,AF$1&gt;($Y51+$Z51*2),AF$1&lt;=($Y51+$Z51*3)),($T51*(1+$Z$1)^($Z51*3))/$Z51,IF(AND($H51=1,AF$1&gt;($Y51+$Z51*3),AF$1&lt;=($Y51+$Z51*4)),($T51*(1+$Z$1)^($Z51*4))/$Z51,IF(AND($G51=1,AF$1&lt;=$N51),0,IF(AND($G51=1,AF$1&gt;$N51,AF$1&lt;=($Y51+$Z51)),-1*PMT(VLOOKUP($P51,'9 - Finance Strategy Parameters'!$B$3:$C$6,2)/12,$Z51*12,$M51),IF(AND($G51=1,AF$1&gt;($Y51+$Z51),AF$1&lt;=($Y51+$Z51*2)),-1*PMT(VLOOKUP($P51,'9 - Finance Strategy Parameters'!$B$3:$C$6,2)/12,$Z51*12,$M51*(1+$Z$1)^($Z51*2)),IF(AND($G51=1,AF$1&gt;($Y51+$Z51*2),AF$1&lt;=($Y51+$Z51*3)),-1*PMT(VLOOKUP($P51,'9 - Finance Strategy Parameters'!$B$3:$C$6,2)/12,$Z51*12,$M51*(1+$Z$1)^($Z51*3)),"FAILURE"))))))))))</f>
        <v>11468.371999999999</v>
      </c>
      <c r="AG51" s="159">
        <f>IF($F51=1,0,IF(AND($H51=1,AG$1&lt;=$Y51),$V51,IF(AND($H51=1,AG$1&gt;$Y51,AG$1&lt;=$Y51+$Z51),($T51*(1+$Z$1)^$Z51)/$Z51,IF(AND($H51=1,AG$1&gt;($Y51+$Z51),AG$1&lt;=($Y51+$Z51*2)),($T51*(1+$Z$1)^($Z51*2))/$Z51,IF(AND($H51=1,AG$1&gt;($Y51+$Z51*2),AG$1&lt;=($Y51+$Z51*3)),($T51*(1+$Z$1)^($Z51*3))/$Z51,IF(AND($H51=1,AG$1&gt;($Y51+$Z51*3),AG$1&lt;=($Y51+$Z51*4)),($T51*(1+$Z$1)^($Z51*4))/$Z51,IF(AND($G51=1,AG$1&lt;=$N51),0,IF(AND($G51=1,AG$1&gt;$N51,AG$1&lt;=($Y51+$Z51)),-1*PMT(VLOOKUP($P51,'9 - Finance Strategy Parameters'!$B$3:$C$6,2)/12,$Z51*12,$M51),IF(AND($G51=1,AG$1&gt;($Y51+$Z51),AG$1&lt;=($Y51+$Z51*2)),-1*PMT(VLOOKUP($P51,'9 - Finance Strategy Parameters'!$B$3:$C$6,2)/12,$Z51*12,$M51*(1+$Z$1)^($Z51*2)),IF(AND($G51=1,AG$1&gt;($Y51+$Z51*2),AG$1&lt;=($Y51+$Z51*3)),-1*PMT(VLOOKUP($P51,'9 - Finance Strategy Parameters'!$B$3:$C$6,2)/12,$Z51*12,$M51*(1+$Z$1)^($Z51*3)),"FAILURE"))))))))))</f>
        <v>11468.371999999999</v>
      </c>
      <c r="AH51" s="159">
        <f>IF($F51=1,0,IF(AND($H51=1,AH$1&lt;=$Y51),$V51,IF(AND($H51=1,AH$1&gt;$Y51,AH$1&lt;=$Y51+$Z51),($T51*(1+$Z$1)^$Z51)/$Z51,IF(AND($H51=1,AH$1&gt;($Y51+$Z51),AH$1&lt;=($Y51+$Z51*2)),($T51*(1+$Z$1)^($Z51*2))/$Z51,IF(AND($H51=1,AH$1&gt;($Y51+$Z51*2),AH$1&lt;=($Y51+$Z51*3)),($T51*(1+$Z$1)^($Z51*3))/$Z51,IF(AND($H51=1,AH$1&gt;($Y51+$Z51*3),AH$1&lt;=($Y51+$Z51*4)),($T51*(1+$Z$1)^($Z51*4))/$Z51,IF(AND($G51=1,AH$1&lt;=$N51),0,IF(AND($G51=1,AH$1&gt;$N51,AH$1&lt;=($Y51+$Z51)),-1*PMT(VLOOKUP($P51,'9 - Finance Strategy Parameters'!$B$3:$C$6,2)/12,$Z51*12,$M51),IF(AND($G51=1,AH$1&gt;($Y51+$Z51),AH$1&lt;=($Y51+$Z51*2)),-1*PMT(VLOOKUP($P51,'9 - Finance Strategy Parameters'!$B$3:$C$6,2)/12,$Z51*12,$M51*(1+$Z$1)^($Z51*2)),IF(AND($G51=1,AH$1&gt;($Y51+$Z51*2),AH$1&lt;=($Y51+$Z51*3)),-1*PMT(VLOOKUP($P51,'9 - Finance Strategy Parameters'!$B$3:$C$6,2)/12,$Z51*12,$M51*(1+$Z$1)^($Z51*3)),"FAILURE"))))))))))</f>
        <v>11468.371999999999</v>
      </c>
      <c r="AI51" s="159">
        <f>IF($F51=1,0,IF(AND($H51=1,AI$1&lt;=$Y51),$V51,IF(AND($H51=1,AI$1&gt;$Y51,AI$1&lt;=$Y51+$Z51),($T51*(1+$Z$1)^$Z51)/$Z51,IF(AND($H51=1,AI$1&gt;($Y51+$Z51),AI$1&lt;=($Y51+$Z51*2)),($T51*(1+$Z$1)^($Z51*2))/$Z51,IF(AND($H51=1,AI$1&gt;($Y51+$Z51*2),AI$1&lt;=($Y51+$Z51*3)),($T51*(1+$Z$1)^($Z51*3))/$Z51,IF(AND($H51=1,AI$1&gt;($Y51+$Z51*3),AI$1&lt;=($Y51+$Z51*4)),($T51*(1+$Z$1)^($Z51*4))/$Z51,IF(AND($G51=1,AI$1&lt;=$N51),0,IF(AND($G51=1,AI$1&gt;$N51,AI$1&lt;=($Y51+$Z51)),-1*PMT(VLOOKUP($P51,'9 - Finance Strategy Parameters'!$B$3:$C$6,2)/12,$Z51*12,$M51),IF(AND($G51=1,AI$1&gt;($Y51+$Z51),AI$1&lt;=($Y51+$Z51*2)),-1*PMT(VLOOKUP($P51,'9 - Finance Strategy Parameters'!$B$3:$C$6,2)/12,$Z51*12,$M51*(1+$Z$1)^($Z51*2)),IF(AND($G51=1,AI$1&gt;($Y51+$Z51*2),AI$1&lt;=($Y51+$Z51*3)),-1*PMT(VLOOKUP($P51,'9 - Finance Strategy Parameters'!$B$3:$C$6,2)/12,$Z51*12,$M51*(1+$Z$1)^($Z51*3)),"FAILURE"))))))))))</f>
        <v>11468.371999999999</v>
      </c>
      <c r="AJ51" s="159">
        <f>IF($F51=1,0,IF(AND($H51=1,AJ$1&lt;=$Y51),$V51,IF(AND($H51=1,AJ$1&gt;$Y51,AJ$1&lt;=$Y51+$Z51),($T51*(1+$Z$1)^$Z51)/$Z51,IF(AND($H51=1,AJ$1&gt;($Y51+$Z51),AJ$1&lt;=($Y51+$Z51*2)),($T51*(1+$Z$1)^($Z51*2))/$Z51,IF(AND($H51=1,AJ$1&gt;($Y51+$Z51*2),AJ$1&lt;=($Y51+$Z51*3)),($T51*(1+$Z$1)^($Z51*3))/$Z51,IF(AND($H51=1,AJ$1&gt;($Y51+$Z51*3),AJ$1&lt;=($Y51+$Z51*4)),($T51*(1+$Z$1)^($Z51*4))/$Z51,IF(AND($G51=1,AJ$1&lt;=$N51),0,IF(AND($G51=1,AJ$1&gt;$N51,AJ$1&lt;=($Y51+$Z51)),-1*PMT(VLOOKUP($P51,'9 - Finance Strategy Parameters'!$B$3:$C$6,2)/12,$Z51*12,$M51),IF(AND($G51=1,AJ$1&gt;($Y51+$Z51),AJ$1&lt;=($Y51+$Z51*2)),-1*PMT(VLOOKUP($P51,'9 - Finance Strategy Parameters'!$B$3:$C$6,2)/12,$Z51*12,$M51*(1+$Z$1)^($Z51*2)),IF(AND($G51=1,AJ$1&gt;($Y51+$Z51*2),AJ$1&lt;=($Y51+$Z51*3)),-1*PMT(VLOOKUP($P51,'9 - Finance Strategy Parameters'!$B$3:$C$6,2)/12,$Z51*12,$M51*(1+$Z$1)^($Z51*3)),"FAILURE"))))))))))</f>
        <v>11468.371999999999</v>
      </c>
      <c r="AK51" s="159">
        <f>IF($F51=1,0,IF(AND($H51=1,AK$1&lt;=$Y51),$V51,IF(AND($H51=1,AK$1&gt;$Y51,AK$1&lt;=$Y51+$Z51),($T51*(1+$Z$1)^$Z51)/$Z51,IF(AND($H51=1,AK$1&gt;($Y51+$Z51),AK$1&lt;=($Y51+$Z51*2)),($T51*(1+$Z$1)^($Z51*2))/$Z51,IF(AND($H51=1,AK$1&gt;($Y51+$Z51*2),AK$1&lt;=($Y51+$Z51*3)),($T51*(1+$Z$1)^($Z51*3))/$Z51,IF(AND($H51=1,AK$1&gt;($Y51+$Z51*3),AK$1&lt;=($Y51+$Z51*4)),($T51*(1+$Z$1)^($Z51*4))/$Z51,IF(AND($G51=1,AK$1&lt;=$N51),0,IF(AND($G51=1,AK$1&gt;$N51,AK$1&lt;=($Y51+$Z51)),-1*PMT(VLOOKUP($P51,'9 - Finance Strategy Parameters'!$B$3:$C$6,2)/12,$Z51*12,$M51),IF(AND($G51=1,AK$1&gt;($Y51+$Z51),AK$1&lt;=($Y51+$Z51*2)),-1*PMT(VLOOKUP($P51,'9 - Finance Strategy Parameters'!$B$3:$C$6,2)/12,$Z51*12,$M51*(1+$Z$1)^($Z51*2)),IF(AND($G51=1,AK$1&gt;($Y51+$Z51*2),AK$1&lt;=($Y51+$Z51*3)),-1*PMT(VLOOKUP($P51,'9 - Finance Strategy Parameters'!$B$3:$C$6,2)/12,$Z51*12,$M51*(1+$Z$1)^($Z51*3)),"FAILURE"))))))))))</f>
        <v>11468.371999999999</v>
      </c>
      <c r="AL51" s="159">
        <f>IF($F51=1,0,IF(AND($H51=1,AL$1&lt;=$Y51),$V51,IF(AND($H51=1,AL$1&gt;$Y51,AL$1&lt;=$Y51+$Z51),($T51*(1+$Z$1)^$Z51)/$Z51,IF(AND($H51=1,AL$1&gt;($Y51+$Z51),AL$1&lt;=($Y51+$Z51*2)),($T51*(1+$Z$1)^($Z51*2))/$Z51,IF(AND($H51=1,AL$1&gt;($Y51+$Z51*2),AL$1&lt;=($Y51+$Z51*3)),($T51*(1+$Z$1)^($Z51*3))/$Z51,IF(AND($H51=1,AL$1&gt;($Y51+$Z51*3),AL$1&lt;=($Y51+$Z51*4)),($T51*(1+$Z$1)^($Z51*4))/$Z51,IF(AND($G51=1,AL$1&lt;=$N51),0,IF(AND($G51=1,AL$1&gt;$N51,AL$1&lt;=($Y51+$Z51)),-1*PMT(VLOOKUP($P51,'9 - Finance Strategy Parameters'!$B$3:$C$6,2)/12,$Z51*12,$M51),IF(AND($G51=1,AL$1&gt;($Y51+$Z51),AL$1&lt;=($Y51+$Z51*2)),-1*PMT(VLOOKUP($P51,'9 - Finance Strategy Parameters'!$B$3:$C$6,2)/12,$Z51*12,$M51*(1+$Z$1)^($Z51*2)),IF(AND($G51=1,AL$1&gt;($Y51+$Z51*2),AL$1&lt;=($Y51+$Z51*3)),-1*PMT(VLOOKUP($P51,'9 - Finance Strategy Parameters'!$B$3:$C$6,2)/12,$Z51*12,$M51*(1+$Z$1)^($Z51*3)),"FAILURE"))))))))))</f>
        <v>11468.371999999999</v>
      </c>
      <c r="AM51" s="159">
        <f>IF($F51=1,0,IF(AND($H51=1,AM$1&lt;=$Y51),$V51,IF(AND($H51=1,AM$1&gt;$Y51,AM$1&lt;=$Y51+$Z51),($T51*(1+$Z$1)^$Z51)/$Z51,IF(AND($H51=1,AM$1&gt;($Y51+$Z51),AM$1&lt;=($Y51+$Z51*2)),($T51*(1+$Z$1)^($Z51*2))/$Z51,IF(AND($H51=1,AM$1&gt;($Y51+$Z51*2),AM$1&lt;=($Y51+$Z51*3)),($T51*(1+$Z$1)^($Z51*3))/$Z51,IF(AND($H51=1,AM$1&gt;($Y51+$Z51*3),AM$1&lt;=($Y51+$Z51*4)),($T51*(1+$Z$1)^($Z51*4))/$Z51,IF(AND($G51=1,AM$1&lt;=$N51),0,IF(AND($G51=1,AM$1&gt;$N51,AM$1&lt;=($Y51+$Z51)),-1*PMT(VLOOKUP($P51,'9 - Finance Strategy Parameters'!$B$3:$C$6,2)/12,$Z51*12,$M51),IF(AND($G51=1,AM$1&gt;($Y51+$Z51),AM$1&lt;=($Y51+$Z51*2)),-1*PMT(VLOOKUP($P51,'9 - Finance Strategy Parameters'!$B$3:$C$6,2)/12,$Z51*12,$M51*(1+$Z$1)^($Z51*2)),IF(AND($G51=1,AM$1&gt;($Y51+$Z51*2),AM$1&lt;=($Y51+$Z51*3)),-1*PMT(VLOOKUP($P51,'9 - Finance Strategy Parameters'!$B$3:$C$6,2)/12,$Z51*12,$M51*(1+$Z$1)^($Z51*3)),"FAILURE"))))))))))</f>
        <v>11468.371999999999</v>
      </c>
      <c r="AN51" s="159">
        <f>IF($F51=1,0,IF(AND($H51=1,AN$1&lt;=$Y51),$V51,IF(AND($H51=1,AN$1&gt;$Y51,AN$1&lt;=$Y51+$Z51),($T51*(1+$Z$1)^$Z51)/$Z51,IF(AND($H51=1,AN$1&gt;($Y51+$Z51),AN$1&lt;=($Y51+$Z51*2)),($T51*(1+$Z$1)^($Z51*2))/$Z51,IF(AND($H51=1,AN$1&gt;($Y51+$Z51*2),AN$1&lt;=($Y51+$Z51*3)),($T51*(1+$Z$1)^($Z51*3))/$Z51,IF(AND($H51=1,AN$1&gt;($Y51+$Z51*3),AN$1&lt;=($Y51+$Z51*4)),($T51*(1+$Z$1)^($Z51*4))/$Z51,IF(AND($G51=1,AN$1&lt;=$N51),0,IF(AND($G51=1,AN$1&gt;$N51,AN$1&lt;=($Y51+$Z51)),-1*PMT(VLOOKUP($P51,'9 - Finance Strategy Parameters'!$B$3:$C$6,2)/12,$Z51*12,$M51),IF(AND($G51=1,AN$1&gt;($Y51+$Z51),AN$1&lt;=($Y51+$Z51*2)),-1*PMT(VLOOKUP($P51,'9 - Finance Strategy Parameters'!$B$3:$C$6,2)/12,$Z51*12,$M51*(1+$Z$1)^($Z51*2)),IF(AND($G51=1,AN$1&gt;($Y51+$Z51*2),AN$1&lt;=($Y51+$Z51*3)),-1*PMT(VLOOKUP($P51,'9 - Finance Strategy Parameters'!$B$3:$C$6,2)/12,$Z51*12,$M51*(1+$Z$1)^($Z51*3)),"FAILURE"))))))))))</f>
        <v>11468.371999999999</v>
      </c>
      <c r="AO51" s="159">
        <f>IF($F51=1,0,IF(AND($H51=1,AO$1&lt;=$Y51),$V51,IF(AND($H51=1,AO$1&gt;$Y51,AO$1&lt;=$Y51+$Z51),($T51*(1+$Z$1)^$Z51)/$Z51,IF(AND($H51=1,AO$1&gt;($Y51+$Z51),AO$1&lt;=($Y51+$Z51*2)),($T51*(1+$Z$1)^($Z51*2))/$Z51,IF(AND($H51=1,AO$1&gt;($Y51+$Z51*2),AO$1&lt;=($Y51+$Z51*3)),($T51*(1+$Z$1)^($Z51*3))/$Z51,IF(AND($H51=1,AO$1&gt;($Y51+$Z51*3),AO$1&lt;=($Y51+$Z51*4)),($T51*(1+$Z$1)^($Z51*4))/$Z51,IF(AND($G51=1,AO$1&lt;=$N51),0,IF(AND($G51=1,AO$1&gt;$N51,AO$1&lt;=($Y51+$Z51)),-1*PMT(VLOOKUP($P51,'9 - Finance Strategy Parameters'!$B$3:$C$6,2)/12,$Z51*12,$M51),IF(AND($G51=1,AO$1&gt;($Y51+$Z51),AO$1&lt;=($Y51+$Z51*2)),-1*PMT(VLOOKUP($P51,'9 - Finance Strategy Parameters'!$B$3:$C$6,2)/12,$Z51*12,$M51*(1+$Z$1)^($Z51*2)),IF(AND($G51=1,AO$1&gt;($Y51+$Z51*2),AO$1&lt;=($Y51+$Z51*3)),-1*PMT(VLOOKUP($P51,'9 - Finance Strategy Parameters'!$B$3:$C$6,2)/12,$Z51*12,$M51*(1+$Z$1)^($Z51*3)),"FAILURE"))))))))))</f>
        <v>11468.371999999999</v>
      </c>
      <c r="AP51" s="159">
        <f>IF($F51=1,0,IF(AND($H51=1,AP$1&lt;=$Y51),$V51,IF(AND($H51=1,AP$1&gt;$Y51,AP$1&lt;=$Y51+$Z51),($T51*(1+$Z$1)^$Z51)/$Z51,IF(AND($H51=1,AP$1&gt;($Y51+$Z51),AP$1&lt;=($Y51+$Z51*2)),($T51*(1+$Z$1)^($Z51*2))/$Z51,IF(AND($H51=1,AP$1&gt;($Y51+$Z51*2),AP$1&lt;=($Y51+$Z51*3)),($T51*(1+$Z$1)^($Z51*3))/$Z51,IF(AND($H51=1,AP$1&gt;($Y51+$Z51*3),AP$1&lt;=($Y51+$Z51*4)),($T51*(1+$Z$1)^($Z51*4))/$Z51,IF(AND($G51=1,AP$1&lt;=$N51),0,IF(AND($G51=1,AP$1&gt;$N51,AP$1&lt;=($Y51+$Z51)),-1*PMT(VLOOKUP($P51,'9 - Finance Strategy Parameters'!$B$3:$C$6,2)/12,$Z51*12,$M51),IF(AND($G51=1,AP$1&gt;($Y51+$Z51),AP$1&lt;=($Y51+$Z51*2)),-1*PMT(VLOOKUP($P51,'9 - Finance Strategy Parameters'!$B$3:$C$6,2)/12,$Z51*12,$M51*(1+$Z$1)^($Z51*2)),IF(AND($G51=1,AP$1&gt;($Y51+$Z51*2),AP$1&lt;=($Y51+$Z51*3)),-1*PMT(VLOOKUP($P51,'9 - Finance Strategy Parameters'!$B$3:$C$6,2)/12,$Z51*12,$M51*(1+$Z$1)^($Z51*3)),"FAILURE"))))))))))</f>
        <v>11468.371999999999</v>
      </c>
      <c r="AQ51" s="159">
        <f>IF($F51=1,0,IF(AND($H51=1,AQ$1&lt;=$Y51),$V51,IF(AND($H51=1,AQ$1&gt;$Y51,AQ$1&lt;=$Y51+$Z51),($T51*(1+$Z$1)^$Z51)/$Z51,IF(AND($H51=1,AQ$1&gt;($Y51+$Z51),AQ$1&lt;=($Y51+$Z51*2)),($T51*(1+$Z$1)^($Z51*2))/$Z51,IF(AND($H51=1,AQ$1&gt;($Y51+$Z51*2),AQ$1&lt;=($Y51+$Z51*3)),($T51*(1+$Z$1)^($Z51*3))/$Z51,IF(AND($H51=1,AQ$1&gt;($Y51+$Z51*3),AQ$1&lt;=($Y51+$Z51*4)),($T51*(1+$Z$1)^($Z51*4))/$Z51,IF(AND($G51=1,AQ$1&lt;=$N51),0,IF(AND($G51=1,AQ$1&gt;$N51,AQ$1&lt;=($Y51+$Z51)),-1*PMT(VLOOKUP($P51,'9 - Finance Strategy Parameters'!$B$3:$C$6,2)/12,$Z51*12,$M51),IF(AND($G51=1,AQ$1&gt;($Y51+$Z51),AQ$1&lt;=($Y51+$Z51*2)),-1*PMT(VLOOKUP($P51,'9 - Finance Strategy Parameters'!$B$3:$C$6,2)/12,$Z51*12,$M51*(1+$Z$1)^($Z51*2)),IF(AND($G51=1,AQ$1&gt;($Y51+$Z51*2),AQ$1&lt;=($Y51+$Z51*3)),-1*PMT(VLOOKUP($P51,'9 - Finance Strategy Parameters'!$B$3:$C$6,2)/12,$Z51*12,$M51*(1+$Z$1)^($Z51*3)),"FAILURE"))))))))))</f>
        <v>11468.371999999999</v>
      </c>
      <c r="AR51" s="159">
        <f>IF($F51=1,0,IF(AND($H51=1,AR$1&lt;=$Y51),$V51,IF(AND($H51=1,AR$1&gt;$Y51,AR$1&lt;=$Y51+$Z51),($T51*(1+$Z$1)^$Z51)/$Z51,IF(AND($H51=1,AR$1&gt;($Y51+$Z51),AR$1&lt;=($Y51+$Z51*2)),($T51*(1+$Z$1)^($Z51*2))/$Z51,IF(AND($H51=1,AR$1&gt;($Y51+$Z51*2),AR$1&lt;=($Y51+$Z51*3)),($T51*(1+$Z$1)^($Z51*3))/$Z51,IF(AND($H51=1,AR$1&gt;($Y51+$Z51*3),AR$1&lt;=($Y51+$Z51*4)),($T51*(1+$Z$1)^($Z51*4))/$Z51,IF(AND($G51=1,AR$1&lt;=$N51),0,IF(AND($G51=1,AR$1&gt;$N51,AR$1&lt;=($Y51+$Z51)),-1*PMT(VLOOKUP($P51,'9 - Finance Strategy Parameters'!$B$3:$C$6,2)/12,$Z51*12,$M51),IF(AND($G51=1,AR$1&gt;($Y51+$Z51),AR$1&lt;=($Y51+$Z51*2)),-1*PMT(VLOOKUP($P51,'9 - Finance Strategy Parameters'!$B$3:$C$6,2)/12,$Z51*12,$M51*(1+$Z$1)^($Z51*2)),IF(AND($G51=1,AR$1&gt;($Y51+$Z51*2),AR$1&lt;=($Y51+$Z51*3)),-1*PMT(VLOOKUP($P51,'9 - Finance Strategy Parameters'!$B$3:$C$6,2)/12,$Z51*12,$M51*(1+$Z$1)^($Z51*3)),"FAILURE"))))))))))</f>
        <v>11468.371999999999</v>
      </c>
      <c r="AS51" s="159">
        <f>IF($F51=1,0,IF(AND($H51=1,AS$1&lt;=$Y51),$V51,IF(AND($H51=1,AS$1&gt;$Y51,AS$1&lt;=$Y51+$Z51),($T51*(1+$Z$1)^$Z51)/$Z51,IF(AND($H51=1,AS$1&gt;($Y51+$Z51),AS$1&lt;=($Y51+$Z51*2)),($T51*(1+$Z$1)^($Z51*2))/$Z51,IF(AND($H51=1,AS$1&gt;($Y51+$Z51*2),AS$1&lt;=($Y51+$Z51*3)),($T51*(1+$Z$1)^($Z51*3))/$Z51,IF(AND($H51=1,AS$1&gt;($Y51+$Z51*3),AS$1&lt;=($Y51+$Z51*4)),($T51*(1+$Z$1)^($Z51*4))/$Z51,IF(AND($G51=1,AS$1&lt;=$N51),0,IF(AND($G51=1,AS$1&gt;$N51,AS$1&lt;=($Y51+$Z51)),-1*PMT(VLOOKUP($P51,'9 - Finance Strategy Parameters'!$B$3:$C$6,2)/12,$Z51*12,$M51),IF(AND($G51=1,AS$1&gt;($Y51+$Z51),AS$1&lt;=($Y51+$Z51*2)),-1*PMT(VLOOKUP($P51,'9 - Finance Strategy Parameters'!$B$3:$C$6,2)/12,$Z51*12,$M51*(1+$Z$1)^($Z51*2)),IF(AND($G51=1,AS$1&gt;($Y51+$Z51*2),AS$1&lt;=($Y51+$Z51*3)),-1*PMT(VLOOKUP($P51,'9 - Finance Strategy Parameters'!$B$3:$C$6,2)/12,$Z51*12,$M51*(1+$Z$1)^($Z51*3)),"FAILURE"))))))))))</f>
        <v>11468.371999999999</v>
      </c>
      <c r="AT51" s="159">
        <f>IF($F51=1,0,IF(AND($H51=1,AT$1&lt;=$Y51),$V51,IF(AND($H51=1,AT$1&gt;$Y51,AT$1&lt;=$Y51+$Z51),($T51*(1+$Z$1)^$Z51)/$Z51,IF(AND($H51=1,AT$1&gt;($Y51+$Z51),AT$1&lt;=($Y51+$Z51*2)),($T51*(1+$Z$1)^($Z51*2))/$Z51,IF(AND($H51=1,AT$1&gt;($Y51+$Z51*2),AT$1&lt;=($Y51+$Z51*3)),($T51*(1+$Z$1)^($Z51*3))/$Z51,IF(AND($H51=1,AT$1&gt;($Y51+$Z51*3),AT$1&lt;=($Y51+$Z51*4)),($T51*(1+$Z$1)^($Z51*4))/$Z51,IF(AND($G51=1,AT$1&lt;=$N51),0,IF(AND($G51=1,AT$1&gt;$N51,AT$1&lt;=($Y51+$Z51)),-1*PMT(VLOOKUP($P51,'9 - Finance Strategy Parameters'!$B$3:$C$6,2)/12,$Z51*12,$M51),IF(AND($G51=1,AT$1&gt;($Y51+$Z51),AT$1&lt;=($Y51+$Z51*2)),-1*PMT(VLOOKUP($P51,'9 - Finance Strategy Parameters'!$B$3:$C$6,2)/12,$Z51*12,$M51*(1+$Z$1)^($Z51*2)),IF(AND($G51=1,AT$1&gt;($Y51+$Z51*2),AT$1&lt;=($Y51+$Z51*3)),-1*PMT(VLOOKUP($P51,'9 - Finance Strategy Parameters'!$B$3:$C$6,2)/12,$Z51*12,$M51*(1+$Z$1)^($Z51*3)),"FAILURE"))))))))))</f>
        <v>11468.371999999999</v>
      </c>
      <c r="AU51" s="159">
        <f>IF($F51=1,0,IF(AND($H51=1,AU$1&lt;=$Y51),$V51,IF(AND($H51=1,AU$1&gt;$Y51,AU$1&lt;=$Y51+$Z51),($T51*(1+$Z$1)^$Z51)/$Z51,IF(AND($H51=1,AU$1&gt;($Y51+$Z51),AU$1&lt;=($Y51+$Z51*2)),($T51*(1+$Z$1)^($Z51*2))/$Z51,IF(AND($H51=1,AU$1&gt;($Y51+$Z51*2),AU$1&lt;=($Y51+$Z51*3)),($T51*(1+$Z$1)^($Z51*3))/$Z51,IF(AND($H51=1,AU$1&gt;($Y51+$Z51*3),AU$1&lt;=($Y51+$Z51*4)),($T51*(1+$Z$1)^($Z51*4))/$Z51,IF(AND($G51=1,AU$1&lt;=$N51),0,IF(AND($G51=1,AU$1&gt;$N51,AU$1&lt;=($Y51+$Z51)),-1*PMT(VLOOKUP($P51,'9 - Finance Strategy Parameters'!$B$3:$C$6,2)/12,$Z51*12,$M51),IF(AND($G51=1,AU$1&gt;($Y51+$Z51),AU$1&lt;=($Y51+$Z51*2)),-1*PMT(VLOOKUP($P51,'9 - Finance Strategy Parameters'!$B$3:$C$6,2)/12,$Z51*12,$M51*(1+$Z$1)^($Z51*2)),IF(AND($G51=1,AU$1&gt;($Y51+$Z51*2),AU$1&lt;=($Y51+$Z51*3)),-1*PMT(VLOOKUP($P51,'9 - Finance Strategy Parameters'!$B$3:$C$6,2)/12,$Z51*12,$M51*(1+$Z$1)^($Z51*3)),"FAILURE"))))))))))</f>
        <v>11468.371999999999</v>
      </c>
      <c r="AV51" s="159">
        <f>IF($F51=1,0,IF(AND($H51=1,AV$1&lt;=$Y51),$V51,IF(AND($H51=1,AV$1&gt;$Y51,AV$1&lt;=$Y51+$Z51),($T51*(1+$Z$1)^$Z51)/$Z51,IF(AND($H51=1,AV$1&gt;($Y51+$Z51),AV$1&lt;=($Y51+$Z51*2)),($T51*(1+$Z$1)^($Z51*2))/$Z51,IF(AND($H51=1,AV$1&gt;($Y51+$Z51*2),AV$1&lt;=($Y51+$Z51*3)),($T51*(1+$Z$1)^($Z51*3))/$Z51,IF(AND($H51=1,AV$1&gt;($Y51+$Z51*3),AV$1&lt;=($Y51+$Z51*4)),($T51*(1+$Z$1)^($Z51*4))/$Z51,IF(AND($G51=1,AV$1&lt;=$N51),0,IF(AND($G51=1,AV$1&gt;$N51,AV$1&lt;=($Y51+$Z51)),-1*PMT(VLOOKUP($P51,'9 - Finance Strategy Parameters'!$B$3:$C$6,2)/12,$Z51*12,$M51),IF(AND($G51=1,AV$1&gt;($Y51+$Z51),AV$1&lt;=($Y51+$Z51*2)),-1*PMT(VLOOKUP($P51,'9 - Finance Strategy Parameters'!$B$3:$C$6,2)/12,$Z51*12,$M51*(1+$Z$1)^($Z51*2)),IF(AND($G51=1,AV$1&gt;($Y51+$Z51*2),AV$1&lt;=($Y51+$Z51*3)),-1*PMT(VLOOKUP($P51,'9 - Finance Strategy Parameters'!$B$3:$C$6,2)/12,$Z51*12,$M51*(1+$Z$1)^($Z51*3)),"FAILURE"))))))))))</f>
        <v>11468.371999999999</v>
      </c>
      <c r="AW51" s="159">
        <f>IF($F51=1,0,IF(AND($H51=1,AW$1&lt;=$Y51),$V51,IF(AND($H51=1,AW$1&gt;$Y51,AW$1&lt;=$Y51+$Z51),($T51*(1+$Z$1)^$Z51)/$Z51,IF(AND($H51=1,AW$1&gt;($Y51+$Z51),AW$1&lt;=($Y51+$Z51*2)),($T51*(1+$Z$1)^($Z51*2))/$Z51,IF(AND($H51=1,AW$1&gt;($Y51+$Z51*2),AW$1&lt;=($Y51+$Z51*3)),($T51*(1+$Z$1)^($Z51*3))/$Z51,IF(AND($H51=1,AW$1&gt;($Y51+$Z51*3),AW$1&lt;=($Y51+$Z51*4)),($T51*(1+$Z$1)^($Z51*4))/$Z51,IF(AND($G51=1,AW$1&lt;=$N51),0,IF(AND($G51=1,AW$1&gt;$N51,AW$1&lt;=($Y51+$Z51)),-1*PMT(VLOOKUP($P51,'9 - Finance Strategy Parameters'!$B$3:$C$6,2)/12,$Z51*12,$M51),IF(AND($G51=1,AW$1&gt;($Y51+$Z51),AW$1&lt;=($Y51+$Z51*2)),-1*PMT(VLOOKUP($P51,'9 - Finance Strategy Parameters'!$B$3:$C$6,2)/12,$Z51*12,$M51*(1+$Z$1)^($Z51*2)),IF(AND($G51=1,AW$1&gt;($Y51+$Z51*2),AW$1&lt;=($Y51+$Z51*3)),-1*PMT(VLOOKUP($P51,'9 - Finance Strategy Parameters'!$B$3:$C$6,2)/12,$Z51*12,$M51*(1+$Z$1)^($Z51*3)),"FAILURE"))))))))))</f>
        <v>11468.371999999999</v>
      </c>
      <c r="AX51" s="159">
        <f>IF($F51=1,0,IF(AND($H51=1,AX$1&lt;=$Y51),$V51,IF(AND($H51=1,AX$1&gt;$Y51,AX$1&lt;=$Y51+$Z51),($T51*(1+$Z$1)^$Z51)/$Z51,IF(AND($H51=1,AX$1&gt;($Y51+$Z51),AX$1&lt;=($Y51+$Z51*2)),($T51*(1+$Z$1)^($Z51*2))/$Z51,IF(AND($H51=1,AX$1&gt;($Y51+$Z51*2),AX$1&lt;=($Y51+$Z51*3)),($T51*(1+$Z$1)^($Z51*3))/$Z51,IF(AND($H51=1,AX$1&gt;($Y51+$Z51*3),AX$1&lt;=($Y51+$Z51*4)),($T51*(1+$Z$1)^($Z51*4))/$Z51,IF(AND($G51=1,AX$1&lt;=$N51),0,IF(AND($G51=1,AX$1&gt;$N51,AX$1&lt;=($Y51+$Z51)),-1*PMT(VLOOKUP($P51,'9 - Finance Strategy Parameters'!$B$3:$C$6,2)/12,$Z51*12,$M51),IF(AND($G51=1,AX$1&gt;($Y51+$Z51),AX$1&lt;=($Y51+$Z51*2)),-1*PMT(VLOOKUP($P51,'9 - Finance Strategy Parameters'!$B$3:$C$6,2)/12,$Z51*12,$M51*(1+$Z$1)^($Z51*2)),IF(AND($G51=1,AX$1&gt;($Y51+$Z51*2),AX$1&lt;=($Y51+$Z51*3)),-1*PMT(VLOOKUP($P51,'9 - Finance Strategy Parameters'!$B$3:$C$6,2)/12,$Z51*12,$M51*(1+$Z$1)^($Z51*3)),"FAILURE"))))))))))</f>
        <v>11468.371999999999</v>
      </c>
      <c r="AY51" s="159">
        <f>IF($F51=1,0,IF(AND($H51=1,AY$1&lt;=$Y51),$V51,IF(AND($H51=1,AY$1&gt;$Y51,AY$1&lt;=$Y51+$Z51),($T51*(1+$Z$1)^$Z51)/$Z51,IF(AND($H51=1,AY$1&gt;($Y51+$Z51),AY$1&lt;=($Y51+$Z51*2)),($T51*(1+$Z$1)^($Z51*2))/$Z51,IF(AND($H51=1,AY$1&gt;($Y51+$Z51*2),AY$1&lt;=($Y51+$Z51*3)),($T51*(1+$Z$1)^($Z51*3))/$Z51,IF(AND($H51=1,AY$1&gt;($Y51+$Z51*3),AY$1&lt;=($Y51+$Z51*4)),($T51*(1+$Z$1)^($Z51*4))/$Z51,IF(AND($G51=1,AY$1&lt;=$N51),0,IF(AND($G51=1,AY$1&gt;$N51,AY$1&lt;=($Y51+$Z51)),-1*PMT(VLOOKUP($P51,'9 - Finance Strategy Parameters'!$B$3:$C$6,2)/12,$Z51*12,$M51),IF(AND($G51=1,AY$1&gt;($Y51+$Z51),AY$1&lt;=($Y51+$Z51*2)),-1*PMT(VLOOKUP($P51,'9 - Finance Strategy Parameters'!$B$3:$C$6,2)/12,$Z51*12,$M51*(1+$Z$1)^($Z51*2)),IF(AND($G51=1,AY$1&gt;($Y51+$Z51*2),AY$1&lt;=($Y51+$Z51*3)),-1*PMT(VLOOKUP($P51,'9 - Finance Strategy Parameters'!$B$3:$C$6,2)/12,$Z51*12,$M51*(1+$Z$1)^($Z51*3)),"FAILURE"))))))))))</f>
        <v>11468.371999999999</v>
      </c>
      <c r="AZ51" s="159">
        <f>IF($F51=1,0,IF(AND($H51=1,AZ$1&lt;=$Y51),$V51,IF(AND($H51=1,AZ$1&gt;$Y51,AZ$1&lt;=$Y51+$Z51),($T51*(1+$Z$1)^$Z51)/$Z51,IF(AND($H51=1,AZ$1&gt;($Y51+$Z51),AZ$1&lt;=($Y51+$Z51*2)),($T51*(1+$Z$1)^($Z51*2))/$Z51,IF(AND($H51=1,AZ$1&gt;($Y51+$Z51*2),AZ$1&lt;=($Y51+$Z51*3)),($T51*(1+$Z$1)^($Z51*3))/$Z51,IF(AND($H51=1,AZ$1&gt;($Y51+$Z51*3),AZ$1&lt;=($Y51+$Z51*4)),($T51*(1+$Z$1)^($Z51*4))/$Z51,IF(AND($G51=1,AZ$1&lt;=$N51),0,IF(AND($G51=1,AZ$1&gt;$N51,AZ$1&lt;=($Y51+$Z51)),-1*PMT(VLOOKUP($P51,'9 - Finance Strategy Parameters'!$B$3:$C$6,2)/12,$Z51*12,$M51),IF(AND($G51=1,AZ$1&gt;($Y51+$Z51),AZ$1&lt;=($Y51+$Z51*2)),-1*PMT(VLOOKUP($P51,'9 - Finance Strategy Parameters'!$B$3:$C$6,2)/12,$Z51*12,$M51*(1+$Z$1)^($Z51*2)),IF(AND($G51=1,AZ$1&gt;($Y51+$Z51*2),AZ$1&lt;=($Y51+$Z51*3)),-1*PMT(VLOOKUP($P51,'9 - Finance Strategy Parameters'!$B$3:$C$6,2)/12,$Z51*12,$M51*(1+$Z$1)^($Z51*3)),"FAILURE"))))))))))</f>
        <v>11468.371999999999</v>
      </c>
      <c r="BA51" s="159">
        <f>IF($F51=1,0,IF(AND($H51=1,BA$1&lt;=$Y51),$V51,IF(AND($H51=1,BA$1&gt;$Y51,BA$1&lt;=$Y51+$Z51),($T51*(1+$Z$1)^$Z51)/$Z51,IF(AND($H51=1,BA$1&gt;($Y51+$Z51),BA$1&lt;=($Y51+$Z51*2)),($T51*(1+$Z$1)^($Z51*2))/$Z51,IF(AND($H51=1,BA$1&gt;($Y51+$Z51*2),BA$1&lt;=($Y51+$Z51*3)),($T51*(1+$Z$1)^($Z51*3))/$Z51,IF(AND($H51=1,BA$1&gt;($Y51+$Z51*3),BA$1&lt;=($Y51+$Z51*4)),($T51*(1+$Z$1)^($Z51*4))/$Z51,IF(AND($G51=1,BA$1&lt;=$N51),0,IF(AND($G51=1,BA$1&gt;$N51,BA$1&lt;=($Y51+$Z51)),-1*PMT(VLOOKUP($P51,'9 - Finance Strategy Parameters'!$B$3:$C$6,2)/12,$Z51*12,$M51),IF(AND($G51=1,BA$1&gt;($Y51+$Z51),BA$1&lt;=($Y51+$Z51*2)),-1*PMT(VLOOKUP($P51,'9 - Finance Strategy Parameters'!$B$3:$C$6,2)/12,$Z51*12,$M51*(1+$Z$1)^($Z51*2)),IF(AND($G51=1,BA$1&gt;($Y51+$Z51*2),BA$1&lt;=($Y51+$Z51*3)),-1*PMT(VLOOKUP($P51,'9 - Finance Strategy Parameters'!$B$3:$C$6,2)/12,$Z51*12,$M51*(1+$Z$1)^($Z51*3)),"FAILURE"))))))))))</f>
        <v>6371.3177777777773</v>
      </c>
      <c r="BB51" s="159">
        <f>IF($F51=1,0,IF(AND($H51=1,BB$1&lt;=$Y51),$V51,IF(AND($H51=1,BB$1&gt;$Y51,BB$1&lt;=$Y51+$Z51),($T51*(1+$Z$1)^$Z51)/$Z51,IF(AND($H51=1,BB$1&gt;($Y51+$Z51),BB$1&lt;=($Y51+$Z51*2)),($T51*(1+$Z$1)^($Z51*2))/$Z51,IF(AND($H51=1,BB$1&gt;($Y51+$Z51*2),BB$1&lt;=($Y51+$Z51*3)),($T51*(1+$Z$1)^($Z51*3))/$Z51,IF(AND($H51=1,BB$1&gt;($Y51+$Z51*3),BB$1&lt;=($Y51+$Z51*4)),($T51*(1+$Z$1)^($Z51*4))/$Z51,IF(AND($G51=1,BB$1&lt;=$N51),0,IF(AND($G51=1,BB$1&gt;$N51,BB$1&lt;=($Y51+$Z51)),-1*PMT(VLOOKUP($P51,'9 - Finance Strategy Parameters'!$B$3:$C$6,2)/12,$Z51*12,$M51),IF(AND($G51=1,BB$1&gt;($Y51+$Z51),BB$1&lt;=($Y51+$Z51*2)),-1*PMT(VLOOKUP($P51,'9 - Finance Strategy Parameters'!$B$3:$C$6,2)/12,$Z51*12,$M51*(1+$Z$1)^($Z51*2)),IF(AND($G51=1,BB$1&gt;($Y51+$Z51*2),BB$1&lt;=($Y51+$Z51*3)),-1*PMT(VLOOKUP($P51,'9 - Finance Strategy Parameters'!$B$3:$C$6,2)/12,$Z51*12,$M51*(1+$Z$1)^($Z51*3)),"FAILURE"))))))))))</f>
        <v>6371.3177777777773</v>
      </c>
      <c r="BC51" s="159">
        <f>IF($F51=1,0,IF(AND($H51=1,BC$1&lt;=$Y51),$V51,IF(AND($H51=1,BC$1&gt;$Y51,BC$1&lt;=$Y51+$Z51),($T51*(1+$Z$1)^$Z51)/$Z51,IF(AND($H51=1,BC$1&gt;($Y51+$Z51),BC$1&lt;=($Y51+$Z51*2)),($T51*(1+$Z$1)^($Z51*2))/$Z51,IF(AND($H51=1,BC$1&gt;($Y51+$Z51*2),BC$1&lt;=($Y51+$Z51*3)),($T51*(1+$Z$1)^($Z51*3))/$Z51,IF(AND($H51=1,BC$1&gt;($Y51+$Z51*3),BC$1&lt;=($Y51+$Z51*4)),($T51*(1+$Z$1)^($Z51*4))/$Z51,IF(AND($G51=1,BC$1&lt;=$N51),0,IF(AND($G51=1,BC$1&gt;$N51,BC$1&lt;=($Y51+$Z51)),-1*PMT(VLOOKUP($P51,'9 - Finance Strategy Parameters'!$B$3:$C$6,2)/12,$Z51*12,$M51),IF(AND($G51=1,BC$1&gt;($Y51+$Z51),BC$1&lt;=($Y51+$Z51*2)),-1*PMT(VLOOKUP($P51,'9 - Finance Strategy Parameters'!$B$3:$C$6,2)/12,$Z51*12,$M51*(1+$Z$1)^($Z51*2)),IF(AND($G51=1,BC$1&gt;($Y51+$Z51*2),BC$1&lt;=($Y51+$Z51*3)),-1*PMT(VLOOKUP($P51,'9 - Finance Strategy Parameters'!$B$3:$C$6,2)/12,$Z51*12,$M51*(1+$Z$1)^($Z51*3)),"FAILURE"))))))))))</f>
        <v>6371.3177777777773</v>
      </c>
      <c r="BD51" s="159">
        <f>IF($F51=1,0,IF(AND($H51=1,BD$1&lt;=$Y51),$V51,IF(AND($H51=1,BD$1&gt;$Y51,BD$1&lt;=$Y51+$Z51),($T51*(1+$Z$1)^$Z51)/$Z51,IF(AND($H51=1,BD$1&gt;($Y51+$Z51),BD$1&lt;=($Y51+$Z51*2)),($T51*(1+$Z$1)^($Z51*2))/$Z51,IF(AND($H51=1,BD$1&gt;($Y51+$Z51*2),BD$1&lt;=($Y51+$Z51*3)),($T51*(1+$Z$1)^($Z51*3))/$Z51,IF(AND($H51=1,BD$1&gt;($Y51+$Z51*3),BD$1&lt;=($Y51+$Z51*4)),($T51*(1+$Z$1)^($Z51*4))/$Z51,IF(AND($G51=1,BD$1&lt;=$N51),0,IF(AND($G51=1,BD$1&gt;$N51,BD$1&lt;=($Y51+$Z51)),-1*PMT(VLOOKUP($P51,'9 - Finance Strategy Parameters'!$B$3:$C$6,2)/12,$Z51*12,$M51),IF(AND($G51=1,BD$1&gt;($Y51+$Z51),BD$1&lt;=($Y51+$Z51*2)),-1*PMT(VLOOKUP($P51,'9 - Finance Strategy Parameters'!$B$3:$C$6,2)/12,$Z51*12,$M51*(1+$Z$1)^($Z51*2)),IF(AND($G51=1,BD$1&gt;($Y51+$Z51*2),BD$1&lt;=($Y51+$Z51*3)),-1*PMT(VLOOKUP($P51,'9 - Finance Strategy Parameters'!$B$3:$C$6,2)/12,$Z51*12,$M51*(1+$Z$1)^($Z51*3)),"FAILURE"))))))))))</f>
        <v>6371.3177777777773</v>
      </c>
      <c r="BE51" s="159">
        <f>IF($F51=1,0,IF(AND($H51=1,BE$1&lt;=$Y51),$V51,IF(AND($H51=1,BE$1&gt;$Y51,BE$1&lt;=$Y51+$Z51),($T51*(1+$Z$1)^$Z51)/$Z51,IF(AND($H51=1,BE$1&gt;($Y51+$Z51),BE$1&lt;=($Y51+$Z51*2)),($T51*(1+$Z$1)^($Z51*2))/$Z51,IF(AND($H51=1,BE$1&gt;($Y51+$Z51*2),BE$1&lt;=($Y51+$Z51*3)),($T51*(1+$Z$1)^($Z51*3))/$Z51,IF(AND($H51=1,BE$1&gt;($Y51+$Z51*3),BE$1&lt;=($Y51+$Z51*4)),($T51*(1+$Z$1)^($Z51*4))/$Z51,IF(AND($G51=1,BE$1&lt;=$N51),0,IF(AND($G51=1,BE$1&gt;$N51,BE$1&lt;=($Y51+$Z51)),-1*PMT(VLOOKUP($P51,'9 - Finance Strategy Parameters'!$B$3:$C$6,2)/12,$Z51*12,$M51),IF(AND($G51=1,BE$1&gt;($Y51+$Z51),BE$1&lt;=($Y51+$Z51*2)),-1*PMT(VLOOKUP($P51,'9 - Finance Strategy Parameters'!$B$3:$C$6,2)/12,$Z51*12,$M51*(1+$Z$1)^($Z51*2)),IF(AND($G51=1,BE$1&gt;($Y51+$Z51*2),BE$1&lt;=($Y51+$Z51*3)),-1*PMT(VLOOKUP($P51,'9 - Finance Strategy Parameters'!$B$3:$C$6,2)/12,$Z51*12,$M51*(1+$Z$1)^($Z51*3)),"FAILURE"))))))))))</f>
        <v>6371.3177777777773</v>
      </c>
      <c r="BF51" s="159">
        <f>IF($F51=1,0,IF(AND($H51=1,BF$1&lt;=$Y51),$V51,IF(AND($H51=1,BF$1&gt;$Y51,BF$1&lt;=$Y51+$Z51),($T51*(1+$Z$1)^$Z51)/$Z51,IF(AND($H51=1,BF$1&gt;($Y51+$Z51),BF$1&lt;=($Y51+$Z51*2)),($T51*(1+$Z$1)^($Z51*2))/$Z51,IF(AND($H51=1,BF$1&gt;($Y51+$Z51*2),BF$1&lt;=($Y51+$Z51*3)),($T51*(1+$Z$1)^($Z51*3))/$Z51,IF(AND($H51=1,BF$1&gt;($Y51+$Z51*3),BF$1&lt;=($Y51+$Z51*4)),($T51*(1+$Z$1)^($Z51*4))/$Z51,IF(AND($G51=1,BF$1&lt;=$N51),0,IF(AND($G51=1,BF$1&gt;$N51,BF$1&lt;=($Y51+$Z51)),-1*PMT(VLOOKUP($P51,'9 - Finance Strategy Parameters'!$B$3:$C$6,2)/12,$Z51*12,$M51),IF(AND($G51=1,BF$1&gt;($Y51+$Z51),BF$1&lt;=($Y51+$Z51*2)),-1*PMT(VLOOKUP($P51,'9 - Finance Strategy Parameters'!$B$3:$C$6,2)/12,$Z51*12,$M51*(1+$Z$1)^($Z51*2)),IF(AND($G51=1,BF$1&gt;($Y51+$Z51*2),BF$1&lt;=($Y51+$Z51*3)),-1*PMT(VLOOKUP($P51,'9 - Finance Strategy Parameters'!$B$3:$C$6,2)/12,$Z51*12,$M51*(1+$Z$1)^($Z51*3)),"FAILURE"))))))))))</f>
        <v>6371.3177777777773</v>
      </c>
      <c r="BG51" s="159">
        <f>IF($F51=1,0,IF(AND($H51=1,BG$1&lt;=$Y51),$V51,IF(AND($H51=1,BG$1&gt;$Y51,BG$1&lt;=$Y51+$Z51),($T51*(1+$Z$1)^$Z51)/$Z51,IF(AND($H51=1,BG$1&gt;($Y51+$Z51),BG$1&lt;=($Y51+$Z51*2)),($T51*(1+$Z$1)^($Z51*2))/$Z51,IF(AND($H51=1,BG$1&gt;($Y51+$Z51*2),BG$1&lt;=($Y51+$Z51*3)),($T51*(1+$Z$1)^($Z51*3))/$Z51,IF(AND($H51=1,BG$1&gt;($Y51+$Z51*3),BG$1&lt;=($Y51+$Z51*4)),($T51*(1+$Z$1)^($Z51*4))/$Z51,IF(AND($G51=1,BG$1&lt;=$N51),0,IF(AND($G51=1,BG$1&gt;$N51,BG$1&lt;=($Y51+$Z51)),-1*PMT(VLOOKUP($P51,'9 - Finance Strategy Parameters'!$B$3:$C$6,2)/12,$Z51*12,$M51),IF(AND($G51=1,BG$1&gt;($Y51+$Z51),BG$1&lt;=($Y51+$Z51*2)),-1*PMT(VLOOKUP($P51,'9 - Finance Strategy Parameters'!$B$3:$C$6,2)/12,$Z51*12,$M51*(1+$Z$1)^($Z51*2)),IF(AND($G51=1,BG$1&gt;($Y51+$Z51*2),BG$1&lt;=($Y51+$Z51*3)),-1*PMT(VLOOKUP($P51,'9 - Finance Strategy Parameters'!$B$3:$C$6,2)/12,$Z51*12,$M51*(1+$Z$1)^($Z51*3)),"FAILURE"))))))))))</f>
        <v>6371.3177777777773</v>
      </c>
      <c r="BH51" s="159">
        <f>IF($F51=1,0,IF(AND($H51=1,BH$1&lt;=$Y51),$V51,IF(AND($H51=1,BH$1&gt;$Y51,BH$1&lt;=$Y51+$Z51),($T51*(1+$Z$1)^$Z51)/$Z51,IF(AND($H51=1,BH$1&gt;($Y51+$Z51),BH$1&lt;=($Y51+$Z51*2)),($T51*(1+$Z$1)^($Z51*2))/$Z51,IF(AND($H51=1,BH$1&gt;($Y51+$Z51*2),BH$1&lt;=($Y51+$Z51*3)),($T51*(1+$Z$1)^($Z51*3))/$Z51,IF(AND($H51=1,BH$1&gt;($Y51+$Z51*3),BH$1&lt;=($Y51+$Z51*4)),($T51*(1+$Z$1)^($Z51*4))/$Z51,IF(AND($G51=1,BH$1&lt;=$N51),0,IF(AND($G51=1,BH$1&gt;$N51,BH$1&lt;=($Y51+$Z51)),-1*PMT(VLOOKUP($P51,'9 - Finance Strategy Parameters'!$B$3:$C$6,2)/12,$Z51*12,$M51),IF(AND($G51=1,BH$1&gt;($Y51+$Z51),BH$1&lt;=($Y51+$Z51*2)),-1*PMT(VLOOKUP($P51,'9 - Finance Strategy Parameters'!$B$3:$C$6,2)/12,$Z51*12,$M51*(1+$Z$1)^($Z51*2)),IF(AND($G51=1,BH$1&gt;($Y51+$Z51*2),BH$1&lt;=($Y51+$Z51*3)),-1*PMT(VLOOKUP($P51,'9 - Finance Strategy Parameters'!$B$3:$C$6,2)/12,$Z51*12,$M51*(1+$Z$1)^($Z51*3)),"FAILURE"))))))))))</f>
        <v>6371.3177777777773</v>
      </c>
      <c r="BI51" s="159">
        <f>IF($F51=1,0,IF(AND($H51=1,BI$1&lt;=$Y51),$V51,IF(AND($H51=1,BI$1&gt;$Y51,BI$1&lt;=$Y51+$Z51),($T51*(1+$Z$1)^$Z51)/$Z51,IF(AND($H51=1,BI$1&gt;($Y51+$Z51),BI$1&lt;=($Y51+$Z51*2)),($T51*(1+$Z$1)^($Z51*2))/$Z51,IF(AND($H51=1,BI$1&gt;($Y51+$Z51*2),BI$1&lt;=($Y51+$Z51*3)),($T51*(1+$Z$1)^($Z51*3))/$Z51,IF(AND($H51=1,BI$1&gt;($Y51+$Z51*3),BI$1&lt;=($Y51+$Z51*4)),($T51*(1+$Z$1)^($Z51*4))/$Z51,IF(AND($G51=1,BI$1&lt;=$N51),0,IF(AND($G51=1,BI$1&gt;$N51,BI$1&lt;=($Y51+$Z51)),-1*PMT(VLOOKUP($P51,'9 - Finance Strategy Parameters'!$B$3:$C$6,2)/12,$Z51*12,$M51),IF(AND($G51=1,BI$1&gt;($Y51+$Z51),BI$1&lt;=($Y51+$Z51*2)),-1*PMT(VLOOKUP($P51,'9 - Finance Strategy Parameters'!$B$3:$C$6,2)/12,$Z51*12,$M51*(1+$Z$1)^($Z51*2)),IF(AND($G51=1,BI$1&gt;($Y51+$Z51*2),BI$1&lt;=($Y51+$Z51*3)),-1*PMT(VLOOKUP($P51,'9 - Finance Strategy Parameters'!$B$3:$C$6,2)/12,$Z51*12,$M51*(1+$Z$1)^($Z51*3)),"FAILURE"))))))))))</f>
        <v>6371.3177777777773</v>
      </c>
      <c r="BJ51" s="159">
        <f>IF($F51=1,0,IF(AND($H51=1,BJ$1&lt;=$Y51),$V51,IF(AND($H51=1,BJ$1&gt;$Y51,BJ$1&lt;=$Y51+$Z51),($T51*(1+$Z$1)^$Z51)/$Z51,IF(AND($H51=1,BJ$1&gt;($Y51+$Z51),BJ$1&lt;=($Y51+$Z51*2)),($T51*(1+$Z$1)^($Z51*2))/$Z51,IF(AND($H51=1,BJ$1&gt;($Y51+$Z51*2),BJ$1&lt;=($Y51+$Z51*3)),($T51*(1+$Z$1)^($Z51*3))/$Z51,IF(AND($H51=1,BJ$1&gt;($Y51+$Z51*3),BJ$1&lt;=($Y51+$Z51*4)),($T51*(1+$Z$1)^($Z51*4))/$Z51,IF(AND($G51=1,BJ$1&lt;=$N51),0,IF(AND($G51=1,BJ$1&gt;$N51,BJ$1&lt;=($Y51+$Z51)),-1*PMT(VLOOKUP($P51,'9 - Finance Strategy Parameters'!$B$3:$C$6,2)/12,$Z51*12,$M51),IF(AND($G51=1,BJ$1&gt;($Y51+$Z51),BJ$1&lt;=($Y51+$Z51*2)),-1*PMT(VLOOKUP($P51,'9 - Finance Strategy Parameters'!$B$3:$C$6,2)/12,$Z51*12,$M51*(1+$Z$1)^($Z51*2)),IF(AND($G51=1,BJ$1&gt;($Y51+$Z51*2),BJ$1&lt;=($Y51+$Z51*3)),-1*PMT(VLOOKUP($P51,'9 - Finance Strategy Parameters'!$B$3:$C$6,2)/12,$Z51*12,$M51*(1+$Z$1)^($Z51*3)),"FAILURE"))))))))))</f>
        <v>6371.3177777777773</v>
      </c>
      <c r="BK51" s="159">
        <f>IF($F51=1,0,IF(AND($H51=1,BK$1&lt;=$Y51),$V51,IF(AND($H51=1,BK$1&gt;$Y51,BK$1&lt;=$Y51+$Z51),($T51*(1+$Z$1)^$Z51)/$Z51,IF(AND($H51=1,BK$1&gt;($Y51+$Z51),BK$1&lt;=($Y51+$Z51*2)),($T51*(1+$Z$1)^($Z51*2))/$Z51,IF(AND($H51=1,BK$1&gt;($Y51+$Z51*2),BK$1&lt;=($Y51+$Z51*3)),($T51*(1+$Z$1)^($Z51*3))/$Z51,IF(AND($H51=1,BK$1&gt;($Y51+$Z51*3),BK$1&lt;=($Y51+$Z51*4)),($T51*(1+$Z$1)^($Z51*4))/$Z51,IF(AND($G51=1,BK$1&lt;=$N51),0,IF(AND($G51=1,BK$1&gt;$N51,BK$1&lt;=($Y51+$Z51)),-1*PMT(VLOOKUP($P51,'9 - Finance Strategy Parameters'!$B$3:$C$6,2)/12,$Z51*12,$M51),IF(AND($G51=1,BK$1&gt;($Y51+$Z51),BK$1&lt;=($Y51+$Z51*2)),-1*PMT(VLOOKUP($P51,'9 - Finance Strategy Parameters'!$B$3:$C$6,2)/12,$Z51*12,$M51*(1+$Z$1)^($Z51*2)),IF(AND($G51=1,BK$1&gt;($Y51+$Z51*2),BK$1&lt;=($Y51+$Z51*3)),-1*PMT(VLOOKUP($P51,'9 - Finance Strategy Parameters'!$B$3:$C$6,2)/12,$Z51*12,$M51*(1+$Z$1)^($Z51*3)),"FAILURE"))))))))))</f>
        <v>6371.3177777777773</v>
      </c>
      <c r="BL51" s="159">
        <f>IF($F51=1,0,IF(AND($H51=1,BL$1&lt;=$Y51),$V51,IF(AND($H51=1,BL$1&gt;$Y51,BL$1&lt;=$Y51+$Z51),($T51*(1+$Z$1)^$Z51)/$Z51,IF(AND($H51=1,BL$1&gt;($Y51+$Z51),BL$1&lt;=($Y51+$Z51*2)),($T51*(1+$Z$1)^($Z51*2))/$Z51,IF(AND($H51=1,BL$1&gt;($Y51+$Z51*2),BL$1&lt;=($Y51+$Z51*3)),($T51*(1+$Z$1)^($Z51*3))/$Z51,IF(AND($H51=1,BL$1&gt;($Y51+$Z51*3),BL$1&lt;=($Y51+$Z51*4)),($T51*(1+$Z$1)^($Z51*4))/$Z51,IF(AND($G51=1,BL$1&lt;=$N51),0,IF(AND($G51=1,BL$1&gt;$N51,BL$1&lt;=($Y51+$Z51)),-1*PMT(VLOOKUP($P51,'9 - Finance Strategy Parameters'!$B$3:$C$6,2)/12,$Z51*12,$M51),IF(AND($G51=1,BL$1&gt;($Y51+$Z51),BL$1&lt;=($Y51+$Z51*2)),-1*PMT(VLOOKUP($P51,'9 - Finance Strategy Parameters'!$B$3:$C$6,2)/12,$Z51*12,$M51*(1+$Z$1)^($Z51*2)),IF(AND($G51=1,BL$1&gt;($Y51+$Z51*2),BL$1&lt;=($Y51+$Z51*3)),-1*PMT(VLOOKUP($P51,'9 - Finance Strategy Parameters'!$B$3:$C$6,2)/12,$Z51*12,$M51*(1+$Z$1)^($Z51*3)),"FAILURE"))))))))))</f>
        <v>6371.3177777777773</v>
      </c>
      <c r="BM51" s="159">
        <f>IF($F51=1,0,IF(AND($H51=1,BM$1&lt;=$Y51),$V51,IF(AND($H51=1,BM$1&gt;$Y51,BM$1&lt;=$Y51+$Z51),($T51*(1+$Z$1)^$Z51)/$Z51,IF(AND($H51=1,BM$1&gt;($Y51+$Z51),BM$1&lt;=($Y51+$Z51*2)),($T51*(1+$Z$1)^($Z51*2))/$Z51,IF(AND($H51=1,BM$1&gt;($Y51+$Z51*2),BM$1&lt;=($Y51+$Z51*3)),($T51*(1+$Z$1)^($Z51*3))/$Z51,IF(AND($H51=1,BM$1&gt;($Y51+$Z51*3),BM$1&lt;=($Y51+$Z51*4)),($T51*(1+$Z$1)^($Z51*4))/$Z51,IF(AND($G51=1,BM$1&lt;=$N51),0,IF(AND($G51=1,BM$1&gt;$N51,BM$1&lt;=($Y51+$Z51)),-1*PMT(VLOOKUP($P51,'9 - Finance Strategy Parameters'!$B$3:$C$6,2)/12,$Z51*12,$M51),IF(AND($G51=1,BM$1&gt;($Y51+$Z51),BM$1&lt;=($Y51+$Z51*2)),-1*PMT(VLOOKUP($P51,'9 - Finance Strategy Parameters'!$B$3:$C$6,2)/12,$Z51*12,$M51*(1+$Z$1)^($Z51*2)),IF(AND($G51=1,BM$1&gt;($Y51+$Z51*2),BM$1&lt;=($Y51+$Z51*3)),-1*PMT(VLOOKUP($P51,'9 - Finance Strategy Parameters'!$B$3:$C$6,2)/12,$Z51*12,$M51*(1+$Z$1)^($Z51*3)),"FAILURE"))))))))))</f>
        <v>6371.3177777777773</v>
      </c>
      <c r="BN51" s="159">
        <f>IF($F51=1,0,IF(AND($H51=1,BN$1&lt;=$Y51),$V51,IF(AND($H51=1,BN$1&gt;$Y51,BN$1&lt;=$Y51+$Z51),($T51*(1+$Z$1)^$Z51)/$Z51,IF(AND($H51=1,BN$1&gt;($Y51+$Z51),BN$1&lt;=($Y51+$Z51*2)),($T51*(1+$Z$1)^($Z51*2))/$Z51,IF(AND($H51=1,BN$1&gt;($Y51+$Z51*2),BN$1&lt;=($Y51+$Z51*3)),($T51*(1+$Z$1)^($Z51*3))/$Z51,IF(AND($H51=1,BN$1&gt;($Y51+$Z51*3),BN$1&lt;=($Y51+$Z51*4)),($T51*(1+$Z$1)^($Z51*4))/$Z51,IF(AND($G51=1,BN$1&lt;=$N51),0,IF(AND($G51=1,BN$1&gt;$N51,BN$1&lt;=($Y51+$Z51)),-1*PMT(VLOOKUP($P51,'9 - Finance Strategy Parameters'!$B$3:$C$6,2)/12,$Z51*12,$M51),IF(AND($G51=1,BN$1&gt;($Y51+$Z51),BN$1&lt;=($Y51+$Z51*2)),-1*PMT(VLOOKUP($P51,'9 - Finance Strategy Parameters'!$B$3:$C$6,2)/12,$Z51*12,$M51*(1+$Z$1)^($Z51*2)),IF(AND($G51=1,BN$1&gt;($Y51+$Z51*2),BN$1&lt;=($Y51+$Z51*3)),-1*PMT(VLOOKUP($P51,'9 - Finance Strategy Parameters'!$B$3:$C$6,2)/12,$Z51*12,$M51*(1+$Z$1)^($Z51*3)),"FAILURE"))))))))))</f>
        <v>6371.3177777777773</v>
      </c>
      <c r="BO51" s="159">
        <f>IF($F51=1,0,IF(AND($H51=1,BO$1&lt;=$Y51),$V51,IF(AND($H51=1,BO$1&gt;$Y51,BO$1&lt;=$Y51+$Z51),($T51*(1+$Z$1)^$Z51)/$Z51,IF(AND($H51=1,BO$1&gt;($Y51+$Z51),BO$1&lt;=($Y51+$Z51*2)),($T51*(1+$Z$1)^($Z51*2))/$Z51,IF(AND($H51=1,BO$1&gt;($Y51+$Z51*2),BO$1&lt;=($Y51+$Z51*3)),($T51*(1+$Z$1)^($Z51*3))/$Z51,IF(AND($H51=1,BO$1&gt;($Y51+$Z51*3),BO$1&lt;=($Y51+$Z51*4)),($T51*(1+$Z$1)^($Z51*4))/$Z51,IF(AND($G51=1,BO$1&lt;=$N51),0,IF(AND($G51=1,BO$1&gt;$N51,BO$1&lt;=($Y51+$Z51)),-1*PMT(VLOOKUP($P51,'9 - Finance Strategy Parameters'!$B$3:$C$6,2)/12,$Z51*12,$M51),IF(AND($G51=1,BO$1&gt;($Y51+$Z51),BO$1&lt;=($Y51+$Z51*2)),-1*PMT(VLOOKUP($P51,'9 - Finance Strategy Parameters'!$B$3:$C$6,2)/12,$Z51*12,$M51*(1+$Z$1)^($Z51*2)),IF(AND($G51=1,BO$1&gt;($Y51+$Z51*2),BO$1&lt;=($Y51+$Z51*3)),-1*PMT(VLOOKUP($P51,'9 - Finance Strategy Parameters'!$B$3:$C$6,2)/12,$Z51*12,$M51*(1+$Z$1)^($Z51*3)),"FAILURE"))))))))))</f>
        <v>6371.3177777777773</v>
      </c>
      <c r="BP51" s="159">
        <f>IF($F51=1,0,IF(AND($H51=1,BP$1&lt;=$Y51),$V51,IF(AND($H51=1,BP$1&gt;$Y51,BP$1&lt;=$Y51+$Z51),($T51*(1+$Z$1)^$Z51)/$Z51,IF(AND($H51=1,BP$1&gt;($Y51+$Z51),BP$1&lt;=($Y51+$Z51*2)),($T51*(1+$Z$1)^($Z51*2))/$Z51,IF(AND($H51=1,BP$1&gt;($Y51+$Z51*2),BP$1&lt;=($Y51+$Z51*3)),($T51*(1+$Z$1)^($Z51*3))/$Z51,IF(AND($H51=1,BP$1&gt;($Y51+$Z51*3),BP$1&lt;=($Y51+$Z51*4)),($T51*(1+$Z$1)^($Z51*4))/$Z51,IF(AND($G51=1,BP$1&lt;=$N51),0,IF(AND($G51=1,BP$1&gt;$N51,BP$1&lt;=($Y51+$Z51)),-1*PMT(VLOOKUP($P51,'9 - Finance Strategy Parameters'!$B$3:$C$6,2)/12,$Z51*12,$M51),IF(AND($G51=1,BP$1&gt;($Y51+$Z51),BP$1&lt;=($Y51+$Z51*2)),-1*PMT(VLOOKUP($P51,'9 - Finance Strategy Parameters'!$B$3:$C$6,2)/12,$Z51*12,$M51*(1+$Z$1)^($Z51*2)),IF(AND($G51=1,BP$1&gt;($Y51+$Z51*2),BP$1&lt;=($Y51+$Z51*3)),-1*PMT(VLOOKUP($P51,'9 - Finance Strategy Parameters'!$B$3:$C$6,2)/12,$Z51*12,$M51*(1+$Z$1)^($Z51*3)),"FAILURE"))))))))))</f>
        <v>6371.3177777777773</v>
      </c>
      <c r="BQ51" s="159">
        <f>IF($F51=1,0,IF(AND($H51=1,BQ$1&lt;=$Y51),$V51,IF(AND($H51=1,BQ$1&gt;$Y51,BQ$1&lt;=$Y51+$Z51),($T51*(1+$Z$1)^$Z51)/$Z51,IF(AND($H51=1,BQ$1&gt;($Y51+$Z51),BQ$1&lt;=($Y51+$Z51*2)),($T51*(1+$Z$1)^($Z51*2))/$Z51,IF(AND($H51=1,BQ$1&gt;($Y51+$Z51*2),BQ$1&lt;=($Y51+$Z51*3)),($T51*(1+$Z$1)^($Z51*3))/$Z51,IF(AND($H51=1,BQ$1&gt;($Y51+$Z51*3),BQ$1&lt;=($Y51+$Z51*4)),($T51*(1+$Z$1)^($Z51*4))/$Z51,IF(AND($G51=1,BQ$1&lt;=$N51),0,IF(AND($G51=1,BQ$1&gt;$N51,BQ$1&lt;=($Y51+$Z51)),-1*PMT(VLOOKUP($P51,'9 - Finance Strategy Parameters'!$B$3:$C$6,2)/12,$Z51*12,$M51),IF(AND($G51=1,BQ$1&gt;($Y51+$Z51),BQ$1&lt;=($Y51+$Z51*2)),-1*PMT(VLOOKUP($P51,'9 - Finance Strategy Parameters'!$B$3:$C$6,2)/12,$Z51*12,$M51*(1+$Z$1)^($Z51*2)),IF(AND($G51=1,BQ$1&gt;($Y51+$Z51*2),BQ$1&lt;=($Y51+$Z51*3)),-1*PMT(VLOOKUP($P51,'9 - Finance Strategy Parameters'!$B$3:$C$6,2)/12,$Z51*12,$M51*(1+$Z$1)^($Z51*3)),"FAILURE"))))))))))</f>
        <v>6371.3177777777773</v>
      </c>
      <c r="BR51" s="159">
        <f>IF($F51=1,0,IF(AND($H51=1,BR$1&lt;=$Y51),$V51,IF(AND($H51=1,BR$1&gt;$Y51,BR$1&lt;=$Y51+$Z51),($T51*(1+$Z$1)^$Z51)/$Z51,IF(AND($H51=1,BR$1&gt;($Y51+$Z51),BR$1&lt;=($Y51+$Z51*2)),($T51*(1+$Z$1)^($Z51*2))/$Z51,IF(AND($H51=1,BR$1&gt;($Y51+$Z51*2),BR$1&lt;=($Y51+$Z51*3)),($T51*(1+$Z$1)^($Z51*3))/$Z51,IF(AND($H51=1,BR$1&gt;($Y51+$Z51*3),BR$1&lt;=($Y51+$Z51*4)),($T51*(1+$Z$1)^($Z51*4))/$Z51,IF(AND($G51=1,BR$1&lt;=$N51),0,IF(AND($G51=1,BR$1&gt;$N51,BR$1&lt;=($Y51+$Z51)),-1*PMT(VLOOKUP($P51,'9 - Finance Strategy Parameters'!$B$3:$C$6,2)/12,$Z51*12,$M51),IF(AND($G51=1,BR$1&gt;($Y51+$Z51),BR$1&lt;=($Y51+$Z51*2)),-1*PMT(VLOOKUP($P51,'9 - Finance Strategy Parameters'!$B$3:$C$6,2)/12,$Z51*12,$M51*(1+$Z$1)^($Z51*2)),IF(AND($G51=1,BR$1&gt;($Y51+$Z51*2),BR$1&lt;=($Y51+$Z51*3)),-1*PMT(VLOOKUP($P51,'9 - Finance Strategy Parameters'!$B$3:$C$6,2)/12,$Z51*12,$M51*(1+$Z$1)^($Z51*3)),"FAILURE"))))))))))</f>
        <v>6371.3177777777773</v>
      </c>
      <c r="BS51" s="159">
        <f>IF($F51=1,0,IF(AND($H51=1,BS$1&lt;=$Y51),$V51,IF(AND($H51=1,BS$1&gt;$Y51,BS$1&lt;=$Y51+$Z51),($T51*(1+$Z$1)^$Z51)/$Z51,IF(AND($H51=1,BS$1&gt;($Y51+$Z51),BS$1&lt;=($Y51+$Z51*2)),($T51*(1+$Z$1)^($Z51*2))/$Z51,IF(AND($H51=1,BS$1&gt;($Y51+$Z51*2),BS$1&lt;=($Y51+$Z51*3)),($T51*(1+$Z$1)^($Z51*3))/$Z51,IF(AND($H51=1,BS$1&gt;($Y51+$Z51*3),BS$1&lt;=($Y51+$Z51*4)),($T51*(1+$Z$1)^($Z51*4))/$Z51,IF(AND($G51=1,BS$1&lt;=$N51),0,IF(AND($G51=1,BS$1&gt;$N51,BS$1&lt;=($Y51+$Z51)),-1*PMT(VLOOKUP($P51,'9 - Finance Strategy Parameters'!$B$3:$C$6,2)/12,$Z51*12,$M51),IF(AND($G51=1,BS$1&gt;($Y51+$Z51),BS$1&lt;=($Y51+$Z51*2)),-1*PMT(VLOOKUP($P51,'9 - Finance Strategy Parameters'!$B$3:$C$6,2)/12,$Z51*12,$M51*(1+$Z$1)^($Z51*2)),IF(AND($G51=1,BS$1&gt;($Y51+$Z51*2),BS$1&lt;=($Y51+$Z51*3)),-1*PMT(VLOOKUP($P51,'9 - Finance Strategy Parameters'!$B$3:$C$6,2)/12,$Z51*12,$M51*(1+$Z$1)^($Z51*3)),"FAILURE"))))))))))</f>
        <v>6371.3177777777773</v>
      </c>
      <c r="BT51" s="159">
        <f>IF($F51=1,0,IF(AND($H51=1,BT$1&lt;=$Y51),$V51,IF(AND($H51=1,BT$1&gt;$Y51,BT$1&lt;=$Y51+$Z51),($T51*(1+$Z$1)^$Z51)/$Z51,IF(AND($H51=1,BT$1&gt;($Y51+$Z51),BT$1&lt;=($Y51+$Z51*2)),($T51*(1+$Z$1)^($Z51*2))/$Z51,IF(AND($H51=1,BT$1&gt;($Y51+$Z51*2),BT$1&lt;=($Y51+$Z51*3)),($T51*(1+$Z$1)^($Z51*3))/$Z51,IF(AND($H51=1,BT$1&gt;($Y51+$Z51*3),BT$1&lt;=($Y51+$Z51*4)),($T51*(1+$Z$1)^($Z51*4))/$Z51,IF(AND($G51=1,BT$1&lt;=$N51),0,IF(AND($G51=1,BT$1&gt;$N51,BT$1&lt;=($Y51+$Z51)),-1*PMT(VLOOKUP($P51,'9 - Finance Strategy Parameters'!$B$3:$C$6,2)/12,$Z51*12,$M51),IF(AND($G51=1,BT$1&gt;($Y51+$Z51),BT$1&lt;=($Y51+$Z51*2)),-1*PMT(VLOOKUP($P51,'9 - Finance Strategy Parameters'!$B$3:$C$6,2)/12,$Z51*12,$M51*(1+$Z$1)^($Z51*2)),IF(AND($G51=1,BT$1&gt;($Y51+$Z51*2),BT$1&lt;=($Y51+$Z51*3)),-1*PMT(VLOOKUP($P51,'9 - Finance Strategy Parameters'!$B$3:$C$6,2)/12,$Z51*12,$M51*(1+$Z$1)^($Z51*3)),"FAILURE"))))))))))</f>
        <v>6371.3177777777773</v>
      </c>
    </row>
    <row r="52" spans="1:72" ht="30" x14ac:dyDescent="0.25">
      <c r="A52" s="10" t="s">
        <v>34</v>
      </c>
      <c r="B52" s="138">
        <f>INDEX('8-Choosing Asset Strategies'!$B$4:$B$101,MATCH('9 - Financing Strategy'!C52,'8-Choosing Asset Strategies'!$C$4:$C$101,0))</f>
        <v>1</v>
      </c>
      <c r="C52" s="28" t="s">
        <v>158</v>
      </c>
      <c r="D52" s="13" t="str">
        <f>IF(INDEX('8-Choosing Asset Strategies'!$CW$4:$CW$101,MATCH($C52,'8-Choosing Asset Strategies'!$C$4:$C$101,0))=0,"",INDEX('8-Choosing Asset Strategies'!$CW$4:$CW$101,MATCH(C52,'8-Choosing Asset Strategies'!$C$4:$C$101,0)))</f>
        <v>Good condition</v>
      </c>
      <c r="E52" s="27"/>
      <c r="F52" s="138"/>
      <c r="G52" s="138"/>
      <c r="H52" s="138">
        <v>1</v>
      </c>
      <c r="J52" s="143" t="str">
        <f>IF(F52=1,ROUND(INDEX('8-Choosing Asset Strategies'!$DL$4:$DL$101,MATCH($C52,'8-Choosing Asset Strategies'!$C$4:$C$101,0)),2),"")</f>
        <v/>
      </c>
      <c r="K52" s="12" t="str">
        <f>IF(F52=1,ROUND(INDEX('8-Choosing Asset Strategies'!$DC$4:$DC$101,MATCH($C52,'8-Choosing Asset Strategies'!$C$4:$C$101,0)),2),"")</f>
        <v/>
      </c>
      <c r="L52" s="12"/>
      <c r="M52" s="143" t="str">
        <f>IF(G52=1,ROUND(INDEX('8-Choosing Asset Strategies'!$DL$4:$DL$101,MATCH($C52,'8-Choosing Asset Strategies'!$C$4:$C$101,0)),2),"")</f>
        <v/>
      </c>
      <c r="N52" s="12" t="str">
        <f>IF(G52=1,ROUND(INDEX('8-Choosing Asset Strategies'!$DC$4:$DC$101,MATCH($C52,'8-Choosing Asset Strategies'!$C$4:$C$101,0)),2),"")</f>
        <v/>
      </c>
      <c r="O52" s="12" t="str">
        <f>IF(G52="","",INDEX('9 - Finance Strategy Parameters'!$H$3:$H$9,MATCH(B52,'9 - Finance Strategy Parameters'!$F$3:$F$9,0)))</f>
        <v/>
      </c>
      <c r="P52" s="12"/>
      <c r="Q52" s="144" t="str">
        <f>IFERROR((M52*INDEX('9 - Finance Strategy Parameters'!$C$3:$C$6,MATCH(P52,'9 - Finance Strategy Parameters'!$B$3:$B$6,0))/12*(1+INDEX('9 - Finance Strategy Parameters'!$C$3:$C$6,MATCH(P52,'9 - Finance Strategy Parameters'!$B$3:$B$6,0))/12)^(O52*12))/((1+INDEX('9 - Finance Strategy Parameters'!$C$3:$C$6,MATCH(P52,'9 - Finance Strategy Parameters'!$B$3:$B$6,0))/12)^(O52*12)-1),"")</f>
        <v/>
      </c>
      <c r="R52" s="144" t="str">
        <f t="shared" si="3"/>
        <v/>
      </c>
      <c r="S52" s="12"/>
      <c r="T52" s="143">
        <f>IF(H52=1,ROUND(INDEX('8-Choosing Asset Strategies'!$DL$4:$DL$101,MATCH($C52,'8-Choosing Asset Strategies'!$C$4:$C$101,0)),2),"")</f>
        <v>23465.45</v>
      </c>
      <c r="U52" s="145">
        <f>IF(H52=1,ROUND(INDEX('8-Choosing Asset Strategies'!$DC$4:$DC$101,MATCH($C52,'8-Choosing Asset Strategies'!$C$4:$C$101,0)),2),"")</f>
        <v>25</v>
      </c>
      <c r="V52" s="101">
        <f t="shared" si="1"/>
        <v>938.61800000000005</v>
      </c>
      <c r="W52" s="155">
        <f t="shared" si="2"/>
        <v>78.218166666666676</v>
      </c>
      <c r="Y52">
        <f>INDEX('8-Choosing Asset Strategies'!$DC$4:$DC$101,MATCH(C52,'8-Choosing Asset Strategies'!$C$4:$C$101,0))</f>
        <v>25</v>
      </c>
      <c r="Z52">
        <f>INDEX('8-Choosing Asset Strategies'!$DA$4:$DA$101,MATCH(C52,'8-Choosing Asset Strategies'!$C$4:$C$101,0))</f>
        <v>45</v>
      </c>
      <c r="AB52" s="159">
        <f>IF($F52=1,0,IF(AND($H52=1,AB$1&lt;=$Y52),$V52,IF(AND($H52=1,AB$1&gt;$Y52,AB$1&lt;=$Y52+$Z52),($T52*(1+$Z$1)^$Z52)/$Z52,IF(AND($H52=1,AB$1&gt;($Y52+$Z52),AB$1&lt;=($Y52+$Z52*2)),($T52*(1+$Z$1)^($Z52*2))/$Z52,IF(AND($H52=1,AB$1&gt;($Y52+$Z52*2),AB$1&lt;=($Y52+$Z52*3)),($T52*(1+$Z$1)^($Z52*3))/$Z52,IF(AND($H52=1,AB$1&gt;($Y52+$Z52*3),AB$1&lt;=($Y52+$Z52*4)),($T52*(1+$Z$1)^($Z52*4))/$Z52,IF(AND($G52=1,AB$1&lt;=$N52),0,IF(AND($G52=1,AB$1&gt;$N52,AB$1&lt;=($Y52+$Z52)),-1*PMT(VLOOKUP($P52,'9 - Finance Strategy Parameters'!$B$3:$C$6,2)/12,$Z52*12,$M52),IF(AND($G52=1,AB$1&gt;($Y52+$Z52),AB$1&lt;=($Y52+$Z52*2)),-1*PMT(VLOOKUP($P52,'9 - Finance Strategy Parameters'!$B$3:$C$6,2)/12,$Z52*12,$M52*(1+$Z$1)^($Z52*2)),IF(AND($G52=1,AB$1&gt;($Y52+$Z52*2),AB$1&lt;=($Y52+$Z52*3)),-1*PMT(VLOOKUP($P52,'9 - Finance Strategy Parameters'!$B$3:$C$6,2)/12,$Z52*12,$M52*(1+$Z$1)^($Z52*3)),"FAILURE"))))))))))</f>
        <v>938.61800000000005</v>
      </c>
      <c r="AC52" s="159">
        <f>IF($F52=1,0,IF(AND($H52=1,AC$1&lt;=$Y52),$V52,IF(AND($H52=1,AC$1&gt;$Y52,AC$1&lt;=$Y52+$Z52),($T52*(1+$Z$1)^$Z52)/$Z52,IF(AND($H52=1,AC$1&gt;($Y52+$Z52),AC$1&lt;=($Y52+$Z52*2)),($T52*(1+$Z$1)^($Z52*2))/$Z52,IF(AND($H52=1,AC$1&gt;($Y52+$Z52*2),AC$1&lt;=($Y52+$Z52*3)),($T52*(1+$Z$1)^($Z52*3))/$Z52,IF(AND($H52=1,AC$1&gt;($Y52+$Z52*3),AC$1&lt;=($Y52+$Z52*4)),($T52*(1+$Z$1)^($Z52*4))/$Z52,IF(AND($G52=1,AC$1&lt;=$N52),0,IF(AND($G52=1,AC$1&gt;$N52,AC$1&lt;=($Y52+$Z52)),-1*PMT(VLOOKUP($P52,'9 - Finance Strategy Parameters'!$B$3:$C$6,2)/12,$Z52*12,$M52),IF(AND($G52=1,AC$1&gt;($Y52+$Z52),AC$1&lt;=($Y52+$Z52*2)),-1*PMT(VLOOKUP($P52,'9 - Finance Strategy Parameters'!$B$3:$C$6,2)/12,$Z52*12,$M52*(1+$Z$1)^($Z52*2)),IF(AND($G52=1,AC$1&gt;($Y52+$Z52*2),AC$1&lt;=($Y52+$Z52*3)),-1*PMT(VLOOKUP($P52,'9 - Finance Strategy Parameters'!$B$3:$C$6,2)/12,$Z52*12,$M52*(1+$Z$1)^($Z52*3)),"FAILURE"))))))))))</f>
        <v>938.61800000000005</v>
      </c>
      <c r="AD52" s="159">
        <f>IF($F52=1,0,IF(AND($H52=1,AD$1&lt;=$Y52),$V52,IF(AND($H52=1,AD$1&gt;$Y52,AD$1&lt;=$Y52+$Z52),($T52*(1+$Z$1)^$Z52)/$Z52,IF(AND($H52=1,AD$1&gt;($Y52+$Z52),AD$1&lt;=($Y52+$Z52*2)),($T52*(1+$Z$1)^($Z52*2))/$Z52,IF(AND($H52=1,AD$1&gt;($Y52+$Z52*2),AD$1&lt;=($Y52+$Z52*3)),($T52*(1+$Z$1)^($Z52*3))/$Z52,IF(AND($H52=1,AD$1&gt;($Y52+$Z52*3),AD$1&lt;=($Y52+$Z52*4)),($T52*(1+$Z$1)^($Z52*4))/$Z52,IF(AND($G52=1,AD$1&lt;=$N52),0,IF(AND($G52=1,AD$1&gt;$N52,AD$1&lt;=($Y52+$Z52)),-1*PMT(VLOOKUP($P52,'9 - Finance Strategy Parameters'!$B$3:$C$6,2)/12,$Z52*12,$M52),IF(AND($G52=1,AD$1&gt;($Y52+$Z52),AD$1&lt;=($Y52+$Z52*2)),-1*PMT(VLOOKUP($P52,'9 - Finance Strategy Parameters'!$B$3:$C$6,2)/12,$Z52*12,$M52*(1+$Z$1)^($Z52*2)),IF(AND($G52=1,AD$1&gt;($Y52+$Z52*2),AD$1&lt;=($Y52+$Z52*3)),-1*PMT(VLOOKUP($P52,'9 - Finance Strategy Parameters'!$B$3:$C$6,2)/12,$Z52*12,$M52*(1+$Z$1)^($Z52*3)),"FAILURE"))))))))))</f>
        <v>938.61800000000005</v>
      </c>
      <c r="AE52" s="159">
        <f>IF($F52=1,0,IF(AND($H52=1,AE$1&lt;=$Y52),$V52,IF(AND($H52=1,AE$1&gt;$Y52,AE$1&lt;=$Y52+$Z52),($T52*(1+$Z$1)^$Z52)/$Z52,IF(AND($H52=1,AE$1&gt;($Y52+$Z52),AE$1&lt;=($Y52+$Z52*2)),($T52*(1+$Z$1)^($Z52*2))/$Z52,IF(AND($H52=1,AE$1&gt;($Y52+$Z52*2),AE$1&lt;=($Y52+$Z52*3)),($T52*(1+$Z$1)^($Z52*3))/$Z52,IF(AND($H52=1,AE$1&gt;($Y52+$Z52*3),AE$1&lt;=($Y52+$Z52*4)),($T52*(1+$Z$1)^($Z52*4))/$Z52,IF(AND($G52=1,AE$1&lt;=$N52),0,IF(AND($G52=1,AE$1&gt;$N52,AE$1&lt;=($Y52+$Z52)),-1*PMT(VLOOKUP($P52,'9 - Finance Strategy Parameters'!$B$3:$C$6,2)/12,$Z52*12,$M52),IF(AND($G52=1,AE$1&gt;($Y52+$Z52),AE$1&lt;=($Y52+$Z52*2)),-1*PMT(VLOOKUP($P52,'9 - Finance Strategy Parameters'!$B$3:$C$6,2)/12,$Z52*12,$M52*(1+$Z$1)^($Z52*2)),IF(AND($G52=1,AE$1&gt;($Y52+$Z52*2),AE$1&lt;=($Y52+$Z52*3)),-1*PMT(VLOOKUP($P52,'9 - Finance Strategy Parameters'!$B$3:$C$6,2)/12,$Z52*12,$M52*(1+$Z$1)^($Z52*3)),"FAILURE"))))))))))</f>
        <v>938.61800000000005</v>
      </c>
      <c r="AF52" s="159">
        <f>IF($F52=1,0,IF(AND($H52=1,AF$1&lt;=$Y52),$V52,IF(AND($H52=1,AF$1&gt;$Y52,AF$1&lt;=$Y52+$Z52),($T52*(1+$Z$1)^$Z52)/$Z52,IF(AND($H52=1,AF$1&gt;($Y52+$Z52),AF$1&lt;=($Y52+$Z52*2)),($T52*(1+$Z$1)^($Z52*2))/$Z52,IF(AND($H52=1,AF$1&gt;($Y52+$Z52*2),AF$1&lt;=($Y52+$Z52*3)),($T52*(1+$Z$1)^($Z52*3))/$Z52,IF(AND($H52=1,AF$1&gt;($Y52+$Z52*3),AF$1&lt;=($Y52+$Z52*4)),($T52*(1+$Z$1)^($Z52*4))/$Z52,IF(AND($G52=1,AF$1&lt;=$N52),0,IF(AND($G52=1,AF$1&gt;$N52,AF$1&lt;=($Y52+$Z52)),-1*PMT(VLOOKUP($P52,'9 - Finance Strategy Parameters'!$B$3:$C$6,2)/12,$Z52*12,$M52),IF(AND($G52=1,AF$1&gt;($Y52+$Z52),AF$1&lt;=($Y52+$Z52*2)),-1*PMT(VLOOKUP($P52,'9 - Finance Strategy Parameters'!$B$3:$C$6,2)/12,$Z52*12,$M52*(1+$Z$1)^($Z52*2)),IF(AND($G52=1,AF$1&gt;($Y52+$Z52*2),AF$1&lt;=($Y52+$Z52*3)),-1*PMT(VLOOKUP($P52,'9 - Finance Strategy Parameters'!$B$3:$C$6,2)/12,$Z52*12,$M52*(1+$Z$1)^($Z52*3)),"FAILURE"))))))))))</f>
        <v>938.61800000000005</v>
      </c>
      <c r="AG52" s="159">
        <f>IF($F52=1,0,IF(AND($H52=1,AG$1&lt;=$Y52),$V52,IF(AND($H52=1,AG$1&gt;$Y52,AG$1&lt;=$Y52+$Z52),($T52*(1+$Z$1)^$Z52)/$Z52,IF(AND($H52=1,AG$1&gt;($Y52+$Z52),AG$1&lt;=($Y52+$Z52*2)),($T52*(1+$Z$1)^($Z52*2))/$Z52,IF(AND($H52=1,AG$1&gt;($Y52+$Z52*2),AG$1&lt;=($Y52+$Z52*3)),($T52*(1+$Z$1)^($Z52*3))/$Z52,IF(AND($H52=1,AG$1&gt;($Y52+$Z52*3),AG$1&lt;=($Y52+$Z52*4)),($T52*(1+$Z$1)^($Z52*4))/$Z52,IF(AND($G52=1,AG$1&lt;=$N52),0,IF(AND($G52=1,AG$1&gt;$N52,AG$1&lt;=($Y52+$Z52)),-1*PMT(VLOOKUP($P52,'9 - Finance Strategy Parameters'!$B$3:$C$6,2)/12,$Z52*12,$M52),IF(AND($G52=1,AG$1&gt;($Y52+$Z52),AG$1&lt;=($Y52+$Z52*2)),-1*PMT(VLOOKUP($P52,'9 - Finance Strategy Parameters'!$B$3:$C$6,2)/12,$Z52*12,$M52*(1+$Z$1)^($Z52*2)),IF(AND($G52=1,AG$1&gt;($Y52+$Z52*2),AG$1&lt;=($Y52+$Z52*3)),-1*PMT(VLOOKUP($P52,'9 - Finance Strategy Parameters'!$B$3:$C$6,2)/12,$Z52*12,$M52*(1+$Z$1)^($Z52*3)),"FAILURE"))))))))))</f>
        <v>938.61800000000005</v>
      </c>
      <c r="AH52" s="159">
        <f>IF($F52=1,0,IF(AND($H52=1,AH$1&lt;=$Y52),$V52,IF(AND($H52=1,AH$1&gt;$Y52,AH$1&lt;=$Y52+$Z52),($T52*(1+$Z$1)^$Z52)/$Z52,IF(AND($H52=1,AH$1&gt;($Y52+$Z52),AH$1&lt;=($Y52+$Z52*2)),($T52*(1+$Z$1)^($Z52*2))/$Z52,IF(AND($H52=1,AH$1&gt;($Y52+$Z52*2),AH$1&lt;=($Y52+$Z52*3)),($T52*(1+$Z$1)^($Z52*3))/$Z52,IF(AND($H52=1,AH$1&gt;($Y52+$Z52*3),AH$1&lt;=($Y52+$Z52*4)),($T52*(1+$Z$1)^($Z52*4))/$Z52,IF(AND($G52=1,AH$1&lt;=$N52),0,IF(AND($G52=1,AH$1&gt;$N52,AH$1&lt;=($Y52+$Z52)),-1*PMT(VLOOKUP($P52,'9 - Finance Strategy Parameters'!$B$3:$C$6,2)/12,$Z52*12,$M52),IF(AND($G52=1,AH$1&gt;($Y52+$Z52),AH$1&lt;=($Y52+$Z52*2)),-1*PMT(VLOOKUP($P52,'9 - Finance Strategy Parameters'!$B$3:$C$6,2)/12,$Z52*12,$M52*(1+$Z$1)^($Z52*2)),IF(AND($G52=1,AH$1&gt;($Y52+$Z52*2),AH$1&lt;=($Y52+$Z52*3)),-1*PMT(VLOOKUP($P52,'9 - Finance Strategy Parameters'!$B$3:$C$6,2)/12,$Z52*12,$M52*(1+$Z$1)^($Z52*3)),"FAILURE"))))))))))</f>
        <v>938.61800000000005</v>
      </c>
      <c r="AI52" s="159">
        <f>IF($F52=1,0,IF(AND($H52=1,AI$1&lt;=$Y52),$V52,IF(AND($H52=1,AI$1&gt;$Y52,AI$1&lt;=$Y52+$Z52),($T52*(1+$Z$1)^$Z52)/$Z52,IF(AND($H52=1,AI$1&gt;($Y52+$Z52),AI$1&lt;=($Y52+$Z52*2)),($T52*(1+$Z$1)^($Z52*2))/$Z52,IF(AND($H52=1,AI$1&gt;($Y52+$Z52*2),AI$1&lt;=($Y52+$Z52*3)),($T52*(1+$Z$1)^($Z52*3))/$Z52,IF(AND($H52=1,AI$1&gt;($Y52+$Z52*3),AI$1&lt;=($Y52+$Z52*4)),($T52*(1+$Z$1)^($Z52*4))/$Z52,IF(AND($G52=1,AI$1&lt;=$N52),0,IF(AND($G52=1,AI$1&gt;$N52,AI$1&lt;=($Y52+$Z52)),-1*PMT(VLOOKUP($P52,'9 - Finance Strategy Parameters'!$B$3:$C$6,2)/12,$Z52*12,$M52),IF(AND($G52=1,AI$1&gt;($Y52+$Z52),AI$1&lt;=($Y52+$Z52*2)),-1*PMT(VLOOKUP($P52,'9 - Finance Strategy Parameters'!$B$3:$C$6,2)/12,$Z52*12,$M52*(1+$Z$1)^($Z52*2)),IF(AND($G52=1,AI$1&gt;($Y52+$Z52*2),AI$1&lt;=($Y52+$Z52*3)),-1*PMT(VLOOKUP($P52,'9 - Finance Strategy Parameters'!$B$3:$C$6,2)/12,$Z52*12,$M52*(1+$Z$1)^($Z52*3)),"FAILURE"))))))))))</f>
        <v>938.61800000000005</v>
      </c>
      <c r="AJ52" s="159">
        <f>IF($F52=1,0,IF(AND($H52=1,AJ$1&lt;=$Y52),$V52,IF(AND($H52=1,AJ$1&gt;$Y52,AJ$1&lt;=$Y52+$Z52),($T52*(1+$Z$1)^$Z52)/$Z52,IF(AND($H52=1,AJ$1&gt;($Y52+$Z52),AJ$1&lt;=($Y52+$Z52*2)),($T52*(1+$Z$1)^($Z52*2))/$Z52,IF(AND($H52=1,AJ$1&gt;($Y52+$Z52*2),AJ$1&lt;=($Y52+$Z52*3)),($T52*(1+$Z$1)^($Z52*3))/$Z52,IF(AND($H52=1,AJ$1&gt;($Y52+$Z52*3),AJ$1&lt;=($Y52+$Z52*4)),($T52*(1+$Z$1)^($Z52*4))/$Z52,IF(AND($G52=1,AJ$1&lt;=$N52),0,IF(AND($G52=1,AJ$1&gt;$N52,AJ$1&lt;=($Y52+$Z52)),-1*PMT(VLOOKUP($P52,'9 - Finance Strategy Parameters'!$B$3:$C$6,2)/12,$Z52*12,$M52),IF(AND($G52=1,AJ$1&gt;($Y52+$Z52),AJ$1&lt;=($Y52+$Z52*2)),-1*PMT(VLOOKUP($P52,'9 - Finance Strategy Parameters'!$B$3:$C$6,2)/12,$Z52*12,$M52*(1+$Z$1)^($Z52*2)),IF(AND($G52=1,AJ$1&gt;($Y52+$Z52*2),AJ$1&lt;=($Y52+$Z52*3)),-1*PMT(VLOOKUP($P52,'9 - Finance Strategy Parameters'!$B$3:$C$6,2)/12,$Z52*12,$M52*(1+$Z$1)^($Z52*3)),"FAILURE"))))))))))</f>
        <v>938.61800000000005</v>
      </c>
      <c r="AK52" s="159">
        <f>IF($F52=1,0,IF(AND($H52=1,AK$1&lt;=$Y52),$V52,IF(AND($H52=1,AK$1&gt;$Y52,AK$1&lt;=$Y52+$Z52),($T52*(1+$Z$1)^$Z52)/$Z52,IF(AND($H52=1,AK$1&gt;($Y52+$Z52),AK$1&lt;=($Y52+$Z52*2)),($T52*(1+$Z$1)^($Z52*2))/$Z52,IF(AND($H52=1,AK$1&gt;($Y52+$Z52*2),AK$1&lt;=($Y52+$Z52*3)),($T52*(1+$Z$1)^($Z52*3))/$Z52,IF(AND($H52=1,AK$1&gt;($Y52+$Z52*3),AK$1&lt;=($Y52+$Z52*4)),($T52*(1+$Z$1)^($Z52*4))/$Z52,IF(AND($G52=1,AK$1&lt;=$N52),0,IF(AND($G52=1,AK$1&gt;$N52,AK$1&lt;=($Y52+$Z52)),-1*PMT(VLOOKUP($P52,'9 - Finance Strategy Parameters'!$B$3:$C$6,2)/12,$Z52*12,$M52),IF(AND($G52=1,AK$1&gt;($Y52+$Z52),AK$1&lt;=($Y52+$Z52*2)),-1*PMT(VLOOKUP($P52,'9 - Finance Strategy Parameters'!$B$3:$C$6,2)/12,$Z52*12,$M52*(1+$Z$1)^($Z52*2)),IF(AND($G52=1,AK$1&gt;($Y52+$Z52*2),AK$1&lt;=($Y52+$Z52*3)),-1*PMT(VLOOKUP($P52,'9 - Finance Strategy Parameters'!$B$3:$C$6,2)/12,$Z52*12,$M52*(1+$Z$1)^($Z52*3)),"FAILURE"))))))))))</f>
        <v>938.61800000000005</v>
      </c>
      <c r="AL52" s="159">
        <f>IF($F52=1,0,IF(AND($H52=1,AL$1&lt;=$Y52),$V52,IF(AND($H52=1,AL$1&gt;$Y52,AL$1&lt;=$Y52+$Z52),($T52*(1+$Z$1)^$Z52)/$Z52,IF(AND($H52=1,AL$1&gt;($Y52+$Z52),AL$1&lt;=($Y52+$Z52*2)),($T52*(1+$Z$1)^($Z52*2))/$Z52,IF(AND($H52=1,AL$1&gt;($Y52+$Z52*2),AL$1&lt;=($Y52+$Z52*3)),($T52*(1+$Z$1)^($Z52*3))/$Z52,IF(AND($H52=1,AL$1&gt;($Y52+$Z52*3),AL$1&lt;=($Y52+$Z52*4)),($T52*(1+$Z$1)^($Z52*4))/$Z52,IF(AND($G52=1,AL$1&lt;=$N52),0,IF(AND($G52=1,AL$1&gt;$N52,AL$1&lt;=($Y52+$Z52)),-1*PMT(VLOOKUP($P52,'9 - Finance Strategy Parameters'!$B$3:$C$6,2)/12,$Z52*12,$M52),IF(AND($G52=1,AL$1&gt;($Y52+$Z52),AL$1&lt;=($Y52+$Z52*2)),-1*PMT(VLOOKUP($P52,'9 - Finance Strategy Parameters'!$B$3:$C$6,2)/12,$Z52*12,$M52*(1+$Z$1)^($Z52*2)),IF(AND($G52=1,AL$1&gt;($Y52+$Z52*2),AL$1&lt;=($Y52+$Z52*3)),-1*PMT(VLOOKUP($P52,'9 - Finance Strategy Parameters'!$B$3:$C$6,2)/12,$Z52*12,$M52*(1+$Z$1)^($Z52*3)),"FAILURE"))))))))))</f>
        <v>938.61800000000005</v>
      </c>
      <c r="AM52" s="159">
        <f>IF($F52=1,0,IF(AND($H52=1,AM$1&lt;=$Y52),$V52,IF(AND($H52=1,AM$1&gt;$Y52,AM$1&lt;=$Y52+$Z52),($T52*(1+$Z$1)^$Z52)/$Z52,IF(AND($H52=1,AM$1&gt;($Y52+$Z52),AM$1&lt;=($Y52+$Z52*2)),($T52*(1+$Z$1)^($Z52*2))/$Z52,IF(AND($H52=1,AM$1&gt;($Y52+$Z52*2),AM$1&lt;=($Y52+$Z52*3)),($T52*(1+$Z$1)^($Z52*3))/$Z52,IF(AND($H52=1,AM$1&gt;($Y52+$Z52*3),AM$1&lt;=($Y52+$Z52*4)),($T52*(1+$Z$1)^($Z52*4))/$Z52,IF(AND($G52=1,AM$1&lt;=$N52),0,IF(AND($G52=1,AM$1&gt;$N52,AM$1&lt;=($Y52+$Z52)),-1*PMT(VLOOKUP($P52,'9 - Finance Strategy Parameters'!$B$3:$C$6,2)/12,$Z52*12,$M52),IF(AND($G52=1,AM$1&gt;($Y52+$Z52),AM$1&lt;=($Y52+$Z52*2)),-1*PMT(VLOOKUP($P52,'9 - Finance Strategy Parameters'!$B$3:$C$6,2)/12,$Z52*12,$M52*(1+$Z$1)^($Z52*2)),IF(AND($G52=1,AM$1&gt;($Y52+$Z52*2),AM$1&lt;=($Y52+$Z52*3)),-1*PMT(VLOOKUP($P52,'9 - Finance Strategy Parameters'!$B$3:$C$6,2)/12,$Z52*12,$M52*(1+$Z$1)^($Z52*3)),"FAILURE"))))))))))</f>
        <v>938.61800000000005</v>
      </c>
      <c r="AN52" s="159">
        <f>IF($F52=1,0,IF(AND($H52=1,AN$1&lt;=$Y52),$V52,IF(AND($H52=1,AN$1&gt;$Y52,AN$1&lt;=$Y52+$Z52),($T52*(1+$Z$1)^$Z52)/$Z52,IF(AND($H52=1,AN$1&gt;($Y52+$Z52),AN$1&lt;=($Y52+$Z52*2)),($T52*(1+$Z$1)^($Z52*2))/$Z52,IF(AND($H52=1,AN$1&gt;($Y52+$Z52*2),AN$1&lt;=($Y52+$Z52*3)),($T52*(1+$Z$1)^($Z52*3))/$Z52,IF(AND($H52=1,AN$1&gt;($Y52+$Z52*3),AN$1&lt;=($Y52+$Z52*4)),($T52*(1+$Z$1)^($Z52*4))/$Z52,IF(AND($G52=1,AN$1&lt;=$N52),0,IF(AND($G52=1,AN$1&gt;$N52,AN$1&lt;=($Y52+$Z52)),-1*PMT(VLOOKUP($P52,'9 - Finance Strategy Parameters'!$B$3:$C$6,2)/12,$Z52*12,$M52),IF(AND($G52=1,AN$1&gt;($Y52+$Z52),AN$1&lt;=($Y52+$Z52*2)),-1*PMT(VLOOKUP($P52,'9 - Finance Strategy Parameters'!$B$3:$C$6,2)/12,$Z52*12,$M52*(1+$Z$1)^($Z52*2)),IF(AND($G52=1,AN$1&gt;($Y52+$Z52*2),AN$1&lt;=($Y52+$Z52*3)),-1*PMT(VLOOKUP($P52,'9 - Finance Strategy Parameters'!$B$3:$C$6,2)/12,$Z52*12,$M52*(1+$Z$1)^($Z52*3)),"FAILURE"))))))))))</f>
        <v>938.61800000000005</v>
      </c>
      <c r="AO52" s="159">
        <f>IF($F52=1,0,IF(AND($H52=1,AO$1&lt;=$Y52),$V52,IF(AND($H52=1,AO$1&gt;$Y52,AO$1&lt;=$Y52+$Z52),($T52*(1+$Z$1)^$Z52)/$Z52,IF(AND($H52=1,AO$1&gt;($Y52+$Z52),AO$1&lt;=($Y52+$Z52*2)),($T52*(1+$Z$1)^($Z52*2))/$Z52,IF(AND($H52=1,AO$1&gt;($Y52+$Z52*2),AO$1&lt;=($Y52+$Z52*3)),($T52*(1+$Z$1)^($Z52*3))/$Z52,IF(AND($H52=1,AO$1&gt;($Y52+$Z52*3),AO$1&lt;=($Y52+$Z52*4)),($T52*(1+$Z$1)^($Z52*4))/$Z52,IF(AND($G52=1,AO$1&lt;=$N52),0,IF(AND($G52=1,AO$1&gt;$N52,AO$1&lt;=($Y52+$Z52)),-1*PMT(VLOOKUP($P52,'9 - Finance Strategy Parameters'!$B$3:$C$6,2)/12,$Z52*12,$M52),IF(AND($G52=1,AO$1&gt;($Y52+$Z52),AO$1&lt;=($Y52+$Z52*2)),-1*PMT(VLOOKUP($P52,'9 - Finance Strategy Parameters'!$B$3:$C$6,2)/12,$Z52*12,$M52*(1+$Z$1)^($Z52*2)),IF(AND($G52=1,AO$1&gt;($Y52+$Z52*2),AO$1&lt;=($Y52+$Z52*3)),-1*PMT(VLOOKUP($P52,'9 - Finance Strategy Parameters'!$B$3:$C$6,2)/12,$Z52*12,$M52*(1+$Z$1)^($Z52*3)),"FAILURE"))))))))))</f>
        <v>938.61800000000005</v>
      </c>
      <c r="AP52" s="159">
        <f>IF($F52=1,0,IF(AND($H52=1,AP$1&lt;=$Y52),$V52,IF(AND($H52=1,AP$1&gt;$Y52,AP$1&lt;=$Y52+$Z52),($T52*(1+$Z$1)^$Z52)/$Z52,IF(AND($H52=1,AP$1&gt;($Y52+$Z52),AP$1&lt;=($Y52+$Z52*2)),($T52*(1+$Z$1)^($Z52*2))/$Z52,IF(AND($H52=1,AP$1&gt;($Y52+$Z52*2),AP$1&lt;=($Y52+$Z52*3)),($T52*(1+$Z$1)^($Z52*3))/$Z52,IF(AND($H52=1,AP$1&gt;($Y52+$Z52*3),AP$1&lt;=($Y52+$Z52*4)),($T52*(1+$Z$1)^($Z52*4))/$Z52,IF(AND($G52=1,AP$1&lt;=$N52),0,IF(AND($G52=1,AP$1&gt;$N52,AP$1&lt;=($Y52+$Z52)),-1*PMT(VLOOKUP($P52,'9 - Finance Strategy Parameters'!$B$3:$C$6,2)/12,$Z52*12,$M52),IF(AND($G52=1,AP$1&gt;($Y52+$Z52),AP$1&lt;=($Y52+$Z52*2)),-1*PMT(VLOOKUP($P52,'9 - Finance Strategy Parameters'!$B$3:$C$6,2)/12,$Z52*12,$M52*(1+$Z$1)^($Z52*2)),IF(AND($G52=1,AP$1&gt;($Y52+$Z52*2),AP$1&lt;=($Y52+$Z52*3)),-1*PMT(VLOOKUP($P52,'9 - Finance Strategy Parameters'!$B$3:$C$6,2)/12,$Z52*12,$M52*(1+$Z$1)^($Z52*3)),"FAILURE"))))))))))</f>
        <v>938.61800000000005</v>
      </c>
      <c r="AQ52" s="159">
        <f>IF($F52=1,0,IF(AND($H52=1,AQ$1&lt;=$Y52),$V52,IF(AND($H52=1,AQ$1&gt;$Y52,AQ$1&lt;=$Y52+$Z52),($T52*(1+$Z$1)^$Z52)/$Z52,IF(AND($H52=1,AQ$1&gt;($Y52+$Z52),AQ$1&lt;=($Y52+$Z52*2)),($T52*(1+$Z$1)^($Z52*2))/$Z52,IF(AND($H52=1,AQ$1&gt;($Y52+$Z52*2),AQ$1&lt;=($Y52+$Z52*3)),($T52*(1+$Z$1)^($Z52*3))/$Z52,IF(AND($H52=1,AQ$1&gt;($Y52+$Z52*3),AQ$1&lt;=($Y52+$Z52*4)),($T52*(1+$Z$1)^($Z52*4))/$Z52,IF(AND($G52=1,AQ$1&lt;=$N52),0,IF(AND($G52=1,AQ$1&gt;$N52,AQ$1&lt;=($Y52+$Z52)),-1*PMT(VLOOKUP($P52,'9 - Finance Strategy Parameters'!$B$3:$C$6,2)/12,$Z52*12,$M52),IF(AND($G52=1,AQ$1&gt;($Y52+$Z52),AQ$1&lt;=($Y52+$Z52*2)),-1*PMT(VLOOKUP($P52,'9 - Finance Strategy Parameters'!$B$3:$C$6,2)/12,$Z52*12,$M52*(1+$Z$1)^($Z52*2)),IF(AND($G52=1,AQ$1&gt;($Y52+$Z52*2),AQ$1&lt;=($Y52+$Z52*3)),-1*PMT(VLOOKUP($P52,'9 - Finance Strategy Parameters'!$B$3:$C$6,2)/12,$Z52*12,$M52*(1+$Z$1)^($Z52*3)),"FAILURE"))))))))))</f>
        <v>938.61800000000005</v>
      </c>
      <c r="AR52" s="159">
        <f>IF($F52=1,0,IF(AND($H52=1,AR$1&lt;=$Y52),$V52,IF(AND($H52=1,AR$1&gt;$Y52,AR$1&lt;=$Y52+$Z52),($T52*(1+$Z$1)^$Z52)/$Z52,IF(AND($H52=1,AR$1&gt;($Y52+$Z52),AR$1&lt;=($Y52+$Z52*2)),($T52*(1+$Z$1)^($Z52*2))/$Z52,IF(AND($H52=1,AR$1&gt;($Y52+$Z52*2),AR$1&lt;=($Y52+$Z52*3)),($T52*(1+$Z$1)^($Z52*3))/$Z52,IF(AND($H52=1,AR$1&gt;($Y52+$Z52*3),AR$1&lt;=($Y52+$Z52*4)),($T52*(1+$Z$1)^($Z52*4))/$Z52,IF(AND($G52=1,AR$1&lt;=$N52),0,IF(AND($G52=1,AR$1&gt;$N52,AR$1&lt;=($Y52+$Z52)),-1*PMT(VLOOKUP($P52,'9 - Finance Strategy Parameters'!$B$3:$C$6,2)/12,$Z52*12,$M52),IF(AND($G52=1,AR$1&gt;($Y52+$Z52),AR$1&lt;=($Y52+$Z52*2)),-1*PMT(VLOOKUP($P52,'9 - Finance Strategy Parameters'!$B$3:$C$6,2)/12,$Z52*12,$M52*(1+$Z$1)^($Z52*2)),IF(AND($G52=1,AR$1&gt;($Y52+$Z52*2),AR$1&lt;=($Y52+$Z52*3)),-1*PMT(VLOOKUP($P52,'9 - Finance Strategy Parameters'!$B$3:$C$6,2)/12,$Z52*12,$M52*(1+$Z$1)^($Z52*3)),"FAILURE"))))))))))</f>
        <v>938.61800000000005</v>
      </c>
      <c r="AS52" s="159">
        <f>IF($F52=1,0,IF(AND($H52=1,AS$1&lt;=$Y52),$V52,IF(AND($H52=1,AS$1&gt;$Y52,AS$1&lt;=$Y52+$Z52),($T52*(1+$Z$1)^$Z52)/$Z52,IF(AND($H52=1,AS$1&gt;($Y52+$Z52),AS$1&lt;=($Y52+$Z52*2)),($T52*(1+$Z$1)^($Z52*2))/$Z52,IF(AND($H52=1,AS$1&gt;($Y52+$Z52*2),AS$1&lt;=($Y52+$Z52*3)),($T52*(1+$Z$1)^($Z52*3))/$Z52,IF(AND($H52=1,AS$1&gt;($Y52+$Z52*3),AS$1&lt;=($Y52+$Z52*4)),($T52*(1+$Z$1)^($Z52*4))/$Z52,IF(AND($G52=1,AS$1&lt;=$N52),0,IF(AND($G52=1,AS$1&gt;$N52,AS$1&lt;=($Y52+$Z52)),-1*PMT(VLOOKUP($P52,'9 - Finance Strategy Parameters'!$B$3:$C$6,2)/12,$Z52*12,$M52),IF(AND($G52=1,AS$1&gt;($Y52+$Z52),AS$1&lt;=($Y52+$Z52*2)),-1*PMT(VLOOKUP($P52,'9 - Finance Strategy Parameters'!$B$3:$C$6,2)/12,$Z52*12,$M52*(1+$Z$1)^($Z52*2)),IF(AND($G52=1,AS$1&gt;($Y52+$Z52*2),AS$1&lt;=($Y52+$Z52*3)),-1*PMT(VLOOKUP($P52,'9 - Finance Strategy Parameters'!$B$3:$C$6,2)/12,$Z52*12,$M52*(1+$Z$1)^($Z52*3)),"FAILURE"))))))))))</f>
        <v>938.61800000000005</v>
      </c>
      <c r="AT52" s="159">
        <f>IF($F52=1,0,IF(AND($H52=1,AT$1&lt;=$Y52),$V52,IF(AND($H52=1,AT$1&gt;$Y52,AT$1&lt;=$Y52+$Z52),($T52*(1+$Z$1)^$Z52)/$Z52,IF(AND($H52=1,AT$1&gt;($Y52+$Z52),AT$1&lt;=($Y52+$Z52*2)),($T52*(1+$Z$1)^($Z52*2))/$Z52,IF(AND($H52=1,AT$1&gt;($Y52+$Z52*2),AT$1&lt;=($Y52+$Z52*3)),($T52*(1+$Z$1)^($Z52*3))/$Z52,IF(AND($H52=1,AT$1&gt;($Y52+$Z52*3),AT$1&lt;=($Y52+$Z52*4)),($T52*(1+$Z$1)^($Z52*4))/$Z52,IF(AND($G52=1,AT$1&lt;=$N52),0,IF(AND($G52=1,AT$1&gt;$N52,AT$1&lt;=($Y52+$Z52)),-1*PMT(VLOOKUP($P52,'9 - Finance Strategy Parameters'!$B$3:$C$6,2)/12,$Z52*12,$M52),IF(AND($G52=1,AT$1&gt;($Y52+$Z52),AT$1&lt;=($Y52+$Z52*2)),-1*PMT(VLOOKUP($P52,'9 - Finance Strategy Parameters'!$B$3:$C$6,2)/12,$Z52*12,$M52*(1+$Z$1)^($Z52*2)),IF(AND($G52=1,AT$1&gt;($Y52+$Z52*2),AT$1&lt;=($Y52+$Z52*3)),-1*PMT(VLOOKUP($P52,'9 - Finance Strategy Parameters'!$B$3:$C$6,2)/12,$Z52*12,$M52*(1+$Z$1)^($Z52*3)),"FAILURE"))))))))))</f>
        <v>938.61800000000005</v>
      </c>
      <c r="AU52" s="159">
        <f>IF($F52=1,0,IF(AND($H52=1,AU$1&lt;=$Y52),$V52,IF(AND($H52=1,AU$1&gt;$Y52,AU$1&lt;=$Y52+$Z52),($T52*(1+$Z$1)^$Z52)/$Z52,IF(AND($H52=1,AU$1&gt;($Y52+$Z52),AU$1&lt;=($Y52+$Z52*2)),($T52*(1+$Z$1)^($Z52*2))/$Z52,IF(AND($H52=1,AU$1&gt;($Y52+$Z52*2),AU$1&lt;=($Y52+$Z52*3)),($T52*(1+$Z$1)^($Z52*3))/$Z52,IF(AND($H52=1,AU$1&gt;($Y52+$Z52*3),AU$1&lt;=($Y52+$Z52*4)),($T52*(1+$Z$1)^($Z52*4))/$Z52,IF(AND($G52=1,AU$1&lt;=$N52),0,IF(AND($G52=1,AU$1&gt;$N52,AU$1&lt;=($Y52+$Z52)),-1*PMT(VLOOKUP($P52,'9 - Finance Strategy Parameters'!$B$3:$C$6,2)/12,$Z52*12,$M52),IF(AND($G52=1,AU$1&gt;($Y52+$Z52),AU$1&lt;=($Y52+$Z52*2)),-1*PMT(VLOOKUP($P52,'9 - Finance Strategy Parameters'!$B$3:$C$6,2)/12,$Z52*12,$M52*(1+$Z$1)^($Z52*2)),IF(AND($G52=1,AU$1&gt;($Y52+$Z52*2),AU$1&lt;=($Y52+$Z52*3)),-1*PMT(VLOOKUP($P52,'9 - Finance Strategy Parameters'!$B$3:$C$6,2)/12,$Z52*12,$M52*(1+$Z$1)^($Z52*3)),"FAILURE"))))))))))</f>
        <v>938.61800000000005</v>
      </c>
      <c r="AV52" s="159">
        <f>IF($F52=1,0,IF(AND($H52=1,AV$1&lt;=$Y52),$V52,IF(AND($H52=1,AV$1&gt;$Y52,AV$1&lt;=$Y52+$Z52),($T52*(1+$Z$1)^$Z52)/$Z52,IF(AND($H52=1,AV$1&gt;($Y52+$Z52),AV$1&lt;=($Y52+$Z52*2)),($T52*(1+$Z$1)^($Z52*2))/$Z52,IF(AND($H52=1,AV$1&gt;($Y52+$Z52*2),AV$1&lt;=($Y52+$Z52*3)),($T52*(1+$Z$1)^($Z52*3))/$Z52,IF(AND($H52=1,AV$1&gt;($Y52+$Z52*3),AV$1&lt;=($Y52+$Z52*4)),($T52*(1+$Z$1)^($Z52*4))/$Z52,IF(AND($G52=1,AV$1&lt;=$N52),0,IF(AND($G52=1,AV$1&gt;$N52,AV$1&lt;=($Y52+$Z52)),-1*PMT(VLOOKUP($P52,'9 - Finance Strategy Parameters'!$B$3:$C$6,2)/12,$Z52*12,$M52),IF(AND($G52=1,AV$1&gt;($Y52+$Z52),AV$1&lt;=($Y52+$Z52*2)),-1*PMT(VLOOKUP($P52,'9 - Finance Strategy Parameters'!$B$3:$C$6,2)/12,$Z52*12,$M52*(1+$Z$1)^($Z52*2)),IF(AND($G52=1,AV$1&gt;($Y52+$Z52*2),AV$1&lt;=($Y52+$Z52*3)),-1*PMT(VLOOKUP($P52,'9 - Finance Strategy Parameters'!$B$3:$C$6,2)/12,$Z52*12,$M52*(1+$Z$1)^($Z52*3)),"FAILURE"))))))))))</f>
        <v>938.61800000000005</v>
      </c>
      <c r="AW52" s="159">
        <f>IF($F52=1,0,IF(AND($H52=1,AW$1&lt;=$Y52),$V52,IF(AND($H52=1,AW$1&gt;$Y52,AW$1&lt;=$Y52+$Z52),($T52*(1+$Z$1)^$Z52)/$Z52,IF(AND($H52=1,AW$1&gt;($Y52+$Z52),AW$1&lt;=($Y52+$Z52*2)),($T52*(1+$Z$1)^($Z52*2))/$Z52,IF(AND($H52=1,AW$1&gt;($Y52+$Z52*2),AW$1&lt;=($Y52+$Z52*3)),($T52*(1+$Z$1)^($Z52*3))/$Z52,IF(AND($H52=1,AW$1&gt;($Y52+$Z52*3),AW$1&lt;=($Y52+$Z52*4)),($T52*(1+$Z$1)^($Z52*4))/$Z52,IF(AND($G52=1,AW$1&lt;=$N52),0,IF(AND($G52=1,AW$1&gt;$N52,AW$1&lt;=($Y52+$Z52)),-1*PMT(VLOOKUP($P52,'9 - Finance Strategy Parameters'!$B$3:$C$6,2)/12,$Z52*12,$M52),IF(AND($G52=1,AW$1&gt;($Y52+$Z52),AW$1&lt;=($Y52+$Z52*2)),-1*PMT(VLOOKUP($P52,'9 - Finance Strategy Parameters'!$B$3:$C$6,2)/12,$Z52*12,$M52*(1+$Z$1)^($Z52*2)),IF(AND($G52=1,AW$1&gt;($Y52+$Z52*2),AW$1&lt;=($Y52+$Z52*3)),-1*PMT(VLOOKUP($P52,'9 - Finance Strategy Parameters'!$B$3:$C$6,2)/12,$Z52*12,$M52*(1+$Z$1)^($Z52*3)),"FAILURE"))))))))))</f>
        <v>938.61800000000005</v>
      </c>
      <c r="AX52" s="159">
        <f>IF($F52=1,0,IF(AND($H52=1,AX$1&lt;=$Y52),$V52,IF(AND($H52=1,AX$1&gt;$Y52,AX$1&lt;=$Y52+$Z52),($T52*(1+$Z$1)^$Z52)/$Z52,IF(AND($H52=1,AX$1&gt;($Y52+$Z52),AX$1&lt;=($Y52+$Z52*2)),($T52*(1+$Z$1)^($Z52*2))/$Z52,IF(AND($H52=1,AX$1&gt;($Y52+$Z52*2),AX$1&lt;=($Y52+$Z52*3)),($T52*(1+$Z$1)^($Z52*3))/$Z52,IF(AND($H52=1,AX$1&gt;($Y52+$Z52*3),AX$1&lt;=($Y52+$Z52*4)),($T52*(1+$Z$1)^($Z52*4))/$Z52,IF(AND($G52=1,AX$1&lt;=$N52),0,IF(AND($G52=1,AX$1&gt;$N52,AX$1&lt;=($Y52+$Z52)),-1*PMT(VLOOKUP($P52,'9 - Finance Strategy Parameters'!$B$3:$C$6,2)/12,$Z52*12,$M52),IF(AND($G52=1,AX$1&gt;($Y52+$Z52),AX$1&lt;=($Y52+$Z52*2)),-1*PMT(VLOOKUP($P52,'9 - Finance Strategy Parameters'!$B$3:$C$6,2)/12,$Z52*12,$M52*(1+$Z$1)^($Z52*2)),IF(AND($G52=1,AX$1&gt;($Y52+$Z52*2),AX$1&lt;=($Y52+$Z52*3)),-1*PMT(VLOOKUP($P52,'9 - Finance Strategy Parameters'!$B$3:$C$6,2)/12,$Z52*12,$M52*(1+$Z$1)^($Z52*3)),"FAILURE"))))))))))</f>
        <v>938.61800000000005</v>
      </c>
      <c r="AY52" s="159">
        <f>IF($F52=1,0,IF(AND($H52=1,AY$1&lt;=$Y52),$V52,IF(AND($H52=1,AY$1&gt;$Y52,AY$1&lt;=$Y52+$Z52),($T52*(1+$Z$1)^$Z52)/$Z52,IF(AND($H52=1,AY$1&gt;($Y52+$Z52),AY$1&lt;=($Y52+$Z52*2)),($T52*(1+$Z$1)^($Z52*2))/$Z52,IF(AND($H52=1,AY$1&gt;($Y52+$Z52*2),AY$1&lt;=($Y52+$Z52*3)),($T52*(1+$Z$1)^($Z52*3))/$Z52,IF(AND($H52=1,AY$1&gt;($Y52+$Z52*3),AY$1&lt;=($Y52+$Z52*4)),($T52*(1+$Z$1)^($Z52*4))/$Z52,IF(AND($G52=1,AY$1&lt;=$N52),0,IF(AND($G52=1,AY$1&gt;$N52,AY$1&lt;=($Y52+$Z52)),-1*PMT(VLOOKUP($P52,'9 - Finance Strategy Parameters'!$B$3:$C$6,2)/12,$Z52*12,$M52),IF(AND($G52=1,AY$1&gt;($Y52+$Z52),AY$1&lt;=($Y52+$Z52*2)),-1*PMT(VLOOKUP($P52,'9 - Finance Strategy Parameters'!$B$3:$C$6,2)/12,$Z52*12,$M52*(1+$Z$1)^($Z52*2)),IF(AND($G52=1,AY$1&gt;($Y52+$Z52*2),AY$1&lt;=($Y52+$Z52*3)),-1*PMT(VLOOKUP($P52,'9 - Finance Strategy Parameters'!$B$3:$C$6,2)/12,$Z52*12,$M52*(1+$Z$1)^($Z52*3)),"FAILURE"))))))))))</f>
        <v>938.61800000000005</v>
      </c>
      <c r="AZ52" s="159">
        <f>IF($F52=1,0,IF(AND($H52=1,AZ$1&lt;=$Y52),$V52,IF(AND($H52=1,AZ$1&gt;$Y52,AZ$1&lt;=$Y52+$Z52),($T52*(1+$Z$1)^$Z52)/$Z52,IF(AND($H52=1,AZ$1&gt;($Y52+$Z52),AZ$1&lt;=($Y52+$Z52*2)),($T52*(1+$Z$1)^($Z52*2))/$Z52,IF(AND($H52=1,AZ$1&gt;($Y52+$Z52*2),AZ$1&lt;=($Y52+$Z52*3)),($T52*(1+$Z$1)^($Z52*3))/$Z52,IF(AND($H52=1,AZ$1&gt;($Y52+$Z52*3),AZ$1&lt;=($Y52+$Z52*4)),($T52*(1+$Z$1)^($Z52*4))/$Z52,IF(AND($G52=1,AZ$1&lt;=$N52),0,IF(AND($G52=1,AZ$1&gt;$N52,AZ$1&lt;=($Y52+$Z52)),-1*PMT(VLOOKUP($P52,'9 - Finance Strategy Parameters'!$B$3:$C$6,2)/12,$Z52*12,$M52),IF(AND($G52=1,AZ$1&gt;($Y52+$Z52),AZ$1&lt;=($Y52+$Z52*2)),-1*PMT(VLOOKUP($P52,'9 - Finance Strategy Parameters'!$B$3:$C$6,2)/12,$Z52*12,$M52*(1+$Z$1)^($Z52*2)),IF(AND($G52=1,AZ$1&gt;($Y52+$Z52*2),AZ$1&lt;=($Y52+$Z52*3)),-1*PMT(VLOOKUP($P52,'9 - Finance Strategy Parameters'!$B$3:$C$6,2)/12,$Z52*12,$M52*(1+$Z$1)^($Z52*3)),"FAILURE"))))))))))</f>
        <v>938.61800000000005</v>
      </c>
      <c r="BA52" s="159">
        <f>IF($F52=1,0,IF(AND($H52=1,BA$1&lt;=$Y52),$V52,IF(AND($H52=1,BA$1&gt;$Y52,BA$1&lt;=$Y52+$Z52),($T52*(1+$Z$1)^$Z52)/$Z52,IF(AND($H52=1,BA$1&gt;($Y52+$Z52),BA$1&lt;=($Y52+$Z52*2)),($T52*(1+$Z$1)^($Z52*2))/$Z52,IF(AND($H52=1,BA$1&gt;($Y52+$Z52*2),BA$1&lt;=($Y52+$Z52*3)),($T52*(1+$Z$1)^($Z52*3))/$Z52,IF(AND($H52=1,BA$1&gt;($Y52+$Z52*3),BA$1&lt;=($Y52+$Z52*4)),($T52*(1+$Z$1)^($Z52*4))/$Z52,IF(AND($G52=1,BA$1&lt;=$N52),0,IF(AND($G52=1,BA$1&gt;$N52,BA$1&lt;=($Y52+$Z52)),-1*PMT(VLOOKUP($P52,'9 - Finance Strategy Parameters'!$B$3:$C$6,2)/12,$Z52*12,$M52),IF(AND($G52=1,BA$1&gt;($Y52+$Z52),BA$1&lt;=($Y52+$Z52*2)),-1*PMT(VLOOKUP($P52,'9 - Finance Strategy Parameters'!$B$3:$C$6,2)/12,$Z52*12,$M52*(1+$Z$1)^($Z52*2)),IF(AND($G52=1,BA$1&gt;($Y52+$Z52*2),BA$1&lt;=($Y52+$Z52*3)),-1*PMT(VLOOKUP($P52,'9 - Finance Strategy Parameters'!$B$3:$C$6,2)/12,$Z52*12,$M52*(1+$Z$1)^($Z52*3)),"FAILURE"))))))))))</f>
        <v>521.45444444444445</v>
      </c>
      <c r="BB52" s="159">
        <f>IF($F52=1,0,IF(AND($H52=1,BB$1&lt;=$Y52),$V52,IF(AND($H52=1,BB$1&gt;$Y52,BB$1&lt;=$Y52+$Z52),($T52*(1+$Z$1)^$Z52)/$Z52,IF(AND($H52=1,BB$1&gt;($Y52+$Z52),BB$1&lt;=($Y52+$Z52*2)),($T52*(1+$Z$1)^($Z52*2))/$Z52,IF(AND($H52=1,BB$1&gt;($Y52+$Z52*2),BB$1&lt;=($Y52+$Z52*3)),($T52*(1+$Z$1)^($Z52*3))/$Z52,IF(AND($H52=1,BB$1&gt;($Y52+$Z52*3),BB$1&lt;=($Y52+$Z52*4)),($T52*(1+$Z$1)^($Z52*4))/$Z52,IF(AND($G52=1,BB$1&lt;=$N52),0,IF(AND($G52=1,BB$1&gt;$N52,BB$1&lt;=($Y52+$Z52)),-1*PMT(VLOOKUP($P52,'9 - Finance Strategy Parameters'!$B$3:$C$6,2)/12,$Z52*12,$M52),IF(AND($G52=1,BB$1&gt;($Y52+$Z52),BB$1&lt;=($Y52+$Z52*2)),-1*PMT(VLOOKUP($P52,'9 - Finance Strategy Parameters'!$B$3:$C$6,2)/12,$Z52*12,$M52*(1+$Z$1)^($Z52*2)),IF(AND($G52=1,BB$1&gt;($Y52+$Z52*2),BB$1&lt;=($Y52+$Z52*3)),-1*PMT(VLOOKUP($P52,'9 - Finance Strategy Parameters'!$B$3:$C$6,2)/12,$Z52*12,$M52*(1+$Z$1)^($Z52*3)),"FAILURE"))))))))))</f>
        <v>521.45444444444445</v>
      </c>
      <c r="BC52" s="159">
        <f>IF($F52=1,0,IF(AND($H52=1,BC$1&lt;=$Y52),$V52,IF(AND($H52=1,BC$1&gt;$Y52,BC$1&lt;=$Y52+$Z52),($T52*(1+$Z$1)^$Z52)/$Z52,IF(AND($H52=1,BC$1&gt;($Y52+$Z52),BC$1&lt;=($Y52+$Z52*2)),($T52*(1+$Z$1)^($Z52*2))/$Z52,IF(AND($H52=1,BC$1&gt;($Y52+$Z52*2),BC$1&lt;=($Y52+$Z52*3)),($T52*(1+$Z$1)^($Z52*3))/$Z52,IF(AND($H52=1,BC$1&gt;($Y52+$Z52*3),BC$1&lt;=($Y52+$Z52*4)),($T52*(1+$Z$1)^($Z52*4))/$Z52,IF(AND($G52=1,BC$1&lt;=$N52),0,IF(AND($G52=1,BC$1&gt;$N52,BC$1&lt;=($Y52+$Z52)),-1*PMT(VLOOKUP($P52,'9 - Finance Strategy Parameters'!$B$3:$C$6,2)/12,$Z52*12,$M52),IF(AND($G52=1,BC$1&gt;($Y52+$Z52),BC$1&lt;=($Y52+$Z52*2)),-1*PMT(VLOOKUP($P52,'9 - Finance Strategy Parameters'!$B$3:$C$6,2)/12,$Z52*12,$M52*(1+$Z$1)^($Z52*2)),IF(AND($G52=1,BC$1&gt;($Y52+$Z52*2),BC$1&lt;=($Y52+$Z52*3)),-1*PMT(VLOOKUP($P52,'9 - Finance Strategy Parameters'!$B$3:$C$6,2)/12,$Z52*12,$M52*(1+$Z$1)^($Z52*3)),"FAILURE"))))))))))</f>
        <v>521.45444444444445</v>
      </c>
      <c r="BD52" s="159">
        <f>IF($F52=1,0,IF(AND($H52=1,BD$1&lt;=$Y52),$V52,IF(AND($H52=1,BD$1&gt;$Y52,BD$1&lt;=$Y52+$Z52),($T52*(1+$Z$1)^$Z52)/$Z52,IF(AND($H52=1,BD$1&gt;($Y52+$Z52),BD$1&lt;=($Y52+$Z52*2)),($T52*(1+$Z$1)^($Z52*2))/$Z52,IF(AND($H52=1,BD$1&gt;($Y52+$Z52*2),BD$1&lt;=($Y52+$Z52*3)),($T52*(1+$Z$1)^($Z52*3))/$Z52,IF(AND($H52=1,BD$1&gt;($Y52+$Z52*3),BD$1&lt;=($Y52+$Z52*4)),($T52*(1+$Z$1)^($Z52*4))/$Z52,IF(AND($G52=1,BD$1&lt;=$N52),0,IF(AND($G52=1,BD$1&gt;$N52,BD$1&lt;=($Y52+$Z52)),-1*PMT(VLOOKUP($P52,'9 - Finance Strategy Parameters'!$B$3:$C$6,2)/12,$Z52*12,$M52),IF(AND($G52=1,BD$1&gt;($Y52+$Z52),BD$1&lt;=($Y52+$Z52*2)),-1*PMT(VLOOKUP($P52,'9 - Finance Strategy Parameters'!$B$3:$C$6,2)/12,$Z52*12,$M52*(1+$Z$1)^($Z52*2)),IF(AND($G52=1,BD$1&gt;($Y52+$Z52*2),BD$1&lt;=($Y52+$Z52*3)),-1*PMT(VLOOKUP($P52,'9 - Finance Strategy Parameters'!$B$3:$C$6,2)/12,$Z52*12,$M52*(1+$Z$1)^($Z52*3)),"FAILURE"))))))))))</f>
        <v>521.45444444444445</v>
      </c>
      <c r="BE52" s="159">
        <f>IF($F52=1,0,IF(AND($H52=1,BE$1&lt;=$Y52),$V52,IF(AND($H52=1,BE$1&gt;$Y52,BE$1&lt;=$Y52+$Z52),($T52*(1+$Z$1)^$Z52)/$Z52,IF(AND($H52=1,BE$1&gt;($Y52+$Z52),BE$1&lt;=($Y52+$Z52*2)),($T52*(1+$Z$1)^($Z52*2))/$Z52,IF(AND($H52=1,BE$1&gt;($Y52+$Z52*2),BE$1&lt;=($Y52+$Z52*3)),($T52*(1+$Z$1)^($Z52*3))/$Z52,IF(AND($H52=1,BE$1&gt;($Y52+$Z52*3),BE$1&lt;=($Y52+$Z52*4)),($T52*(1+$Z$1)^($Z52*4))/$Z52,IF(AND($G52=1,BE$1&lt;=$N52),0,IF(AND($G52=1,BE$1&gt;$N52,BE$1&lt;=($Y52+$Z52)),-1*PMT(VLOOKUP($P52,'9 - Finance Strategy Parameters'!$B$3:$C$6,2)/12,$Z52*12,$M52),IF(AND($G52=1,BE$1&gt;($Y52+$Z52),BE$1&lt;=($Y52+$Z52*2)),-1*PMT(VLOOKUP($P52,'9 - Finance Strategy Parameters'!$B$3:$C$6,2)/12,$Z52*12,$M52*(1+$Z$1)^($Z52*2)),IF(AND($G52=1,BE$1&gt;($Y52+$Z52*2),BE$1&lt;=($Y52+$Z52*3)),-1*PMT(VLOOKUP($P52,'9 - Finance Strategy Parameters'!$B$3:$C$6,2)/12,$Z52*12,$M52*(1+$Z$1)^($Z52*3)),"FAILURE"))))))))))</f>
        <v>521.45444444444445</v>
      </c>
      <c r="BF52" s="159">
        <f>IF($F52=1,0,IF(AND($H52=1,BF$1&lt;=$Y52),$V52,IF(AND($H52=1,BF$1&gt;$Y52,BF$1&lt;=$Y52+$Z52),($T52*(1+$Z$1)^$Z52)/$Z52,IF(AND($H52=1,BF$1&gt;($Y52+$Z52),BF$1&lt;=($Y52+$Z52*2)),($T52*(1+$Z$1)^($Z52*2))/$Z52,IF(AND($H52=1,BF$1&gt;($Y52+$Z52*2),BF$1&lt;=($Y52+$Z52*3)),($T52*(1+$Z$1)^($Z52*3))/$Z52,IF(AND($H52=1,BF$1&gt;($Y52+$Z52*3),BF$1&lt;=($Y52+$Z52*4)),($T52*(1+$Z$1)^($Z52*4))/$Z52,IF(AND($G52=1,BF$1&lt;=$N52),0,IF(AND($G52=1,BF$1&gt;$N52,BF$1&lt;=($Y52+$Z52)),-1*PMT(VLOOKUP($P52,'9 - Finance Strategy Parameters'!$B$3:$C$6,2)/12,$Z52*12,$M52),IF(AND($G52=1,BF$1&gt;($Y52+$Z52),BF$1&lt;=($Y52+$Z52*2)),-1*PMT(VLOOKUP($P52,'9 - Finance Strategy Parameters'!$B$3:$C$6,2)/12,$Z52*12,$M52*(1+$Z$1)^($Z52*2)),IF(AND($G52=1,BF$1&gt;($Y52+$Z52*2),BF$1&lt;=($Y52+$Z52*3)),-1*PMT(VLOOKUP($P52,'9 - Finance Strategy Parameters'!$B$3:$C$6,2)/12,$Z52*12,$M52*(1+$Z$1)^($Z52*3)),"FAILURE"))))))))))</f>
        <v>521.45444444444445</v>
      </c>
      <c r="BG52" s="159">
        <f>IF($F52=1,0,IF(AND($H52=1,BG$1&lt;=$Y52),$V52,IF(AND($H52=1,BG$1&gt;$Y52,BG$1&lt;=$Y52+$Z52),($T52*(1+$Z$1)^$Z52)/$Z52,IF(AND($H52=1,BG$1&gt;($Y52+$Z52),BG$1&lt;=($Y52+$Z52*2)),($T52*(1+$Z$1)^($Z52*2))/$Z52,IF(AND($H52=1,BG$1&gt;($Y52+$Z52*2),BG$1&lt;=($Y52+$Z52*3)),($T52*(1+$Z$1)^($Z52*3))/$Z52,IF(AND($H52=1,BG$1&gt;($Y52+$Z52*3),BG$1&lt;=($Y52+$Z52*4)),($T52*(1+$Z$1)^($Z52*4))/$Z52,IF(AND($G52=1,BG$1&lt;=$N52),0,IF(AND($G52=1,BG$1&gt;$N52,BG$1&lt;=($Y52+$Z52)),-1*PMT(VLOOKUP($P52,'9 - Finance Strategy Parameters'!$B$3:$C$6,2)/12,$Z52*12,$M52),IF(AND($G52=1,BG$1&gt;($Y52+$Z52),BG$1&lt;=($Y52+$Z52*2)),-1*PMT(VLOOKUP($P52,'9 - Finance Strategy Parameters'!$B$3:$C$6,2)/12,$Z52*12,$M52*(1+$Z$1)^($Z52*2)),IF(AND($G52=1,BG$1&gt;($Y52+$Z52*2),BG$1&lt;=($Y52+$Z52*3)),-1*PMT(VLOOKUP($P52,'9 - Finance Strategy Parameters'!$B$3:$C$6,2)/12,$Z52*12,$M52*(1+$Z$1)^($Z52*3)),"FAILURE"))))))))))</f>
        <v>521.45444444444445</v>
      </c>
      <c r="BH52" s="159">
        <f>IF($F52=1,0,IF(AND($H52=1,BH$1&lt;=$Y52),$V52,IF(AND($H52=1,BH$1&gt;$Y52,BH$1&lt;=$Y52+$Z52),($T52*(1+$Z$1)^$Z52)/$Z52,IF(AND($H52=1,BH$1&gt;($Y52+$Z52),BH$1&lt;=($Y52+$Z52*2)),($T52*(1+$Z$1)^($Z52*2))/$Z52,IF(AND($H52=1,BH$1&gt;($Y52+$Z52*2),BH$1&lt;=($Y52+$Z52*3)),($T52*(1+$Z$1)^($Z52*3))/$Z52,IF(AND($H52=1,BH$1&gt;($Y52+$Z52*3),BH$1&lt;=($Y52+$Z52*4)),($T52*(1+$Z$1)^($Z52*4))/$Z52,IF(AND($G52=1,BH$1&lt;=$N52),0,IF(AND($G52=1,BH$1&gt;$N52,BH$1&lt;=($Y52+$Z52)),-1*PMT(VLOOKUP($P52,'9 - Finance Strategy Parameters'!$B$3:$C$6,2)/12,$Z52*12,$M52),IF(AND($G52=1,BH$1&gt;($Y52+$Z52),BH$1&lt;=($Y52+$Z52*2)),-1*PMT(VLOOKUP($P52,'9 - Finance Strategy Parameters'!$B$3:$C$6,2)/12,$Z52*12,$M52*(1+$Z$1)^($Z52*2)),IF(AND($G52=1,BH$1&gt;($Y52+$Z52*2),BH$1&lt;=($Y52+$Z52*3)),-1*PMT(VLOOKUP($P52,'9 - Finance Strategy Parameters'!$B$3:$C$6,2)/12,$Z52*12,$M52*(1+$Z$1)^($Z52*3)),"FAILURE"))))))))))</f>
        <v>521.45444444444445</v>
      </c>
      <c r="BI52" s="159">
        <f>IF($F52=1,0,IF(AND($H52=1,BI$1&lt;=$Y52),$V52,IF(AND($H52=1,BI$1&gt;$Y52,BI$1&lt;=$Y52+$Z52),($T52*(1+$Z$1)^$Z52)/$Z52,IF(AND($H52=1,BI$1&gt;($Y52+$Z52),BI$1&lt;=($Y52+$Z52*2)),($T52*(1+$Z$1)^($Z52*2))/$Z52,IF(AND($H52=1,BI$1&gt;($Y52+$Z52*2),BI$1&lt;=($Y52+$Z52*3)),($T52*(1+$Z$1)^($Z52*3))/$Z52,IF(AND($H52=1,BI$1&gt;($Y52+$Z52*3),BI$1&lt;=($Y52+$Z52*4)),($T52*(1+$Z$1)^($Z52*4))/$Z52,IF(AND($G52=1,BI$1&lt;=$N52),0,IF(AND($G52=1,BI$1&gt;$N52,BI$1&lt;=($Y52+$Z52)),-1*PMT(VLOOKUP($P52,'9 - Finance Strategy Parameters'!$B$3:$C$6,2)/12,$Z52*12,$M52),IF(AND($G52=1,BI$1&gt;($Y52+$Z52),BI$1&lt;=($Y52+$Z52*2)),-1*PMT(VLOOKUP($P52,'9 - Finance Strategy Parameters'!$B$3:$C$6,2)/12,$Z52*12,$M52*(1+$Z$1)^($Z52*2)),IF(AND($G52=1,BI$1&gt;($Y52+$Z52*2),BI$1&lt;=($Y52+$Z52*3)),-1*PMT(VLOOKUP($P52,'9 - Finance Strategy Parameters'!$B$3:$C$6,2)/12,$Z52*12,$M52*(1+$Z$1)^($Z52*3)),"FAILURE"))))))))))</f>
        <v>521.45444444444445</v>
      </c>
      <c r="BJ52" s="159">
        <f>IF($F52=1,0,IF(AND($H52=1,BJ$1&lt;=$Y52),$V52,IF(AND($H52=1,BJ$1&gt;$Y52,BJ$1&lt;=$Y52+$Z52),($T52*(1+$Z$1)^$Z52)/$Z52,IF(AND($H52=1,BJ$1&gt;($Y52+$Z52),BJ$1&lt;=($Y52+$Z52*2)),($T52*(1+$Z$1)^($Z52*2))/$Z52,IF(AND($H52=1,BJ$1&gt;($Y52+$Z52*2),BJ$1&lt;=($Y52+$Z52*3)),($T52*(1+$Z$1)^($Z52*3))/$Z52,IF(AND($H52=1,BJ$1&gt;($Y52+$Z52*3),BJ$1&lt;=($Y52+$Z52*4)),($T52*(1+$Z$1)^($Z52*4))/$Z52,IF(AND($G52=1,BJ$1&lt;=$N52),0,IF(AND($G52=1,BJ$1&gt;$N52,BJ$1&lt;=($Y52+$Z52)),-1*PMT(VLOOKUP($P52,'9 - Finance Strategy Parameters'!$B$3:$C$6,2)/12,$Z52*12,$M52),IF(AND($G52=1,BJ$1&gt;($Y52+$Z52),BJ$1&lt;=($Y52+$Z52*2)),-1*PMT(VLOOKUP($P52,'9 - Finance Strategy Parameters'!$B$3:$C$6,2)/12,$Z52*12,$M52*(1+$Z$1)^($Z52*2)),IF(AND($G52=1,BJ$1&gt;($Y52+$Z52*2),BJ$1&lt;=($Y52+$Z52*3)),-1*PMT(VLOOKUP($P52,'9 - Finance Strategy Parameters'!$B$3:$C$6,2)/12,$Z52*12,$M52*(1+$Z$1)^($Z52*3)),"FAILURE"))))))))))</f>
        <v>521.45444444444445</v>
      </c>
      <c r="BK52" s="159">
        <f>IF($F52=1,0,IF(AND($H52=1,BK$1&lt;=$Y52),$V52,IF(AND($H52=1,BK$1&gt;$Y52,BK$1&lt;=$Y52+$Z52),($T52*(1+$Z$1)^$Z52)/$Z52,IF(AND($H52=1,BK$1&gt;($Y52+$Z52),BK$1&lt;=($Y52+$Z52*2)),($T52*(1+$Z$1)^($Z52*2))/$Z52,IF(AND($H52=1,BK$1&gt;($Y52+$Z52*2),BK$1&lt;=($Y52+$Z52*3)),($T52*(1+$Z$1)^($Z52*3))/$Z52,IF(AND($H52=1,BK$1&gt;($Y52+$Z52*3),BK$1&lt;=($Y52+$Z52*4)),($T52*(1+$Z$1)^($Z52*4))/$Z52,IF(AND($G52=1,BK$1&lt;=$N52),0,IF(AND($G52=1,BK$1&gt;$N52,BK$1&lt;=($Y52+$Z52)),-1*PMT(VLOOKUP($P52,'9 - Finance Strategy Parameters'!$B$3:$C$6,2)/12,$Z52*12,$M52),IF(AND($G52=1,BK$1&gt;($Y52+$Z52),BK$1&lt;=($Y52+$Z52*2)),-1*PMT(VLOOKUP($P52,'9 - Finance Strategy Parameters'!$B$3:$C$6,2)/12,$Z52*12,$M52*(1+$Z$1)^($Z52*2)),IF(AND($G52=1,BK$1&gt;($Y52+$Z52*2),BK$1&lt;=($Y52+$Z52*3)),-1*PMT(VLOOKUP($P52,'9 - Finance Strategy Parameters'!$B$3:$C$6,2)/12,$Z52*12,$M52*(1+$Z$1)^($Z52*3)),"FAILURE"))))))))))</f>
        <v>521.45444444444445</v>
      </c>
      <c r="BL52" s="159">
        <f>IF($F52=1,0,IF(AND($H52=1,BL$1&lt;=$Y52),$V52,IF(AND($H52=1,BL$1&gt;$Y52,BL$1&lt;=$Y52+$Z52),($T52*(1+$Z$1)^$Z52)/$Z52,IF(AND($H52=1,BL$1&gt;($Y52+$Z52),BL$1&lt;=($Y52+$Z52*2)),($T52*(1+$Z$1)^($Z52*2))/$Z52,IF(AND($H52=1,BL$1&gt;($Y52+$Z52*2),BL$1&lt;=($Y52+$Z52*3)),($T52*(1+$Z$1)^($Z52*3))/$Z52,IF(AND($H52=1,BL$1&gt;($Y52+$Z52*3),BL$1&lt;=($Y52+$Z52*4)),($T52*(1+$Z$1)^($Z52*4))/$Z52,IF(AND($G52=1,BL$1&lt;=$N52),0,IF(AND($G52=1,BL$1&gt;$N52,BL$1&lt;=($Y52+$Z52)),-1*PMT(VLOOKUP($P52,'9 - Finance Strategy Parameters'!$B$3:$C$6,2)/12,$Z52*12,$M52),IF(AND($G52=1,BL$1&gt;($Y52+$Z52),BL$1&lt;=($Y52+$Z52*2)),-1*PMT(VLOOKUP($P52,'9 - Finance Strategy Parameters'!$B$3:$C$6,2)/12,$Z52*12,$M52*(1+$Z$1)^($Z52*2)),IF(AND($G52=1,BL$1&gt;($Y52+$Z52*2),BL$1&lt;=($Y52+$Z52*3)),-1*PMT(VLOOKUP($P52,'9 - Finance Strategy Parameters'!$B$3:$C$6,2)/12,$Z52*12,$M52*(1+$Z$1)^($Z52*3)),"FAILURE"))))))))))</f>
        <v>521.45444444444445</v>
      </c>
      <c r="BM52" s="159">
        <f>IF($F52=1,0,IF(AND($H52=1,BM$1&lt;=$Y52),$V52,IF(AND($H52=1,BM$1&gt;$Y52,BM$1&lt;=$Y52+$Z52),($T52*(1+$Z$1)^$Z52)/$Z52,IF(AND($H52=1,BM$1&gt;($Y52+$Z52),BM$1&lt;=($Y52+$Z52*2)),($T52*(1+$Z$1)^($Z52*2))/$Z52,IF(AND($H52=1,BM$1&gt;($Y52+$Z52*2),BM$1&lt;=($Y52+$Z52*3)),($T52*(1+$Z$1)^($Z52*3))/$Z52,IF(AND($H52=1,BM$1&gt;($Y52+$Z52*3),BM$1&lt;=($Y52+$Z52*4)),($T52*(1+$Z$1)^($Z52*4))/$Z52,IF(AND($G52=1,BM$1&lt;=$N52),0,IF(AND($G52=1,BM$1&gt;$N52,BM$1&lt;=($Y52+$Z52)),-1*PMT(VLOOKUP($P52,'9 - Finance Strategy Parameters'!$B$3:$C$6,2)/12,$Z52*12,$M52),IF(AND($G52=1,BM$1&gt;($Y52+$Z52),BM$1&lt;=($Y52+$Z52*2)),-1*PMT(VLOOKUP($P52,'9 - Finance Strategy Parameters'!$B$3:$C$6,2)/12,$Z52*12,$M52*(1+$Z$1)^($Z52*2)),IF(AND($G52=1,BM$1&gt;($Y52+$Z52*2),BM$1&lt;=($Y52+$Z52*3)),-1*PMT(VLOOKUP($P52,'9 - Finance Strategy Parameters'!$B$3:$C$6,2)/12,$Z52*12,$M52*(1+$Z$1)^($Z52*3)),"FAILURE"))))))))))</f>
        <v>521.45444444444445</v>
      </c>
      <c r="BN52" s="159">
        <f>IF($F52=1,0,IF(AND($H52=1,BN$1&lt;=$Y52),$V52,IF(AND($H52=1,BN$1&gt;$Y52,BN$1&lt;=$Y52+$Z52),($T52*(1+$Z$1)^$Z52)/$Z52,IF(AND($H52=1,BN$1&gt;($Y52+$Z52),BN$1&lt;=($Y52+$Z52*2)),($T52*(1+$Z$1)^($Z52*2))/$Z52,IF(AND($H52=1,BN$1&gt;($Y52+$Z52*2),BN$1&lt;=($Y52+$Z52*3)),($T52*(1+$Z$1)^($Z52*3))/$Z52,IF(AND($H52=1,BN$1&gt;($Y52+$Z52*3),BN$1&lt;=($Y52+$Z52*4)),($T52*(1+$Z$1)^($Z52*4))/$Z52,IF(AND($G52=1,BN$1&lt;=$N52),0,IF(AND($G52=1,BN$1&gt;$N52,BN$1&lt;=($Y52+$Z52)),-1*PMT(VLOOKUP($P52,'9 - Finance Strategy Parameters'!$B$3:$C$6,2)/12,$Z52*12,$M52),IF(AND($G52=1,BN$1&gt;($Y52+$Z52),BN$1&lt;=($Y52+$Z52*2)),-1*PMT(VLOOKUP($P52,'9 - Finance Strategy Parameters'!$B$3:$C$6,2)/12,$Z52*12,$M52*(1+$Z$1)^($Z52*2)),IF(AND($G52=1,BN$1&gt;($Y52+$Z52*2),BN$1&lt;=($Y52+$Z52*3)),-1*PMT(VLOOKUP($P52,'9 - Finance Strategy Parameters'!$B$3:$C$6,2)/12,$Z52*12,$M52*(1+$Z$1)^($Z52*3)),"FAILURE"))))))))))</f>
        <v>521.45444444444445</v>
      </c>
      <c r="BO52" s="159">
        <f>IF($F52=1,0,IF(AND($H52=1,BO$1&lt;=$Y52),$V52,IF(AND($H52=1,BO$1&gt;$Y52,BO$1&lt;=$Y52+$Z52),($T52*(1+$Z$1)^$Z52)/$Z52,IF(AND($H52=1,BO$1&gt;($Y52+$Z52),BO$1&lt;=($Y52+$Z52*2)),($T52*(1+$Z$1)^($Z52*2))/$Z52,IF(AND($H52=1,BO$1&gt;($Y52+$Z52*2),BO$1&lt;=($Y52+$Z52*3)),($T52*(1+$Z$1)^($Z52*3))/$Z52,IF(AND($H52=1,BO$1&gt;($Y52+$Z52*3),BO$1&lt;=($Y52+$Z52*4)),($T52*(1+$Z$1)^($Z52*4))/$Z52,IF(AND($G52=1,BO$1&lt;=$N52),0,IF(AND($G52=1,BO$1&gt;$N52,BO$1&lt;=($Y52+$Z52)),-1*PMT(VLOOKUP($P52,'9 - Finance Strategy Parameters'!$B$3:$C$6,2)/12,$Z52*12,$M52),IF(AND($G52=1,BO$1&gt;($Y52+$Z52),BO$1&lt;=($Y52+$Z52*2)),-1*PMT(VLOOKUP($P52,'9 - Finance Strategy Parameters'!$B$3:$C$6,2)/12,$Z52*12,$M52*(1+$Z$1)^($Z52*2)),IF(AND($G52=1,BO$1&gt;($Y52+$Z52*2),BO$1&lt;=($Y52+$Z52*3)),-1*PMT(VLOOKUP($P52,'9 - Finance Strategy Parameters'!$B$3:$C$6,2)/12,$Z52*12,$M52*(1+$Z$1)^($Z52*3)),"FAILURE"))))))))))</f>
        <v>521.45444444444445</v>
      </c>
      <c r="BP52" s="159">
        <f>IF($F52=1,0,IF(AND($H52=1,BP$1&lt;=$Y52),$V52,IF(AND($H52=1,BP$1&gt;$Y52,BP$1&lt;=$Y52+$Z52),($T52*(1+$Z$1)^$Z52)/$Z52,IF(AND($H52=1,BP$1&gt;($Y52+$Z52),BP$1&lt;=($Y52+$Z52*2)),($T52*(1+$Z$1)^($Z52*2))/$Z52,IF(AND($H52=1,BP$1&gt;($Y52+$Z52*2),BP$1&lt;=($Y52+$Z52*3)),($T52*(1+$Z$1)^($Z52*3))/$Z52,IF(AND($H52=1,BP$1&gt;($Y52+$Z52*3),BP$1&lt;=($Y52+$Z52*4)),($T52*(1+$Z$1)^($Z52*4))/$Z52,IF(AND($G52=1,BP$1&lt;=$N52),0,IF(AND($G52=1,BP$1&gt;$N52,BP$1&lt;=($Y52+$Z52)),-1*PMT(VLOOKUP($P52,'9 - Finance Strategy Parameters'!$B$3:$C$6,2)/12,$Z52*12,$M52),IF(AND($G52=1,BP$1&gt;($Y52+$Z52),BP$1&lt;=($Y52+$Z52*2)),-1*PMT(VLOOKUP($P52,'9 - Finance Strategy Parameters'!$B$3:$C$6,2)/12,$Z52*12,$M52*(1+$Z$1)^($Z52*2)),IF(AND($G52=1,BP$1&gt;($Y52+$Z52*2),BP$1&lt;=($Y52+$Z52*3)),-1*PMT(VLOOKUP($P52,'9 - Finance Strategy Parameters'!$B$3:$C$6,2)/12,$Z52*12,$M52*(1+$Z$1)^($Z52*3)),"FAILURE"))))))))))</f>
        <v>521.45444444444445</v>
      </c>
      <c r="BQ52" s="159">
        <f>IF($F52=1,0,IF(AND($H52=1,BQ$1&lt;=$Y52),$V52,IF(AND($H52=1,BQ$1&gt;$Y52,BQ$1&lt;=$Y52+$Z52),($T52*(1+$Z$1)^$Z52)/$Z52,IF(AND($H52=1,BQ$1&gt;($Y52+$Z52),BQ$1&lt;=($Y52+$Z52*2)),($T52*(1+$Z$1)^($Z52*2))/$Z52,IF(AND($H52=1,BQ$1&gt;($Y52+$Z52*2),BQ$1&lt;=($Y52+$Z52*3)),($T52*(1+$Z$1)^($Z52*3))/$Z52,IF(AND($H52=1,BQ$1&gt;($Y52+$Z52*3),BQ$1&lt;=($Y52+$Z52*4)),($T52*(1+$Z$1)^($Z52*4))/$Z52,IF(AND($G52=1,BQ$1&lt;=$N52),0,IF(AND($G52=1,BQ$1&gt;$N52,BQ$1&lt;=($Y52+$Z52)),-1*PMT(VLOOKUP($P52,'9 - Finance Strategy Parameters'!$B$3:$C$6,2)/12,$Z52*12,$M52),IF(AND($G52=1,BQ$1&gt;($Y52+$Z52),BQ$1&lt;=($Y52+$Z52*2)),-1*PMT(VLOOKUP($P52,'9 - Finance Strategy Parameters'!$B$3:$C$6,2)/12,$Z52*12,$M52*(1+$Z$1)^($Z52*2)),IF(AND($G52=1,BQ$1&gt;($Y52+$Z52*2),BQ$1&lt;=($Y52+$Z52*3)),-1*PMT(VLOOKUP($P52,'9 - Finance Strategy Parameters'!$B$3:$C$6,2)/12,$Z52*12,$M52*(1+$Z$1)^($Z52*3)),"FAILURE"))))))))))</f>
        <v>521.45444444444445</v>
      </c>
      <c r="BR52" s="159">
        <f>IF($F52=1,0,IF(AND($H52=1,BR$1&lt;=$Y52),$V52,IF(AND($H52=1,BR$1&gt;$Y52,BR$1&lt;=$Y52+$Z52),($T52*(1+$Z$1)^$Z52)/$Z52,IF(AND($H52=1,BR$1&gt;($Y52+$Z52),BR$1&lt;=($Y52+$Z52*2)),($T52*(1+$Z$1)^($Z52*2))/$Z52,IF(AND($H52=1,BR$1&gt;($Y52+$Z52*2),BR$1&lt;=($Y52+$Z52*3)),($T52*(1+$Z$1)^($Z52*3))/$Z52,IF(AND($H52=1,BR$1&gt;($Y52+$Z52*3),BR$1&lt;=($Y52+$Z52*4)),($T52*(1+$Z$1)^($Z52*4))/$Z52,IF(AND($G52=1,BR$1&lt;=$N52),0,IF(AND($G52=1,BR$1&gt;$N52,BR$1&lt;=($Y52+$Z52)),-1*PMT(VLOOKUP($P52,'9 - Finance Strategy Parameters'!$B$3:$C$6,2)/12,$Z52*12,$M52),IF(AND($G52=1,BR$1&gt;($Y52+$Z52),BR$1&lt;=($Y52+$Z52*2)),-1*PMT(VLOOKUP($P52,'9 - Finance Strategy Parameters'!$B$3:$C$6,2)/12,$Z52*12,$M52*(1+$Z$1)^($Z52*2)),IF(AND($G52=1,BR$1&gt;($Y52+$Z52*2),BR$1&lt;=($Y52+$Z52*3)),-1*PMT(VLOOKUP($P52,'9 - Finance Strategy Parameters'!$B$3:$C$6,2)/12,$Z52*12,$M52*(1+$Z$1)^($Z52*3)),"FAILURE"))))))))))</f>
        <v>521.45444444444445</v>
      </c>
      <c r="BS52" s="159">
        <f>IF($F52=1,0,IF(AND($H52=1,BS$1&lt;=$Y52),$V52,IF(AND($H52=1,BS$1&gt;$Y52,BS$1&lt;=$Y52+$Z52),($T52*(1+$Z$1)^$Z52)/$Z52,IF(AND($H52=1,BS$1&gt;($Y52+$Z52),BS$1&lt;=($Y52+$Z52*2)),($T52*(1+$Z$1)^($Z52*2))/$Z52,IF(AND($H52=1,BS$1&gt;($Y52+$Z52*2),BS$1&lt;=($Y52+$Z52*3)),($T52*(1+$Z$1)^($Z52*3))/$Z52,IF(AND($H52=1,BS$1&gt;($Y52+$Z52*3),BS$1&lt;=($Y52+$Z52*4)),($T52*(1+$Z$1)^($Z52*4))/$Z52,IF(AND($G52=1,BS$1&lt;=$N52),0,IF(AND($G52=1,BS$1&gt;$N52,BS$1&lt;=($Y52+$Z52)),-1*PMT(VLOOKUP($P52,'9 - Finance Strategy Parameters'!$B$3:$C$6,2)/12,$Z52*12,$M52),IF(AND($G52=1,BS$1&gt;($Y52+$Z52),BS$1&lt;=($Y52+$Z52*2)),-1*PMT(VLOOKUP($P52,'9 - Finance Strategy Parameters'!$B$3:$C$6,2)/12,$Z52*12,$M52*(1+$Z$1)^($Z52*2)),IF(AND($G52=1,BS$1&gt;($Y52+$Z52*2),BS$1&lt;=($Y52+$Z52*3)),-1*PMT(VLOOKUP($P52,'9 - Finance Strategy Parameters'!$B$3:$C$6,2)/12,$Z52*12,$M52*(1+$Z$1)^($Z52*3)),"FAILURE"))))))))))</f>
        <v>521.45444444444445</v>
      </c>
      <c r="BT52" s="159">
        <f>IF($F52=1,0,IF(AND($H52=1,BT$1&lt;=$Y52),$V52,IF(AND($H52=1,BT$1&gt;$Y52,BT$1&lt;=$Y52+$Z52),($T52*(1+$Z$1)^$Z52)/$Z52,IF(AND($H52=1,BT$1&gt;($Y52+$Z52),BT$1&lt;=($Y52+$Z52*2)),($T52*(1+$Z$1)^($Z52*2))/$Z52,IF(AND($H52=1,BT$1&gt;($Y52+$Z52*2),BT$1&lt;=($Y52+$Z52*3)),($T52*(1+$Z$1)^($Z52*3))/$Z52,IF(AND($H52=1,BT$1&gt;($Y52+$Z52*3),BT$1&lt;=($Y52+$Z52*4)),($T52*(1+$Z$1)^($Z52*4))/$Z52,IF(AND($G52=1,BT$1&lt;=$N52),0,IF(AND($G52=1,BT$1&gt;$N52,BT$1&lt;=($Y52+$Z52)),-1*PMT(VLOOKUP($P52,'9 - Finance Strategy Parameters'!$B$3:$C$6,2)/12,$Z52*12,$M52),IF(AND($G52=1,BT$1&gt;($Y52+$Z52),BT$1&lt;=($Y52+$Z52*2)),-1*PMT(VLOOKUP($P52,'9 - Finance Strategy Parameters'!$B$3:$C$6,2)/12,$Z52*12,$M52*(1+$Z$1)^($Z52*2)),IF(AND($G52=1,BT$1&gt;($Y52+$Z52*2),BT$1&lt;=($Y52+$Z52*3)),-1*PMT(VLOOKUP($P52,'9 - Finance Strategy Parameters'!$B$3:$C$6,2)/12,$Z52*12,$M52*(1+$Z$1)^($Z52*3)),"FAILURE"))))))))))</f>
        <v>521.45444444444445</v>
      </c>
    </row>
    <row r="53" spans="1:72" ht="30" x14ac:dyDescent="0.25">
      <c r="A53" s="10" t="s">
        <v>34</v>
      </c>
      <c r="B53" s="138">
        <f>INDEX('8-Choosing Asset Strategies'!$B$4:$B$101,MATCH('9 - Financing Strategy'!C53,'8-Choosing Asset Strategies'!$C$4:$C$101,0))</f>
        <v>1</v>
      </c>
      <c r="C53" s="28" t="s">
        <v>159</v>
      </c>
      <c r="D53" s="13" t="str">
        <f>IF(INDEX('8-Choosing Asset Strategies'!$CW$4:$CW$101,MATCH($C53,'8-Choosing Asset Strategies'!$C$4:$C$101,0))=0,"",INDEX('8-Choosing Asset Strategies'!$CW$4:$CW$101,MATCH(C53,'8-Choosing Asset Strategies'!$C$4:$C$101,0)))</f>
        <v>Good condition</v>
      </c>
      <c r="E53" s="27"/>
      <c r="F53" s="138"/>
      <c r="G53" s="138"/>
      <c r="H53" s="138">
        <v>1</v>
      </c>
      <c r="J53" s="143" t="str">
        <f>IF(F53=1,ROUND(INDEX('8-Choosing Asset Strategies'!$DL$4:$DL$101,MATCH($C53,'8-Choosing Asset Strategies'!$C$4:$C$101,0)),2),"")</f>
        <v/>
      </c>
      <c r="K53" s="12" t="str">
        <f>IF(F53=1,ROUND(INDEX('8-Choosing Asset Strategies'!$DC$4:$DC$101,MATCH($C53,'8-Choosing Asset Strategies'!$C$4:$C$101,0)),2),"")</f>
        <v/>
      </c>
      <c r="L53" s="12"/>
      <c r="M53" s="143" t="str">
        <f>IF(G53=1,ROUND(INDEX('8-Choosing Asset Strategies'!$DL$4:$DL$101,MATCH($C53,'8-Choosing Asset Strategies'!$C$4:$C$101,0)),2),"")</f>
        <v/>
      </c>
      <c r="N53" s="12" t="str">
        <f>IF(G53=1,ROUND(INDEX('8-Choosing Asset Strategies'!$DC$4:$DC$101,MATCH($C53,'8-Choosing Asset Strategies'!$C$4:$C$101,0)),2),"")</f>
        <v/>
      </c>
      <c r="O53" s="12" t="str">
        <f>IF(G53="","",INDEX('9 - Finance Strategy Parameters'!$H$3:$H$9,MATCH(B53,'9 - Finance Strategy Parameters'!$F$3:$F$9,0)))</f>
        <v/>
      </c>
      <c r="P53" s="12"/>
      <c r="Q53" s="144" t="str">
        <f>IFERROR((M53*INDEX('9 - Finance Strategy Parameters'!$C$3:$C$6,MATCH(P53,'9 - Finance Strategy Parameters'!$B$3:$B$6,0))/12*(1+INDEX('9 - Finance Strategy Parameters'!$C$3:$C$6,MATCH(P53,'9 - Finance Strategy Parameters'!$B$3:$B$6,0))/12)^(O53*12))/((1+INDEX('9 - Finance Strategy Parameters'!$C$3:$C$6,MATCH(P53,'9 - Finance Strategy Parameters'!$B$3:$B$6,0))/12)^(O53*12)-1),"")</f>
        <v/>
      </c>
      <c r="R53" s="144" t="str">
        <f t="shared" si="3"/>
        <v/>
      </c>
      <c r="S53" s="12"/>
      <c r="T53" s="143">
        <f>IF(H53=1,ROUND(INDEX('8-Choosing Asset Strategies'!$DL$4:$DL$101,MATCH($C53,'8-Choosing Asset Strategies'!$C$4:$C$101,0)),2),"")</f>
        <v>40243.67</v>
      </c>
      <c r="U53" s="145">
        <f>IF(H53=1,ROUND(INDEX('8-Choosing Asset Strategies'!$DC$4:$DC$101,MATCH($C53,'8-Choosing Asset Strategies'!$C$4:$C$101,0)),2),"")</f>
        <v>25</v>
      </c>
      <c r="V53" s="101">
        <f t="shared" si="1"/>
        <v>1609.7467999999999</v>
      </c>
      <c r="W53" s="155">
        <f t="shared" si="2"/>
        <v>134.14556666666667</v>
      </c>
      <c r="Y53">
        <f>INDEX('8-Choosing Asset Strategies'!$DC$4:$DC$101,MATCH(C53,'8-Choosing Asset Strategies'!$C$4:$C$101,0))</f>
        <v>25</v>
      </c>
      <c r="Z53">
        <f>INDEX('8-Choosing Asset Strategies'!$DA$4:$DA$101,MATCH(C53,'8-Choosing Asset Strategies'!$C$4:$C$101,0))</f>
        <v>45</v>
      </c>
      <c r="AB53" s="159">
        <f>IF($F53=1,0,IF(AND($H53=1,AB$1&lt;=$Y53),$V53,IF(AND($H53=1,AB$1&gt;$Y53,AB$1&lt;=$Y53+$Z53),($T53*(1+$Z$1)^$Z53)/$Z53,IF(AND($H53=1,AB$1&gt;($Y53+$Z53),AB$1&lt;=($Y53+$Z53*2)),($T53*(1+$Z$1)^($Z53*2))/$Z53,IF(AND($H53=1,AB$1&gt;($Y53+$Z53*2),AB$1&lt;=($Y53+$Z53*3)),($T53*(1+$Z$1)^($Z53*3))/$Z53,IF(AND($H53=1,AB$1&gt;($Y53+$Z53*3),AB$1&lt;=($Y53+$Z53*4)),($T53*(1+$Z$1)^($Z53*4))/$Z53,IF(AND($G53=1,AB$1&lt;=$N53),0,IF(AND($G53=1,AB$1&gt;$N53,AB$1&lt;=($Y53+$Z53)),-1*PMT(VLOOKUP($P53,'9 - Finance Strategy Parameters'!$B$3:$C$6,2)/12,$Z53*12,$M53),IF(AND($G53=1,AB$1&gt;($Y53+$Z53),AB$1&lt;=($Y53+$Z53*2)),-1*PMT(VLOOKUP($P53,'9 - Finance Strategy Parameters'!$B$3:$C$6,2)/12,$Z53*12,$M53*(1+$Z$1)^($Z53*2)),IF(AND($G53=1,AB$1&gt;($Y53+$Z53*2),AB$1&lt;=($Y53+$Z53*3)),-1*PMT(VLOOKUP($P53,'9 - Finance Strategy Parameters'!$B$3:$C$6,2)/12,$Z53*12,$M53*(1+$Z$1)^($Z53*3)),"FAILURE"))))))))))</f>
        <v>1609.7467999999999</v>
      </c>
      <c r="AC53" s="159">
        <f>IF($F53=1,0,IF(AND($H53=1,AC$1&lt;=$Y53),$V53,IF(AND($H53=1,AC$1&gt;$Y53,AC$1&lt;=$Y53+$Z53),($T53*(1+$Z$1)^$Z53)/$Z53,IF(AND($H53=1,AC$1&gt;($Y53+$Z53),AC$1&lt;=($Y53+$Z53*2)),($T53*(1+$Z$1)^($Z53*2))/$Z53,IF(AND($H53=1,AC$1&gt;($Y53+$Z53*2),AC$1&lt;=($Y53+$Z53*3)),($T53*(1+$Z$1)^($Z53*3))/$Z53,IF(AND($H53=1,AC$1&gt;($Y53+$Z53*3),AC$1&lt;=($Y53+$Z53*4)),($T53*(1+$Z$1)^($Z53*4))/$Z53,IF(AND($G53=1,AC$1&lt;=$N53),0,IF(AND($G53=1,AC$1&gt;$N53,AC$1&lt;=($Y53+$Z53)),-1*PMT(VLOOKUP($P53,'9 - Finance Strategy Parameters'!$B$3:$C$6,2)/12,$Z53*12,$M53),IF(AND($G53=1,AC$1&gt;($Y53+$Z53),AC$1&lt;=($Y53+$Z53*2)),-1*PMT(VLOOKUP($P53,'9 - Finance Strategy Parameters'!$B$3:$C$6,2)/12,$Z53*12,$M53*(1+$Z$1)^($Z53*2)),IF(AND($G53=1,AC$1&gt;($Y53+$Z53*2),AC$1&lt;=($Y53+$Z53*3)),-1*PMT(VLOOKUP($P53,'9 - Finance Strategy Parameters'!$B$3:$C$6,2)/12,$Z53*12,$M53*(1+$Z$1)^($Z53*3)),"FAILURE"))))))))))</f>
        <v>1609.7467999999999</v>
      </c>
      <c r="AD53" s="159">
        <f>IF($F53=1,0,IF(AND($H53=1,AD$1&lt;=$Y53),$V53,IF(AND($H53=1,AD$1&gt;$Y53,AD$1&lt;=$Y53+$Z53),($T53*(1+$Z$1)^$Z53)/$Z53,IF(AND($H53=1,AD$1&gt;($Y53+$Z53),AD$1&lt;=($Y53+$Z53*2)),($T53*(1+$Z$1)^($Z53*2))/$Z53,IF(AND($H53=1,AD$1&gt;($Y53+$Z53*2),AD$1&lt;=($Y53+$Z53*3)),($T53*(1+$Z$1)^($Z53*3))/$Z53,IF(AND($H53=1,AD$1&gt;($Y53+$Z53*3),AD$1&lt;=($Y53+$Z53*4)),($T53*(1+$Z$1)^($Z53*4))/$Z53,IF(AND($G53=1,AD$1&lt;=$N53),0,IF(AND($G53=1,AD$1&gt;$N53,AD$1&lt;=($Y53+$Z53)),-1*PMT(VLOOKUP($P53,'9 - Finance Strategy Parameters'!$B$3:$C$6,2)/12,$Z53*12,$M53),IF(AND($G53=1,AD$1&gt;($Y53+$Z53),AD$1&lt;=($Y53+$Z53*2)),-1*PMT(VLOOKUP($P53,'9 - Finance Strategy Parameters'!$B$3:$C$6,2)/12,$Z53*12,$M53*(1+$Z$1)^($Z53*2)),IF(AND($G53=1,AD$1&gt;($Y53+$Z53*2),AD$1&lt;=($Y53+$Z53*3)),-1*PMT(VLOOKUP($P53,'9 - Finance Strategy Parameters'!$B$3:$C$6,2)/12,$Z53*12,$M53*(1+$Z$1)^($Z53*3)),"FAILURE"))))))))))</f>
        <v>1609.7467999999999</v>
      </c>
      <c r="AE53" s="159">
        <f>IF($F53=1,0,IF(AND($H53=1,AE$1&lt;=$Y53),$V53,IF(AND($H53=1,AE$1&gt;$Y53,AE$1&lt;=$Y53+$Z53),($T53*(1+$Z$1)^$Z53)/$Z53,IF(AND($H53=1,AE$1&gt;($Y53+$Z53),AE$1&lt;=($Y53+$Z53*2)),($T53*(1+$Z$1)^($Z53*2))/$Z53,IF(AND($H53=1,AE$1&gt;($Y53+$Z53*2),AE$1&lt;=($Y53+$Z53*3)),($T53*(1+$Z$1)^($Z53*3))/$Z53,IF(AND($H53=1,AE$1&gt;($Y53+$Z53*3),AE$1&lt;=($Y53+$Z53*4)),($T53*(1+$Z$1)^($Z53*4))/$Z53,IF(AND($G53=1,AE$1&lt;=$N53),0,IF(AND($G53=1,AE$1&gt;$N53,AE$1&lt;=($Y53+$Z53)),-1*PMT(VLOOKUP($P53,'9 - Finance Strategy Parameters'!$B$3:$C$6,2)/12,$Z53*12,$M53),IF(AND($G53=1,AE$1&gt;($Y53+$Z53),AE$1&lt;=($Y53+$Z53*2)),-1*PMT(VLOOKUP($P53,'9 - Finance Strategy Parameters'!$B$3:$C$6,2)/12,$Z53*12,$M53*(1+$Z$1)^($Z53*2)),IF(AND($G53=1,AE$1&gt;($Y53+$Z53*2),AE$1&lt;=($Y53+$Z53*3)),-1*PMT(VLOOKUP($P53,'9 - Finance Strategy Parameters'!$B$3:$C$6,2)/12,$Z53*12,$M53*(1+$Z$1)^($Z53*3)),"FAILURE"))))))))))</f>
        <v>1609.7467999999999</v>
      </c>
      <c r="AF53" s="159">
        <f>IF($F53=1,0,IF(AND($H53=1,AF$1&lt;=$Y53),$V53,IF(AND($H53=1,AF$1&gt;$Y53,AF$1&lt;=$Y53+$Z53),($T53*(1+$Z$1)^$Z53)/$Z53,IF(AND($H53=1,AF$1&gt;($Y53+$Z53),AF$1&lt;=($Y53+$Z53*2)),($T53*(1+$Z$1)^($Z53*2))/$Z53,IF(AND($H53=1,AF$1&gt;($Y53+$Z53*2),AF$1&lt;=($Y53+$Z53*3)),($T53*(1+$Z$1)^($Z53*3))/$Z53,IF(AND($H53=1,AF$1&gt;($Y53+$Z53*3),AF$1&lt;=($Y53+$Z53*4)),($T53*(1+$Z$1)^($Z53*4))/$Z53,IF(AND($G53=1,AF$1&lt;=$N53),0,IF(AND($G53=1,AF$1&gt;$N53,AF$1&lt;=($Y53+$Z53)),-1*PMT(VLOOKUP($P53,'9 - Finance Strategy Parameters'!$B$3:$C$6,2)/12,$Z53*12,$M53),IF(AND($G53=1,AF$1&gt;($Y53+$Z53),AF$1&lt;=($Y53+$Z53*2)),-1*PMT(VLOOKUP($P53,'9 - Finance Strategy Parameters'!$B$3:$C$6,2)/12,$Z53*12,$M53*(1+$Z$1)^($Z53*2)),IF(AND($G53=1,AF$1&gt;($Y53+$Z53*2),AF$1&lt;=($Y53+$Z53*3)),-1*PMT(VLOOKUP($P53,'9 - Finance Strategy Parameters'!$B$3:$C$6,2)/12,$Z53*12,$M53*(1+$Z$1)^($Z53*3)),"FAILURE"))))))))))</f>
        <v>1609.7467999999999</v>
      </c>
      <c r="AG53" s="159">
        <f>IF($F53=1,0,IF(AND($H53=1,AG$1&lt;=$Y53),$V53,IF(AND($H53=1,AG$1&gt;$Y53,AG$1&lt;=$Y53+$Z53),($T53*(1+$Z$1)^$Z53)/$Z53,IF(AND($H53=1,AG$1&gt;($Y53+$Z53),AG$1&lt;=($Y53+$Z53*2)),($T53*(1+$Z$1)^($Z53*2))/$Z53,IF(AND($H53=1,AG$1&gt;($Y53+$Z53*2),AG$1&lt;=($Y53+$Z53*3)),($T53*(1+$Z$1)^($Z53*3))/$Z53,IF(AND($H53=1,AG$1&gt;($Y53+$Z53*3),AG$1&lt;=($Y53+$Z53*4)),($T53*(1+$Z$1)^($Z53*4))/$Z53,IF(AND($G53=1,AG$1&lt;=$N53),0,IF(AND($G53=1,AG$1&gt;$N53,AG$1&lt;=($Y53+$Z53)),-1*PMT(VLOOKUP($P53,'9 - Finance Strategy Parameters'!$B$3:$C$6,2)/12,$Z53*12,$M53),IF(AND($G53=1,AG$1&gt;($Y53+$Z53),AG$1&lt;=($Y53+$Z53*2)),-1*PMT(VLOOKUP($P53,'9 - Finance Strategy Parameters'!$B$3:$C$6,2)/12,$Z53*12,$M53*(1+$Z$1)^($Z53*2)),IF(AND($G53=1,AG$1&gt;($Y53+$Z53*2),AG$1&lt;=($Y53+$Z53*3)),-1*PMT(VLOOKUP($P53,'9 - Finance Strategy Parameters'!$B$3:$C$6,2)/12,$Z53*12,$M53*(1+$Z$1)^($Z53*3)),"FAILURE"))))))))))</f>
        <v>1609.7467999999999</v>
      </c>
      <c r="AH53" s="159">
        <f>IF($F53=1,0,IF(AND($H53=1,AH$1&lt;=$Y53),$V53,IF(AND($H53=1,AH$1&gt;$Y53,AH$1&lt;=$Y53+$Z53),($T53*(1+$Z$1)^$Z53)/$Z53,IF(AND($H53=1,AH$1&gt;($Y53+$Z53),AH$1&lt;=($Y53+$Z53*2)),($T53*(1+$Z$1)^($Z53*2))/$Z53,IF(AND($H53=1,AH$1&gt;($Y53+$Z53*2),AH$1&lt;=($Y53+$Z53*3)),($T53*(1+$Z$1)^($Z53*3))/$Z53,IF(AND($H53=1,AH$1&gt;($Y53+$Z53*3),AH$1&lt;=($Y53+$Z53*4)),($T53*(1+$Z$1)^($Z53*4))/$Z53,IF(AND($G53=1,AH$1&lt;=$N53),0,IF(AND($G53=1,AH$1&gt;$N53,AH$1&lt;=($Y53+$Z53)),-1*PMT(VLOOKUP($P53,'9 - Finance Strategy Parameters'!$B$3:$C$6,2)/12,$Z53*12,$M53),IF(AND($G53=1,AH$1&gt;($Y53+$Z53),AH$1&lt;=($Y53+$Z53*2)),-1*PMT(VLOOKUP($P53,'9 - Finance Strategy Parameters'!$B$3:$C$6,2)/12,$Z53*12,$M53*(1+$Z$1)^($Z53*2)),IF(AND($G53=1,AH$1&gt;($Y53+$Z53*2),AH$1&lt;=($Y53+$Z53*3)),-1*PMT(VLOOKUP($P53,'9 - Finance Strategy Parameters'!$B$3:$C$6,2)/12,$Z53*12,$M53*(1+$Z$1)^($Z53*3)),"FAILURE"))))))))))</f>
        <v>1609.7467999999999</v>
      </c>
      <c r="AI53" s="159">
        <f>IF($F53=1,0,IF(AND($H53=1,AI$1&lt;=$Y53),$V53,IF(AND($H53=1,AI$1&gt;$Y53,AI$1&lt;=$Y53+$Z53),($T53*(1+$Z$1)^$Z53)/$Z53,IF(AND($H53=1,AI$1&gt;($Y53+$Z53),AI$1&lt;=($Y53+$Z53*2)),($T53*(1+$Z$1)^($Z53*2))/$Z53,IF(AND($H53=1,AI$1&gt;($Y53+$Z53*2),AI$1&lt;=($Y53+$Z53*3)),($T53*(1+$Z$1)^($Z53*3))/$Z53,IF(AND($H53=1,AI$1&gt;($Y53+$Z53*3),AI$1&lt;=($Y53+$Z53*4)),($T53*(1+$Z$1)^($Z53*4))/$Z53,IF(AND($G53=1,AI$1&lt;=$N53),0,IF(AND($G53=1,AI$1&gt;$N53,AI$1&lt;=($Y53+$Z53)),-1*PMT(VLOOKUP($P53,'9 - Finance Strategy Parameters'!$B$3:$C$6,2)/12,$Z53*12,$M53),IF(AND($G53=1,AI$1&gt;($Y53+$Z53),AI$1&lt;=($Y53+$Z53*2)),-1*PMT(VLOOKUP($P53,'9 - Finance Strategy Parameters'!$B$3:$C$6,2)/12,$Z53*12,$M53*(1+$Z$1)^($Z53*2)),IF(AND($G53=1,AI$1&gt;($Y53+$Z53*2),AI$1&lt;=($Y53+$Z53*3)),-1*PMT(VLOOKUP($P53,'9 - Finance Strategy Parameters'!$B$3:$C$6,2)/12,$Z53*12,$M53*(1+$Z$1)^($Z53*3)),"FAILURE"))))))))))</f>
        <v>1609.7467999999999</v>
      </c>
      <c r="AJ53" s="159">
        <f>IF($F53=1,0,IF(AND($H53=1,AJ$1&lt;=$Y53),$V53,IF(AND($H53=1,AJ$1&gt;$Y53,AJ$1&lt;=$Y53+$Z53),($T53*(1+$Z$1)^$Z53)/$Z53,IF(AND($H53=1,AJ$1&gt;($Y53+$Z53),AJ$1&lt;=($Y53+$Z53*2)),($T53*(1+$Z$1)^($Z53*2))/$Z53,IF(AND($H53=1,AJ$1&gt;($Y53+$Z53*2),AJ$1&lt;=($Y53+$Z53*3)),($T53*(1+$Z$1)^($Z53*3))/$Z53,IF(AND($H53=1,AJ$1&gt;($Y53+$Z53*3),AJ$1&lt;=($Y53+$Z53*4)),($T53*(1+$Z$1)^($Z53*4))/$Z53,IF(AND($G53=1,AJ$1&lt;=$N53),0,IF(AND($G53=1,AJ$1&gt;$N53,AJ$1&lt;=($Y53+$Z53)),-1*PMT(VLOOKUP($P53,'9 - Finance Strategy Parameters'!$B$3:$C$6,2)/12,$Z53*12,$M53),IF(AND($G53=1,AJ$1&gt;($Y53+$Z53),AJ$1&lt;=($Y53+$Z53*2)),-1*PMT(VLOOKUP($P53,'9 - Finance Strategy Parameters'!$B$3:$C$6,2)/12,$Z53*12,$M53*(1+$Z$1)^($Z53*2)),IF(AND($G53=1,AJ$1&gt;($Y53+$Z53*2),AJ$1&lt;=($Y53+$Z53*3)),-1*PMT(VLOOKUP($P53,'9 - Finance Strategy Parameters'!$B$3:$C$6,2)/12,$Z53*12,$M53*(1+$Z$1)^($Z53*3)),"FAILURE"))))))))))</f>
        <v>1609.7467999999999</v>
      </c>
      <c r="AK53" s="159">
        <f>IF($F53=1,0,IF(AND($H53=1,AK$1&lt;=$Y53),$V53,IF(AND($H53=1,AK$1&gt;$Y53,AK$1&lt;=$Y53+$Z53),($T53*(1+$Z$1)^$Z53)/$Z53,IF(AND($H53=1,AK$1&gt;($Y53+$Z53),AK$1&lt;=($Y53+$Z53*2)),($T53*(1+$Z$1)^($Z53*2))/$Z53,IF(AND($H53=1,AK$1&gt;($Y53+$Z53*2),AK$1&lt;=($Y53+$Z53*3)),($T53*(1+$Z$1)^($Z53*3))/$Z53,IF(AND($H53=1,AK$1&gt;($Y53+$Z53*3),AK$1&lt;=($Y53+$Z53*4)),($T53*(1+$Z$1)^($Z53*4))/$Z53,IF(AND($G53=1,AK$1&lt;=$N53),0,IF(AND($G53=1,AK$1&gt;$N53,AK$1&lt;=($Y53+$Z53)),-1*PMT(VLOOKUP($P53,'9 - Finance Strategy Parameters'!$B$3:$C$6,2)/12,$Z53*12,$M53),IF(AND($G53=1,AK$1&gt;($Y53+$Z53),AK$1&lt;=($Y53+$Z53*2)),-1*PMT(VLOOKUP($P53,'9 - Finance Strategy Parameters'!$B$3:$C$6,2)/12,$Z53*12,$M53*(1+$Z$1)^($Z53*2)),IF(AND($G53=1,AK$1&gt;($Y53+$Z53*2),AK$1&lt;=($Y53+$Z53*3)),-1*PMT(VLOOKUP($P53,'9 - Finance Strategy Parameters'!$B$3:$C$6,2)/12,$Z53*12,$M53*(1+$Z$1)^($Z53*3)),"FAILURE"))))))))))</f>
        <v>1609.7467999999999</v>
      </c>
      <c r="AL53" s="159">
        <f>IF($F53=1,0,IF(AND($H53=1,AL$1&lt;=$Y53),$V53,IF(AND($H53=1,AL$1&gt;$Y53,AL$1&lt;=$Y53+$Z53),($T53*(1+$Z$1)^$Z53)/$Z53,IF(AND($H53=1,AL$1&gt;($Y53+$Z53),AL$1&lt;=($Y53+$Z53*2)),($T53*(1+$Z$1)^($Z53*2))/$Z53,IF(AND($H53=1,AL$1&gt;($Y53+$Z53*2),AL$1&lt;=($Y53+$Z53*3)),($T53*(1+$Z$1)^($Z53*3))/$Z53,IF(AND($H53=1,AL$1&gt;($Y53+$Z53*3),AL$1&lt;=($Y53+$Z53*4)),($T53*(1+$Z$1)^($Z53*4))/$Z53,IF(AND($G53=1,AL$1&lt;=$N53),0,IF(AND($G53=1,AL$1&gt;$N53,AL$1&lt;=($Y53+$Z53)),-1*PMT(VLOOKUP($P53,'9 - Finance Strategy Parameters'!$B$3:$C$6,2)/12,$Z53*12,$M53),IF(AND($G53=1,AL$1&gt;($Y53+$Z53),AL$1&lt;=($Y53+$Z53*2)),-1*PMT(VLOOKUP($P53,'9 - Finance Strategy Parameters'!$B$3:$C$6,2)/12,$Z53*12,$M53*(1+$Z$1)^($Z53*2)),IF(AND($G53=1,AL$1&gt;($Y53+$Z53*2),AL$1&lt;=($Y53+$Z53*3)),-1*PMT(VLOOKUP($P53,'9 - Finance Strategy Parameters'!$B$3:$C$6,2)/12,$Z53*12,$M53*(1+$Z$1)^($Z53*3)),"FAILURE"))))))))))</f>
        <v>1609.7467999999999</v>
      </c>
      <c r="AM53" s="159">
        <f>IF($F53=1,0,IF(AND($H53=1,AM$1&lt;=$Y53),$V53,IF(AND($H53=1,AM$1&gt;$Y53,AM$1&lt;=$Y53+$Z53),($T53*(1+$Z$1)^$Z53)/$Z53,IF(AND($H53=1,AM$1&gt;($Y53+$Z53),AM$1&lt;=($Y53+$Z53*2)),($T53*(1+$Z$1)^($Z53*2))/$Z53,IF(AND($H53=1,AM$1&gt;($Y53+$Z53*2),AM$1&lt;=($Y53+$Z53*3)),($T53*(1+$Z$1)^($Z53*3))/$Z53,IF(AND($H53=1,AM$1&gt;($Y53+$Z53*3),AM$1&lt;=($Y53+$Z53*4)),($T53*(1+$Z$1)^($Z53*4))/$Z53,IF(AND($G53=1,AM$1&lt;=$N53),0,IF(AND($G53=1,AM$1&gt;$N53,AM$1&lt;=($Y53+$Z53)),-1*PMT(VLOOKUP($P53,'9 - Finance Strategy Parameters'!$B$3:$C$6,2)/12,$Z53*12,$M53),IF(AND($G53=1,AM$1&gt;($Y53+$Z53),AM$1&lt;=($Y53+$Z53*2)),-1*PMT(VLOOKUP($P53,'9 - Finance Strategy Parameters'!$B$3:$C$6,2)/12,$Z53*12,$M53*(1+$Z$1)^($Z53*2)),IF(AND($G53=1,AM$1&gt;($Y53+$Z53*2),AM$1&lt;=($Y53+$Z53*3)),-1*PMT(VLOOKUP($P53,'9 - Finance Strategy Parameters'!$B$3:$C$6,2)/12,$Z53*12,$M53*(1+$Z$1)^($Z53*3)),"FAILURE"))))))))))</f>
        <v>1609.7467999999999</v>
      </c>
      <c r="AN53" s="159">
        <f>IF($F53=1,0,IF(AND($H53=1,AN$1&lt;=$Y53),$V53,IF(AND($H53=1,AN$1&gt;$Y53,AN$1&lt;=$Y53+$Z53),($T53*(1+$Z$1)^$Z53)/$Z53,IF(AND($H53=1,AN$1&gt;($Y53+$Z53),AN$1&lt;=($Y53+$Z53*2)),($T53*(1+$Z$1)^($Z53*2))/$Z53,IF(AND($H53=1,AN$1&gt;($Y53+$Z53*2),AN$1&lt;=($Y53+$Z53*3)),($T53*(1+$Z$1)^($Z53*3))/$Z53,IF(AND($H53=1,AN$1&gt;($Y53+$Z53*3),AN$1&lt;=($Y53+$Z53*4)),($T53*(1+$Z$1)^($Z53*4))/$Z53,IF(AND($G53=1,AN$1&lt;=$N53),0,IF(AND($G53=1,AN$1&gt;$N53,AN$1&lt;=($Y53+$Z53)),-1*PMT(VLOOKUP($P53,'9 - Finance Strategy Parameters'!$B$3:$C$6,2)/12,$Z53*12,$M53),IF(AND($G53=1,AN$1&gt;($Y53+$Z53),AN$1&lt;=($Y53+$Z53*2)),-1*PMT(VLOOKUP($P53,'9 - Finance Strategy Parameters'!$B$3:$C$6,2)/12,$Z53*12,$M53*(1+$Z$1)^($Z53*2)),IF(AND($G53=1,AN$1&gt;($Y53+$Z53*2),AN$1&lt;=($Y53+$Z53*3)),-1*PMT(VLOOKUP($P53,'9 - Finance Strategy Parameters'!$B$3:$C$6,2)/12,$Z53*12,$M53*(1+$Z$1)^($Z53*3)),"FAILURE"))))))))))</f>
        <v>1609.7467999999999</v>
      </c>
      <c r="AO53" s="159">
        <f>IF($F53=1,0,IF(AND($H53=1,AO$1&lt;=$Y53),$V53,IF(AND($H53=1,AO$1&gt;$Y53,AO$1&lt;=$Y53+$Z53),($T53*(1+$Z$1)^$Z53)/$Z53,IF(AND($H53=1,AO$1&gt;($Y53+$Z53),AO$1&lt;=($Y53+$Z53*2)),($T53*(1+$Z$1)^($Z53*2))/$Z53,IF(AND($H53=1,AO$1&gt;($Y53+$Z53*2),AO$1&lt;=($Y53+$Z53*3)),($T53*(1+$Z$1)^($Z53*3))/$Z53,IF(AND($H53=1,AO$1&gt;($Y53+$Z53*3),AO$1&lt;=($Y53+$Z53*4)),($T53*(1+$Z$1)^($Z53*4))/$Z53,IF(AND($G53=1,AO$1&lt;=$N53),0,IF(AND($G53=1,AO$1&gt;$N53,AO$1&lt;=($Y53+$Z53)),-1*PMT(VLOOKUP($P53,'9 - Finance Strategy Parameters'!$B$3:$C$6,2)/12,$Z53*12,$M53),IF(AND($G53=1,AO$1&gt;($Y53+$Z53),AO$1&lt;=($Y53+$Z53*2)),-1*PMT(VLOOKUP($P53,'9 - Finance Strategy Parameters'!$B$3:$C$6,2)/12,$Z53*12,$M53*(1+$Z$1)^($Z53*2)),IF(AND($G53=1,AO$1&gt;($Y53+$Z53*2),AO$1&lt;=($Y53+$Z53*3)),-1*PMT(VLOOKUP($P53,'9 - Finance Strategy Parameters'!$B$3:$C$6,2)/12,$Z53*12,$M53*(1+$Z$1)^($Z53*3)),"FAILURE"))))))))))</f>
        <v>1609.7467999999999</v>
      </c>
      <c r="AP53" s="159">
        <f>IF($F53=1,0,IF(AND($H53=1,AP$1&lt;=$Y53),$V53,IF(AND($H53=1,AP$1&gt;$Y53,AP$1&lt;=$Y53+$Z53),($T53*(1+$Z$1)^$Z53)/$Z53,IF(AND($H53=1,AP$1&gt;($Y53+$Z53),AP$1&lt;=($Y53+$Z53*2)),($T53*(1+$Z$1)^($Z53*2))/$Z53,IF(AND($H53=1,AP$1&gt;($Y53+$Z53*2),AP$1&lt;=($Y53+$Z53*3)),($T53*(1+$Z$1)^($Z53*3))/$Z53,IF(AND($H53=1,AP$1&gt;($Y53+$Z53*3),AP$1&lt;=($Y53+$Z53*4)),($T53*(1+$Z$1)^($Z53*4))/$Z53,IF(AND($G53=1,AP$1&lt;=$N53),0,IF(AND($G53=1,AP$1&gt;$N53,AP$1&lt;=($Y53+$Z53)),-1*PMT(VLOOKUP($P53,'9 - Finance Strategy Parameters'!$B$3:$C$6,2)/12,$Z53*12,$M53),IF(AND($G53=1,AP$1&gt;($Y53+$Z53),AP$1&lt;=($Y53+$Z53*2)),-1*PMT(VLOOKUP($P53,'9 - Finance Strategy Parameters'!$B$3:$C$6,2)/12,$Z53*12,$M53*(1+$Z$1)^($Z53*2)),IF(AND($G53=1,AP$1&gt;($Y53+$Z53*2),AP$1&lt;=($Y53+$Z53*3)),-1*PMT(VLOOKUP($P53,'9 - Finance Strategy Parameters'!$B$3:$C$6,2)/12,$Z53*12,$M53*(1+$Z$1)^($Z53*3)),"FAILURE"))))))))))</f>
        <v>1609.7467999999999</v>
      </c>
      <c r="AQ53" s="159">
        <f>IF($F53=1,0,IF(AND($H53=1,AQ$1&lt;=$Y53),$V53,IF(AND($H53=1,AQ$1&gt;$Y53,AQ$1&lt;=$Y53+$Z53),($T53*(1+$Z$1)^$Z53)/$Z53,IF(AND($H53=1,AQ$1&gt;($Y53+$Z53),AQ$1&lt;=($Y53+$Z53*2)),($T53*(1+$Z$1)^($Z53*2))/$Z53,IF(AND($H53=1,AQ$1&gt;($Y53+$Z53*2),AQ$1&lt;=($Y53+$Z53*3)),($T53*(1+$Z$1)^($Z53*3))/$Z53,IF(AND($H53=1,AQ$1&gt;($Y53+$Z53*3),AQ$1&lt;=($Y53+$Z53*4)),($T53*(1+$Z$1)^($Z53*4))/$Z53,IF(AND($G53=1,AQ$1&lt;=$N53),0,IF(AND($G53=1,AQ$1&gt;$N53,AQ$1&lt;=($Y53+$Z53)),-1*PMT(VLOOKUP($P53,'9 - Finance Strategy Parameters'!$B$3:$C$6,2)/12,$Z53*12,$M53),IF(AND($G53=1,AQ$1&gt;($Y53+$Z53),AQ$1&lt;=($Y53+$Z53*2)),-1*PMT(VLOOKUP($P53,'9 - Finance Strategy Parameters'!$B$3:$C$6,2)/12,$Z53*12,$M53*(1+$Z$1)^($Z53*2)),IF(AND($G53=1,AQ$1&gt;($Y53+$Z53*2),AQ$1&lt;=($Y53+$Z53*3)),-1*PMT(VLOOKUP($P53,'9 - Finance Strategy Parameters'!$B$3:$C$6,2)/12,$Z53*12,$M53*(1+$Z$1)^($Z53*3)),"FAILURE"))))))))))</f>
        <v>1609.7467999999999</v>
      </c>
      <c r="AR53" s="159">
        <f>IF($F53=1,0,IF(AND($H53=1,AR$1&lt;=$Y53),$V53,IF(AND($H53=1,AR$1&gt;$Y53,AR$1&lt;=$Y53+$Z53),($T53*(1+$Z$1)^$Z53)/$Z53,IF(AND($H53=1,AR$1&gt;($Y53+$Z53),AR$1&lt;=($Y53+$Z53*2)),($T53*(1+$Z$1)^($Z53*2))/$Z53,IF(AND($H53=1,AR$1&gt;($Y53+$Z53*2),AR$1&lt;=($Y53+$Z53*3)),($T53*(1+$Z$1)^($Z53*3))/$Z53,IF(AND($H53=1,AR$1&gt;($Y53+$Z53*3),AR$1&lt;=($Y53+$Z53*4)),($T53*(1+$Z$1)^($Z53*4))/$Z53,IF(AND($G53=1,AR$1&lt;=$N53),0,IF(AND($G53=1,AR$1&gt;$N53,AR$1&lt;=($Y53+$Z53)),-1*PMT(VLOOKUP($P53,'9 - Finance Strategy Parameters'!$B$3:$C$6,2)/12,$Z53*12,$M53),IF(AND($G53=1,AR$1&gt;($Y53+$Z53),AR$1&lt;=($Y53+$Z53*2)),-1*PMT(VLOOKUP($P53,'9 - Finance Strategy Parameters'!$B$3:$C$6,2)/12,$Z53*12,$M53*(1+$Z$1)^($Z53*2)),IF(AND($G53=1,AR$1&gt;($Y53+$Z53*2),AR$1&lt;=($Y53+$Z53*3)),-1*PMT(VLOOKUP($P53,'9 - Finance Strategy Parameters'!$B$3:$C$6,2)/12,$Z53*12,$M53*(1+$Z$1)^($Z53*3)),"FAILURE"))))))))))</f>
        <v>1609.7467999999999</v>
      </c>
      <c r="AS53" s="159">
        <f>IF($F53=1,0,IF(AND($H53=1,AS$1&lt;=$Y53),$V53,IF(AND($H53=1,AS$1&gt;$Y53,AS$1&lt;=$Y53+$Z53),($T53*(1+$Z$1)^$Z53)/$Z53,IF(AND($H53=1,AS$1&gt;($Y53+$Z53),AS$1&lt;=($Y53+$Z53*2)),($T53*(1+$Z$1)^($Z53*2))/$Z53,IF(AND($H53=1,AS$1&gt;($Y53+$Z53*2),AS$1&lt;=($Y53+$Z53*3)),($T53*(1+$Z$1)^($Z53*3))/$Z53,IF(AND($H53=1,AS$1&gt;($Y53+$Z53*3),AS$1&lt;=($Y53+$Z53*4)),($T53*(1+$Z$1)^($Z53*4))/$Z53,IF(AND($G53=1,AS$1&lt;=$N53),0,IF(AND($G53=1,AS$1&gt;$N53,AS$1&lt;=($Y53+$Z53)),-1*PMT(VLOOKUP($P53,'9 - Finance Strategy Parameters'!$B$3:$C$6,2)/12,$Z53*12,$M53),IF(AND($G53=1,AS$1&gt;($Y53+$Z53),AS$1&lt;=($Y53+$Z53*2)),-1*PMT(VLOOKUP($P53,'9 - Finance Strategy Parameters'!$B$3:$C$6,2)/12,$Z53*12,$M53*(1+$Z$1)^($Z53*2)),IF(AND($G53=1,AS$1&gt;($Y53+$Z53*2),AS$1&lt;=($Y53+$Z53*3)),-1*PMT(VLOOKUP($P53,'9 - Finance Strategy Parameters'!$B$3:$C$6,2)/12,$Z53*12,$M53*(1+$Z$1)^($Z53*3)),"FAILURE"))))))))))</f>
        <v>1609.7467999999999</v>
      </c>
      <c r="AT53" s="159">
        <f>IF($F53=1,0,IF(AND($H53=1,AT$1&lt;=$Y53),$V53,IF(AND($H53=1,AT$1&gt;$Y53,AT$1&lt;=$Y53+$Z53),($T53*(1+$Z$1)^$Z53)/$Z53,IF(AND($H53=1,AT$1&gt;($Y53+$Z53),AT$1&lt;=($Y53+$Z53*2)),($T53*(1+$Z$1)^($Z53*2))/$Z53,IF(AND($H53=1,AT$1&gt;($Y53+$Z53*2),AT$1&lt;=($Y53+$Z53*3)),($T53*(1+$Z$1)^($Z53*3))/$Z53,IF(AND($H53=1,AT$1&gt;($Y53+$Z53*3),AT$1&lt;=($Y53+$Z53*4)),($T53*(1+$Z$1)^($Z53*4))/$Z53,IF(AND($G53=1,AT$1&lt;=$N53),0,IF(AND($G53=1,AT$1&gt;$N53,AT$1&lt;=($Y53+$Z53)),-1*PMT(VLOOKUP($P53,'9 - Finance Strategy Parameters'!$B$3:$C$6,2)/12,$Z53*12,$M53),IF(AND($G53=1,AT$1&gt;($Y53+$Z53),AT$1&lt;=($Y53+$Z53*2)),-1*PMT(VLOOKUP($P53,'9 - Finance Strategy Parameters'!$B$3:$C$6,2)/12,$Z53*12,$M53*(1+$Z$1)^($Z53*2)),IF(AND($G53=1,AT$1&gt;($Y53+$Z53*2),AT$1&lt;=($Y53+$Z53*3)),-1*PMT(VLOOKUP($P53,'9 - Finance Strategy Parameters'!$B$3:$C$6,2)/12,$Z53*12,$M53*(1+$Z$1)^($Z53*3)),"FAILURE"))))))))))</f>
        <v>1609.7467999999999</v>
      </c>
      <c r="AU53" s="159">
        <f>IF($F53=1,0,IF(AND($H53=1,AU$1&lt;=$Y53),$V53,IF(AND($H53=1,AU$1&gt;$Y53,AU$1&lt;=$Y53+$Z53),($T53*(1+$Z$1)^$Z53)/$Z53,IF(AND($H53=1,AU$1&gt;($Y53+$Z53),AU$1&lt;=($Y53+$Z53*2)),($T53*(1+$Z$1)^($Z53*2))/$Z53,IF(AND($H53=1,AU$1&gt;($Y53+$Z53*2),AU$1&lt;=($Y53+$Z53*3)),($T53*(1+$Z$1)^($Z53*3))/$Z53,IF(AND($H53=1,AU$1&gt;($Y53+$Z53*3),AU$1&lt;=($Y53+$Z53*4)),($T53*(1+$Z$1)^($Z53*4))/$Z53,IF(AND($G53=1,AU$1&lt;=$N53),0,IF(AND($G53=1,AU$1&gt;$N53,AU$1&lt;=($Y53+$Z53)),-1*PMT(VLOOKUP($P53,'9 - Finance Strategy Parameters'!$B$3:$C$6,2)/12,$Z53*12,$M53),IF(AND($G53=1,AU$1&gt;($Y53+$Z53),AU$1&lt;=($Y53+$Z53*2)),-1*PMT(VLOOKUP($P53,'9 - Finance Strategy Parameters'!$B$3:$C$6,2)/12,$Z53*12,$M53*(1+$Z$1)^($Z53*2)),IF(AND($G53=1,AU$1&gt;($Y53+$Z53*2),AU$1&lt;=($Y53+$Z53*3)),-1*PMT(VLOOKUP($P53,'9 - Finance Strategy Parameters'!$B$3:$C$6,2)/12,$Z53*12,$M53*(1+$Z$1)^($Z53*3)),"FAILURE"))))))))))</f>
        <v>1609.7467999999999</v>
      </c>
      <c r="AV53" s="159">
        <f>IF($F53=1,0,IF(AND($H53=1,AV$1&lt;=$Y53),$V53,IF(AND($H53=1,AV$1&gt;$Y53,AV$1&lt;=$Y53+$Z53),($T53*(1+$Z$1)^$Z53)/$Z53,IF(AND($H53=1,AV$1&gt;($Y53+$Z53),AV$1&lt;=($Y53+$Z53*2)),($T53*(1+$Z$1)^($Z53*2))/$Z53,IF(AND($H53=1,AV$1&gt;($Y53+$Z53*2),AV$1&lt;=($Y53+$Z53*3)),($T53*(1+$Z$1)^($Z53*3))/$Z53,IF(AND($H53=1,AV$1&gt;($Y53+$Z53*3),AV$1&lt;=($Y53+$Z53*4)),($T53*(1+$Z$1)^($Z53*4))/$Z53,IF(AND($G53=1,AV$1&lt;=$N53),0,IF(AND($G53=1,AV$1&gt;$N53,AV$1&lt;=($Y53+$Z53)),-1*PMT(VLOOKUP($P53,'9 - Finance Strategy Parameters'!$B$3:$C$6,2)/12,$Z53*12,$M53),IF(AND($G53=1,AV$1&gt;($Y53+$Z53),AV$1&lt;=($Y53+$Z53*2)),-1*PMT(VLOOKUP($P53,'9 - Finance Strategy Parameters'!$B$3:$C$6,2)/12,$Z53*12,$M53*(1+$Z$1)^($Z53*2)),IF(AND($G53=1,AV$1&gt;($Y53+$Z53*2),AV$1&lt;=($Y53+$Z53*3)),-1*PMT(VLOOKUP($P53,'9 - Finance Strategy Parameters'!$B$3:$C$6,2)/12,$Z53*12,$M53*(1+$Z$1)^($Z53*3)),"FAILURE"))))))))))</f>
        <v>1609.7467999999999</v>
      </c>
      <c r="AW53" s="159">
        <f>IF($F53=1,0,IF(AND($H53=1,AW$1&lt;=$Y53),$V53,IF(AND($H53=1,AW$1&gt;$Y53,AW$1&lt;=$Y53+$Z53),($T53*(1+$Z$1)^$Z53)/$Z53,IF(AND($H53=1,AW$1&gt;($Y53+$Z53),AW$1&lt;=($Y53+$Z53*2)),($T53*(1+$Z$1)^($Z53*2))/$Z53,IF(AND($H53=1,AW$1&gt;($Y53+$Z53*2),AW$1&lt;=($Y53+$Z53*3)),($T53*(1+$Z$1)^($Z53*3))/$Z53,IF(AND($H53=1,AW$1&gt;($Y53+$Z53*3),AW$1&lt;=($Y53+$Z53*4)),($T53*(1+$Z$1)^($Z53*4))/$Z53,IF(AND($G53=1,AW$1&lt;=$N53),0,IF(AND($G53=1,AW$1&gt;$N53,AW$1&lt;=($Y53+$Z53)),-1*PMT(VLOOKUP($P53,'9 - Finance Strategy Parameters'!$B$3:$C$6,2)/12,$Z53*12,$M53),IF(AND($G53=1,AW$1&gt;($Y53+$Z53),AW$1&lt;=($Y53+$Z53*2)),-1*PMT(VLOOKUP($P53,'9 - Finance Strategy Parameters'!$B$3:$C$6,2)/12,$Z53*12,$M53*(1+$Z$1)^($Z53*2)),IF(AND($G53=1,AW$1&gt;($Y53+$Z53*2),AW$1&lt;=($Y53+$Z53*3)),-1*PMT(VLOOKUP($P53,'9 - Finance Strategy Parameters'!$B$3:$C$6,2)/12,$Z53*12,$M53*(1+$Z$1)^($Z53*3)),"FAILURE"))))))))))</f>
        <v>1609.7467999999999</v>
      </c>
      <c r="AX53" s="159">
        <f>IF($F53=1,0,IF(AND($H53=1,AX$1&lt;=$Y53),$V53,IF(AND($H53=1,AX$1&gt;$Y53,AX$1&lt;=$Y53+$Z53),($T53*(1+$Z$1)^$Z53)/$Z53,IF(AND($H53=1,AX$1&gt;($Y53+$Z53),AX$1&lt;=($Y53+$Z53*2)),($T53*(1+$Z$1)^($Z53*2))/$Z53,IF(AND($H53=1,AX$1&gt;($Y53+$Z53*2),AX$1&lt;=($Y53+$Z53*3)),($T53*(1+$Z$1)^($Z53*3))/$Z53,IF(AND($H53=1,AX$1&gt;($Y53+$Z53*3),AX$1&lt;=($Y53+$Z53*4)),($T53*(1+$Z$1)^($Z53*4))/$Z53,IF(AND($G53=1,AX$1&lt;=$N53),0,IF(AND($G53=1,AX$1&gt;$N53,AX$1&lt;=($Y53+$Z53)),-1*PMT(VLOOKUP($P53,'9 - Finance Strategy Parameters'!$B$3:$C$6,2)/12,$Z53*12,$M53),IF(AND($G53=1,AX$1&gt;($Y53+$Z53),AX$1&lt;=($Y53+$Z53*2)),-1*PMT(VLOOKUP($P53,'9 - Finance Strategy Parameters'!$B$3:$C$6,2)/12,$Z53*12,$M53*(1+$Z$1)^($Z53*2)),IF(AND($G53=1,AX$1&gt;($Y53+$Z53*2),AX$1&lt;=($Y53+$Z53*3)),-1*PMT(VLOOKUP($P53,'9 - Finance Strategy Parameters'!$B$3:$C$6,2)/12,$Z53*12,$M53*(1+$Z$1)^($Z53*3)),"FAILURE"))))))))))</f>
        <v>1609.7467999999999</v>
      </c>
      <c r="AY53" s="159">
        <f>IF($F53=1,0,IF(AND($H53=1,AY$1&lt;=$Y53),$V53,IF(AND($H53=1,AY$1&gt;$Y53,AY$1&lt;=$Y53+$Z53),($T53*(1+$Z$1)^$Z53)/$Z53,IF(AND($H53=1,AY$1&gt;($Y53+$Z53),AY$1&lt;=($Y53+$Z53*2)),($T53*(1+$Z$1)^($Z53*2))/$Z53,IF(AND($H53=1,AY$1&gt;($Y53+$Z53*2),AY$1&lt;=($Y53+$Z53*3)),($T53*(1+$Z$1)^($Z53*3))/$Z53,IF(AND($H53=1,AY$1&gt;($Y53+$Z53*3),AY$1&lt;=($Y53+$Z53*4)),($T53*(1+$Z$1)^($Z53*4))/$Z53,IF(AND($G53=1,AY$1&lt;=$N53),0,IF(AND($G53=1,AY$1&gt;$N53,AY$1&lt;=($Y53+$Z53)),-1*PMT(VLOOKUP($P53,'9 - Finance Strategy Parameters'!$B$3:$C$6,2)/12,$Z53*12,$M53),IF(AND($G53=1,AY$1&gt;($Y53+$Z53),AY$1&lt;=($Y53+$Z53*2)),-1*PMT(VLOOKUP($P53,'9 - Finance Strategy Parameters'!$B$3:$C$6,2)/12,$Z53*12,$M53*(1+$Z$1)^($Z53*2)),IF(AND($G53=1,AY$1&gt;($Y53+$Z53*2),AY$1&lt;=($Y53+$Z53*3)),-1*PMT(VLOOKUP($P53,'9 - Finance Strategy Parameters'!$B$3:$C$6,2)/12,$Z53*12,$M53*(1+$Z$1)^($Z53*3)),"FAILURE"))))))))))</f>
        <v>1609.7467999999999</v>
      </c>
      <c r="AZ53" s="159">
        <f>IF($F53=1,0,IF(AND($H53=1,AZ$1&lt;=$Y53),$V53,IF(AND($H53=1,AZ$1&gt;$Y53,AZ$1&lt;=$Y53+$Z53),($T53*(1+$Z$1)^$Z53)/$Z53,IF(AND($H53=1,AZ$1&gt;($Y53+$Z53),AZ$1&lt;=($Y53+$Z53*2)),($T53*(1+$Z$1)^($Z53*2))/$Z53,IF(AND($H53=1,AZ$1&gt;($Y53+$Z53*2),AZ$1&lt;=($Y53+$Z53*3)),($T53*(1+$Z$1)^($Z53*3))/$Z53,IF(AND($H53=1,AZ$1&gt;($Y53+$Z53*3),AZ$1&lt;=($Y53+$Z53*4)),($T53*(1+$Z$1)^($Z53*4))/$Z53,IF(AND($G53=1,AZ$1&lt;=$N53),0,IF(AND($G53=1,AZ$1&gt;$N53,AZ$1&lt;=($Y53+$Z53)),-1*PMT(VLOOKUP($P53,'9 - Finance Strategy Parameters'!$B$3:$C$6,2)/12,$Z53*12,$M53),IF(AND($G53=1,AZ$1&gt;($Y53+$Z53),AZ$1&lt;=($Y53+$Z53*2)),-1*PMT(VLOOKUP($P53,'9 - Finance Strategy Parameters'!$B$3:$C$6,2)/12,$Z53*12,$M53*(1+$Z$1)^($Z53*2)),IF(AND($G53=1,AZ$1&gt;($Y53+$Z53*2),AZ$1&lt;=($Y53+$Z53*3)),-1*PMT(VLOOKUP($P53,'9 - Finance Strategy Parameters'!$B$3:$C$6,2)/12,$Z53*12,$M53*(1+$Z$1)^($Z53*3)),"FAILURE"))))))))))</f>
        <v>1609.7467999999999</v>
      </c>
      <c r="BA53" s="159">
        <f>IF($F53=1,0,IF(AND($H53=1,BA$1&lt;=$Y53),$V53,IF(AND($H53=1,BA$1&gt;$Y53,BA$1&lt;=$Y53+$Z53),($T53*(1+$Z$1)^$Z53)/$Z53,IF(AND($H53=1,BA$1&gt;($Y53+$Z53),BA$1&lt;=($Y53+$Z53*2)),($T53*(1+$Z$1)^($Z53*2))/$Z53,IF(AND($H53=1,BA$1&gt;($Y53+$Z53*2),BA$1&lt;=($Y53+$Z53*3)),($T53*(1+$Z$1)^($Z53*3))/$Z53,IF(AND($H53=1,BA$1&gt;($Y53+$Z53*3),BA$1&lt;=($Y53+$Z53*4)),($T53*(1+$Z$1)^($Z53*4))/$Z53,IF(AND($G53=1,BA$1&lt;=$N53),0,IF(AND($G53=1,BA$1&gt;$N53,BA$1&lt;=($Y53+$Z53)),-1*PMT(VLOOKUP($P53,'9 - Finance Strategy Parameters'!$B$3:$C$6,2)/12,$Z53*12,$M53),IF(AND($G53=1,BA$1&gt;($Y53+$Z53),BA$1&lt;=($Y53+$Z53*2)),-1*PMT(VLOOKUP($P53,'9 - Finance Strategy Parameters'!$B$3:$C$6,2)/12,$Z53*12,$M53*(1+$Z$1)^($Z53*2)),IF(AND($G53=1,BA$1&gt;($Y53+$Z53*2),BA$1&lt;=($Y53+$Z53*3)),-1*PMT(VLOOKUP($P53,'9 - Finance Strategy Parameters'!$B$3:$C$6,2)/12,$Z53*12,$M53*(1+$Z$1)^($Z53*3)),"FAILURE"))))))))))</f>
        <v>894.30377777777778</v>
      </c>
      <c r="BB53" s="159">
        <f>IF($F53=1,0,IF(AND($H53=1,BB$1&lt;=$Y53),$V53,IF(AND($H53=1,BB$1&gt;$Y53,BB$1&lt;=$Y53+$Z53),($T53*(1+$Z$1)^$Z53)/$Z53,IF(AND($H53=1,BB$1&gt;($Y53+$Z53),BB$1&lt;=($Y53+$Z53*2)),($T53*(1+$Z$1)^($Z53*2))/$Z53,IF(AND($H53=1,BB$1&gt;($Y53+$Z53*2),BB$1&lt;=($Y53+$Z53*3)),($T53*(1+$Z$1)^($Z53*3))/$Z53,IF(AND($H53=1,BB$1&gt;($Y53+$Z53*3),BB$1&lt;=($Y53+$Z53*4)),($T53*(1+$Z$1)^($Z53*4))/$Z53,IF(AND($G53=1,BB$1&lt;=$N53),0,IF(AND($G53=1,BB$1&gt;$N53,BB$1&lt;=($Y53+$Z53)),-1*PMT(VLOOKUP($P53,'9 - Finance Strategy Parameters'!$B$3:$C$6,2)/12,$Z53*12,$M53),IF(AND($G53=1,BB$1&gt;($Y53+$Z53),BB$1&lt;=($Y53+$Z53*2)),-1*PMT(VLOOKUP($P53,'9 - Finance Strategy Parameters'!$B$3:$C$6,2)/12,$Z53*12,$M53*(1+$Z$1)^($Z53*2)),IF(AND($G53=1,BB$1&gt;($Y53+$Z53*2),BB$1&lt;=($Y53+$Z53*3)),-1*PMT(VLOOKUP($P53,'9 - Finance Strategy Parameters'!$B$3:$C$6,2)/12,$Z53*12,$M53*(1+$Z$1)^($Z53*3)),"FAILURE"))))))))))</f>
        <v>894.30377777777778</v>
      </c>
      <c r="BC53" s="159">
        <f>IF($F53=1,0,IF(AND($H53=1,BC$1&lt;=$Y53),$V53,IF(AND($H53=1,BC$1&gt;$Y53,BC$1&lt;=$Y53+$Z53),($T53*(1+$Z$1)^$Z53)/$Z53,IF(AND($H53=1,BC$1&gt;($Y53+$Z53),BC$1&lt;=($Y53+$Z53*2)),($T53*(1+$Z$1)^($Z53*2))/$Z53,IF(AND($H53=1,BC$1&gt;($Y53+$Z53*2),BC$1&lt;=($Y53+$Z53*3)),($T53*(1+$Z$1)^($Z53*3))/$Z53,IF(AND($H53=1,BC$1&gt;($Y53+$Z53*3),BC$1&lt;=($Y53+$Z53*4)),($T53*(1+$Z$1)^($Z53*4))/$Z53,IF(AND($G53=1,BC$1&lt;=$N53),0,IF(AND($G53=1,BC$1&gt;$N53,BC$1&lt;=($Y53+$Z53)),-1*PMT(VLOOKUP($P53,'9 - Finance Strategy Parameters'!$B$3:$C$6,2)/12,$Z53*12,$M53),IF(AND($G53=1,BC$1&gt;($Y53+$Z53),BC$1&lt;=($Y53+$Z53*2)),-1*PMT(VLOOKUP($P53,'9 - Finance Strategy Parameters'!$B$3:$C$6,2)/12,$Z53*12,$M53*(1+$Z$1)^($Z53*2)),IF(AND($G53=1,BC$1&gt;($Y53+$Z53*2),BC$1&lt;=($Y53+$Z53*3)),-1*PMT(VLOOKUP($P53,'9 - Finance Strategy Parameters'!$B$3:$C$6,2)/12,$Z53*12,$M53*(1+$Z$1)^($Z53*3)),"FAILURE"))))))))))</f>
        <v>894.30377777777778</v>
      </c>
      <c r="BD53" s="159">
        <f>IF($F53=1,0,IF(AND($H53=1,BD$1&lt;=$Y53),$V53,IF(AND($H53=1,BD$1&gt;$Y53,BD$1&lt;=$Y53+$Z53),($T53*(1+$Z$1)^$Z53)/$Z53,IF(AND($H53=1,BD$1&gt;($Y53+$Z53),BD$1&lt;=($Y53+$Z53*2)),($T53*(1+$Z$1)^($Z53*2))/$Z53,IF(AND($H53=1,BD$1&gt;($Y53+$Z53*2),BD$1&lt;=($Y53+$Z53*3)),($T53*(1+$Z$1)^($Z53*3))/$Z53,IF(AND($H53=1,BD$1&gt;($Y53+$Z53*3),BD$1&lt;=($Y53+$Z53*4)),($T53*(1+$Z$1)^($Z53*4))/$Z53,IF(AND($G53=1,BD$1&lt;=$N53),0,IF(AND($G53=1,BD$1&gt;$N53,BD$1&lt;=($Y53+$Z53)),-1*PMT(VLOOKUP($P53,'9 - Finance Strategy Parameters'!$B$3:$C$6,2)/12,$Z53*12,$M53),IF(AND($G53=1,BD$1&gt;($Y53+$Z53),BD$1&lt;=($Y53+$Z53*2)),-1*PMT(VLOOKUP($P53,'9 - Finance Strategy Parameters'!$B$3:$C$6,2)/12,$Z53*12,$M53*(1+$Z$1)^($Z53*2)),IF(AND($G53=1,BD$1&gt;($Y53+$Z53*2),BD$1&lt;=($Y53+$Z53*3)),-1*PMT(VLOOKUP($P53,'9 - Finance Strategy Parameters'!$B$3:$C$6,2)/12,$Z53*12,$M53*(1+$Z$1)^($Z53*3)),"FAILURE"))))))))))</f>
        <v>894.30377777777778</v>
      </c>
      <c r="BE53" s="159">
        <f>IF($F53=1,0,IF(AND($H53=1,BE$1&lt;=$Y53),$V53,IF(AND($H53=1,BE$1&gt;$Y53,BE$1&lt;=$Y53+$Z53),($T53*(1+$Z$1)^$Z53)/$Z53,IF(AND($H53=1,BE$1&gt;($Y53+$Z53),BE$1&lt;=($Y53+$Z53*2)),($T53*(1+$Z$1)^($Z53*2))/$Z53,IF(AND($H53=1,BE$1&gt;($Y53+$Z53*2),BE$1&lt;=($Y53+$Z53*3)),($T53*(1+$Z$1)^($Z53*3))/$Z53,IF(AND($H53=1,BE$1&gt;($Y53+$Z53*3),BE$1&lt;=($Y53+$Z53*4)),($T53*(1+$Z$1)^($Z53*4))/$Z53,IF(AND($G53=1,BE$1&lt;=$N53),0,IF(AND($G53=1,BE$1&gt;$N53,BE$1&lt;=($Y53+$Z53)),-1*PMT(VLOOKUP($P53,'9 - Finance Strategy Parameters'!$B$3:$C$6,2)/12,$Z53*12,$M53),IF(AND($G53=1,BE$1&gt;($Y53+$Z53),BE$1&lt;=($Y53+$Z53*2)),-1*PMT(VLOOKUP($P53,'9 - Finance Strategy Parameters'!$B$3:$C$6,2)/12,$Z53*12,$M53*(1+$Z$1)^($Z53*2)),IF(AND($G53=1,BE$1&gt;($Y53+$Z53*2),BE$1&lt;=($Y53+$Z53*3)),-1*PMT(VLOOKUP($P53,'9 - Finance Strategy Parameters'!$B$3:$C$6,2)/12,$Z53*12,$M53*(1+$Z$1)^($Z53*3)),"FAILURE"))))))))))</f>
        <v>894.30377777777778</v>
      </c>
      <c r="BF53" s="159">
        <f>IF($F53=1,0,IF(AND($H53=1,BF$1&lt;=$Y53),$V53,IF(AND($H53=1,BF$1&gt;$Y53,BF$1&lt;=$Y53+$Z53),($T53*(1+$Z$1)^$Z53)/$Z53,IF(AND($H53=1,BF$1&gt;($Y53+$Z53),BF$1&lt;=($Y53+$Z53*2)),($T53*(1+$Z$1)^($Z53*2))/$Z53,IF(AND($H53=1,BF$1&gt;($Y53+$Z53*2),BF$1&lt;=($Y53+$Z53*3)),($T53*(1+$Z$1)^($Z53*3))/$Z53,IF(AND($H53=1,BF$1&gt;($Y53+$Z53*3),BF$1&lt;=($Y53+$Z53*4)),($T53*(1+$Z$1)^($Z53*4))/$Z53,IF(AND($G53=1,BF$1&lt;=$N53),0,IF(AND($G53=1,BF$1&gt;$N53,BF$1&lt;=($Y53+$Z53)),-1*PMT(VLOOKUP($P53,'9 - Finance Strategy Parameters'!$B$3:$C$6,2)/12,$Z53*12,$M53),IF(AND($G53=1,BF$1&gt;($Y53+$Z53),BF$1&lt;=($Y53+$Z53*2)),-1*PMT(VLOOKUP($P53,'9 - Finance Strategy Parameters'!$B$3:$C$6,2)/12,$Z53*12,$M53*(1+$Z$1)^($Z53*2)),IF(AND($G53=1,BF$1&gt;($Y53+$Z53*2),BF$1&lt;=($Y53+$Z53*3)),-1*PMT(VLOOKUP($P53,'9 - Finance Strategy Parameters'!$B$3:$C$6,2)/12,$Z53*12,$M53*(1+$Z$1)^($Z53*3)),"FAILURE"))))))))))</f>
        <v>894.30377777777778</v>
      </c>
      <c r="BG53" s="159">
        <f>IF($F53=1,0,IF(AND($H53=1,BG$1&lt;=$Y53),$V53,IF(AND($H53=1,BG$1&gt;$Y53,BG$1&lt;=$Y53+$Z53),($T53*(1+$Z$1)^$Z53)/$Z53,IF(AND($H53=1,BG$1&gt;($Y53+$Z53),BG$1&lt;=($Y53+$Z53*2)),($T53*(1+$Z$1)^($Z53*2))/$Z53,IF(AND($H53=1,BG$1&gt;($Y53+$Z53*2),BG$1&lt;=($Y53+$Z53*3)),($T53*(1+$Z$1)^($Z53*3))/$Z53,IF(AND($H53=1,BG$1&gt;($Y53+$Z53*3),BG$1&lt;=($Y53+$Z53*4)),($T53*(1+$Z$1)^($Z53*4))/$Z53,IF(AND($G53=1,BG$1&lt;=$N53),0,IF(AND($G53=1,BG$1&gt;$N53,BG$1&lt;=($Y53+$Z53)),-1*PMT(VLOOKUP($P53,'9 - Finance Strategy Parameters'!$B$3:$C$6,2)/12,$Z53*12,$M53),IF(AND($G53=1,BG$1&gt;($Y53+$Z53),BG$1&lt;=($Y53+$Z53*2)),-1*PMT(VLOOKUP($P53,'9 - Finance Strategy Parameters'!$B$3:$C$6,2)/12,$Z53*12,$M53*(1+$Z$1)^($Z53*2)),IF(AND($G53=1,BG$1&gt;($Y53+$Z53*2),BG$1&lt;=($Y53+$Z53*3)),-1*PMT(VLOOKUP($P53,'9 - Finance Strategy Parameters'!$B$3:$C$6,2)/12,$Z53*12,$M53*(1+$Z$1)^($Z53*3)),"FAILURE"))))))))))</f>
        <v>894.30377777777778</v>
      </c>
      <c r="BH53" s="159">
        <f>IF($F53=1,0,IF(AND($H53=1,BH$1&lt;=$Y53),$V53,IF(AND($H53=1,BH$1&gt;$Y53,BH$1&lt;=$Y53+$Z53),($T53*(1+$Z$1)^$Z53)/$Z53,IF(AND($H53=1,BH$1&gt;($Y53+$Z53),BH$1&lt;=($Y53+$Z53*2)),($T53*(1+$Z$1)^($Z53*2))/$Z53,IF(AND($H53=1,BH$1&gt;($Y53+$Z53*2),BH$1&lt;=($Y53+$Z53*3)),($T53*(1+$Z$1)^($Z53*3))/$Z53,IF(AND($H53=1,BH$1&gt;($Y53+$Z53*3),BH$1&lt;=($Y53+$Z53*4)),($T53*(1+$Z$1)^($Z53*4))/$Z53,IF(AND($G53=1,BH$1&lt;=$N53),0,IF(AND($G53=1,BH$1&gt;$N53,BH$1&lt;=($Y53+$Z53)),-1*PMT(VLOOKUP($P53,'9 - Finance Strategy Parameters'!$B$3:$C$6,2)/12,$Z53*12,$M53),IF(AND($G53=1,BH$1&gt;($Y53+$Z53),BH$1&lt;=($Y53+$Z53*2)),-1*PMT(VLOOKUP($P53,'9 - Finance Strategy Parameters'!$B$3:$C$6,2)/12,$Z53*12,$M53*(1+$Z$1)^($Z53*2)),IF(AND($G53=1,BH$1&gt;($Y53+$Z53*2),BH$1&lt;=($Y53+$Z53*3)),-1*PMT(VLOOKUP($P53,'9 - Finance Strategy Parameters'!$B$3:$C$6,2)/12,$Z53*12,$M53*(1+$Z$1)^($Z53*3)),"FAILURE"))))))))))</f>
        <v>894.30377777777778</v>
      </c>
      <c r="BI53" s="159">
        <f>IF($F53=1,0,IF(AND($H53=1,BI$1&lt;=$Y53),$V53,IF(AND($H53=1,BI$1&gt;$Y53,BI$1&lt;=$Y53+$Z53),($T53*(1+$Z$1)^$Z53)/$Z53,IF(AND($H53=1,BI$1&gt;($Y53+$Z53),BI$1&lt;=($Y53+$Z53*2)),($T53*(1+$Z$1)^($Z53*2))/$Z53,IF(AND($H53=1,BI$1&gt;($Y53+$Z53*2),BI$1&lt;=($Y53+$Z53*3)),($T53*(1+$Z$1)^($Z53*3))/$Z53,IF(AND($H53=1,BI$1&gt;($Y53+$Z53*3),BI$1&lt;=($Y53+$Z53*4)),($T53*(1+$Z$1)^($Z53*4))/$Z53,IF(AND($G53=1,BI$1&lt;=$N53),0,IF(AND($G53=1,BI$1&gt;$N53,BI$1&lt;=($Y53+$Z53)),-1*PMT(VLOOKUP($P53,'9 - Finance Strategy Parameters'!$B$3:$C$6,2)/12,$Z53*12,$M53),IF(AND($G53=1,BI$1&gt;($Y53+$Z53),BI$1&lt;=($Y53+$Z53*2)),-1*PMT(VLOOKUP($P53,'9 - Finance Strategy Parameters'!$B$3:$C$6,2)/12,$Z53*12,$M53*(1+$Z$1)^($Z53*2)),IF(AND($G53=1,BI$1&gt;($Y53+$Z53*2),BI$1&lt;=($Y53+$Z53*3)),-1*PMT(VLOOKUP($P53,'9 - Finance Strategy Parameters'!$B$3:$C$6,2)/12,$Z53*12,$M53*(1+$Z$1)^($Z53*3)),"FAILURE"))))))))))</f>
        <v>894.30377777777778</v>
      </c>
      <c r="BJ53" s="159">
        <f>IF($F53=1,0,IF(AND($H53=1,BJ$1&lt;=$Y53),$V53,IF(AND($H53=1,BJ$1&gt;$Y53,BJ$1&lt;=$Y53+$Z53),($T53*(1+$Z$1)^$Z53)/$Z53,IF(AND($H53=1,BJ$1&gt;($Y53+$Z53),BJ$1&lt;=($Y53+$Z53*2)),($T53*(1+$Z$1)^($Z53*2))/$Z53,IF(AND($H53=1,BJ$1&gt;($Y53+$Z53*2),BJ$1&lt;=($Y53+$Z53*3)),($T53*(1+$Z$1)^($Z53*3))/$Z53,IF(AND($H53=1,BJ$1&gt;($Y53+$Z53*3),BJ$1&lt;=($Y53+$Z53*4)),($T53*(1+$Z$1)^($Z53*4))/$Z53,IF(AND($G53=1,BJ$1&lt;=$N53),0,IF(AND($G53=1,BJ$1&gt;$N53,BJ$1&lt;=($Y53+$Z53)),-1*PMT(VLOOKUP($P53,'9 - Finance Strategy Parameters'!$B$3:$C$6,2)/12,$Z53*12,$M53),IF(AND($G53=1,BJ$1&gt;($Y53+$Z53),BJ$1&lt;=($Y53+$Z53*2)),-1*PMT(VLOOKUP($P53,'9 - Finance Strategy Parameters'!$B$3:$C$6,2)/12,$Z53*12,$M53*(1+$Z$1)^($Z53*2)),IF(AND($G53=1,BJ$1&gt;($Y53+$Z53*2),BJ$1&lt;=($Y53+$Z53*3)),-1*PMT(VLOOKUP($P53,'9 - Finance Strategy Parameters'!$B$3:$C$6,2)/12,$Z53*12,$M53*(1+$Z$1)^($Z53*3)),"FAILURE"))))))))))</f>
        <v>894.30377777777778</v>
      </c>
      <c r="BK53" s="159">
        <f>IF($F53=1,0,IF(AND($H53=1,BK$1&lt;=$Y53),$V53,IF(AND($H53=1,BK$1&gt;$Y53,BK$1&lt;=$Y53+$Z53),($T53*(1+$Z$1)^$Z53)/$Z53,IF(AND($H53=1,BK$1&gt;($Y53+$Z53),BK$1&lt;=($Y53+$Z53*2)),($T53*(1+$Z$1)^($Z53*2))/$Z53,IF(AND($H53=1,BK$1&gt;($Y53+$Z53*2),BK$1&lt;=($Y53+$Z53*3)),($T53*(1+$Z$1)^($Z53*3))/$Z53,IF(AND($H53=1,BK$1&gt;($Y53+$Z53*3),BK$1&lt;=($Y53+$Z53*4)),($T53*(1+$Z$1)^($Z53*4))/$Z53,IF(AND($G53=1,BK$1&lt;=$N53),0,IF(AND($G53=1,BK$1&gt;$N53,BK$1&lt;=($Y53+$Z53)),-1*PMT(VLOOKUP($P53,'9 - Finance Strategy Parameters'!$B$3:$C$6,2)/12,$Z53*12,$M53),IF(AND($G53=1,BK$1&gt;($Y53+$Z53),BK$1&lt;=($Y53+$Z53*2)),-1*PMT(VLOOKUP($P53,'9 - Finance Strategy Parameters'!$B$3:$C$6,2)/12,$Z53*12,$M53*(1+$Z$1)^($Z53*2)),IF(AND($G53=1,BK$1&gt;($Y53+$Z53*2),BK$1&lt;=($Y53+$Z53*3)),-1*PMT(VLOOKUP($P53,'9 - Finance Strategy Parameters'!$B$3:$C$6,2)/12,$Z53*12,$M53*(1+$Z$1)^($Z53*3)),"FAILURE"))))))))))</f>
        <v>894.30377777777778</v>
      </c>
      <c r="BL53" s="159">
        <f>IF($F53=1,0,IF(AND($H53=1,BL$1&lt;=$Y53),$V53,IF(AND($H53=1,BL$1&gt;$Y53,BL$1&lt;=$Y53+$Z53),($T53*(1+$Z$1)^$Z53)/$Z53,IF(AND($H53=1,BL$1&gt;($Y53+$Z53),BL$1&lt;=($Y53+$Z53*2)),($T53*(1+$Z$1)^($Z53*2))/$Z53,IF(AND($H53=1,BL$1&gt;($Y53+$Z53*2),BL$1&lt;=($Y53+$Z53*3)),($T53*(1+$Z$1)^($Z53*3))/$Z53,IF(AND($H53=1,BL$1&gt;($Y53+$Z53*3),BL$1&lt;=($Y53+$Z53*4)),($T53*(1+$Z$1)^($Z53*4))/$Z53,IF(AND($G53=1,BL$1&lt;=$N53),0,IF(AND($G53=1,BL$1&gt;$N53,BL$1&lt;=($Y53+$Z53)),-1*PMT(VLOOKUP($P53,'9 - Finance Strategy Parameters'!$B$3:$C$6,2)/12,$Z53*12,$M53),IF(AND($G53=1,BL$1&gt;($Y53+$Z53),BL$1&lt;=($Y53+$Z53*2)),-1*PMT(VLOOKUP($P53,'9 - Finance Strategy Parameters'!$B$3:$C$6,2)/12,$Z53*12,$M53*(1+$Z$1)^($Z53*2)),IF(AND($G53=1,BL$1&gt;($Y53+$Z53*2),BL$1&lt;=($Y53+$Z53*3)),-1*PMT(VLOOKUP($P53,'9 - Finance Strategy Parameters'!$B$3:$C$6,2)/12,$Z53*12,$M53*(1+$Z$1)^($Z53*3)),"FAILURE"))))))))))</f>
        <v>894.30377777777778</v>
      </c>
      <c r="BM53" s="159">
        <f>IF($F53=1,0,IF(AND($H53=1,BM$1&lt;=$Y53),$V53,IF(AND($H53=1,BM$1&gt;$Y53,BM$1&lt;=$Y53+$Z53),($T53*(1+$Z$1)^$Z53)/$Z53,IF(AND($H53=1,BM$1&gt;($Y53+$Z53),BM$1&lt;=($Y53+$Z53*2)),($T53*(1+$Z$1)^($Z53*2))/$Z53,IF(AND($H53=1,BM$1&gt;($Y53+$Z53*2),BM$1&lt;=($Y53+$Z53*3)),($T53*(1+$Z$1)^($Z53*3))/$Z53,IF(AND($H53=1,BM$1&gt;($Y53+$Z53*3),BM$1&lt;=($Y53+$Z53*4)),($T53*(1+$Z$1)^($Z53*4))/$Z53,IF(AND($G53=1,BM$1&lt;=$N53),0,IF(AND($G53=1,BM$1&gt;$N53,BM$1&lt;=($Y53+$Z53)),-1*PMT(VLOOKUP($P53,'9 - Finance Strategy Parameters'!$B$3:$C$6,2)/12,$Z53*12,$M53),IF(AND($G53=1,BM$1&gt;($Y53+$Z53),BM$1&lt;=($Y53+$Z53*2)),-1*PMT(VLOOKUP($P53,'9 - Finance Strategy Parameters'!$B$3:$C$6,2)/12,$Z53*12,$M53*(1+$Z$1)^($Z53*2)),IF(AND($G53=1,BM$1&gt;($Y53+$Z53*2),BM$1&lt;=($Y53+$Z53*3)),-1*PMT(VLOOKUP($P53,'9 - Finance Strategy Parameters'!$B$3:$C$6,2)/12,$Z53*12,$M53*(1+$Z$1)^($Z53*3)),"FAILURE"))))))))))</f>
        <v>894.30377777777778</v>
      </c>
      <c r="BN53" s="159">
        <f>IF($F53=1,0,IF(AND($H53=1,BN$1&lt;=$Y53),$V53,IF(AND($H53=1,BN$1&gt;$Y53,BN$1&lt;=$Y53+$Z53),($T53*(1+$Z$1)^$Z53)/$Z53,IF(AND($H53=1,BN$1&gt;($Y53+$Z53),BN$1&lt;=($Y53+$Z53*2)),($T53*(1+$Z$1)^($Z53*2))/$Z53,IF(AND($H53=1,BN$1&gt;($Y53+$Z53*2),BN$1&lt;=($Y53+$Z53*3)),($T53*(1+$Z$1)^($Z53*3))/$Z53,IF(AND($H53=1,BN$1&gt;($Y53+$Z53*3),BN$1&lt;=($Y53+$Z53*4)),($T53*(1+$Z$1)^($Z53*4))/$Z53,IF(AND($G53=1,BN$1&lt;=$N53),0,IF(AND($G53=1,BN$1&gt;$N53,BN$1&lt;=($Y53+$Z53)),-1*PMT(VLOOKUP($P53,'9 - Finance Strategy Parameters'!$B$3:$C$6,2)/12,$Z53*12,$M53),IF(AND($G53=1,BN$1&gt;($Y53+$Z53),BN$1&lt;=($Y53+$Z53*2)),-1*PMT(VLOOKUP($P53,'9 - Finance Strategy Parameters'!$B$3:$C$6,2)/12,$Z53*12,$M53*(1+$Z$1)^($Z53*2)),IF(AND($G53=1,BN$1&gt;($Y53+$Z53*2),BN$1&lt;=($Y53+$Z53*3)),-1*PMT(VLOOKUP($P53,'9 - Finance Strategy Parameters'!$B$3:$C$6,2)/12,$Z53*12,$M53*(1+$Z$1)^($Z53*3)),"FAILURE"))))))))))</f>
        <v>894.30377777777778</v>
      </c>
      <c r="BO53" s="159">
        <f>IF($F53=1,0,IF(AND($H53=1,BO$1&lt;=$Y53),$V53,IF(AND($H53=1,BO$1&gt;$Y53,BO$1&lt;=$Y53+$Z53),($T53*(1+$Z$1)^$Z53)/$Z53,IF(AND($H53=1,BO$1&gt;($Y53+$Z53),BO$1&lt;=($Y53+$Z53*2)),($T53*(1+$Z$1)^($Z53*2))/$Z53,IF(AND($H53=1,BO$1&gt;($Y53+$Z53*2),BO$1&lt;=($Y53+$Z53*3)),($T53*(1+$Z$1)^($Z53*3))/$Z53,IF(AND($H53=1,BO$1&gt;($Y53+$Z53*3),BO$1&lt;=($Y53+$Z53*4)),($T53*(1+$Z$1)^($Z53*4))/$Z53,IF(AND($G53=1,BO$1&lt;=$N53),0,IF(AND($G53=1,BO$1&gt;$N53,BO$1&lt;=($Y53+$Z53)),-1*PMT(VLOOKUP($P53,'9 - Finance Strategy Parameters'!$B$3:$C$6,2)/12,$Z53*12,$M53),IF(AND($G53=1,BO$1&gt;($Y53+$Z53),BO$1&lt;=($Y53+$Z53*2)),-1*PMT(VLOOKUP($P53,'9 - Finance Strategy Parameters'!$B$3:$C$6,2)/12,$Z53*12,$M53*(1+$Z$1)^($Z53*2)),IF(AND($G53=1,BO$1&gt;($Y53+$Z53*2),BO$1&lt;=($Y53+$Z53*3)),-1*PMT(VLOOKUP($P53,'9 - Finance Strategy Parameters'!$B$3:$C$6,2)/12,$Z53*12,$M53*(1+$Z$1)^($Z53*3)),"FAILURE"))))))))))</f>
        <v>894.30377777777778</v>
      </c>
      <c r="BP53" s="159">
        <f>IF($F53=1,0,IF(AND($H53=1,BP$1&lt;=$Y53),$V53,IF(AND($H53=1,BP$1&gt;$Y53,BP$1&lt;=$Y53+$Z53),($T53*(1+$Z$1)^$Z53)/$Z53,IF(AND($H53=1,BP$1&gt;($Y53+$Z53),BP$1&lt;=($Y53+$Z53*2)),($T53*(1+$Z$1)^($Z53*2))/$Z53,IF(AND($H53=1,BP$1&gt;($Y53+$Z53*2),BP$1&lt;=($Y53+$Z53*3)),($T53*(1+$Z$1)^($Z53*3))/$Z53,IF(AND($H53=1,BP$1&gt;($Y53+$Z53*3),BP$1&lt;=($Y53+$Z53*4)),($T53*(1+$Z$1)^($Z53*4))/$Z53,IF(AND($G53=1,BP$1&lt;=$N53),0,IF(AND($G53=1,BP$1&gt;$N53,BP$1&lt;=($Y53+$Z53)),-1*PMT(VLOOKUP($P53,'9 - Finance Strategy Parameters'!$B$3:$C$6,2)/12,$Z53*12,$M53),IF(AND($G53=1,BP$1&gt;($Y53+$Z53),BP$1&lt;=($Y53+$Z53*2)),-1*PMT(VLOOKUP($P53,'9 - Finance Strategy Parameters'!$B$3:$C$6,2)/12,$Z53*12,$M53*(1+$Z$1)^($Z53*2)),IF(AND($G53=1,BP$1&gt;($Y53+$Z53*2),BP$1&lt;=($Y53+$Z53*3)),-1*PMT(VLOOKUP($P53,'9 - Finance Strategy Parameters'!$B$3:$C$6,2)/12,$Z53*12,$M53*(1+$Z$1)^($Z53*3)),"FAILURE"))))))))))</f>
        <v>894.30377777777778</v>
      </c>
      <c r="BQ53" s="159">
        <f>IF($F53=1,0,IF(AND($H53=1,BQ$1&lt;=$Y53),$V53,IF(AND($H53=1,BQ$1&gt;$Y53,BQ$1&lt;=$Y53+$Z53),($T53*(1+$Z$1)^$Z53)/$Z53,IF(AND($H53=1,BQ$1&gt;($Y53+$Z53),BQ$1&lt;=($Y53+$Z53*2)),($T53*(1+$Z$1)^($Z53*2))/$Z53,IF(AND($H53=1,BQ$1&gt;($Y53+$Z53*2),BQ$1&lt;=($Y53+$Z53*3)),($T53*(1+$Z$1)^($Z53*3))/$Z53,IF(AND($H53=1,BQ$1&gt;($Y53+$Z53*3),BQ$1&lt;=($Y53+$Z53*4)),($T53*(1+$Z$1)^($Z53*4))/$Z53,IF(AND($G53=1,BQ$1&lt;=$N53),0,IF(AND($G53=1,BQ$1&gt;$N53,BQ$1&lt;=($Y53+$Z53)),-1*PMT(VLOOKUP($P53,'9 - Finance Strategy Parameters'!$B$3:$C$6,2)/12,$Z53*12,$M53),IF(AND($G53=1,BQ$1&gt;($Y53+$Z53),BQ$1&lt;=($Y53+$Z53*2)),-1*PMT(VLOOKUP($P53,'9 - Finance Strategy Parameters'!$B$3:$C$6,2)/12,$Z53*12,$M53*(1+$Z$1)^($Z53*2)),IF(AND($G53=1,BQ$1&gt;($Y53+$Z53*2),BQ$1&lt;=($Y53+$Z53*3)),-1*PMT(VLOOKUP($P53,'9 - Finance Strategy Parameters'!$B$3:$C$6,2)/12,$Z53*12,$M53*(1+$Z$1)^($Z53*3)),"FAILURE"))))))))))</f>
        <v>894.30377777777778</v>
      </c>
      <c r="BR53" s="159">
        <f>IF($F53=1,0,IF(AND($H53=1,BR$1&lt;=$Y53),$V53,IF(AND($H53=1,BR$1&gt;$Y53,BR$1&lt;=$Y53+$Z53),($T53*(1+$Z$1)^$Z53)/$Z53,IF(AND($H53=1,BR$1&gt;($Y53+$Z53),BR$1&lt;=($Y53+$Z53*2)),($T53*(1+$Z$1)^($Z53*2))/$Z53,IF(AND($H53=1,BR$1&gt;($Y53+$Z53*2),BR$1&lt;=($Y53+$Z53*3)),($T53*(1+$Z$1)^($Z53*3))/$Z53,IF(AND($H53=1,BR$1&gt;($Y53+$Z53*3),BR$1&lt;=($Y53+$Z53*4)),($T53*(1+$Z$1)^($Z53*4))/$Z53,IF(AND($G53=1,BR$1&lt;=$N53),0,IF(AND($G53=1,BR$1&gt;$N53,BR$1&lt;=($Y53+$Z53)),-1*PMT(VLOOKUP($P53,'9 - Finance Strategy Parameters'!$B$3:$C$6,2)/12,$Z53*12,$M53),IF(AND($G53=1,BR$1&gt;($Y53+$Z53),BR$1&lt;=($Y53+$Z53*2)),-1*PMT(VLOOKUP($P53,'9 - Finance Strategy Parameters'!$B$3:$C$6,2)/12,$Z53*12,$M53*(1+$Z$1)^($Z53*2)),IF(AND($G53=1,BR$1&gt;($Y53+$Z53*2),BR$1&lt;=($Y53+$Z53*3)),-1*PMT(VLOOKUP($P53,'9 - Finance Strategy Parameters'!$B$3:$C$6,2)/12,$Z53*12,$M53*(1+$Z$1)^($Z53*3)),"FAILURE"))))))))))</f>
        <v>894.30377777777778</v>
      </c>
      <c r="BS53" s="159">
        <f>IF($F53=1,0,IF(AND($H53=1,BS$1&lt;=$Y53),$V53,IF(AND($H53=1,BS$1&gt;$Y53,BS$1&lt;=$Y53+$Z53),($T53*(1+$Z$1)^$Z53)/$Z53,IF(AND($H53=1,BS$1&gt;($Y53+$Z53),BS$1&lt;=($Y53+$Z53*2)),($T53*(1+$Z$1)^($Z53*2))/$Z53,IF(AND($H53=1,BS$1&gt;($Y53+$Z53*2),BS$1&lt;=($Y53+$Z53*3)),($T53*(1+$Z$1)^($Z53*3))/$Z53,IF(AND($H53=1,BS$1&gt;($Y53+$Z53*3),BS$1&lt;=($Y53+$Z53*4)),($T53*(1+$Z$1)^($Z53*4))/$Z53,IF(AND($G53=1,BS$1&lt;=$N53),0,IF(AND($G53=1,BS$1&gt;$N53,BS$1&lt;=($Y53+$Z53)),-1*PMT(VLOOKUP($P53,'9 - Finance Strategy Parameters'!$B$3:$C$6,2)/12,$Z53*12,$M53),IF(AND($G53=1,BS$1&gt;($Y53+$Z53),BS$1&lt;=($Y53+$Z53*2)),-1*PMT(VLOOKUP($P53,'9 - Finance Strategy Parameters'!$B$3:$C$6,2)/12,$Z53*12,$M53*(1+$Z$1)^($Z53*2)),IF(AND($G53=1,BS$1&gt;($Y53+$Z53*2),BS$1&lt;=($Y53+$Z53*3)),-1*PMT(VLOOKUP($P53,'9 - Finance Strategy Parameters'!$B$3:$C$6,2)/12,$Z53*12,$M53*(1+$Z$1)^($Z53*3)),"FAILURE"))))))))))</f>
        <v>894.30377777777778</v>
      </c>
      <c r="BT53" s="159">
        <f>IF($F53=1,0,IF(AND($H53=1,BT$1&lt;=$Y53),$V53,IF(AND($H53=1,BT$1&gt;$Y53,BT$1&lt;=$Y53+$Z53),($T53*(1+$Z$1)^$Z53)/$Z53,IF(AND($H53=1,BT$1&gt;($Y53+$Z53),BT$1&lt;=($Y53+$Z53*2)),($T53*(1+$Z$1)^($Z53*2))/$Z53,IF(AND($H53=1,BT$1&gt;($Y53+$Z53*2),BT$1&lt;=($Y53+$Z53*3)),($T53*(1+$Z$1)^($Z53*3))/$Z53,IF(AND($H53=1,BT$1&gt;($Y53+$Z53*3),BT$1&lt;=($Y53+$Z53*4)),($T53*(1+$Z$1)^($Z53*4))/$Z53,IF(AND($G53=1,BT$1&lt;=$N53),0,IF(AND($G53=1,BT$1&gt;$N53,BT$1&lt;=($Y53+$Z53)),-1*PMT(VLOOKUP($P53,'9 - Finance Strategy Parameters'!$B$3:$C$6,2)/12,$Z53*12,$M53),IF(AND($G53=1,BT$1&gt;($Y53+$Z53),BT$1&lt;=($Y53+$Z53*2)),-1*PMT(VLOOKUP($P53,'9 - Finance Strategy Parameters'!$B$3:$C$6,2)/12,$Z53*12,$M53*(1+$Z$1)^($Z53*2)),IF(AND($G53=1,BT$1&gt;($Y53+$Z53*2),BT$1&lt;=($Y53+$Z53*3)),-1*PMT(VLOOKUP($P53,'9 - Finance Strategy Parameters'!$B$3:$C$6,2)/12,$Z53*12,$M53*(1+$Z$1)^($Z53*3)),"FAILURE"))))))))))</f>
        <v>894.30377777777778</v>
      </c>
    </row>
    <row r="54" spans="1:72" ht="30" x14ac:dyDescent="0.25">
      <c r="A54" s="10" t="s">
        <v>34</v>
      </c>
      <c r="B54" s="138">
        <f>INDEX('8-Choosing Asset Strategies'!$B$4:$B$101,MATCH('9 - Financing Strategy'!C54,'8-Choosing Asset Strategies'!$C$4:$C$101,0))</f>
        <v>1</v>
      </c>
      <c r="C54" s="28" t="s">
        <v>160</v>
      </c>
      <c r="D54" s="13" t="str">
        <f>IF(INDEX('8-Choosing Asset Strategies'!$CW$4:$CW$101,MATCH($C54,'8-Choosing Asset Strategies'!$C$4:$C$101,0))=0,"",INDEX('8-Choosing Asset Strategies'!$CW$4:$CW$101,MATCH(C54,'8-Choosing Asset Strategies'!$C$4:$C$101,0)))</f>
        <v>Good condition</v>
      </c>
      <c r="E54" s="27"/>
      <c r="F54" s="138"/>
      <c r="G54" s="138"/>
      <c r="H54" s="138">
        <v>1</v>
      </c>
      <c r="J54" s="143" t="str">
        <f>IF(F54=1,ROUND(INDEX('8-Choosing Asset Strategies'!$DL$4:$DL$101,MATCH($C54,'8-Choosing Asset Strategies'!$C$4:$C$101,0)),2),"")</f>
        <v/>
      </c>
      <c r="K54" s="12" t="str">
        <f>IF(F54=1,ROUND(INDEX('8-Choosing Asset Strategies'!$DC$4:$DC$101,MATCH($C54,'8-Choosing Asset Strategies'!$C$4:$C$101,0)),2),"")</f>
        <v/>
      </c>
      <c r="L54" s="12"/>
      <c r="M54" s="143" t="str">
        <f>IF(G54=1,ROUND(INDEX('8-Choosing Asset Strategies'!$DL$4:$DL$101,MATCH($C54,'8-Choosing Asset Strategies'!$C$4:$C$101,0)),2),"")</f>
        <v/>
      </c>
      <c r="N54" s="12" t="str">
        <f>IF(G54=1,ROUND(INDEX('8-Choosing Asset Strategies'!$DC$4:$DC$101,MATCH($C54,'8-Choosing Asset Strategies'!$C$4:$C$101,0)),2),"")</f>
        <v/>
      </c>
      <c r="O54" s="12" t="str">
        <f>IF(G54="","",INDEX('9 - Finance Strategy Parameters'!$H$3:$H$9,MATCH(B54,'9 - Finance Strategy Parameters'!$F$3:$F$9,0)))</f>
        <v/>
      </c>
      <c r="P54" s="12"/>
      <c r="Q54" s="144" t="str">
        <f>IFERROR((M54*INDEX('9 - Finance Strategy Parameters'!$C$3:$C$6,MATCH(P54,'9 - Finance Strategy Parameters'!$B$3:$B$6,0))/12*(1+INDEX('9 - Finance Strategy Parameters'!$C$3:$C$6,MATCH(P54,'9 - Finance Strategy Parameters'!$B$3:$B$6,0))/12)^(O54*12))/((1+INDEX('9 - Finance Strategy Parameters'!$C$3:$C$6,MATCH(P54,'9 - Finance Strategy Parameters'!$B$3:$B$6,0))/12)^(O54*12)-1),"")</f>
        <v/>
      </c>
      <c r="R54" s="144" t="str">
        <f t="shared" si="3"/>
        <v/>
      </c>
      <c r="S54" s="12"/>
      <c r="T54" s="143">
        <f>IF(H54=1,ROUND(INDEX('8-Choosing Asset Strategies'!$DL$4:$DL$101,MATCH($C54,'8-Choosing Asset Strategies'!$C$4:$C$101,0)),2),"")</f>
        <v>10562.67</v>
      </c>
      <c r="U54" s="145">
        <f>IF(H54=1,ROUND(INDEX('8-Choosing Asset Strategies'!$DC$4:$DC$101,MATCH($C54,'8-Choosing Asset Strategies'!$C$4:$C$101,0)),2),"")</f>
        <v>25</v>
      </c>
      <c r="V54" s="101">
        <f t="shared" si="1"/>
        <v>422.5068</v>
      </c>
      <c r="W54" s="155">
        <f t="shared" si="2"/>
        <v>35.2089</v>
      </c>
      <c r="Y54">
        <f>INDEX('8-Choosing Asset Strategies'!$DC$4:$DC$101,MATCH(C54,'8-Choosing Asset Strategies'!$C$4:$C$101,0))</f>
        <v>25</v>
      </c>
      <c r="Z54">
        <f>INDEX('8-Choosing Asset Strategies'!$DA$4:$DA$101,MATCH(C54,'8-Choosing Asset Strategies'!$C$4:$C$101,0))</f>
        <v>45</v>
      </c>
      <c r="AB54" s="159">
        <f>IF($F54=1,0,IF(AND($H54=1,AB$1&lt;=$Y54),$V54,IF(AND($H54=1,AB$1&gt;$Y54,AB$1&lt;=$Y54+$Z54),($T54*(1+$Z$1)^$Z54)/$Z54,IF(AND($H54=1,AB$1&gt;($Y54+$Z54),AB$1&lt;=($Y54+$Z54*2)),($T54*(1+$Z$1)^($Z54*2))/$Z54,IF(AND($H54=1,AB$1&gt;($Y54+$Z54*2),AB$1&lt;=($Y54+$Z54*3)),($T54*(1+$Z$1)^($Z54*3))/$Z54,IF(AND($H54=1,AB$1&gt;($Y54+$Z54*3),AB$1&lt;=($Y54+$Z54*4)),($T54*(1+$Z$1)^($Z54*4))/$Z54,IF(AND($G54=1,AB$1&lt;=$N54),0,IF(AND($G54=1,AB$1&gt;$N54,AB$1&lt;=($Y54+$Z54)),-1*PMT(VLOOKUP($P54,'9 - Finance Strategy Parameters'!$B$3:$C$6,2)/12,$Z54*12,$M54),IF(AND($G54=1,AB$1&gt;($Y54+$Z54),AB$1&lt;=($Y54+$Z54*2)),-1*PMT(VLOOKUP($P54,'9 - Finance Strategy Parameters'!$B$3:$C$6,2)/12,$Z54*12,$M54*(1+$Z$1)^($Z54*2)),IF(AND($G54=1,AB$1&gt;($Y54+$Z54*2),AB$1&lt;=($Y54+$Z54*3)),-1*PMT(VLOOKUP($P54,'9 - Finance Strategy Parameters'!$B$3:$C$6,2)/12,$Z54*12,$M54*(1+$Z$1)^($Z54*3)),"FAILURE"))))))))))</f>
        <v>422.5068</v>
      </c>
      <c r="AC54" s="159">
        <f>IF($F54=1,0,IF(AND($H54=1,AC$1&lt;=$Y54),$V54,IF(AND($H54=1,AC$1&gt;$Y54,AC$1&lt;=$Y54+$Z54),($T54*(1+$Z$1)^$Z54)/$Z54,IF(AND($H54=1,AC$1&gt;($Y54+$Z54),AC$1&lt;=($Y54+$Z54*2)),($T54*(1+$Z$1)^($Z54*2))/$Z54,IF(AND($H54=1,AC$1&gt;($Y54+$Z54*2),AC$1&lt;=($Y54+$Z54*3)),($T54*(1+$Z$1)^($Z54*3))/$Z54,IF(AND($H54=1,AC$1&gt;($Y54+$Z54*3),AC$1&lt;=($Y54+$Z54*4)),($T54*(1+$Z$1)^($Z54*4))/$Z54,IF(AND($G54=1,AC$1&lt;=$N54),0,IF(AND($G54=1,AC$1&gt;$N54,AC$1&lt;=($Y54+$Z54)),-1*PMT(VLOOKUP($P54,'9 - Finance Strategy Parameters'!$B$3:$C$6,2)/12,$Z54*12,$M54),IF(AND($G54=1,AC$1&gt;($Y54+$Z54),AC$1&lt;=($Y54+$Z54*2)),-1*PMT(VLOOKUP($P54,'9 - Finance Strategy Parameters'!$B$3:$C$6,2)/12,$Z54*12,$M54*(1+$Z$1)^($Z54*2)),IF(AND($G54=1,AC$1&gt;($Y54+$Z54*2),AC$1&lt;=($Y54+$Z54*3)),-1*PMT(VLOOKUP($P54,'9 - Finance Strategy Parameters'!$B$3:$C$6,2)/12,$Z54*12,$M54*(1+$Z$1)^($Z54*3)),"FAILURE"))))))))))</f>
        <v>422.5068</v>
      </c>
      <c r="AD54" s="159">
        <f>IF($F54=1,0,IF(AND($H54=1,AD$1&lt;=$Y54),$V54,IF(AND($H54=1,AD$1&gt;$Y54,AD$1&lt;=$Y54+$Z54),($T54*(1+$Z$1)^$Z54)/$Z54,IF(AND($H54=1,AD$1&gt;($Y54+$Z54),AD$1&lt;=($Y54+$Z54*2)),($T54*(1+$Z$1)^($Z54*2))/$Z54,IF(AND($H54=1,AD$1&gt;($Y54+$Z54*2),AD$1&lt;=($Y54+$Z54*3)),($T54*(1+$Z$1)^($Z54*3))/$Z54,IF(AND($H54=1,AD$1&gt;($Y54+$Z54*3),AD$1&lt;=($Y54+$Z54*4)),($T54*(1+$Z$1)^($Z54*4))/$Z54,IF(AND($G54=1,AD$1&lt;=$N54),0,IF(AND($G54=1,AD$1&gt;$N54,AD$1&lt;=($Y54+$Z54)),-1*PMT(VLOOKUP($P54,'9 - Finance Strategy Parameters'!$B$3:$C$6,2)/12,$Z54*12,$M54),IF(AND($G54=1,AD$1&gt;($Y54+$Z54),AD$1&lt;=($Y54+$Z54*2)),-1*PMT(VLOOKUP($P54,'9 - Finance Strategy Parameters'!$B$3:$C$6,2)/12,$Z54*12,$M54*(1+$Z$1)^($Z54*2)),IF(AND($G54=1,AD$1&gt;($Y54+$Z54*2),AD$1&lt;=($Y54+$Z54*3)),-1*PMT(VLOOKUP($P54,'9 - Finance Strategy Parameters'!$B$3:$C$6,2)/12,$Z54*12,$M54*(1+$Z$1)^($Z54*3)),"FAILURE"))))))))))</f>
        <v>422.5068</v>
      </c>
      <c r="AE54" s="159">
        <f>IF($F54=1,0,IF(AND($H54=1,AE$1&lt;=$Y54),$V54,IF(AND($H54=1,AE$1&gt;$Y54,AE$1&lt;=$Y54+$Z54),($T54*(1+$Z$1)^$Z54)/$Z54,IF(AND($H54=1,AE$1&gt;($Y54+$Z54),AE$1&lt;=($Y54+$Z54*2)),($T54*(1+$Z$1)^($Z54*2))/$Z54,IF(AND($H54=1,AE$1&gt;($Y54+$Z54*2),AE$1&lt;=($Y54+$Z54*3)),($T54*(1+$Z$1)^($Z54*3))/$Z54,IF(AND($H54=1,AE$1&gt;($Y54+$Z54*3),AE$1&lt;=($Y54+$Z54*4)),($T54*(1+$Z$1)^($Z54*4))/$Z54,IF(AND($G54=1,AE$1&lt;=$N54),0,IF(AND($G54=1,AE$1&gt;$N54,AE$1&lt;=($Y54+$Z54)),-1*PMT(VLOOKUP($P54,'9 - Finance Strategy Parameters'!$B$3:$C$6,2)/12,$Z54*12,$M54),IF(AND($G54=1,AE$1&gt;($Y54+$Z54),AE$1&lt;=($Y54+$Z54*2)),-1*PMT(VLOOKUP($P54,'9 - Finance Strategy Parameters'!$B$3:$C$6,2)/12,$Z54*12,$M54*(1+$Z$1)^($Z54*2)),IF(AND($G54=1,AE$1&gt;($Y54+$Z54*2),AE$1&lt;=($Y54+$Z54*3)),-1*PMT(VLOOKUP($P54,'9 - Finance Strategy Parameters'!$B$3:$C$6,2)/12,$Z54*12,$M54*(1+$Z$1)^($Z54*3)),"FAILURE"))))))))))</f>
        <v>422.5068</v>
      </c>
      <c r="AF54" s="159">
        <f>IF($F54=1,0,IF(AND($H54=1,AF$1&lt;=$Y54),$V54,IF(AND($H54=1,AF$1&gt;$Y54,AF$1&lt;=$Y54+$Z54),($T54*(1+$Z$1)^$Z54)/$Z54,IF(AND($H54=1,AF$1&gt;($Y54+$Z54),AF$1&lt;=($Y54+$Z54*2)),($T54*(1+$Z$1)^($Z54*2))/$Z54,IF(AND($H54=1,AF$1&gt;($Y54+$Z54*2),AF$1&lt;=($Y54+$Z54*3)),($T54*(1+$Z$1)^($Z54*3))/$Z54,IF(AND($H54=1,AF$1&gt;($Y54+$Z54*3),AF$1&lt;=($Y54+$Z54*4)),($T54*(1+$Z$1)^($Z54*4))/$Z54,IF(AND($G54=1,AF$1&lt;=$N54),0,IF(AND($G54=1,AF$1&gt;$N54,AF$1&lt;=($Y54+$Z54)),-1*PMT(VLOOKUP($P54,'9 - Finance Strategy Parameters'!$B$3:$C$6,2)/12,$Z54*12,$M54),IF(AND($G54=1,AF$1&gt;($Y54+$Z54),AF$1&lt;=($Y54+$Z54*2)),-1*PMT(VLOOKUP($P54,'9 - Finance Strategy Parameters'!$B$3:$C$6,2)/12,$Z54*12,$M54*(1+$Z$1)^($Z54*2)),IF(AND($G54=1,AF$1&gt;($Y54+$Z54*2),AF$1&lt;=($Y54+$Z54*3)),-1*PMT(VLOOKUP($P54,'9 - Finance Strategy Parameters'!$B$3:$C$6,2)/12,$Z54*12,$M54*(1+$Z$1)^($Z54*3)),"FAILURE"))))))))))</f>
        <v>422.5068</v>
      </c>
      <c r="AG54" s="159">
        <f>IF($F54=1,0,IF(AND($H54=1,AG$1&lt;=$Y54),$V54,IF(AND($H54=1,AG$1&gt;$Y54,AG$1&lt;=$Y54+$Z54),($T54*(1+$Z$1)^$Z54)/$Z54,IF(AND($H54=1,AG$1&gt;($Y54+$Z54),AG$1&lt;=($Y54+$Z54*2)),($T54*(1+$Z$1)^($Z54*2))/$Z54,IF(AND($H54=1,AG$1&gt;($Y54+$Z54*2),AG$1&lt;=($Y54+$Z54*3)),($T54*(1+$Z$1)^($Z54*3))/$Z54,IF(AND($H54=1,AG$1&gt;($Y54+$Z54*3),AG$1&lt;=($Y54+$Z54*4)),($T54*(1+$Z$1)^($Z54*4))/$Z54,IF(AND($G54=1,AG$1&lt;=$N54),0,IF(AND($G54=1,AG$1&gt;$N54,AG$1&lt;=($Y54+$Z54)),-1*PMT(VLOOKUP($P54,'9 - Finance Strategy Parameters'!$B$3:$C$6,2)/12,$Z54*12,$M54),IF(AND($G54=1,AG$1&gt;($Y54+$Z54),AG$1&lt;=($Y54+$Z54*2)),-1*PMT(VLOOKUP($P54,'9 - Finance Strategy Parameters'!$B$3:$C$6,2)/12,$Z54*12,$M54*(1+$Z$1)^($Z54*2)),IF(AND($G54=1,AG$1&gt;($Y54+$Z54*2),AG$1&lt;=($Y54+$Z54*3)),-1*PMT(VLOOKUP($P54,'9 - Finance Strategy Parameters'!$B$3:$C$6,2)/12,$Z54*12,$M54*(1+$Z$1)^($Z54*3)),"FAILURE"))))))))))</f>
        <v>422.5068</v>
      </c>
      <c r="AH54" s="159">
        <f>IF($F54=1,0,IF(AND($H54=1,AH$1&lt;=$Y54),$V54,IF(AND($H54=1,AH$1&gt;$Y54,AH$1&lt;=$Y54+$Z54),($T54*(1+$Z$1)^$Z54)/$Z54,IF(AND($H54=1,AH$1&gt;($Y54+$Z54),AH$1&lt;=($Y54+$Z54*2)),($T54*(1+$Z$1)^($Z54*2))/$Z54,IF(AND($H54=1,AH$1&gt;($Y54+$Z54*2),AH$1&lt;=($Y54+$Z54*3)),($T54*(1+$Z$1)^($Z54*3))/$Z54,IF(AND($H54=1,AH$1&gt;($Y54+$Z54*3),AH$1&lt;=($Y54+$Z54*4)),($T54*(1+$Z$1)^($Z54*4))/$Z54,IF(AND($G54=1,AH$1&lt;=$N54),0,IF(AND($G54=1,AH$1&gt;$N54,AH$1&lt;=($Y54+$Z54)),-1*PMT(VLOOKUP($P54,'9 - Finance Strategy Parameters'!$B$3:$C$6,2)/12,$Z54*12,$M54),IF(AND($G54=1,AH$1&gt;($Y54+$Z54),AH$1&lt;=($Y54+$Z54*2)),-1*PMT(VLOOKUP($P54,'9 - Finance Strategy Parameters'!$B$3:$C$6,2)/12,$Z54*12,$M54*(1+$Z$1)^($Z54*2)),IF(AND($G54=1,AH$1&gt;($Y54+$Z54*2),AH$1&lt;=($Y54+$Z54*3)),-1*PMT(VLOOKUP($P54,'9 - Finance Strategy Parameters'!$B$3:$C$6,2)/12,$Z54*12,$M54*(1+$Z$1)^($Z54*3)),"FAILURE"))))))))))</f>
        <v>422.5068</v>
      </c>
      <c r="AI54" s="159">
        <f>IF($F54=1,0,IF(AND($H54=1,AI$1&lt;=$Y54),$V54,IF(AND($H54=1,AI$1&gt;$Y54,AI$1&lt;=$Y54+$Z54),($T54*(1+$Z$1)^$Z54)/$Z54,IF(AND($H54=1,AI$1&gt;($Y54+$Z54),AI$1&lt;=($Y54+$Z54*2)),($T54*(1+$Z$1)^($Z54*2))/$Z54,IF(AND($H54=1,AI$1&gt;($Y54+$Z54*2),AI$1&lt;=($Y54+$Z54*3)),($T54*(1+$Z$1)^($Z54*3))/$Z54,IF(AND($H54=1,AI$1&gt;($Y54+$Z54*3),AI$1&lt;=($Y54+$Z54*4)),($T54*(1+$Z$1)^($Z54*4))/$Z54,IF(AND($G54=1,AI$1&lt;=$N54),0,IF(AND($G54=1,AI$1&gt;$N54,AI$1&lt;=($Y54+$Z54)),-1*PMT(VLOOKUP($P54,'9 - Finance Strategy Parameters'!$B$3:$C$6,2)/12,$Z54*12,$M54),IF(AND($G54=1,AI$1&gt;($Y54+$Z54),AI$1&lt;=($Y54+$Z54*2)),-1*PMT(VLOOKUP($P54,'9 - Finance Strategy Parameters'!$B$3:$C$6,2)/12,$Z54*12,$M54*(1+$Z$1)^($Z54*2)),IF(AND($G54=1,AI$1&gt;($Y54+$Z54*2),AI$1&lt;=($Y54+$Z54*3)),-1*PMT(VLOOKUP($P54,'9 - Finance Strategy Parameters'!$B$3:$C$6,2)/12,$Z54*12,$M54*(1+$Z$1)^($Z54*3)),"FAILURE"))))))))))</f>
        <v>422.5068</v>
      </c>
      <c r="AJ54" s="159">
        <f>IF($F54=1,0,IF(AND($H54=1,AJ$1&lt;=$Y54),$V54,IF(AND($H54=1,AJ$1&gt;$Y54,AJ$1&lt;=$Y54+$Z54),($T54*(1+$Z$1)^$Z54)/$Z54,IF(AND($H54=1,AJ$1&gt;($Y54+$Z54),AJ$1&lt;=($Y54+$Z54*2)),($T54*(1+$Z$1)^($Z54*2))/$Z54,IF(AND($H54=1,AJ$1&gt;($Y54+$Z54*2),AJ$1&lt;=($Y54+$Z54*3)),($T54*(1+$Z$1)^($Z54*3))/$Z54,IF(AND($H54=1,AJ$1&gt;($Y54+$Z54*3),AJ$1&lt;=($Y54+$Z54*4)),($T54*(1+$Z$1)^($Z54*4))/$Z54,IF(AND($G54=1,AJ$1&lt;=$N54),0,IF(AND($G54=1,AJ$1&gt;$N54,AJ$1&lt;=($Y54+$Z54)),-1*PMT(VLOOKUP($P54,'9 - Finance Strategy Parameters'!$B$3:$C$6,2)/12,$Z54*12,$M54),IF(AND($G54=1,AJ$1&gt;($Y54+$Z54),AJ$1&lt;=($Y54+$Z54*2)),-1*PMT(VLOOKUP($P54,'9 - Finance Strategy Parameters'!$B$3:$C$6,2)/12,$Z54*12,$M54*(1+$Z$1)^($Z54*2)),IF(AND($G54=1,AJ$1&gt;($Y54+$Z54*2),AJ$1&lt;=($Y54+$Z54*3)),-1*PMT(VLOOKUP($P54,'9 - Finance Strategy Parameters'!$B$3:$C$6,2)/12,$Z54*12,$M54*(1+$Z$1)^($Z54*3)),"FAILURE"))))))))))</f>
        <v>422.5068</v>
      </c>
      <c r="AK54" s="159">
        <f>IF($F54=1,0,IF(AND($H54=1,AK$1&lt;=$Y54),$V54,IF(AND($H54=1,AK$1&gt;$Y54,AK$1&lt;=$Y54+$Z54),($T54*(1+$Z$1)^$Z54)/$Z54,IF(AND($H54=1,AK$1&gt;($Y54+$Z54),AK$1&lt;=($Y54+$Z54*2)),($T54*(1+$Z$1)^($Z54*2))/$Z54,IF(AND($H54=1,AK$1&gt;($Y54+$Z54*2),AK$1&lt;=($Y54+$Z54*3)),($T54*(1+$Z$1)^($Z54*3))/$Z54,IF(AND($H54=1,AK$1&gt;($Y54+$Z54*3),AK$1&lt;=($Y54+$Z54*4)),($T54*(1+$Z$1)^($Z54*4))/$Z54,IF(AND($G54=1,AK$1&lt;=$N54),0,IF(AND($G54=1,AK$1&gt;$N54,AK$1&lt;=($Y54+$Z54)),-1*PMT(VLOOKUP($P54,'9 - Finance Strategy Parameters'!$B$3:$C$6,2)/12,$Z54*12,$M54),IF(AND($G54=1,AK$1&gt;($Y54+$Z54),AK$1&lt;=($Y54+$Z54*2)),-1*PMT(VLOOKUP($P54,'9 - Finance Strategy Parameters'!$B$3:$C$6,2)/12,$Z54*12,$M54*(1+$Z$1)^($Z54*2)),IF(AND($G54=1,AK$1&gt;($Y54+$Z54*2),AK$1&lt;=($Y54+$Z54*3)),-1*PMT(VLOOKUP($P54,'9 - Finance Strategy Parameters'!$B$3:$C$6,2)/12,$Z54*12,$M54*(1+$Z$1)^($Z54*3)),"FAILURE"))))))))))</f>
        <v>422.5068</v>
      </c>
      <c r="AL54" s="159">
        <f>IF($F54=1,0,IF(AND($H54=1,AL$1&lt;=$Y54),$V54,IF(AND($H54=1,AL$1&gt;$Y54,AL$1&lt;=$Y54+$Z54),($T54*(1+$Z$1)^$Z54)/$Z54,IF(AND($H54=1,AL$1&gt;($Y54+$Z54),AL$1&lt;=($Y54+$Z54*2)),($T54*(1+$Z$1)^($Z54*2))/$Z54,IF(AND($H54=1,AL$1&gt;($Y54+$Z54*2),AL$1&lt;=($Y54+$Z54*3)),($T54*(1+$Z$1)^($Z54*3))/$Z54,IF(AND($H54=1,AL$1&gt;($Y54+$Z54*3),AL$1&lt;=($Y54+$Z54*4)),($T54*(1+$Z$1)^($Z54*4))/$Z54,IF(AND($G54=1,AL$1&lt;=$N54),0,IF(AND($G54=1,AL$1&gt;$N54,AL$1&lt;=($Y54+$Z54)),-1*PMT(VLOOKUP($P54,'9 - Finance Strategy Parameters'!$B$3:$C$6,2)/12,$Z54*12,$M54),IF(AND($G54=1,AL$1&gt;($Y54+$Z54),AL$1&lt;=($Y54+$Z54*2)),-1*PMT(VLOOKUP($P54,'9 - Finance Strategy Parameters'!$B$3:$C$6,2)/12,$Z54*12,$M54*(1+$Z$1)^($Z54*2)),IF(AND($G54=1,AL$1&gt;($Y54+$Z54*2),AL$1&lt;=($Y54+$Z54*3)),-1*PMT(VLOOKUP($P54,'9 - Finance Strategy Parameters'!$B$3:$C$6,2)/12,$Z54*12,$M54*(1+$Z$1)^($Z54*3)),"FAILURE"))))))))))</f>
        <v>422.5068</v>
      </c>
      <c r="AM54" s="159">
        <f>IF($F54=1,0,IF(AND($H54=1,AM$1&lt;=$Y54),$V54,IF(AND($H54=1,AM$1&gt;$Y54,AM$1&lt;=$Y54+$Z54),($T54*(1+$Z$1)^$Z54)/$Z54,IF(AND($H54=1,AM$1&gt;($Y54+$Z54),AM$1&lt;=($Y54+$Z54*2)),($T54*(1+$Z$1)^($Z54*2))/$Z54,IF(AND($H54=1,AM$1&gt;($Y54+$Z54*2),AM$1&lt;=($Y54+$Z54*3)),($T54*(1+$Z$1)^($Z54*3))/$Z54,IF(AND($H54=1,AM$1&gt;($Y54+$Z54*3),AM$1&lt;=($Y54+$Z54*4)),($T54*(1+$Z$1)^($Z54*4))/$Z54,IF(AND($G54=1,AM$1&lt;=$N54),0,IF(AND($G54=1,AM$1&gt;$N54,AM$1&lt;=($Y54+$Z54)),-1*PMT(VLOOKUP($P54,'9 - Finance Strategy Parameters'!$B$3:$C$6,2)/12,$Z54*12,$M54),IF(AND($G54=1,AM$1&gt;($Y54+$Z54),AM$1&lt;=($Y54+$Z54*2)),-1*PMT(VLOOKUP($P54,'9 - Finance Strategy Parameters'!$B$3:$C$6,2)/12,$Z54*12,$M54*(1+$Z$1)^($Z54*2)),IF(AND($G54=1,AM$1&gt;($Y54+$Z54*2),AM$1&lt;=($Y54+$Z54*3)),-1*PMT(VLOOKUP($P54,'9 - Finance Strategy Parameters'!$B$3:$C$6,2)/12,$Z54*12,$M54*(1+$Z$1)^($Z54*3)),"FAILURE"))))))))))</f>
        <v>422.5068</v>
      </c>
      <c r="AN54" s="159">
        <f>IF($F54=1,0,IF(AND($H54=1,AN$1&lt;=$Y54),$V54,IF(AND($H54=1,AN$1&gt;$Y54,AN$1&lt;=$Y54+$Z54),($T54*(1+$Z$1)^$Z54)/$Z54,IF(AND($H54=1,AN$1&gt;($Y54+$Z54),AN$1&lt;=($Y54+$Z54*2)),($T54*(1+$Z$1)^($Z54*2))/$Z54,IF(AND($H54=1,AN$1&gt;($Y54+$Z54*2),AN$1&lt;=($Y54+$Z54*3)),($T54*(1+$Z$1)^($Z54*3))/$Z54,IF(AND($H54=1,AN$1&gt;($Y54+$Z54*3),AN$1&lt;=($Y54+$Z54*4)),($T54*(1+$Z$1)^($Z54*4))/$Z54,IF(AND($G54=1,AN$1&lt;=$N54),0,IF(AND($G54=1,AN$1&gt;$N54,AN$1&lt;=($Y54+$Z54)),-1*PMT(VLOOKUP($P54,'9 - Finance Strategy Parameters'!$B$3:$C$6,2)/12,$Z54*12,$M54),IF(AND($G54=1,AN$1&gt;($Y54+$Z54),AN$1&lt;=($Y54+$Z54*2)),-1*PMT(VLOOKUP($P54,'9 - Finance Strategy Parameters'!$B$3:$C$6,2)/12,$Z54*12,$M54*(1+$Z$1)^($Z54*2)),IF(AND($G54=1,AN$1&gt;($Y54+$Z54*2),AN$1&lt;=($Y54+$Z54*3)),-1*PMT(VLOOKUP($P54,'9 - Finance Strategy Parameters'!$B$3:$C$6,2)/12,$Z54*12,$M54*(1+$Z$1)^($Z54*3)),"FAILURE"))))))))))</f>
        <v>422.5068</v>
      </c>
      <c r="AO54" s="159">
        <f>IF($F54=1,0,IF(AND($H54=1,AO$1&lt;=$Y54),$V54,IF(AND($H54=1,AO$1&gt;$Y54,AO$1&lt;=$Y54+$Z54),($T54*(1+$Z$1)^$Z54)/$Z54,IF(AND($H54=1,AO$1&gt;($Y54+$Z54),AO$1&lt;=($Y54+$Z54*2)),($T54*(1+$Z$1)^($Z54*2))/$Z54,IF(AND($H54=1,AO$1&gt;($Y54+$Z54*2),AO$1&lt;=($Y54+$Z54*3)),($T54*(1+$Z$1)^($Z54*3))/$Z54,IF(AND($H54=1,AO$1&gt;($Y54+$Z54*3),AO$1&lt;=($Y54+$Z54*4)),($T54*(1+$Z$1)^($Z54*4))/$Z54,IF(AND($G54=1,AO$1&lt;=$N54),0,IF(AND($G54=1,AO$1&gt;$N54,AO$1&lt;=($Y54+$Z54)),-1*PMT(VLOOKUP($P54,'9 - Finance Strategy Parameters'!$B$3:$C$6,2)/12,$Z54*12,$M54),IF(AND($G54=1,AO$1&gt;($Y54+$Z54),AO$1&lt;=($Y54+$Z54*2)),-1*PMT(VLOOKUP($P54,'9 - Finance Strategy Parameters'!$B$3:$C$6,2)/12,$Z54*12,$M54*(1+$Z$1)^($Z54*2)),IF(AND($G54=1,AO$1&gt;($Y54+$Z54*2),AO$1&lt;=($Y54+$Z54*3)),-1*PMT(VLOOKUP($P54,'9 - Finance Strategy Parameters'!$B$3:$C$6,2)/12,$Z54*12,$M54*(1+$Z$1)^($Z54*3)),"FAILURE"))))))))))</f>
        <v>422.5068</v>
      </c>
      <c r="AP54" s="159">
        <f>IF($F54=1,0,IF(AND($H54=1,AP$1&lt;=$Y54),$V54,IF(AND($H54=1,AP$1&gt;$Y54,AP$1&lt;=$Y54+$Z54),($T54*(1+$Z$1)^$Z54)/$Z54,IF(AND($H54=1,AP$1&gt;($Y54+$Z54),AP$1&lt;=($Y54+$Z54*2)),($T54*(1+$Z$1)^($Z54*2))/$Z54,IF(AND($H54=1,AP$1&gt;($Y54+$Z54*2),AP$1&lt;=($Y54+$Z54*3)),($T54*(1+$Z$1)^($Z54*3))/$Z54,IF(AND($H54=1,AP$1&gt;($Y54+$Z54*3),AP$1&lt;=($Y54+$Z54*4)),($T54*(1+$Z$1)^($Z54*4))/$Z54,IF(AND($G54=1,AP$1&lt;=$N54),0,IF(AND($G54=1,AP$1&gt;$N54,AP$1&lt;=($Y54+$Z54)),-1*PMT(VLOOKUP($P54,'9 - Finance Strategy Parameters'!$B$3:$C$6,2)/12,$Z54*12,$M54),IF(AND($G54=1,AP$1&gt;($Y54+$Z54),AP$1&lt;=($Y54+$Z54*2)),-1*PMT(VLOOKUP($P54,'9 - Finance Strategy Parameters'!$B$3:$C$6,2)/12,$Z54*12,$M54*(1+$Z$1)^($Z54*2)),IF(AND($G54=1,AP$1&gt;($Y54+$Z54*2),AP$1&lt;=($Y54+$Z54*3)),-1*PMT(VLOOKUP($P54,'9 - Finance Strategy Parameters'!$B$3:$C$6,2)/12,$Z54*12,$M54*(1+$Z$1)^($Z54*3)),"FAILURE"))))))))))</f>
        <v>422.5068</v>
      </c>
      <c r="AQ54" s="159">
        <f>IF($F54=1,0,IF(AND($H54=1,AQ$1&lt;=$Y54),$V54,IF(AND($H54=1,AQ$1&gt;$Y54,AQ$1&lt;=$Y54+$Z54),($T54*(1+$Z$1)^$Z54)/$Z54,IF(AND($H54=1,AQ$1&gt;($Y54+$Z54),AQ$1&lt;=($Y54+$Z54*2)),($T54*(1+$Z$1)^($Z54*2))/$Z54,IF(AND($H54=1,AQ$1&gt;($Y54+$Z54*2),AQ$1&lt;=($Y54+$Z54*3)),($T54*(1+$Z$1)^($Z54*3))/$Z54,IF(AND($H54=1,AQ$1&gt;($Y54+$Z54*3),AQ$1&lt;=($Y54+$Z54*4)),($T54*(1+$Z$1)^($Z54*4))/$Z54,IF(AND($G54=1,AQ$1&lt;=$N54),0,IF(AND($G54=1,AQ$1&gt;$N54,AQ$1&lt;=($Y54+$Z54)),-1*PMT(VLOOKUP($P54,'9 - Finance Strategy Parameters'!$B$3:$C$6,2)/12,$Z54*12,$M54),IF(AND($G54=1,AQ$1&gt;($Y54+$Z54),AQ$1&lt;=($Y54+$Z54*2)),-1*PMT(VLOOKUP($P54,'9 - Finance Strategy Parameters'!$B$3:$C$6,2)/12,$Z54*12,$M54*(1+$Z$1)^($Z54*2)),IF(AND($G54=1,AQ$1&gt;($Y54+$Z54*2),AQ$1&lt;=($Y54+$Z54*3)),-1*PMT(VLOOKUP($P54,'9 - Finance Strategy Parameters'!$B$3:$C$6,2)/12,$Z54*12,$M54*(1+$Z$1)^($Z54*3)),"FAILURE"))))))))))</f>
        <v>422.5068</v>
      </c>
      <c r="AR54" s="159">
        <f>IF($F54=1,0,IF(AND($H54=1,AR$1&lt;=$Y54),$V54,IF(AND($H54=1,AR$1&gt;$Y54,AR$1&lt;=$Y54+$Z54),($T54*(1+$Z$1)^$Z54)/$Z54,IF(AND($H54=1,AR$1&gt;($Y54+$Z54),AR$1&lt;=($Y54+$Z54*2)),($T54*(1+$Z$1)^($Z54*2))/$Z54,IF(AND($H54=1,AR$1&gt;($Y54+$Z54*2),AR$1&lt;=($Y54+$Z54*3)),($T54*(1+$Z$1)^($Z54*3))/$Z54,IF(AND($H54=1,AR$1&gt;($Y54+$Z54*3),AR$1&lt;=($Y54+$Z54*4)),($T54*(1+$Z$1)^($Z54*4))/$Z54,IF(AND($G54=1,AR$1&lt;=$N54),0,IF(AND($G54=1,AR$1&gt;$N54,AR$1&lt;=($Y54+$Z54)),-1*PMT(VLOOKUP($P54,'9 - Finance Strategy Parameters'!$B$3:$C$6,2)/12,$Z54*12,$M54),IF(AND($G54=1,AR$1&gt;($Y54+$Z54),AR$1&lt;=($Y54+$Z54*2)),-1*PMT(VLOOKUP($P54,'9 - Finance Strategy Parameters'!$B$3:$C$6,2)/12,$Z54*12,$M54*(1+$Z$1)^($Z54*2)),IF(AND($G54=1,AR$1&gt;($Y54+$Z54*2),AR$1&lt;=($Y54+$Z54*3)),-1*PMT(VLOOKUP($P54,'9 - Finance Strategy Parameters'!$B$3:$C$6,2)/12,$Z54*12,$M54*(1+$Z$1)^($Z54*3)),"FAILURE"))))))))))</f>
        <v>422.5068</v>
      </c>
      <c r="AS54" s="159">
        <f>IF($F54=1,0,IF(AND($H54=1,AS$1&lt;=$Y54),$V54,IF(AND($H54=1,AS$1&gt;$Y54,AS$1&lt;=$Y54+$Z54),($T54*(1+$Z$1)^$Z54)/$Z54,IF(AND($H54=1,AS$1&gt;($Y54+$Z54),AS$1&lt;=($Y54+$Z54*2)),($T54*(1+$Z$1)^($Z54*2))/$Z54,IF(AND($H54=1,AS$1&gt;($Y54+$Z54*2),AS$1&lt;=($Y54+$Z54*3)),($T54*(1+$Z$1)^($Z54*3))/$Z54,IF(AND($H54=1,AS$1&gt;($Y54+$Z54*3),AS$1&lt;=($Y54+$Z54*4)),($T54*(1+$Z$1)^($Z54*4))/$Z54,IF(AND($G54=1,AS$1&lt;=$N54),0,IF(AND($G54=1,AS$1&gt;$N54,AS$1&lt;=($Y54+$Z54)),-1*PMT(VLOOKUP($P54,'9 - Finance Strategy Parameters'!$B$3:$C$6,2)/12,$Z54*12,$M54),IF(AND($G54=1,AS$1&gt;($Y54+$Z54),AS$1&lt;=($Y54+$Z54*2)),-1*PMT(VLOOKUP($P54,'9 - Finance Strategy Parameters'!$B$3:$C$6,2)/12,$Z54*12,$M54*(1+$Z$1)^($Z54*2)),IF(AND($G54=1,AS$1&gt;($Y54+$Z54*2),AS$1&lt;=($Y54+$Z54*3)),-1*PMT(VLOOKUP($P54,'9 - Finance Strategy Parameters'!$B$3:$C$6,2)/12,$Z54*12,$M54*(1+$Z$1)^($Z54*3)),"FAILURE"))))))))))</f>
        <v>422.5068</v>
      </c>
      <c r="AT54" s="159">
        <f>IF($F54=1,0,IF(AND($H54=1,AT$1&lt;=$Y54),$V54,IF(AND($H54=1,AT$1&gt;$Y54,AT$1&lt;=$Y54+$Z54),($T54*(1+$Z$1)^$Z54)/$Z54,IF(AND($H54=1,AT$1&gt;($Y54+$Z54),AT$1&lt;=($Y54+$Z54*2)),($T54*(1+$Z$1)^($Z54*2))/$Z54,IF(AND($H54=1,AT$1&gt;($Y54+$Z54*2),AT$1&lt;=($Y54+$Z54*3)),($T54*(1+$Z$1)^($Z54*3))/$Z54,IF(AND($H54=1,AT$1&gt;($Y54+$Z54*3),AT$1&lt;=($Y54+$Z54*4)),($T54*(1+$Z$1)^($Z54*4))/$Z54,IF(AND($G54=1,AT$1&lt;=$N54),0,IF(AND($G54=1,AT$1&gt;$N54,AT$1&lt;=($Y54+$Z54)),-1*PMT(VLOOKUP($P54,'9 - Finance Strategy Parameters'!$B$3:$C$6,2)/12,$Z54*12,$M54),IF(AND($G54=1,AT$1&gt;($Y54+$Z54),AT$1&lt;=($Y54+$Z54*2)),-1*PMT(VLOOKUP($P54,'9 - Finance Strategy Parameters'!$B$3:$C$6,2)/12,$Z54*12,$M54*(1+$Z$1)^($Z54*2)),IF(AND($G54=1,AT$1&gt;($Y54+$Z54*2),AT$1&lt;=($Y54+$Z54*3)),-1*PMT(VLOOKUP($P54,'9 - Finance Strategy Parameters'!$B$3:$C$6,2)/12,$Z54*12,$M54*(1+$Z$1)^($Z54*3)),"FAILURE"))))))))))</f>
        <v>422.5068</v>
      </c>
      <c r="AU54" s="159">
        <f>IF($F54=1,0,IF(AND($H54=1,AU$1&lt;=$Y54),$V54,IF(AND($H54=1,AU$1&gt;$Y54,AU$1&lt;=$Y54+$Z54),($T54*(1+$Z$1)^$Z54)/$Z54,IF(AND($H54=1,AU$1&gt;($Y54+$Z54),AU$1&lt;=($Y54+$Z54*2)),($T54*(1+$Z$1)^($Z54*2))/$Z54,IF(AND($H54=1,AU$1&gt;($Y54+$Z54*2),AU$1&lt;=($Y54+$Z54*3)),($T54*(1+$Z$1)^($Z54*3))/$Z54,IF(AND($H54=1,AU$1&gt;($Y54+$Z54*3),AU$1&lt;=($Y54+$Z54*4)),($T54*(1+$Z$1)^($Z54*4))/$Z54,IF(AND($G54=1,AU$1&lt;=$N54),0,IF(AND($G54=1,AU$1&gt;$N54,AU$1&lt;=($Y54+$Z54)),-1*PMT(VLOOKUP($P54,'9 - Finance Strategy Parameters'!$B$3:$C$6,2)/12,$Z54*12,$M54),IF(AND($G54=1,AU$1&gt;($Y54+$Z54),AU$1&lt;=($Y54+$Z54*2)),-1*PMT(VLOOKUP($P54,'9 - Finance Strategy Parameters'!$B$3:$C$6,2)/12,$Z54*12,$M54*(1+$Z$1)^($Z54*2)),IF(AND($G54=1,AU$1&gt;($Y54+$Z54*2),AU$1&lt;=($Y54+$Z54*3)),-1*PMT(VLOOKUP($P54,'9 - Finance Strategy Parameters'!$B$3:$C$6,2)/12,$Z54*12,$M54*(1+$Z$1)^($Z54*3)),"FAILURE"))))))))))</f>
        <v>422.5068</v>
      </c>
      <c r="AV54" s="159">
        <f>IF($F54=1,0,IF(AND($H54=1,AV$1&lt;=$Y54),$V54,IF(AND($H54=1,AV$1&gt;$Y54,AV$1&lt;=$Y54+$Z54),($T54*(1+$Z$1)^$Z54)/$Z54,IF(AND($H54=1,AV$1&gt;($Y54+$Z54),AV$1&lt;=($Y54+$Z54*2)),($T54*(1+$Z$1)^($Z54*2))/$Z54,IF(AND($H54=1,AV$1&gt;($Y54+$Z54*2),AV$1&lt;=($Y54+$Z54*3)),($T54*(1+$Z$1)^($Z54*3))/$Z54,IF(AND($H54=1,AV$1&gt;($Y54+$Z54*3),AV$1&lt;=($Y54+$Z54*4)),($T54*(1+$Z$1)^($Z54*4))/$Z54,IF(AND($G54=1,AV$1&lt;=$N54),0,IF(AND($G54=1,AV$1&gt;$N54,AV$1&lt;=($Y54+$Z54)),-1*PMT(VLOOKUP($P54,'9 - Finance Strategy Parameters'!$B$3:$C$6,2)/12,$Z54*12,$M54),IF(AND($G54=1,AV$1&gt;($Y54+$Z54),AV$1&lt;=($Y54+$Z54*2)),-1*PMT(VLOOKUP($P54,'9 - Finance Strategy Parameters'!$B$3:$C$6,2)/12,$Z54*12,$M54*(1+$Z$1)^($Z54*2)),IF(AND($G54=1,AV$1&gt;($Y54+$Z54*2),AV$1&lt;=($Y54+$Z54*3)),-1*PMT(VLOOKUP($P54,'9 - Finance Strategy Parameters'!$B$3:$C$6,2)/12,$Z54*12,$M54*(1+$Z$1)^($Z54*3)),"FAILURE"))))))))))</f>
        <v>422.5068</v>
      </c>
      <c r="AW54" s="159">
        <f>IF($F54=1,0,IF(AND($H54=1,AW$1&lt;=$Y54),$V54,IF(AND($H54=1,AW$1&gt;$Y54,AW$1&lt;=$Y54+$Z54),($T54*(1+$Z$1)^$Z54)/$Z54,IF(AND($H54=1,AW$1&gt;($Y54+$Z54),AW$1&lt;=($Y54+$Z54*2)),($T54*(1+$Z$1)^($Z54*2))/$Z54,IF(AND($H54=1,AW$1&gt;($Y54+$Z54*2),AW$1&lt;=($Y54+$Z54*3)),($T54*(1+$Z$1)^($Z54*3))/$Z54,IF(AND($H54=1,AW$1&gt;($Y54+$Z54*3),AW$1&lt;=($Y54+$Z54*4)),($T54*(1+$Z$1)^($Z54*4))/$Z54,IF(AND($G54=1,AW$1&lt;=$N54),0,IF(AND($G54=1,AW$1&gt;$N54,AW$1&lt;=($Y54+$Z54)),-1*PMT(VLOOKUP($P54,'9 - Finance Strategy Parameters'!$B$3:$C$6,2)/12,$Z54*12,$M54),IF(AND($G54=1,AW$1&gt;($Y54+$Z54),AW$1&lt;=($Y54+$Z54*2)),-1*PMT(VLOOKUP($P54,'9 - Finance Strategy Parameters'!$B$3:$C$6,2)/12,$Z54*12,$M54*(1+$Z$1)^($Z54*2)),IF(AND($G54=1,AW$1&gt;($Y54+$Z54*2),AW$1&lt;=($Y54+$Z54*3)),-1*PMT(VLOOKUP($P54,'9 - Finance Strategy Parameters'!$B$3:$C$6,2)/12,$Z54*12,$M54*(1+$Z$1)^($Z54*3)),"FAILURE"))))))))))</f>
        <v>422.5068</v>
      </c>
      <c r="AX54" s="159">
        <f>IF($F54=1,0,IF(AND($H54=1,AX$1&lt;=$Y54),$V54,IF(AND($H54=1,AX$1&gt;$Y54,AX$1&lt;=$Y54+$Z54),($T54*(1+$Z$1)^$Z54)/$Z54,IF(AND($H54=1,AX$1&gt;($Y54+$Z54),AX$1&lt;=($Y54+$Z54*2)),($T54*(1+$Z$1)^($Z54*2))/$Z54,IF(AND($H54=1,AX$1&gt;($Y54+$Z54*2),AX$1&lt;=($Y54+$Z54*3)),($T54*(1+$Z$1)^($Z54*3))/$Z54,IF(AND($H54=1,AX$1&gt;($Y54+$Z54*3),AX$1&lt;=($Y54+$Z54*4)),($T54*(1+$Z$1)^($Z54*4))/$Z54,IF(AND($G54=1,AX$1&lt;=$N54),0,IF(AND($G54=1,AX$1&gt;$N54,AX$1&lt;=($Y54+$Z54)),-1*PMT(VLOOKUP($P54,'9 - Finance Strategy Parameters'!$B$3:$C$6,2)/12,$Z54*12,$M54),IF(AND($G54=1,AX$1&gt;($Y54+$Z54),AX$1&lt;=($Y54+$Z54*2)),-1*PMT(VLOOKUP($P54,'9 - Finance Strategy Parameters'!$B$3:$C$6,2)/12,$Z54*12,$M54*(1+$Z$1)^($Z54*2)),IF(AND($G54=1,AX$1&gt;($Y54+$Z54*2),AX$1&lt;=($Y54+$Z54*3)),-1*PMT(VLOOKUP($P54,'9 - Finance Strategy Parameters'!$B$3:$C$6,2)/12,$Z54*12,$M54*(1+$Z$1)^($Z54*3)),"FAILURE"))))))))))</f>
        <v>422.5068</v>
      </c>
      <c r="AY54" s="159">
        <f>IF($F54=1,0,IF(AND($H54=1,AY$1&lt;=$Y54),$V54,IF(AND($H54=1,AY$1&gt;$Y54,AY$1&lt;=$Y54+$Z54),($T54*(1+$Z$1)^$Z54)/$Z54,IF(AND($H54=1,AY$1&gt;($Y54+$Z54),AY$1&lt;=($Y54+$Z54*2)),($T54*(1+$Z$1)^($Z54*2))/$Z54,IF(AND($H54=1,AY$1&gt;($Y54+$Z54*2),AY$1&lt;=($Y54+$Z54*3)),($T54*(1+$Z$1)^($Z54*3))/$Z54,IF(AND($H54=1,AY$1&gt;($Y54+$Z54*3),AY$1&lt;=($Y54+$Z54*4)),($T54*(1+$Z$1)^($Z54*4))/$Z54,IF(AND($G54=1,AY$1&lt;=$N54),0,IF(AND($G54=1,AY$1&gt;$N54,AY$1&lt;=($Y54+$Z54)),-1*PMT(VLOOKUP($P54,'9 - Finance Strategy Parameters'!$B$3:$C$6,2)/12,$Z54*12,$M54),IF(AND($G54=1,AY$1&gt;($Y54+$Z54),AY$1&lt;=($Y54+$Z54*2)),-1*PMT(VLOOKUP($P54,'9 - Finance Strategy Parameters'!$B$3:$C$6,2)/12,$Z54*12,$M54*(1+$Z$1)^($Z54*2)),IF(AND($G54=1,AY$1&gt;($Y54+$Z54*2),AY$1&lt;=($Y54+$Z54*3)),-1*PMT(VLOOKUP($P54,'9 - Finance Strategy Parameters'!$B$3:$C$6,2)/12,$Z54*12,$M54*(1+$Z$1)^($Z54*3)),"FAILURE"))))))))))</f>
        <v>422.5068</v>
      </c>
      <c r="AZ54" s="159">
        <f>IF($F54=1,0,IF(AND($H54=1,AZ$1&lt;=$Y54),$V54,IF(AND($H54=1,AZ$1&gt;$Y54,AZ$1&lt;=$Y54+$Z54),($T54*(1+$Z$1)^$Z54)/$Z54,IF(AND($H54=1,AZ$1&gt;($Y54+$Z54),AZ$1&lt;=($Y54+$Z54*2)),($T54*(1+$Z$1)^($Z54*2))/$Z54,IF(AND($H54=1,AZ$1&gt;($Y54+$Z54*2),AZ$1&lt;=($Y54+$Z54*3)),($T54*(1+$Z$1)^($Z54*3))/$Z54,IF(AND($H54=1,AZ$1&gt;($Y54+$Z54*3),AZ$1&lt;=($Y54+$Z54*4)),($T54*(1+$Z$1)^($Z54*4))/$Z54,IF(AND($G54=1,AZ$1&lt;=$N54),0,IF(AND($G54=1,AZ$1&gt;$N54,AZ$1&lt;=($Y54+$Z54)),-1*PMT(VLOOKUP($P54,'9 - Finance Strategy Parameters'!$B$3:$C$6,2)/12,$Z54*12,$M54),IF(AND($G54=1,AZ$1&gt;($Y54+$Z54),AZ$1&lt;=($Y54+$Z54*2)),-1*PMT(VLOOKUP($P54,'9 - Finance Strategy Parameters'!$B$3:$C$6,2)/12,$Z54*12,$M54*(1+$Z$1)^($Z54*2)),IF(AND($G54=1,AZ$1&gt;($Y54+$Z54*2),AZ$1&lt;=($Y54+$Z54*3)),-1*PMT(VLOOKUP($P54,'9 - Finance Strategy Parameters'!$B$3:$C$6,2)/12,$Z54*12,$M54*(1+$Z$1)^($Z54*3)),"FAILURE"))))))))))</f>
        <v>422.5068</v>
      </c>
      <c r="BA54" s="159">
        <f>IF($F54=1,0,IF(AND($H54=1,BA$1&lt;=$Y54),$V54,IF(AND($H54=1,BA$1&gt;$Y54,BA$1&lt;=$Y54+$Z54),($T54*(1+$Z$1)^$Z54)/$Z54,IF(AND($H54=1,BA$1&gt;($Y54+$Z54),BA$1&lt;=($Y54+$Z54*2)),($T54*(1+$Z$1)^($Z54*2))/$Z54,IF(AND($H54=1,BA$1&gt;($Y54+$Z54*2),BA$1&lt;=($Y54+$Z54*3)),($T54*(1+$Z$1)^($Z54*3))/$Z54,IF(AND($H54=1,BA$1&gt;($Y54+$Z54*3),BA$1&lt;=($Y54+$Z54*4)),($T54*(1+$Z$1)^($Z54*4))/$Z54,IF(AND($G54=1,BA$1&lt;=$N54),0,IF(AND($G54=1,BA$1&gt;$N54,BA$1&lt;=($Y54+$Z54)),-1*PMT(VLOOKUP($P54,'9 - Finance Strategy Parameters'!$B$3:$C$6,2)/12,$Z54*12,$M54),IF(AND($G54=1,BA$1&gt;($Y54+$Z54),BA$1&lt;=($Y54+$Z54*2)),-1*PMT(VLOOKUP($P54,'9 - Finance Strategy Parameters'!$B$3:$C$6,2)/12,$Z54*12,$M54*(1+$Z$1)^($Z54*2)),IF(AND($G54=1,BA$1&gt;($Y54+$Z54*2),BA$1&lt;=($Y54+$Z54*3)),-1*PMT(VLOOKUP($P54,'9 - Finance Strategy Parameters'!$B$3:$C$6,2)/12,$Z54*12,$M54*(1+$Z$1)^($Z54*3)),"FAILURE"))))))))))</f>
        <v>234.726</v>
      </c>
      <c r="BB54" s="159">
        <f>IF($F54=1,0,IF(AND($H54=1,BB$1&lt;=$Y54),$V54,IF(AND($H54=1,BB$1&gt;$Y54,BB$1&lt;=$Y54+$Z54),($T54*(1+$Z$1)^$Z54)/$Z54,IF(AND($H54=1,BB$1&gt;($Y54+$Z54),BB$1&lt;=($Y54+$Z54*2)),($T54*(1+$Z$1)^($Z54*2))/$Z54,IF(AND($H54=1,BB$1&gt;($Y54+$Z54*2),BB$1&lt;=($Y54+$Z54*3)),($T54*(1+$Z$1)^($Z54*3))/$Z54,IF(AND($H54=1,BB$1&gt;($Y54+$Z54*3),BB$1&lt;=($Y54+$Z54*4)),($T54*(1+$Z$1)^($Z54*4))/$Z54,IF(AND($G54=1,BB$1&lt;=$N54),0,IF(AND($G54=1,BB$1&gt;$N54,BB$1&lt;=($Y54+$Z54)),-1*PMT(VLOOKUP($P54,'9 - Finance Strategy Parameters'!$B$3:$C$6,2)/12,$Z54*12,$M54),IF(AND($G54=1,BB$1&gt;($Y54+$Z54),BB$1&lt;=($Y54+$Z54*2)),-1*PMT(VLOOKUP($P54,'9 - Finance Strategy Parameters'!$B$3:$C$6,2)/12,$Z54*12,$M54*(1+$Z$1)^($Z54*2)),IF(AND($G54=1,BB$1&gt;($Y54+$Z54*2),BB$1&lt;=($Y54+$Z54*3)),-1*PMT(VLOOKUP($P54,'9 - Finance Strategy Parameters'!$B$3:$C$6,2)/12,$Z54*12,$M54*(1+$Z$1)^($Z54*3)),"FAILURE"))))))))))</f>
        <v>234.726</v>
      </c>
      <c r="BC54" s="159">
        <f>IF($F54=1,0,IF(AND($H54=1,BC$1&lt;=$Y54),$V54,IF(AND($H54=1,BC$1&gt;$Y54,BC$1&lt;=$Y54+$Z54),($T54*(1+$Z$1)^$Z54)/$Z54,IF(AND($H54=1,BC$1&gt;($Y54+$Z54),BC$1&lt;=($Y54+$Z54*2)),($T54*(1+$Z$1)^($Z54*2))/$Z54,IF(AND($H54=1,BC$1&gt;($Y54+$Z54*2),BC$1&lt;=($Y54+$Z54*3)),($T54*(1+$Z$1)^($Z54*3))/$Z54,IF(AND($H54=1,BC$1&gt;($Y54+$Z54*3),BC$1&lt;=($Y54+$Z54*4)),($T54*(1+$Z$1)^($Z54*4))/$Z54,IF(AND($G54=1,BC$1&lt;=$N54),0,IF(AND($G54=1,BC$1&gt;$N54,BC$1&lt;=($Y54+$Z54)),-1*PMT(VLOOKUP($P54,'9 - Finance Strategy Parameters'!$B$3:$C$6,2)/12,$Z54*12,$M54),IF(AND($G54=1,BC$1&gt;($Y54+$Z54),BC$1&lt;=($Y54+$Z54*2)),-1*PMT(VLOOKUP($P54,'9 - Finance Strategy Parameters'!$B$3:$C$6,2)/12,$Z54*12,$M54*(1+$Z$1)^($Z54*2)),IF(AND($G54=1,BC$1&gt;($Y54+$Z54*2),BC$1&lt;=($Y54+$Z54*3)),-1*PMT(VLOOKUP($P54,'9 - Finance Strategy Parameters'!$B$3:$C$6,2)/12,$Z54*12,$M54*(1+$Z$1)^($Z54*3)),"FAILURE"))))))))))</f>
        <v>234.726</v>
      </c>
      <c r="BD54" s="159">
        <f>IF($F54=1,0,IF(AND($H54=1,BD$1&lt;=$Y54),$V54,IF(AND($H54=1,BD$1&gt;$Y54,BD$1&lt;=$Y54+$Z54),($T54*(1+$Z$1)^$Z54)/$Z54,IF(AND($H54=1,BD$1&gt;($Y54+$Z54),BD$1&lt;=($Y54+$Z54*2)),($T54*(1+$Z$1)^($Z54*2))/$Z54,IF(AND($H54=1,BD$1&gt;($Y54+$Z54*2),BD$1&lt;=($Y54+$Z54*3)),($T54*(1+$Z$1)^($Z54*3))/$Z54,IF(AND($H54=1,BD$1&gt;($Y54+$Z54*3),BD$1&lt;=($Y54+$Z54*4)),($T54*(1+$Z$1)^($Z54*4))/$Z54,IF(AND($G54=1,BD$1&lt;=$N54),0,IF(AND($G54=1,BD$1&gt;$N54,BD$1&lt;=($Y54+$Z54)),-1*PMT(VLOOKUP($P54,'9 - Finance Strategy Parameters'!$B$3:$C$6,2)/12,$Z54*12,$M54),IF(AND($G54=1,BD$1&gt;($Y54+$Z54),BD$1&lt;=($Y54+$Z54*2)),-1*PMT(VLOOKUP($P54,'9 - Finance Strategy Parameters'!$B$3:$C$6,2)/12,$Z54*12,$M54*(1+$Z$1)^($Z54*2)),IF(AND($G54=1,BD$1&gt;($Y54+$Z54*2),BD$1&lt;=($Y54+$Z54*3)),-1*PMT(VLOOKUP($P54,'9 - Finance Strategy Parameters'!$B$3:$C$6,2)/12,$Z54*12,$M54*(1+$Z$1)^($Z54*3)),"FAILURE"))))))))))</f>
        <v>234.726</v>
      </c>
      <c r="BE54" s="159">
        <f>IF($F54=1,0,IF(AND($H54=1,BE$1&lt;=$Y54),$V54,IF(AND($H54=1,BE$1&gt;$Y54,BE$1&lt;=$Y54+$Z54),($T54*(1+$Z$1)^$Z54)/$Z54,IF(AND($H54=1,BE$1&gt;($Y54+$Z54),BE$1&lt;=($Y54+$Z54*2)),($T54*(1+$Z$1)^($Z54*2))/$Z54,IF(AND($H54=1,BE$1&gt;($Y54+$Z54*2),BE$1&lt;=($Y54+$Z54*3)),($T54*(1+$Z$1)^($Z54*3))/$Z54,IF(AND($H54=1,BE$1&gt;($Y54+$Z54*3),BE$1&lt;=($Y54+$Z54*4)),($T54*(1+$Z$1)^($Z54*4))/$Z54,IF(AND($G54=1,BE$1&lt;=$N54),0,IF(AND($G54=1,BE$1&gt;$N54,BE$1&lt;=($Y54+$Z54)),-1*PMT(VLOOKUP($P54,'9 - Finance Strategy Parameters'!$B$3:$C$6,2)/12,$Z54*12,$M54),IF(AND($G54=1,BE$1&gt;($Y54+$Z54),BE$1&lt;=($Y54+$Z54*2)),-1*PMT(VLOOKUP($P54,'9 - Finance Strategy Parameters'!$B$3:$C$6,2)/12,$Z54*12,$M54*(1+$Z$1)^($Z54*2)),IF(AND($G54=1,BE$1&gt;($Y54+$Z54*2),BE$1&lt;=($Y54+$Z54*3)),-1*PMT(VLOOKUP($P54,'9 - Finance Strategy Parameters'!$B$3:$C$6,2)/12,$Z54*12,$M54*(1+$Z$1)^($Z54*3)),"FAILURE"))))))))))</f>
        <v>234.726</v>
      </c>
      <c r="BF54" s="159">
        <f>IF($F54=1,0,IF(AND($H54=1,BF$1&lt;=$Y54),$V54,IF(AND($H54=1,BF$1&gt;$Y54,BF$1&lt;=$Y54+$Z54),($T54*(1+$Z$1)^$Z54)/$Z54,IF(AND($H54=1,BF$1&gt;($Y54+$Z54),BF$1&lt;=($Y54+$Z54*2)),($T54*(1+$Z$1)^($Z54*2))/$Z54,IF(AND($H54=1,BF$1&gt;($Y54+$Z54*2),BF$1&lt;=($Y54+$Z54*3)),($T54*(1+$Z$1)^($Z54*3))/$Z54,IF(AND($H54=1,BF$1&gt;($Y54+$Z54*3),BF$1&lt;=($Y54+$Z54*4)),($T54*(1+$Z$1)^($Z54*4))/$Z54,IF(AND($G54=1,BF$1&lt;=$N54),0,IF(AND($G54=1,BF$1&gt;$N54,BF$1&lt;=($Y54+$Z54)),-1*PMT(VLOOKUP($P54,'9 - Finance Strategy Parameters'!$B$3:$C$6,2)/12,$Z54*12,$M54),IF(AND($G54=1,BF$1&gt;($Y54+$Z54),BF$1&lt;=($Y54+$Z54*2)),-1*PMT(VLOOKUP($P54,'9 - Finance Strategy Parameters'!$B$3:$C$6,2)/12,$Z54*12,$M54*(1+$Z$1)^($Z54*2)),IF(AND($G54=1,BF$1&gt;($Y54+$Z54*2),BF$1&lt;=($Y54+$Z54*3)),-1*PMT(VLOOKUP($P54,'9 - Finance Strategy Parameters'!$B$3:$C$6,2)/12,$Z54*12,$M54*(1+$Z$1)^($Z54*3)),"FAILURE"))))))))))</f>
        <v>234.726</v>
      </c>
      <c r="BG54" s="159">
        <f>IF($F54=1,0,IF(AND($H54=1,BG$1&lt;=$Y54),$V54,IF(AND($H54=1,BG$1&gt;$Y54,BG$1&lt;=$Y54+$Z54),($T54*(1+$Z$1)^$Z54)/$Z54,IF(AND($H54=1,BG$1&gt;($Y54+$Z54),BG$1&lt;=($Y54+$Z54*2)),($T54*(1+$Z$1)^($Z54*2))/$Z54,IF(AND($H54=1,BG$1&gt;($Y54+$Z54*2),BG$1&lt;=($Y54+$Z54*3)),($T54*(1+$Z$1)^($Z54*3))/$Z54,IF(AND($H54=1,BG$1&gt;($Y54+$Z54*3),BG$1&lt;=($Y54+$Z54*4)),($T54*(1+$Z$1)^($Z54*4))/$Z54,IF(AND($G54=1,BG$1&lt;=$N54),0,IF(AND($G54=1,BG$1&gt;$N54,BG$1&lt;=($Y54+$Z54)),-1*PMT(VLOOKUP($P54,'9 - Finance Strategy Parameters'!$B$3:$C$6,2)/12,$Z54*12,$M54),IF(AND($G54=1,BG$1&gt;($Y54+$Z54),BG$1&lt;=($Y54+$Z54*2)),-1*PMT(VLOOKUP($P54,'9 - Finance Strategy Parameters'!$B$3:$C$6,2)/12,$Z54*12,$M54*(1+$Z$1)^($Z54*2)),IF(AND($G54=1,BG$1&gt;($Y54+$Z54*2),BG$1&lt;=($Y54+$Z54*3)),-1*PMT(VLOOKUP($P54,'9 - Finance Strategy Parameters'!$B$3:$C$6,2)/12,$Z54*12,$M54*(1+$Z$1)^($Z54*3)),"FAILURE"))))))))))</f>
        <v>234.726</v>
      </c>
      <c r="BH54" s="159">
        <f>IF($F54=1,0,IF(AND($H54=1,BH$1&lt;=$Y54),$V54,IF(AND($H54=1,BH$1&gt;$Y54,BH$1&lt;=$Y54+$Z54),($T54*(1+$Z$1)^$Z54)/$Z54,IF(AND($H54=1,BH$1&gt;($Y54+$Z54),BH$1&lt;=($Y54+$Z54*2)),($T54*(1+$Z$1)^($Z54*2))/$Z54,IF(AND($H54=1,BH$1&gt;($Y54+$Z54*2),BH$1&lt;=($Y54+$Z54*3)),($T54*(1+$Z$1)^($Z54*3))/$Z54,IF(AND($H54=1,BH$1&gt;($Y54+$Z54*3),BH$1&lt;=($Y54+$Z54*4)),($T54*(1+$Z$1)^($Z54*4))/$Z54,IF(AND($G54=1,BH$1&lt;=$N54),0,IF(AND($G54=1,BH$1&gt;$N54,BH$1&lt;=($Y54+$Z54)),-1*PMT(VLOOKUP($P54,'9 - Finance Strategy Parameters'!$B$3:$C$6,2)/12,$Z54*12,$M54),IF(AND($G54=1,BH$1&gt;($Y54+$Z54),BH$1&lt;=($Y54+$Z54*2)),-1*PMT(VLOOKUP($P54,'9 - Finance Strategy Parameters'!$B$3:$C$6,2)/12,$Z54*12,$M54*(1+$Z$1)^($Z54*2)),IF(AND($G54=1,BH$1&gt;($Y54+$Z54*2),BH$1&lt;=($Y54+$Z54*3)),-1*PMT(VLOOKUP($P54,'9 - Finance Strategy Parameters'!$B$3:$C$6,2)/12,$Z54*12,$M54*(1+$Z$1)^($Z54*3)),"FAILURE"))))))))))</f>
        <v>234.726</v>
      </c>
      <c r="BI54" s="159">
        <f>IF($F54=1,0,IF(AND($H54=1,BI$1&lt;=$Y54),$V54,IF(AND($H54=1,BI$1&gt;$Y54,BI$1&lt;=$Y54+$Z54),($T54*(1+$Z$1)^$Z54)/$Z54,IF(AND($H54=1,BI$1&gt;($Y54+$Z54),BI$1&lt;=($Y54+$Z54*2)),($T54*(1+$Z$1)^($Z54*2))/$Z54,IF(AND($H54=1,BI$1&gt;($Y54+$Z54*2),BI$1&lt;=($Y54+$Z54*3)),($T54*(1+$Z$1)^($Z54*3))/$Z54,IF(AND($H54=1,BI$1&gt;($Y54+$Z54*3),BI$1&lt;=($Y54+$Z54*4)),($T54*(1+$Z$1)^($Z54*4))/$Z54,IF(AND($G54=1,BI$1&lt;=$N54),0,IF(AND($G54=1,BI$1&gt;$N54,BI$1&lt;=($Y54+$Z54)),-1*PMT(VLOOKUP($P54,'9 - Finance Strategy Parameters'!$B$3:$C$6,2)/12,$Z54*12,$M54),IF(AND($G54=1,BI$1&gt;($Y54+$Z54),BI$1&lt;=($Y54+$Z54*2)),-1*PMT(VLOOKUP($P54,'9 - Finance Strategy Parameters'!$B$3:$C$6,2)/12,$Z54*12,$M54*(1+$Z$1)^($Z54*2)),IF(AND($G54=1,BI$1&gt;($Y54+$Z54*2),BI$1&lt;=($Y54+$Z54*3)),-1*PMT(VLOOKUP($P54,'9 - Finance Strategy Parameters'!$B$3:$C$6,2)/12,$Z54*12,$M54*(1+$Z$1)^($Z54*3)),"FAILURE"))))))))))</f>
        <v>234.726</v>
      </c>
      <c r="BJ54" s="159">
        <f>IF($F54=1,0,IF(AND($H54=1,BJ$1&lt;=$Y54),$V54,IF(AND($H54=1,BJ$1&gt;$Y54,BJ$1&lt;=$Y54+$Z54),($T54*(1+$Z$1)^$Z54)/$Z54,IF(AND($H54=1,BJ$1&gt;($Y54+$Z54),BJ$1&lt;=($Y54+$Z54*2)),($T54*(1+$Z$1)^($Z54*2))/$Z54,IF(AND($H54=1,BJ$1&gt;($Y54+$Z54*2),BJ$1&lt;=($Y54+$Z54*3)),($T54*(1+$Z$1)^($Z54*3))/$Z54,IF(AND($H54=1,BJ$1&gt;($Y54+$Z54*3),BJ$1&lt;=($Y54+$Z54*4)),($T54*(1+$Z$1)^($Z54*4))/$Z54,IF(AND($G54=1,BJ$1&lt;=$N54),0,IF(AND($G54=1,BJ$1&gt;$N54,BJ$1&lt;=($Y54+$Z54)),-1*PMT(VLOOKUP($P54,'9 - Finance Strategy Parameters'!$B$3:$C$6,2)/12,$Z54*12,$M54),IF(AND($G54=1,BJ$1&gt;($Y54+$Z54),BJ$1&lt;=($Y54+$Z54*2)),-1*PMT(VLOOKUP($P54,'9 - Finance Strategy Parameters'!$B$3:$C$6,2)/12,$Z54*12,$M54*(1+$Z$1)^($Z54*2)),IF(AND($G54=1,BJ$1&gt;($Y54+$Z54*2),BJ$1&lt;=($Y54+$Z54*3)),-1*PMT(VLOOKUP($P54,'9 - Finance Strategy Parameters'!$B$3:$C$6,2)/12,$Z54*12,$M54*(1+$Z$1)^($Z54*3)),"FAILURE"))))))))))</f>
        <v>234.726</v>
      </c>
      <c r="BK54" s="159">
        <f>IF($F54=1,0,IF(AND($H54=1,BK$1&lt;=$Y54),$V54,IF(AND($H54=1,BK$1&gt;$Y54,BK$1&lt;=$Y54+$Z54),($T54*(1+$Z$1)^$Z54)/$Z54,IF(AND($H54=1,BK$1&gt;($Y54+$Z54),BK$1&lt;=($Y54+$Z54*2)),($T54*(1+$Z$1)^($Z54*2))/$Z54,IF(AND($H54=1,BK$1&gt;($Y54+$Z54*2),BK$1&lt;=($Y54+$Z54*3)),($T54*(1+$Z$1)^($Z54*3))/$Z54,IF(AND($H54=1,BK$1&gt;($Y54+$Z54*3),BK$1&lt;=($Y54+$Z54*4)),($T54*(1+$Z$1)^($Z54*4))/$Z54,IF(AND($G54=1,BK$1&lt;=$N54),0,IF(AND($G54=1,BK$1&gt;$N54,BK$1&lt;=($Y54+$Z54)),-1*PMT(VLOOKUP($P54,'9 - Finance Strategy Parameters'!$B$3:$C$6,2)/12,$Z54*12,$M54),IF(AND($G54=1,BK$1&gt;($Y54+$Z54),BK$1&lt;=($Y54+$Z54*2)),-1*PMT(VLOOKUP($P54,'9 - Finance Strategy Parameters'!$B$3:$C$6,2)/12,$Z54*12,$M54*(1+$Z$1)^($Z54*2)),IF(AND($G54=1,BK$1&gt;($Y54+$Z54*2),BK$1&lt;=($Y54+$Z54*3)),-1*PMT(VLOOKUP($P54,'9 - Finance Strategy Parameters'!$B$3:$C$6,2)/12,$Z54*12,$M54*(1+$Z$1)^($Z54*3)),"FAILURE"))))))))))</f>
        <v>234.726</v>
      </c>
      <c r="BL54" s="159">
        <f>IF($F54=1,0,IF(AND($H54=1,BL$1&lt;=$Y54),$V54,IF(AND($H54=1,BL$1&gt;$Y54,BL$1&lt;=$Y54+$Z54),($T54*(1+$Z$1)^$Z54)/$Z54,IF(AND($H54=1,BL$1&gt;($Y54+$Z54),BL$1&lt;=($Y54+$Z54*2)),($T54*(1+$Z$1)^($Z54*2))/$Z54,IF(AND($H54=1,BL$1&gt;($Y54+$Z54*2),BL$1&lt;=($Y54+$Z54*3)),($T54*(1+$Z$1)^($Z54*3))/$Z54,IF(AND($H54=1,BL$1&gt;($Y54+$Z54*3),BL$1&lt;=($Y54+$Z54*4)),($T54*(1+$Z$1)^($Z54*4))/$Z54,IF(AND($G54=1,BL$1&lt;=$N54),0,IF(AND($G54=1,BL$1&gt;$N54,BL$1&lt;=($Y54+$Z54)),-1*PMT(VLOOKUP($P54,'9 - Finance Strategy Parameters'!$B$3:$C$6,2)/12,$Z54*12,$M54),IF(AND($G54=1,BL$1&gt;($Y54+$Z54),BL$1&lt;=($Y54+$Z54*2)),-1*PMT(VLOOKUP($P54,'9 - Finance Strategy Parameters'!$B$3:$C$6,2)/12,$Z54*12,$M54*(1+$Z$1)^($Z54*2)),IF(AND($G54=1,BL$1&gt;($Y54+$Z54*2),BL$1&lt;=($Y54+$Z54*3)),-1*PMT(VLOOKUP($P54,'9 - Finance Strategy Parameters'!$B$3:$C$6,2)/12,$Z54*12,$M54*(1+$Z$1)^($Z54*3)),"FAILURE"))))))))))</f>
        <v>234.726</v>
      </c>
      <c r="BM54" s="159">
        <f>IF($F54=1,0,IF(AND($H54=1,BM$1&lt;=$Y54),$V54,IF(AND($H54=1,BM$1&gt;$Y54,BM$1&lt;=$Y54+$Z54),($T54*(1+$Z$1)^$Z54)/$Z54,IF(AND($H54=1,BM$1&gt;($Y54+$Z54),BM$1&lt;=($Y54+$Z54*2)),($T54*(1+$Z$1)^($Z54*2))/$Z54,IF(AND($H54=1,BM$1&gt;($Y54+$Z54*2),BM$1&lt;=($Y54+$Z54*3)),($T54*(1+$Z$1)^($Z54*3))/$Z54,IF(AND($H54=1,BM$1&gt;($Y54+$Z54*3),BM$1&lt;=($Y54+$Z54*4)),($T54*(1+$Z$1)^($Z54*4))/$Z54,IF(AND($G54=1,BM$1&lt;=$N54),0,IF(AND($G54=1,BM$1&gt;$N54,BM$1&lt;=($Y54+$Z54)),-1*PMT(VLOOKUP($P54,'9 - Finance Strategy Parameters'!$B$3:$C$6,2)/12,$Z54*12,$M54),IF(AND($G54=1,BM$1&gt;($Y54+$Z54),BM$1&lt;=($Y54+$Z54*2)),-1*PMT(VLOOKUP($P54,'9 - Finance Strategy Parameters'!$B$3:$C$6,2)/12,$Z54*12,$M54*(1+$Z$1)^($Z54*2)),IF(AND($G54=1,BM$1&gt;($Y54+$Z54*2),BM$1&lt;=($Y54+$Z54*3)),-1*PMT(VLOOKUP($P54,'9 - Finance Strategy Parameters'!$B$3:$C$6,2)/12,$Z54*12,$M54*(1+$Z$1)^($Z54*3)),"FAILURE"))))))))))</f>
        <v>234.726</v>
      </c>
      <c r="BN54" s="159">
        <f>IF($F54=1,0,IF(AND($H54=1,BN$1&lt;=$Y54),$V54,IF(AND($H54=1,BN$1&gt;$Y54,BN$1&lt;=$Y54+$Z54),($T54*(1+$Z$1)^$Z54)/$Z54,IF(AND($H54=1,BN$1&gt;($Y54+$Z54),BN$1&lt;=($Y54+$Z54*2)),($T54*(1+$Z$1)^($Z54*2))/$Z54,IF(AND($H54=1,BN$1&gt;($Y54+$Z54*2),BN$1&lt;=($Y54+$Z54*3)),($T54*(1+$Z$1)^($Z54*3))/$Z54,IF(AND($H54=1,BN$1&gt;($Y54+$Z54*3),BN$1&lt;=($Y54+$Z54*4)),($T54*(1+$Z$1)^($Z54*4))/$Z54,IF(AND($G54=1,BN$1&lt;=$N54),0,IF(AND($G54=1,BN$1&gt;$N54,BN$1&lt;=($Y54+$Z54)),-1*PMT(VLOOKUP($P54,'9 - Finance Strategy Parameters'!$B$3:$C$6,2)/12,$Z54*12,$M54),IF(AND($G54=1,BN$1&gt;($Y54+$Z54),BN$1&lt;=($Y54+$Z54*2)),-1*PMT(VLOOKUP($P54,'9 - Finance Strategy Parameters'!$B$3:$C$6,2)/12,$Z54*12,$M54*(1+$Z$1)^($Z54*2)),IF(AND($G54=1,BN$1&gt;($Y54+$Z54*2),BN$1&lt;=($Y54+$Z54*3)),-1*PMT(VLOOKUP($P54,'9 - Finance Strategy Parameters'!$B$3:$C$6,2)/12,$Z54*12,$M54*(1+$Z$1)^($Z54*3)),"FAILURE"))))))))))</f>
        <v>234.726</v>
      </c>
      <c r="BO54" s="159">
        <f>IF($F54=1,0,IF(AND($H54=1,BO$1&lt;=$Y54),$V54,IF(AND($H54=1,BO$1&gt;$Y54,BO$1&lt;=$Y54+$Z54),($T54*(1+$Z$1)^$Z54)/$Z54,IF(AND($H54=1,BO$1&gt;($Y54+$Z54),BO$1&lt;=($Y54+$Z54*2)),($T54*(1+$Z$1)^($Z54*2))/$Z54,IF(AND($H54=1,BO$1&gt;($Y54+$Z54*2),BO$1&lt;=($Y54+$Z54*3)),($T54*(1+$Z$1)^($Z54*3))/$Z54,IF(AND($H54=1,BO$1&gt;($Y54+$Z54*3),BO$1&lt;=($Y54+$Z54*4)),($T54*(1+$Z$1)^($Z54*4))/$Z54,IF(AND($G54=1,BO$1&lt;=$N54),0,IF(AND($G54=1,BO$1&gt;$N54,BO$1&lt;=($Y54+$Z54)),-1*PMT(VLOOKUP($P54,'9 - Finance Strategy Parameters'!$B$3:$C$6,2)/12,$Z54*12,$M54),IF(AND($G54=1,BO$1&gt;($Y54+$Z54),BO$1&lt;=($Y54+$Z54*2)),-1*PMT(VLOOKUP($P54,'9 - Finance Strategy Parameters'!$B$3:$C$6,2)/12,$Z54*12,$M54*(1+$Z$1)^($Z54*2)),IF(AND($G54=1,BO$1&gt;($Y54+$Z54*2),BO$1&lt;=($Y54+$Z54*3)),-1*PMT(VLOOKUP($P54,'9 - Finance Strategy Parameters'!$B$3:$C$6,2)/12,$Z54*12,$M54*(1+$Z$1)^($Z54*3)),"FAILURE"))))))))))</f>
        <v>234.726</v>
      </c>
      <c r="BP54" s="159">
        <f>IF($F54=1,0,IF(AND($H54=1,BP$1&lt;=$Y54),$V54,IF(AND($H54=1,BP$1&gt;$Y54,BP$1&lt;=$Y54+$Z54),($T54*(1+$Z$1)^$Z54)/$Z54,IF(AND($H54=1,BP$1&gt;($Y54+$Z54),BP$1&lt;=($Y54+$Z54*2)),($T54*(1+$Z$1)^($Z54*2))/$Z54,IF(AND($H54=1,BP$1&gt;($Y54+$Z54*2),BP$1&lt;=($Y54+$Z54*3)),($T54*(1+$Z$1)^($Z54*3))/$Z54,IF(AND($H54=1,BP$1&gt;($Y54+$Z54*3),BP$1&lt;=($Y54+$Z54*4)),($T54*(1+$Z$1)^($Z54*4))/$Z54,IF(AND($G54=1,BP$1&lt;=$N54),0,IF(AND($G54=1,BP$1&gt;$N54,BP$1&lt;=($Y54+$Z54)),-1*PMT(VLOOKUP($P54,'9 - Finance Strategy Parameters'!$B$3:$C$6,2)/12,$Z54*12,$M54),IF(AND($G54=1,BP$1&gt;($Y54+$Z54),BP$1&lt;=($Y54+$Z54*2)),-1*PMT(VLOOKUP($P54,'9 - Finance Strategy Parameters'!$B$3:$C$6,2)/12,$Z54*12,$M54*(1+$Z$1)^($Z54*2)),IF(AND($G54=1,BP$1&gt;($Y54+$Z54*2),BP$1&lt;=($Y54+$Z54*3)),-1*PMT(VLOOKUP($P54,'9 - Finance Strategy Parameters'!$B$3:$C$6,2)/12,$Z54*12,$M54*(1+$Z$1)^($Z54*3)),"FAILURE"))))))))))</f>
        <v>234.726</v>
      </c>
      <c r="BQ54" s="159">
        <f>IF($F54=1,0,IF(AND($H54=1,BQ$1&lt;=$Y54),$V54,IF(AND($H54=1,BQ$1&gt;$Y54,BQ$1&lt;=$Y54+$Z54),($T54*(1+$Z$1)^$Z54)/$Z54,IF(AND($H54=1,BQ$1&gt;($Y54+$Z54),BQ$1&lt;=($Y54+$Z54*2)),($T54*(1+$Z$1)^($Z54*2))/$Z54,IF(AND($H54=1,BQ$1&gt;($Y54+$Z54*2),BQ$1&lt;=($Y54+$Z54*3)),($T54*(1+$Z$1)^($Z54*3))/$Z54,IF(AND($H54=1,BQ$1&gt;($Y54+$Z54*3),BQ$1&lt;=($Y54+$Z54*4)),($T54*(1+$Z$1)^($Z54*4))/$Z54,IF(AND($G54=1,BQ$1&lt;=$N54),0,IF(AND($G54=1,BQ$1&gt;$N54,BQ$1&lt;=($Y54+$Z54)),-1*PMT(VLOOKUP($P54,'9 - Finance Strategy Parameters'!$B$3:$C$6,2)/12,$Z54*12,$M54),IF(AND($G54=1,BQ$1&gt;($Y54+$Z54),BQ$1&lt;=($Y54+$Z54*2)),-1*PMT(VLOOKUP($P54,'9 - Finance Strategy Parameters'!$B$3:$C$6,2)/12,$Z54*12,$M54*(1+$Z$1)^($Z54*2)),IF(AND($G54=1,BQ$1&gt;($Y54+$Z54*2),BQ$1&lt;=($Y54+$Z54*3)),-1*PMT(VLOOKUP($P54,'9 - Finance Strategy Parameters'!$B$3:$C$6,2)/12,$Z54*12,$M54*(1+$Z$1)^($Z54*3)),"FAILURE"))))))))))</f>
        <v>234.726</v>
      </c>
      <c r="BR54" s="159">
        <f>IF($F54=1,0,IF(AND($H54=1,BR$1&lt;=$Y54),$V54,IF(AND($H54=1,BR$1&gt;$Y54,BR$1&lt;=$Y54+$Z54),($T54*(1+$Z$1)^$Z54)/$Z54,IF(AND($H54=1,BR$1&gt;($Y54+$Z54),BR$1&lt;=($Y54+$Z54*2)),($T54*(1+$Z$1)^($Z54*2))/$Z54,IF(AND($H54=1,BR$1&gt;($Y54+$Z54*2),BR$1&lt;=($Y54+$Z54*3)),($T54*(1+$Z$1)^($Z54*3))/$Z54,IF(AND($H54=1,BR$1&gt;($Y54+$Z54*3),BR$1&lt;=($Y54+$Z54*4)),($T54*(1+$Z$1)^($Z54*4))/$Z54,IF(AND($G54=1,BR$1&lt;=$N54),0,IF(AND($G54=1,BR$1&gt;$N54,BR$1&lt;=($Y54+$Z54)),-1*PMT(VLOOKUP($P54,'9 - Finance Strategy Parameters'!$B$3:$C$6,2)/12,$Z54*12,$M54),IF(AND($G54=1,BR$1&gt;($Y54+$Z54),BR$1&lt;=($Y54+$Z54*2)),-1*PMT(VLOOKUP($P54,'9 - Finance Strategy Parameters'!$B$3:$C$6,2)/12,$Z54*12,$M54*(1+$Z$1)^($Z54*2)),IF(AND($G54=1,BR$1&gt;($Y54+$Z54*2),BR$1&lt;=($Y54+$Z54*3)),-1*PMT(VLOOKUP($P54,'9 - Finance Strategy Parameters'!$B$3:$C$6,2)/12,$Z54*12,$M54*(1+$Z$1)^($Z54*3)),"FAILURE"))))))))))</f>
        <v>234.726</v>
      </c>
      <c r="BS54" s="159">
        <f>IF($F54=1,0,IF(AND($H54=1,BS$1&lt;=$Y54),$V54,IF(AND($H54=1,BS$1&gt;$Y54,BS$1&lt;=$Y54+$Z54),($T54*(1+$Z$1)^$Z54)/$Z54,IF(AND($H54=1,BS$1&gt;($Y54+$Z54),BS$1&lt;=($Y54+$Z54*2)),($T54*(1+$Z$1)^($Z54*2))/$Z54,IF(AND($H54=1,BS$1&gt;($Y54+$Z54*2),BS$1&lt;=($Y54+$Z54*3)),($T54*(1+$Z$1)^($Z54*3))/$Z54,IF(AND($H54=1,BS$1&gt;($Y54+$Z54*3),BS$1&lt;=($Y54+$Z54*4)),($T54*(1+$Z$1)^($Z54*4))/$Z54,IF(AND($G54=1,BS$1&lt;=$N54),0,IF(AND($G54=1,BS$1&gt;$N54,BS$1&lt;=($Y54+$Z54)),-1*PMT(VLOOKUP($P54,'9 - Finance Strategy Parameters'!$B$3:$C$6,2)/12,$Z54*12,$M54),IF(AND($G54=1,BS$1&gt;($Y54+$Z54),BS$1&lt;=($Y54+$Z54*2)),-1*PMT(VLOOKUP($P54,'9 - Finance Strategy Parameters'!$B$3:$C$6,2)/12,$Z54*12,$M54*(1+$Z$1)^($Z54*2)),IF(AND($G54=1,BS$1&gt;($Y54+$Z54*2),BS$1&lt;=($Y54+$Z54*3)),-1*PMT(VLOOKUP($P54,'9 - Finance Strategy Parameters'!$B$3:$C$6,2)/12,$Z54*12,$M54*(1+$Z$1)^($Z54*3)),"FAILURE"))))))))))</f>
        <v>234.726</v>
      </c>
      <c r="BT54" s="159">
        <f>IF($F54=1,0,IF(AND($H54=1,BT$1&lt;=$Y54),$V54,IF(AND($H54=1,BT$1&gt;$Y54,BT$1&lt;=$Y54+$Z54),($T54*(1+$Z$1)^$Z54)/$Z54,IF(AND($H54=1,BT$1&gt;($Y54+$Z54),BT$1&lt;=($Y54+$Z54*2)),($T54*(1+$Z$1)^($Z54*2))/$Z54,IF(AND($H54=1,BT$1&gt;($Y54+$Z54*2),BT$1&lt;=($Y54+$Z54*3)),($T54*(1+$Z$1)^($Z54*3))/$Z54,IF(AND($H54=1,BT$1&gt;($Y54+$Z54*3),BT$1&lt;=($Y54+$Z54*4)),($T54*(1+$Z$1)^($Z54*4))/$Z54,IF(AND($G54=1,BT$1&lt;=$N54),0,IF(AND($G54=1,BT$1&gt;$N54,BT$1&lt;=($Y54+$Z54)),-1*PMT(VLOOKUP($P54,'9 - Finance Strategy Parameters'!$B$3:$C$6,2)/12,$Z54*12,$M54),IF(AND($G54=1,BT$1&gt;($Y54+$Z54),BT$1&lt;=($Y54+$Z54*2)),-1*PMT(VLOOKUP($P54,'9 - Finance Strategy Parameters'!$B$3:$C$6,2)/12,$Z54*12,$M54*(1+$Z$1)^($Z54*2)),IF(AND($G54=1,BT$1&gt;($Y54+$Z54*2),BT$1&lt;=($Y54+$Z54*3)),-1*PMT(VLOOKUP($P54,'9 - Finance Strategy Parameters'!$B$3:$C$6,2)/12,$Z54*12,$M54*(1+$Z$1)^($Z54*3)),"FAILURE"))))))))))</f>
        <v>234.726</v>
      </c>
    </row>
    <row r="55" spans="1:72" ht="30" x14ac:dyDescent="0.25">
      <c r="A55" s="10" t="s">
        <v>34</v>
      </c>
      <c r="B55" s="138">
        <f>INDEX('8-Choosing Asset Strategies'!$B$4:$B$101,MATCH('9 - Financing Strategy'!C55,'8-Choosing Asset Strategies'!$C$4:$C$101,0))</f>
        <v>1</v>
      </c>
      <c r="C55" s="28" t="s">
        <v>161</v>
      </c>
      <c r="D55" s="13" t="str">
        <f>IF(INDEX('8-Choosing Asset Strategies'!$CW$4:$CW$101,MATCH($C55,'8-Choosing Asset Strategies'!$C$4:$C$101,0))=0,"",INDEX('8-Choosing Asset Strategies'!$CW$4:$CW$101,MATCH(C55,'8-Choosing Asset Strategies'!$C$4:$C$101,0)))</f>
        <v>Good condition</v>
      </c>
      <c r="E55" s="27"/>
      <c r="F55" s="138"/>
      <c r="G55" s="138"/>
      <c r="H55" s="138">
        <v>1</v>
      </c>
      <c r="J55" s="143" t="str">
        <f>IF(F55=1,ROUND(INDEX('8-Choosing Asset Strategies'!$DL$4:$DL$101,MATCH($C55,'8-Choosing Asset Strategies'!$C$4:$C$101,0)),2),"")</f>
        <v/>
      </c>
      <c r="K55" s="12" t="str">
        <f>IF(F55=1,ROUND(INDEX('8-Choosing Asset Strategies'!$DC$4:$DC$101,MATCH($C55,'8-Choosing Asset Strategies'!$C$4:$C$101,0)),2),"")</f>
        <v/>
      </c>
      <c r="L55" s="12"/>
      <c r="M55" s="143" t="str">
        <f>IF(G55=1,ROUND(INDEX('8-Choosing Asset Strategies'!$DL$4:$DL$101,MATCH($C55,'8-Choosing Asset Strategies'!$C$4:$C$101,0)),2),"")</f>
        <v/>
      </c>
      <c r="N55" s="12" t="str">
        <f>IF(G55=1,ROUND(INDEX('8-Choosing Asset Strategies'!$DC$4:$DC$101,MATCH($C55,'8-Choosing Asset Strategies'!$C$4:$C$101,0)),2),"")</f>
        <v/>
      </c>
      <c r="O55" s="12" t="str">
        <f>IF(G55="","",INDEX('9 - Finance Strategy Parameters'!$H$3:$H$9,MATCH(B55,'9 - Finance Strategy Parameters'!$F$3:$F$9,0)))</f>
        <v/>
      </c>
      <c r="P55" s="12"/>
      <c r="Q55" s="144" t="str">
        <f>IFERROR((M55*INDEX('9 - Finance Strategy Parameters'!$C$3:$C$6,MATCH(P55,'9 - Finance Strategy Parameters'!$B$3:$B$6,0))/12*(1+INDEX('9 - Finance Strategy Parameters'!$C$3:$C$6,MATCH(P55,'9 - Finance Strategy Parameters'!$B$3:$B$6,0))/12)^(O55*12))/((1+INDEX('9 - Finance Strategy Parameters'!$C$3:$C$6,MATCH(P55,'9 - Finance Strategy Parameters'!$B$3:$B$6,0))/12)^(O55*12)-1),"")</f>
        <v/>
      </c>
      <c r="R55" s="144" t="str">
        <f t="shared" si="3"/>
        <v/>
      </c>
      <c r="S55" s="12"/>
      <c r="T55" s="143">
        <f>IF(H55=1,ROUND(INDEX('8-Choosing Asset Strategies'!$DL$4:$DL$101,MATCH($C55,'8-Choosing Asset Strategies'!$C$4:$C$101,0)),2),"")</f>
        <v>940282.17</v>
      </c>
      <c r="U55" s="145">
        <f>IF(H55=1,ROUND(INDEX('8-Choosing Asset Strategies'!$DC$4:$DC$101,MATCH($C55,'8-Choosing Asset Strategies'!$C$4:$C$101,0)),2),"")</f>
        <v>25</v>
      </c>
      <c r="V55" s="101">
        <f t="shared" si="1"/>
        <v>37611.286800000002</v>
      </c>
      <c r="W55" s="155">
        <f t="shared" si="2"/>
        <v>3134.2739000000001</v>
      </c>
      <c r="Y55">
        <f>INDEX('8-Choosing Asset Strategies'!$DC$4:$DC$101,MATCH(C55,'8-Choosing Asset Strategies'!$C$4:$C$101,0))</f>
        <v>25</v>
      </c>
      <c r="Z55">
        <f>INDEX('8-Choosing Asset Strategies'!$DA$4:$DA$101,MATCH(C55,'8-Choosing Asset Strategies'!$C$4:$C$101,0))</f>
        <v>45</v>
      </c>
      <c r="AB55" s="159">
        <f>IF($F55=1,0,IF(AND($H55=1,AB$1&lt;=$Y55),$V55,IF(AND($H55=1,AB$1&gt;$Y55,AB$1&lt;=$Y55+$Z55),($T55*(1+$Z$1)^$Z55)/$Z55,IF(AND($H55=1,AB$1&gt;($Y55+$Z55),AB$1&lt;=($Y55+$Z55*2)),($T55*(1+$Z$1)^($Z55*2))/$Z55,IF(AND($H55=1,AB$1&gt;($Y55+$Z55*2),AB$1&lt;=($Y55+$Z55*3)),($T55*(1+$Z$1)^($Z55*3))/$Z55,IF(AND($H55=1,AB$1&gt;($Y55+$Z55*3),AB$1&lt;=($Y55+$Z55*4)),($T55*(1+$Z$1)^($Z55*4))/$Z55,IF(AND($G55=1,AB$1&lt;=$N55),0,IF(AND($G55=1,AB$1&gt;$N55,AB$1&lt;=($Y55+$Z55)),-1*PMT(VLOOKUP($P55,'9 - Finance Strategy Parameters'!$B$3:$C$6,2)/12,$Z55*12,$M55),IF(AND($G55=1,AB$1&gt;($Y55+$Z55),AB$1&lt;=($Y55+$Z55*2)),-1*PMT(VLOOKUP($P55,'9 - Finance Strategy Parameters'!$B$3:$C$6,2)/12,$Z55*12,$M55*(1+$Z$1)^($Z55*2)),IF(AND($G55=1,AB$1&gt;($Y55+$Z55*2),AB$1&lt;=($Y55+$Z55*3)),-1*PMT(VLOOKUP($P55,'9 - Finance Strategy Parameters'!$B$3:$C$6,2)/12,$Z55*12,$M55*(1+$Z$1)^($Z55*3)),"FAILURE"))))))))))</f>
        <v>37611.286800000002</v>
      </c>
      <c r="AC55" s="159">
        <f>IF($F55=1,0,IF(AND($H55=1,AC$1&lt;=$Y55),$V55,IF(AND($H55=1,AC$1&gt;$Y55,AC$1&lt;=$Y55+$Z55),($T55*(1+$Z$1)^$Z55)/$Z55,IF(AND($H55=1,AC$1&gt;($Y55+$Z55),AC$1&lt;=($Y55+$Z55*2)),($T55*(1+$Z$1)^($Z55*2))/$Z55,IF(AND($H55=1,AC$1&gt;($Y55+$Z55*2),AC$1&lt;=($Y55+$Z55*3)),($T55*(1+$Z$1)^($Z55*3))/$Z55,IF(AND($H55=1,AC$1&gt;($Y55+$Z55*3),AC$1&lt;=($Y55+$Z55*4)),($T55*(1+$Z$1)^($Z55*4))/$Z55,IF(AND($G55=1,AC$1&lt;=$N55),0,IF(AND($G55=1,AC$1&gt;$N55,AC$1&lt;=($Y55+$Z55)),-1*PMT(VLOOKUP($P55,'9 - Finance Strategy Parameters'!$B$3:$C$6,2)/12,$Z55*12,$M55),IF(AND($G55=1,AC$1&gt;($Y55+$Z55),AC$1&lt;=($Y55+$Z55*2)),-1*PMT(VLOOKUP($P55,'9 - Finance Strategy Parameters'!$B$3:$C$6,2)/12,$Z55*12,$M55*(1+$Z$1)^($Z55*2)),IF(AND($G55=1,AC$1&gt;($Y55+$Z55*2),AC$1&lt;=($Y55+$Z55*3)),-1*PMT(VLOOKUP($P55,'9 - Finance Strategy Parameters'!$B$3:$C$6,2)/12,$Z55*12,$M55*(1+$Z$1)^($Z55*3)),"FAILURE"))))))))))</f>
        <v>37611.286800000002</v>
      </c>
      <c r="AD55" s="159">
        <f>IF($F55=1,0,IF(AND($H55=1,AD$1&lt;=$Y55),$V55,IF(AND($H55=1,AD$1&gt;$Y55,AD$1&lt;=$Y55+$Z55),($T55*(1+$Z$1)^$Z55)/$Z55,IF(AND($H55=1,AD$1&gt;($Y55+$Z55),AD$1&lt;=($Y55+$Z55*2)),($T55*(1+$Z$1)^($Z55*2))/$Z55,IF(AND($H55=1,AD$1&gt;($Y55+$Z55*2),AD$1&lt;=($Y55+$Z55*3)),($T55*(1+$Z$1)^($Z55*3))/$Z55,IF(AND($H55=1,AD$1&gt;($Y55+$Z55*3),AD$1&lt;=($Y55+$Z55*4)),($T55*(1+$Z$1)^($Z55*4))/$Z55,IF(AND($G55=1,AD$1&lt;=$N55),0,IF(AND($G55=1,AD$1&gt;$N55,AD$1&lt;=($Y55+$Z55)),-1*PMT(VLOOKUP($P55,'9 - Finance Strategy Parameters'!$B$3:$C$6,2)/12,$Z55*12,$M55),IF(AND($G55=1,AD$1&gt;($Y55+$Z55),AD$1&lt;=($Y55+$Z55*2)),-1*PMT(VLOOKUP($P55,'9 - Finance Strategy Parameters'!$B$3:$C$6,2)/12,$Z55*12,$M55*(1+$Z$1)^($Z55*2)),IF(AND($G55=1,AD$1&gt;($Y55+$Z55*2),AD$1&lt;=($Y55+$Z55*3)),-1*PMT(VLOOKUP($P55,'9 - Finance Strategy Parameters'!$B$3:$C$6,2)/12,$Z55*12,$M55*(1+$Z$1)^($Z55*3)),"FAILURE"))))))))))</f>
        <v>37611.286800000002</v>
      </c>
      <c r="AE55" s="159">
        <f>IF($F55=1,0,IF(AND($H55=1,AE$1&lt;=$Y55),$V55,IF(AND($H55=1,AE$1&gt;$Y55,AE$1&lt;=$Y55+$Z55),($T55*(1+$Z$1)^$Z55)/$Z55,IF(AND($H55=1,AE$1&gt;($Y55+$Z55),AE$1&lt;=($Y55+$Z55*2)),($T55*(1+$Z$1)^($Z55*2))/$Z55,IF(AND($H55=1,AE$1&gt;($Y55+$Z55*2),AE$1&lt;=($Y55+$Z55*3)),($T55*(1+$Z$1)^($Z55*3))/$Z55,IF(AND($H55=1,AE$1&gt;($Y55+$Z55*3),AE$1&lt;=($Y55+$Z55*4)),($T55*(1+$Z$1)^($Z55*4))/$Z55,IF(AND($G55=1,AE$1&lt;=$N55),0,IF(AND($G55=1,AE$1&gt;$N55,AE$1&lt;=($Y55+$Z55)),-1*PMT(VLOOKUP($P55,'9 - Finance Strategy Parameters'!$B$3:$C$6,2)/12,$Z55*12,$M55),IF(AND($G55=1,AE$1&gt;($Y55+$Z55),AE$1&lt;=($Y55+$Z55*2)),-1*PMT(VLOOKUP($P55,'9 - Finance Strategy Parameters'!$B$3:$C$6,2)/12,$Z55*12,$M55*(1+$Z$1)^($Z55*2)),IF(AND($G55=1,AE$1&gt;($Y55+$Z55*2),AE$1&lt;=($Y55+$Z55*3)),-1*PMT(VLOOKUP($P55,'9 - Finance Strategy Parameters'!$B$3:$C$6,2)/12,$Z55*12,$M55*(1+$Z$1)^($Z55*3)),"FAILURE"))))))))))</f>
        <v>37611.286800000002</v>
      </c>
      <c r="AF55" s="159">
        <f>IF($F55=1,0,IF(AND($H55=1,AF$1&lt;=$Y55),$V55,IF(AND($H55=1,AF$1&gt;$Y55,AF$1&lt;=$Y55+$Z55),($T55*(1+$Z$1)^$Z55)/$Z55,IF(AND($H55=1,AF$1&gt;($Y55+$Z55),AF$1&lt;=($Y55+$Z55*2)),($T55*(1+$Z$1)^($Z55*2))/$Z55,IF(AND($H55=1,AF$1&gt;($Y55+$Z55*2),AF$1&lt;=($Y55+$Z55*3)),($T55*(1+$Z$1)^($Z55*3))/$Z55,IF(AND($H55=1,AF$1&gt;($Y55+$Z55*3),AF$1&lt;=($Y55+$Z55*4)),($T55*(1+$Z$1)^($Z55*4))/$Z55,IF(AND($G55=1,AF$1&lt;=$N55),0,IF(AND($G55=1,AF$1&gt;$N55,AF$1&lt;=($Y55+$Z55)),-1*PMT(VLOOKUP($P55,'9 - Finance Strategy Parameters'!$B$3:$C$6,2)/12,$Z55*12,$M55),IF(AND($G55=1,AF$1&gt;($Y55+$Z55),AF$1&lt;=($Y55+$Z55*2)),-1*PMT(VLOOKUP($P55,'9 - Finance Strategy Parameters'!$B$3:$C$6,2)/12,$Z55*12,$M55*(1+$Z$1)^($Z55*2)),IF(AND($G55=1,AF$1&gt;($Y55+$Z55*2),AF$1&lt;=($Y55+$Z55*3)),-1*PMT(VLOOKUP($P55,'9 - Finance Strategy Parameters'!$B$3:$C$6,2)/12,$Z55*12,$M55*(1+$Z$1)^($Z55*3)),"FAILURE"))))))))))</f>
        <v>37611.286800000002</v>
      </c>
      <c r="AG55" s="159">
        <f>IF($F55=1,0,IF(AND($H55=1,AG$1&lt;=$Y55),$V55,IF(AND($H55=1,AG$1&gt;$Y55,AG$1&lt;=$Y55+$Z55),($T55*(1+$Z$1)^$Z55)/$Z55,IF(AND($H55=1,AG$1&gt;($Y55+$Z55),AG$1&lt;=($Y55+$Z55*2)),($T55*(1+$Z$1)^($Z55*2))/$Z55,IF(AND($H55=1,AG$1&gt;($Y55+$Z55*2),AG$1&lt;=($Y55+$Z55*3)),($T55*(1+$Z$1)^($Z55*3))/$Z55,IF(AND($H55=1,AG$1&gt;($Y55+$Z55*3),AG$1&lt;=($Y55+$Z55*4)),($T55*(1+$Z$1)^($Z55*4))/$Z55,IF(AND($G55=1,AG$1&lt;=$N55),0,IF(AND($G55=1,AG$1&gt;$N55,AG$1&lt;=($Y55+$Z55)),-1*PMT(VLOOKUP($P55,'9 - Finance Strategy Parameters'!$B$3:$C$6,2)/12,$Z55*12,$M55),IF(AND($G55=1,AG$1&gt;($Y55+$Z55),AG$1&lt;=($Y55+$Z55*2)),-1*PMT(VLOOKUP($P55,'9 - Finance Strategy Parameters'!$B$3:$C$6,2)/12,$Z55*12,$M55*(1+$Z$1)^($Z55*2)),IF(AND($G55=1,AG$1&gt;($Y55+$Z55*2),AG$1&lt;=($Y55+$Z55*3)),-1*PMT(VLOOKUP($P55,'9 - Finance Strategy Parameters'!$B$3:$C$6,2)/12,$Z55*12,$M55*(1+$Z$1)^($Z55*3)),"FAILURE"))))))))))</f>
        <v>37611.286800000002</v>
      </c>
      <c r="AH55" s="159">
        <f>IF($F55=1,0,IF(AND($H55=1,AH$1&lt;=$Y55),$V55,IF(AND($H55=1,AH$1&gt;$Y55,AH$1&lt;=$Y55+$Z55),($T55*(1+$Z$1)^$Z55)/$Z55,IF(AND($H55=1,AH$1&gt;($Y55+$Z55),AH$1&lt;=($Y55+$Z55*2)),($T55*(1+$Z$1)^($Z55*2))/$Z55,IF(AND($H55=1,AH$1&gt;($Y55+$Z55*2),AH$1&lt;=($Y55+$Z55*3)),($T55*(1+$Z$1)^($Z55*3))/$Z55,IF(AND($H55=1,AH$1&gt;($Y55+$Z55*3),AH$1&lt;=($Y55+$Z55*4)),($T55*(1+$Z$1)^($Z55*4))/$Z55,IF(AND($G55=1,AH$1&lt;=$N55),0,IF(AND($G55=1,AH$1&gt;$N55,AH$1&lt;=($Y55+$Z55)),-1*PMT(VLOOKUP($P55,'9 - Finance Strategy Parameters'!$B$3:$C$6,2)/12,$Z55*12,$M55),IF(AND($G55=1,AH$1&gt;($Y55+$Z55),AH$1&lt;=($Y55+$Z55*2)),-1*PMT(VLOOKUP($P55,'9 - Finance Strategy Parameters'!$B$3:$C$6,2)/12,$Z55*12,$M55*(1+$Z$1)^($Z55*2)),IF(AND($G55=1,AH$1&gt;($Y55+$Z55*2),AH$1&lt;=($Y55+$Z55*3)),-1*PMT(VLOOKUP($P55,'9 - Finance Strategy Parameters'!$B$3:$C$6,2)/12,$Z55*12,$M55*(1+$Z$1)^($Z55*3)),"FAILURE"))))))))))</f>
        <v>37611.286800000002</v>
      </c>
      <c r="AI55" s="159">
        <f>IF($F55=1,0,IF(AND($H55=1,AI$1&lt;=$Y55),$V55,IF(AND($H55=1,AI$1&gt;$Y55,AI$1&lt;=$Y55+$Z55),($T55*(1+$Z$1)^$Z55)/$Z55,IF(AND($H55=1,AI$1&gt;($Y55+$Z55),AI$1&lt;=($Y55+$Z55*2)),($T55*(1+$Z$1)^($Z55*2))/$Z55,IF(AND($H55=1,AI$1&gt;($Y55+$Z55*2),AI$1&lt;=($Y55+$Z55*3)),($T55*(1+$Z$1)^($Z55*3))/$Z55,IF(AND($H55=1,AI$1&gt;($Y55+$Z55*3),AI$1&lt;=($Y55+$Z55*4)),($T55*(1+$Z$1)^($Z55*4))/$Z55,IF(AND($G55=1,AI$1&lt;=$N55),0,IF(AND($G55=1,AI$1&gt;$N55,AI$1&lt;=($Y55+$Z55)),-1*PMT(VLOOKUP($P55,'9 - Finance Strategy Parameters'!$B$3:$C$6,2)/12,$Z55*12,$M55),IF(AND($G55=1,AI$1&gt;($Y55+$Z55),AI$1&lt;=($Y55+$Z55*2)),-1*PMT(VLOOKUP($P55,'9 - Finance Strategy Parameters'!$B$3:$C$6,2)/12,$Z55*12,$M55*(1+$Z$1)^($Z55*2)),IF(AND($G55=1,AI$1&gt;($Y55+$Z55*2),AI$1&lt;=($Y55+$Z55*3)),-1*PMT(VLOOKUP($P55,'9 - Finance Strategy Parameters'!$B$3:$C$6,2)/12,$Z55*12,$M55*(1+$Z$1)^($Z55*3)),"FAILURE"))))))))))</f>
        <v>37611.286800000002</v>
      </c>
      <c r="AJ55" s="159">
        <f>IF($F55=1,0,IF(AND($H55=1,AJ$1&lt;=$Y55),$V55,IF(AND($H55=1,AJ$1&gt;$Y55,AJ$1&lt;=$Y55+$Z55),($T55*(1+$Z$1)^$Z55)/$Z55,IF(AND($H55=1,AJ$1&gt;($Y55+$Z55),AJ$1&lt;=($Y55+$Z55*2)),($T55*(1+$Z$1)^($Z55*2))/$Z55,IF(AND($H55=1,AJ$1&gt;($Y55+$Z55*2),AJ$1&lt;=($Y55+$Z55*3)),($T55*(1+$Z$1)^($Z55*3))/$Z55,IF(AND($H55=1,AJ$1&gt;($Y55+$Z55*3),AJ$1&lt;=($Y55+$Z55*4)),($T55*(1+$Z$1)^($Z55*4))/$Z55,IF(AND($G55=1,AJ$1&lt;=$N55),0,IF(AND($G55=1,AJ$1&gt;$N55,AJ$1&lt;=($Y55+$Z55)),-1*PMT(VLOOKUP($P55,'9 - Finance Strategy Parameters'!$B$3:$C$6,2)/12,$Z55*12,$M55),IF(AND($G55=1,AJ$1&gt;($Y55+$Z55),AJ$1&lt;=($Y55+$Z55*2)),-1*PMT(VLOOKUP($P55,'9 - Finance Strategy Parameters'!$B$3:$C$6,2)/12,$Z55*12,$M55*(1+$Z$1)^($Z55*2)),IF(AND($G55=1,AJ$1&gt;($Y55+$Z55*2),AJ$1&lt;=($Y55+$Z55*3)),-1*PMT(VLOOKUP($P55,'9 - Finance Strategy Parameters'!$B$3:$C$6,2)/12,$Z55*12,$M55*(1+$Z$1)^($Z55*3)),"FAILURE"))))))))))</f>
        <v>37611.286800000002</v>
      </c>
      <c r="AK55" s="159">
        <f>IF($F55=1,0,IF(AND($H55=1,AK$1&lt;=$Y55),$V55,IF(AND($H55=1,AK$1&gt;$Y55,AK$1&lt;=$Y55+$Z55),($T55*(1+$Z$1)^$Z55)/$Z55,IF(AND($H55=1,AK$1&gt;($Y55+$Z55),AK$1&lt;=($Y55+$Z55*2)),($T55*(1+$Z$1)^($Z55*2))/$Z55,IF(AND($H55=1,AK$1&gt;($Y55+$Z55*2),AK$1&lt;=($Y55+$Z55*3)),($T55*(1+$Z$1)^($Z55*3))/$Z55,IF(AND($H55=1,AK$1&gt;($Y55+$Z55*3),AK$1&lt;=($Y55+$Z55*4)),($T55*(1+$Z$1)^($Z55*4))/$Z55,IF(AND($G55=1,AK$1&lt;=$N55),0,IF(AND($G55=1,AK$1&gt;$N55,AK$1&lt;=($Y55+$Z55)),-1*PMT(VLOOKUP($P55,'9 - Finance Strategy Parameters'!$B$3:$C$6,2)/12,$Z55*12,$M55),IF(AND($G55=1,AK$1&gt;($Y55+$Z55),AK$1&lt;=($Y55+$Z55*2)),-1*PMT(VLOOKUP($P55,'9 - Finance Strategy Parameters'!$B$3:$C$6,2)/12,$Z55*12,$M55*(1+$Z$1)^($Z55*2)),IF(AND($G55=1,AK$1&gt;($Y55+$Z55*2),AK$1&lt;=($Y55+$Z55*3)),-1*PMT(VLOOKUP($P55,'9 - Finance Strategy Parameters'!$B$3:$C$6,2)/12,$Z55*12,$M55*(1+$Z$1)^($Z55*3)),"FAILURE"))))))))))</f>
        <v>37611.286800000002</v>
      </c>
      <c r="AL55" s="159">
        <f>IF($F55=1,0,IF(AND($H55=1,AL$1&lt;=$Y55),$V55,IF(AND($H55=1,AL$1&gt;$Y55,AL$1&lt;=$Y55+$Z55),($T55*(1+$Z$1)^$Z55)/$Z55,IF(AND($H55=1,AL$1&gt;($Y55+$Z55),AL$1&lt;=($Y55+$Z55*2)),($T55*(1+$Z$1)^($Z55*2))/$Z55,IF(AND($H55=1,AL$1&gt;($Y55+$Z55*2),AL$1&lt;=($Y55+$Z55*3)),($T55*(1+$Z$1)^($Z55*3))/$Z55,IF(AND($H55=1,AL$1&gt;($Y55+$Z55*3),AL$1&lt;=($Y55+$Z55*4)),($T55*(1+$Z$1)^($Z55*4))/$Z55,IF(AND($G55=1,AL$1&lt;=$N55),0,IF(AND($G55=1,AL$1&gt;$N55,AL$1&lt;=($Y55+$Z55)),-1*PMT(VLOOKUP($P55,'9 - Finance Strategy Parameters'!$B$3:$C$6,2)/12,$Z55*12,$M55),IF(AND($G55=1,AL$1&gt;($Y55+$Z55),AL$1&lt;=($Y55+$Z55*2)),-1*PMT(VLOOKUP($P55,'9 - Finance Strategy Parameters'!$B$3:$C$6,2)/12,$Z55*12,$M55*(1+$Z$1)^($Z55*2)),IF(AND($G55=1,AL$1&gt;($Y55+$Z55*2),AL$1&lt;=($Y55+$Z55*3)),-1*PMT(VLOOKUP($P55,'9 - Finance Strategy Parameters'!$B$3:$C$6,2)/12,$Z55*12,$M55*(1+$Z$1)^($Z55*3)),"FAILURE"))))))))))</f>
        <v>37611.286800000002</v>
      </c>
      <c r="AM55" s="159">
        <f>IF($F55=1,0,IF(AND($H55=1,AM$1&lt;=$Y55),$V55,IF(AND($H55=1,AM$1&gt;$Y55,AM$1&lt;=$Y55+$Z55),($T55*(1+$Z$1)^$Z55)/$Z55,IF(AND($H55=1,AM$1&gt;($Y55+$Z55),AM$1&lt;=($Y55+$Z55*2)),($T55*(1+$Z$1)^($Z55*2))/$Z55,IF(AND($H55=1,AM$1&gt;($Y55+$Z55*2),AM$1&lt;=($Y55+$Z55*3)),($T55*(1+$Z$1)^($Z55*3))/$Z55,IF(AND($H55=1,AM$1&gt;($Y55+$Z55*3),AM$1&lt;=($Y55+$Z55*4)),($T55*(1+$Z$1)^($Z55*4))/$Z55,IF(AND($G55=1,AM$1&lt;=$N55),0,IF(AND($G55=1,AM$1&gt;$N55,AM$1&lt;=($Y55+$Z55)),-1*PMT(VLOOKUP($P55,'9 - Finance Strategy Parameters'!$B$3:$C$6,2)/12,$Z55*12,$M55),IF(AND($G55=1,AM$1&gt;($Y55+$Z55),AM$1&lt;=($Y55+$Z55*2)),-1*PMT(VLOOKUP($P55,'9 - Finance Strategy Parameters'!$B$3:$C$6,2)/12,$Z55*12,$M55*(1+$Z$1)^($Z55*2)),IF(AND($G55=1,AM$1&gt;($Y55+$Z55*2),AM$1&lt;=($Y55+$Z55*3)),-1*PMT(VLOOKUP($P55,'9 - Finance Strategy Parameters'!$B$3:$C$6,2)/12,$Z55*12,$M55*(1+$Z$1)^($Z55*3)),"FAILURE"))))))))))</f>
        <v>37611.286800000002</v>
      </c>
      <c r="AN55" s="159">
        <f>IF($F55=1,0,IF(AND($H55=1,AN$1&lt;=$Y55),$V55,IF(AND($H55=1,AN$1&gt;$Y55,AN$1&lt;=$Y55+$Z55),($T55*(1+$Z$1)^$Z55)/$Z55,IF(AND($H55=1,AN$1&gt;($Y55+$Z55),AN$1&lt;=($Y55+$Z55*2)),($T55*(1+$Z$1)^($Z55*2))/$Z55,IF(AND($H55=1,AN$1&gt;($Y55+$Z55*2),AN$1&lt;=($Y55+$Z55*3)),($T55*(1+$Z$1)^($Z55*3))/$Z55,IF(AND($H55=1,AN$1&gt;($Y55+$Z55*3),AN$1&lt;=($Y55+$Z55*4)),($T55*(1+$Z$1)^($Z55*4))/$Z55,IF(AND($G55=1,AN$1&lt;=$N55),0,IF(AND($G55=1,AN$1&gt;$N55,AN$1&lt;=($Y55+$Z55)),-1*PMT(VLOOKUP($P55,'9 - Finance Strategy Parameters'!$B$3:$C$6,2)/12,$Z55*12,$M55),IF(AND($G55=1,AN$1&gt;($Y55+$Z55),AN$1&lt;=($Y55+$Z55*2)),-1*PMT(VLOOKUP($P55,'9 - Finance Strategy Parameters'!$B$3:$C$6,2)/12,$Z55*12,$M55*(1+$Z$1)^($Z55*2)),IF(AND($G55=1,AN$1&gt;($Y55+$Z55*2),AN$1&lt;=($Y55+$Z55*3)),-1*PMT(VLOOKUP($P55,'9 - Finance Strategy Parameters'!$B$3:$C$6,2)/12,$Z55*12,$M55*(1+$Z$1)^($Z55*3)),"FAILURE"))))))))))</f>
        <v>37611.286800000002</v>
      </c>
      <c r="AO55" s="159">
        <f>IF($F55=1,0,IF(AND($H55=1,AO$1&lt;=$Y55),$V55,IF(AND($H55=1,AO$1&gt;$Y55,AO$1&lt;=$Y55+$Z55),($T55*(1+$Z$1)^$Z55)/$Z55,IF(AND($H55=1,AO$1&gt;($Y55+$Z55),AO$1&lt;=($Y55+$Z55*2)),($T55*(1+$Z$1)^($Z55*2))/$Z55,IF(AND($H55=1,AO$1&gt;($Y55+$Z55*2),AO$1&lt;=($Y55+$Z55*3)),($T55*(1+$Z$1)^($Z55*3))/$Z55,IF(AND($H55=1,AO$1&gt;($Y55+$Z55*3),AO$1&lt;=($Y55+$Z55*4)),($T55*(1+$Z$1)^($Z55*4))/$Z55,IF(AND($G55=1,AO$1&lt;=$N55),0,IF(AND($G55=1,AO$1&gt;$N55,AO$1&lt;=($Y55+$Z55)),-1*PMT(VLOOKUP($P55,'9 - Finance Strategy Parameters'!$B$3:$C$6,2)/12,$Z55*12,$M55),IF(AND($G55=1,AO$1&gt;($Y55+$Z55),AO$1&lt;=($Y55+$Z55*2)),-1*PMT(VLOOKUP($P55,'9 - Finance Strategy Parameters'!$B$3:$C$6,2)/12,$Z55*12,$M55*(1+$Z$1)^($Z55*2)),IF(AND($G55=1,AO$1&gt;($Y55+$Z55*2),AO$1&lt;=($Y55+$Z55*3)),-1*PMT(VLOOKUP($P55,'9 - Finance Strategy Parameters'!$B$3:$C$6,2)/12,$Z55*12,$M55*(1+$Z$1)^($Z55*3)),"FAILURE"))))))))))</f>
        <v>37611.286800000002</v>
      </c>
      <c r="AP55" s="159">
        <f>IF($F55=1,0,IF(AND($H55=1,AP$1&lt;=$Y55),$V55,IF(AND($H55=1,AP$1&gt;$Y55,AP$1&lt;=$Y55+$Z55),($T55*(1+$Z$1)^$Z55)/$Z55,IF(AND($H55=1,AP$1&gt;($Y55+$Z55),AP$1&lt;=($Y55+$Z55*2)),($T55*(1+$Z$1)^($Z55*2))/$Z55,IF(AND($H55=1,AP$1&gt;($Y55+$Z55*2),AP$1&lt;=($Y55+$Z55*3)),($T55*(1+$Z$1)^($Z55*3))/$Z55,IF(AND($H55=1,AP$1&gt;($Y55+$Z55*3),AP$1&lt;=($Y55+$Z55*4)),($T55*(1+$Z$1)^($Z55*4))/$Z55,IF(AND($G55=1,AP$1&lt;=$N55),0,IF(AND($G55=1,AP$1&gt;$N55,AP$1&lt;=($Y55+$Z55)),-1*PMT(VLOOKUP($P55,'9 - Finance Strategy Parameters'!$B$3:$C$6,2)/12,$Z55*12,$M55),IF(AND($G55=1,AP$1&gt;($Y55+$Z55),AP$1&lt;=($Y55+$Z55*2)),-1*PMT(VLOOKUP($P55,'9 - Finance Strategy Parameters'!$B$3:$C$6,2)/12,$Z55*12,$M55*(1+$Z$1)^($Z55*2)),IF(AND($G55=1,AP$1&gt;($Y55+$Z55*2),AP$1&lt;=($Y55+$Z55*3)),-1*PMT(VLOOKUP($P55,'9 - Finance Strategy Parameters'!$B$3:$C$6,2)/12,$Z55*12,$M55*(1+$Z$1)^($Z55*3)),"FAILURE"))))))))))</f>
        <v>37611.286800000002</v>
      </c>
      <c r="AQ55" s="159">
        <f>IF($F55=1,0,IF(AND($H55=1,AQ$1&lt;=$Y55),$V55,IF(AND($H55=1,AQ$1&gt;$Y55,AQ$1&lt;=$Y55+$Z55),($T55*(1+$Z$1)^$Z55)/$Z55,IF(AND($H55=1,AQ$1&gt;($Y55+$Z55),AQ$1&lt;=($Y55+$Z55*2)),($T55*(1+$Z$1)^($Z55*2))/$Z55,IF(AND($H55=1,AQ$1&gt;($Y55+$Z55*2),AQ$1&lt;=($Y55+$Z55*3)),($T55*(1+$Z$1)^($Z55*3))/$Z55,IF(AND($H55=1,AQ$1&gt;($Y55+$Z55*3),AQ$1&lt;=($Y55+$Z55*4)),($T55*(1+$Z$1)^($Z55*4))/$Z55,IF(AND($G55=1,AQ$1&lt;=$N55),0,IF(AND($G55=1,AQ$1&gt;$N55,AQ$1&lt;=($Y55+$Z55)),-1*PMT(VLOOKUP($P55,'9 - Finance Strategy Parameters'!$B$3:$C$6,2)/12,$Z55*12,$M55),IF(AND($G55=1,AQ$1&gt;($Y55+$Z55),AQ$1&lt;=($Y55+$Z55*2)),-1*PMT(VLOOKUP($P55,'9 - Finance Strategy Parameters'!$B$3:$C$6,2)/12,$Z55*12,$M55*(1+$Z$1)^($Z55*2)),IF(AND($G55=1,AQ$1&gt;($Y55+$Z55*2),AQ$1&lt;=($Y55+$Z55*3)),-1*PMT(VLOOKUP($P55,'9 - Finance Strategy Parameters'!$B$3:$C$6,2)/12,$Z55*12,$M55*(1+$Z$1)^($Z55*3)),"FAILURE"))))))))))</f>
        <v>37611.286800000002</v>
      </c>
      <c r="AR55" s="159">
        <f>IF($F55=1,0,IF(AND($H55=1,AR$1&lt;=$Y55),$V55,IF(AND($H55=1,AR$1&gt;$Y55,AR$1&lt;=$Y55+$Z55),($T55*(1+$Z$1)^$Z55)/$Z55,IF(AND($H55=1,AR$1&gt;($Y55+$Z55),AR$1&lt;=($Y55+$Z55*2)),($T55*(1+$Z$1)^($Z55*2))/$Z55,IF(AND($H55=1,AR$1&gt;($Y55+$Z55*2),AR$1&lt;=($Y55+$Z55*3)),($T55*(1+$Z$1)^($Z55*3))/$Z55,IF(AND($H55=1,AR$1&gt;($Y55+$Z55*3),AR$1&lt;=($Y55+$Z55*4)),($T55*(1+$Z$1)^($Z55*4))/$Z55,IF(AND($G55=1,AR$1&lt;=$N55),0,IF(AND($G55=1,AR$1&gt;$N55,AR$1&lt;=($Y55+$Z55)),-1*PMT(VLOOKUP($P55,'9 - Finance Strategy Parameters'!$B$3:$C$6,2)/12,$Z55*12,$M55),IF(AND($G55=1,AR$1&gt;($Y55+$Z55),AR$1&lt;=($Y55+$Z55*2)),-1*PMT(VLOOKUP($P55,'9 - Finance Strategy Parameters'!$B$3:$C$6,2)/12,$Z55*12,$M55*(1+$Z$1)^($Z55*2)),IF(AND($G55=1,AR$1&gt;($Y55+$Z55*2),AR$1&lt;=($Y55+$Z55*3)),-1*PMT(VLOOKUP($P55,'9 - Finance Strategy Parameters'!$B$3:$C$6,2)/12,$Z55*12,$M55*(1+$Z$1)^($Z55*3)),"FAILURE"))))))))))</f>
        <v>37611.286800000002</v>
      </c>
      <c r="AS55" s="159">
        <f>IF($F55=1,0,IF(AND($H55=1,AS$1&lt;=$Y55),$V55,IF(AND($H55=1,AS$1&gt;$Y55,AS$1&lt;=$Y55+$Z55),($T55*(1+$Z$1)^$Z55)/$Z55,IF(AND($H55=1,AS$1&gt;($Y55+$Z55),AS$1&lt;=($Y55+$Z55*2)),($T55*(1+$Z$1)^($Z55*2))/$Z55,IF(AND($H55=1,AS$1&gt;($Y55+$Z55*2),AS$1&lt;=($Y55+$Z55*3)),($T55*(1+$Z$1)^($Z55*3))/$Z55,IF(AND($H55=1,AS$1&gt;($Y55+$Z55*3),AS$1&lt;=($Y55+$Z55*4)),($T55*(1+$Z$1)^($Z55*4))/$Z55,IF(AND($G55=1,AS$1&lt;=$N55),0,IF(AND($G55=1,AS$1&gt;$N55,AS$1&lt;=($Y55+$Z55)),-1*PMT(VLOOKUP($P55,'9 - Finance Strategy Parameters'!$B$3:$C$6,2)/12,$Z55*12,$M55),IF(AND($G55=1,AS$1&gt;($Y55+$Z55),AS$1&lt;=($Y55+$Z55*2)),-1*PMT(VLOOKUP($P55,'9 - Finance Strategy Parameters'!$B$3:$C$6,2)/12,$Z55*12,$M55*(1+$Z$1)^($Z55*2)),IF(AND($G55=1,AS$1&gt;($Y55+$Z55*2),AS$1&lt;=($Y55+$Z55*3)),-1*PMT(VLOOKUP($P55,'9 - Finance Strategy Parameters'!$B$3:$C$6,2)/12,$Z55*12,$M55*(1+$Z$1)^($Z55*3)),"FAILURE"))))))))))</f>
        <v>37611.286800000002</v>
      </c>
      <c r="AT55" s="159">
        <f>IF($F55=1,0,IF(AND($H55=1,AT$1&lt;=$Y55),$V55,IF(AND($H55=1,AT$1&gt;$Y55,AT$1&lt;=$Y55+$Z55),($T55*(1+$Z$1)^$Z55)/$Z55,IF(AND($H55=1,AT$1&gt;($Y55+$Z55),AT$1&lt;=($Y55+$Z55*2)),($T55*(1+$Z$1)^($Z55*2))/$Z55,IF(AND($H55=1,AT$1&gt;($Y55+$Z55*2),AT$1&lt;=($Y55+$Z55*3)),($T55*(1+$Z$1)^($Z55*3))/$Z55,IF(AND($H55=1,AT$1&gt;($Y55+$Z55*3),AT$1&lt;=($Y55+$Z55*4)),($T55*(1+$Z$1)^($Z55*4))/$Z55,IF(AND($G55=1,AT$1&lt;=$N55),0,IF(AND($G55=1,AT$1&gt;$N55,AT$1&lt;=($Y55+$Z55)),-1*PMT(VLOOKUP($P55,'9 - Finance Strategy Parameters'!$B$3:$C$6,2)/12,$Z55*12,$M55),IF(AND($G55=1,AT$1&gt;($Y55+$Z55),AT$1&lt;=($Y55+$Z55*2)),-1*PMT(VLOOKUP($P55,'9 - Finance Strategy Parameters'!$B$3:$C$6,2)/12,$Z55*12,$M55*(1+$Z$1)^($Z55*2)),IF(AND($G55=1,AT$1&gt;($Y55+$Z55*2),AT$1&lt;=($Y55+$Z55*3)),-1*PMT(VLOOKUP($P55,'9 - Finance Strategy Parameters'!$B$3:$C$6,2)/12,$Z55*12,$M55*(1+$Z$1)^($Z55*3)),"FAILURE"))))))))))</f>
        <v>37611.286800000002</v>
      </c>
      <c r="AU55" s="159">
        <f>IF($F55=1,0,IF(AND($H55=1,AU$1&lt;=$Y55),$V55,IF(AND($H55=1,AU$1&gt;$Y55,AU$1&lt;=$Y55+$Z55),($T55*(1+$Z$1)^$Z55)/$Z55,IF(AND($H55=1,AU$1&gt;($Y55+$Z55),AU$1&lt;=($Y55+$Z55*2)),($T55*(1+$Z$1)^($Z55*2))/$Z55,IF(AND($H55=1,AU$1&gt;($Y55+$Z55*2),AU$1&lt;=($Y55+$Z55*3)),($T55*(1+$Z$1)^($Z55*3))/$Z55,IF(AND($H55=1,AU$1&gt;($Y55+$Z55*3),AU$1&lt;=($Y55+$Z55*4)),($T55*(1+$Z$1)^($Z55*4))/$Z55,IF(AND($G55=1,AU$1&lt;=$N55),0,IF(AND($G55=1,AU$1&gt;$N55,AU$1&lt;=($Y55+$Z55)),-1*PMT(VLOOKUP($P55,'9 - Finance Strategy Parameters'!$B$3:$C$6,2)/12,$Z55*12,$M55),IF(AND($G55=1,AU$1&gt;($Y55+$Z55),AU$1&lt;=($Y55+$Z55*2)),-1*PMT(VLOOKUP($P55,'9 - Finance Strategy Parameters'!$B$3:$C$6,2)/12,$Z55*12,$M55*(1+$Z$1)^($Z55*2)),IF(AND($G55=1,AU$1&gt;($Y55+$Z55*2),AU$1&lt;=($Y55+$Z55*3)),-1*PMT(VLOOKUP($P55,'9 - Finance Strategy Parameters'!$B$3:$C$6,2)/12,$Z55*12,$M55*(1+$Z$1)^($Z55*3)),"FAILURE"))))))))))</f>
        <v>37611.286800000002</v>
      </c>
      <c r="AV55" s="159">
        <f>IF($F55=1,0,IF(AND($H55=1,AV$1&lt;=$Y55),$V55,IF(AND($H55=1,AV$1&gt;$Y55,AV$1&lt;=$Y55+$Z55),($T55*(1+$Z$1)^$Z55)/$Z55,IF(AND($H55=1,AV$1&gt;($Y55+$Z55),AV$1&lt;=($Y55+$Z55*2)),($T55*(1+$Z$1)^($Z55*2))/$Z55,IF(AND($H55=1,AV$1&gt;($Y55+$Z55*2),AV$1&lt;=($Y55+$Z55*3)),($T55*(1+$Z$1)^($Z55*3))/$Z55,IF(AND($H55=1,AV$1&gt;($Y55+$Z55*3),AV$1&lt;=($Y55+$Z55*4)),($T55*(1+$Z$1)^($Z55*4))/$Z55,IF(AND($G55=1,AV$1&lt;=$N55),0,IF(AND($G55=1,AV$1&gt;$N55,AV$1&lt;=($Y55+$Z55)),-1*PMT(VLOOKUP($P55,'9 - Finance Strategy Parameters'!$B$3:$C$6,2)/12,$Z55*12,$M55),IF(AND($G55=1,AV$1&gt;($Y55+$Z55),AV$1&lt;=($Y55+$Z55*2)),-1*PMT(VLOOKUP($P55,'9 - Finance Strategy Parameters'!$B$3:$C$6,2)/12,$Z55*12,$M55*(1+$Z$1)^($Z55*2)),IF(AND($G55=1,AV$1&gt;($Y55+$Z55*2),AV$1&lt;=($Y55+$Z55*3)),-1*PMT(VLOOKUP($P55,'9 - Finance Strategy Parameters'!$B$3:$C$6,2)/12,$Z55*12,$M55*(1+$Z$1)^($Z55*3)),"FAILURE"))))))))))</f>
        <v>37611.286800000002</v>
      </c>
      <c r="AW55" s="159">
        <f>IF($F55=1,0,IF(AND($H55=1,AW$1&lt;=$Y55),$V55,IF(AND($H55=1,AW$1&gt;$Y55,AW$1&lt;=$Y55+$Z55),($T55*(1+$Z$1)^$Z55)/$Z55,IF(AND($H55=1,AW$1&gt;($Y55+$Z55),AW$1&lt;=($Y55+$Z55*2)),($T55*(1+$Z$1)^($Z55*2))/$Z55,IF(AND($H55=1,AW$1&gt;($Y55+$Z55*2),AW$1&lt;=($Y55+$Z55*3)),($T55*(1+$Z$1)^($Z55*3))/$Z55,IF(AND($H55=1,AW$1&gt;($Y55+$Z55*3),AW$1&lt;=($Y55+$Z55*4)),($T55*(1+$Z$1)^($Z55*4))/$Z55,IF(AND($G55=1,AW$1&lt;=$N55),0,IF(AND($G55=1,AW$1&gt;$N55,AW$1&lt;=($Y55+$Z55)),-1*PMT(VLOOKUP($P55,'9 - Finance Strategy Parameters'!$B$3:$C$6,2)/12,$Z55*12,$M55),IF(AND($G55=1,AW$1&gt;($Y55+$Z55),AW$1&lt;=($Y55+$Z55*2)),-1*PMT(VLOOKUP($P55,'9 - Finance Strategy Parameters'!$B$3:$C$6,2)/12,$Z55*12,$M55*(1+$Z$1)^($Z55*2)),IF(AND($G55=1,AW$1&gt;($Y55+$Z55*2),AW$1&lt;=($Y55+$Z55*3)),-1*PMT(VLOOKUP($P55,'9 - Finance Strategy Parameters'!$B$3:$C$6,2)/12,$Z55*12,$M55*(1+$Z$1)^($Z55*3)),"FAILURE"))))))))))</f>
        <v>37611.286800000002</v>
      </c>
      <c r="AX55" s="159">
        <f>IF($F55=1,0,IF(AND($H55=1,AX$1&lt;=$Y55),$V55,IF(AND($H55=1,AX$1&gt;$Y55,AX$1&lt;=$Y55+$Z55),($T55*(1+$Z$1)^$Z55)/$Z55,IF(AND($H55=1,AX$1&gt;($Y55+$Z55),AX$1&lt;=($Y55+$Z55*2)),($T55*(1+$Z$1)^($Z55*2))/$Z55,IF(AND($H55=1,AX$1&gt;($Y55+$Z55*2),AX$1&lt;=($Y55+$Z55*3)),($T55*(1+$Z$1)^($Z55*3))/$Z55,IF(AND($H55=1,AX$1&gt;($Y55+$Z55*3),AX$1&lt;=($Y55+$Z55*4)),($T55*(1+$Z$1)^($Z55*4))/$Z55,IF(AND($G55=1,AX$1&lt;=$N55),0,IF(AND($G55=1,AX$1&gt;$N55,AX$1&lt;=($Y55+$Z55)),-1*PMT(VLOOKUP($P55,'9 - Finance Strategy Parameters'!$B$3:$C$6,2)/12,$Z55*12,$M55),IF(AND($G55=1,AX$1&gt;($Y55+$Z55),AX$1&lt;=($Y55+$Z55*2)),-1*PMT(VLOOKUP($P55,'9 - Finance Strategy Parameters'!$B$3:$C$6,2)/12,$Z55*12,$M55*(1+$Z$1)^($Z55*2)),IF(AND($G55=1,AX$1&gt;($Y55+$Z55*2),AX$1&lt;=($Y55+$Z55*3)),-1*PMT(VLOOKUP($P55,'9 - Finance Strategy Parameters'!$B$3:$C$6,2)/12,$Z55*12,$M55*(1+$Z$1)^($Z55*3)),"FAILURE"))))))))))</f>
        <v>37611.286800000002</v>
      </c>
      <c r="AY55" s="159">
        <f>IF($F55=1,0,IF(AND($H55=1,AY$1&lt;=$Y55),$V55,IF(AND($H55=1,AY$1&gt;$Y55,AY$1&lt;=$Y55+$Z55),($T55*(1+$Z$1)^$Z55)/$Z55,IF(AND($H55=1,AY$1&gt;($Y55+$Z55),AY$1&lt;=($Y55+$Z55*2)),($T55*(1+$Z$1)^($Z55*2))/$Z55,IF(AND($H55=1,AY$1&gt;($Y55+$Z55*2),AY$1&lt;=($Y55+$Z55*3)),($T55*(1+$Z$1)^($Z55*3))/$Z55,IF(AND($H55=1,AY$1&gt;($Y55+$Z55*3),AY$1&lt;=($Y55+$Z55*4)),($T55*(1+$Z$1)^($Z55*4))/$Z55,IF(AND($G55=1,AY$1&lt;=$N55),0,IF(AND($G55=1,AY$1&gt;$N55,AY$1&lt;=($Y55+$Z55)),-1*PMT(VLOOKUP($P55,'9 - Finance Strategy Parameters'!$B$3:$C$6,2)/12,$Z55*12,$M55),IF(AND($G55=1,AY$1&gt;($Y55+$Z55),AY$1&lt;=($Y55+$Z55*2)),-1*PMT(VLOOKUP($P55,'9 - Finance Strategy Parameters'!$B$3:$C$6,2)/12,$Z55*12,$M55*(1+$Z$1)^($Z55*2)),IF(AND($G55=1,AY$1&gt;($Y55+$Z55*2),AY$1&lt;=($Y55+$Z55*3)),-1*PMT(VLOOKUP($P55,'9 - Finance Strategy Parameters'!$B$3:$C$6,2)/12,$Z55*12,$M55*(1+$Z$1)^($Z55*3)),"FAILURE"))))))))))</f>
        <v>37611.286800000002</v>
      </c>
      <c r="AZ55" s="159">
        <f>IF($F55=1,0,IF(AND($H55=1,AZ$1&lt;=$Y55),$V55,IF(AND($H55=1,AZ$1&gt;$Y55,AZ$1&lt;=$Y55+$Z55),($T55*(1+$Z$1)^$Z55)/$Z55,IF(AND($H55=1,AZ$1&gt;($Y55+$Z55),AZ$1&lt;=($Y55+$Z55*2)),($T55*(1+$Z$1)^($Z55*2))/$Z55,IF(AND($H55=1,AZ$1&gt;($Y55+$Z55*2),AZ$1&lt;=($Y55+$Z55*3)),($T55*(1+$Z$1)^($Z55*3))/$Z55,IF(AND($H55=1,AZ$1&gt;($Y55+$Z55*3),AZ$1&lt;=($Y55+$Z55*4)),($T55*(1+$Z$1)^($Z55*4))/$Z55,IF(AND($G55=1,AZ$1&lt;=$N55),0,IF(AND($G55=1,AZ$1&gt;$N55,AZ$1&lt;=($Y55+$Z55)),-1*PMT(VLOOKUP($P55,'9 - Finance Strategy Parameters'!$B$3:$C$6,2)/12,$Z55*12,$M55),IF(AND($G55=1,AZ$1&gt;($Y55+$Z55),AZ$1&lt;=($Y55+$Z55*2)),-1*PMT(VLOOKUP($P55,'9 - Finance Strategy Parameters'!$B$3:$C$6,2)/12,$Z55*12,$M55*(1+$Z$1)^($Z55*2)),IF(AND($G55=1,AZ$1&gt;($Y55+$Z55*2),AZ$1&lt;=($Y55+$Z55*3)),-1*PMT(VLOOKUP($P55,'9 - Finance Strategy Parameters'!$B$3:$C$6,2)/12,$Z55*12,$M55*(1+$Z$1)^($Z55*3)),"FAILURE"))))))))))</f>
        <v>37611.286800000002</v>
      </c>
      <c r="BA55" s="159">
        <f>IF($F55=1,0,IF(AND($H55=1,BA$1&lt;=$Y55),$V55,IF(AND($H55=1,BA$1&gt;$Y55,BA$1&lt;=$Y55+$Z55),($T55*(1+$Z$1)^$Z55)/$Z55,IF(AND($H55=1,BA$1&gt;($Y55+$Z55),BA$1&lt;=($Y55+$Z55*2)),($T55*(1+$Z$1)^($Z55*2))/$Z55,IF(AND($H55=1,BA$1&gt;($Y55+$Z55*2),BA$1&lt;=($Y55+$Z55*3)),($T55*(1+$Z$1)^($Z55*3))/$Z55,IF(AND($H55=1,BA$1&gt;($Y55+$Z55*3),BA$1&lt;=($Y55+$Z55*4)),($T55*(1+$Z$1)^($Z55*4))/$Z55,IF(AND($G55=1,BA$1&lt;=$N55),0,IF(AND($G55=1,BA$1&gt;$N55,BA$1&lt;=($Y55+$Z55)),-1*PMT(VLOOKUP($P55,'9 - Finance Strategy Parameters'!$B$3:$C$6,2)/12,$Z55*12,$M55),IF(AND($G55=1,BA$1&gt;($Y55+$Z55),BA$1&lt;=($Y55+$Z55*2)),-1*PMT(VLOOKUP($P55,'9 - Finance Strategy Parameters'!$B$3:$C$6,2)/12,$Z55*12,$M55*(1+$Z$1)^($Z55*2)),IF(AND($G55=1,BA$1&gt;($Y55+$Z55*2),BA$1&lt;=($Y55+$Z55*3)),-1*PMT(VLOOKUP($P55,'9 - Finance Strategy Parameters'!$B$3:$C$6,2)/12,$Z55*12,$M55*(1+$Z$1)^($Z55*3)),"FAILURE"))))))))))</f>
        <v>20895.159333333333</v>
      </c>
      <c r="BB55" s="159">
        <f>IF($F55=1,0,IF(AND($H55=1,BB$1&lt;=$Y55),$V55,IF(AND($H55=1,BB$1&gt;$Y55,BB$1&lt;=$Y55+$Z55),($T55*(1+$Z$1)^$Z55)/$Z55,IF(AND($H55=1,BB$1&gt;($Y55+$Z55),BB$1&lt;=($Y55+$Z55*2)),($T55*(1+$Z$1)^($Z55*2))/$Z55,IF(AND($H55=1,BB$1&gt;($Y55+$Z55*2),BB$1&lt;=($Y55+$Z55*3)),($T55*(1+$Z$1)^($Z55*3))/$Z55,IF(AND($H55=1,BB$1&gt;($Y55+$Z55*3),BB$1&lt;=($Y55+$Z55*4)),($T55*(1+$Z$1)^($Z55*4))/$Z55,IF(AND($G55=1,BB$1&lt;=$N55),0,IF(AND($G55=1,BB$1&gt;$N55,BB$1&lt;=($Y55+$Z55)),-1*PMT(VLOOKUP($P55,'9 - Finance Strategy Parameters'!$B$3:$C$6,2)/12,$Z55*12,$M55),IF(AND($G55=1,BB$1&gt;($Y55+$Z55),BB$1&lt;=($Y55+$Z55*2)),-1*PMT(VLOOKUP($P55,'9 - Finance Strategy Parameters'!$B$3:$C$6,2)/12,$Z55*12,$M55*(1+$Z$1)^($Z55*2)),IF(AND($G55=1,BB$1&gt;($Y55+$Z55*2),BB$1&lt;=($Y55+$Z55*3)),-1*PMT(VLOOKUP($P55,'9 - Finance Strategy Parameters'!$B$3:$C$6,2)/12,$Z55*12,$M55*(1+$Z$1)^($Z55*3)),"FAILURE"))))))))))</f>
        <v>20895.159333333333</v>
      </c>
      <c r="BC55" s="159">
        <f>IF($F55=1,0,IF(AND($H55=1,BC$1&lt;=$Y55),$V55,IF(AND($H55=1,BC$1&gt;$Y55,BC$1&lt;=$Y55+$Z55),($T55*(1+$Z$1)^$Z55)/$Z55,IF(AND($H55=1,BC$1&gt;($Y55+$Z55),BC$1&lt;=($Y55+$Z55*2)),($T55*(1+$Z$1)^($Z55*2))/$Z55,IF(AND($H55=1,BC$1&gt;($Y55+$Z55*2),BC$1&lt;=($Y55+$Z55*3)),($T55*(1+$Z$1)^($Z55*3))/$Z55,IF(AND($H55=1,BC$1&gt;($Y55+$Z55*3),BC$1&lt;=($Y55+$Z55*4)),($T55*(1+$Z$1)^($Z55*4))/$Z55,IF(AND($G55=1,BC$1&lt;=$N55),0,IF(AND($G55=1,BC$1&gt;$N55,BC$1&lt;=($Y55+$Z55)),-1*PMT(VLOOKUP($P55,'9 - Finance Strategy Parameters'!$B$3:$C$6,2)/12,$Z55*12,$M55),IF(AND($G55=1,BC$1&gt;($Y55+$Z55),BC$1&lt;=($Y55+$Z55*2)),-1*PMT(VLOOKUP($P55,'9 - Finance Strategy Parameters'!$B$3:$C$6,2)/12,$Z55*12,$M55*(1+$Z$1)^($Z55*2)),IF(AND($G55=1,BC$1&gt;($Y55+$Z55*2),BC$1&lt;=($Y55+$Z55*3)),-1*PMT(VLOOKUP($P55,'9 - Finance Strategy Parameters'!$B$3:$C$6,2)/12,$Z55*12,$M55*(1+$Z$1)^($Z55*3)),"FAILURE"))))))))))</f>
        <v>20895.159333333333</v>
      </c>
      <c r="BD55" s="159">
        <f>IF($F55=1,0,IF(AND($H55=1,BD$1&lt;=$Y55),$V55,IF(AND($H55=1,BD$1&gt;$Y55,BD$1&lt;=$Y55+$Z55),($T55*(1+$Z$1)^$Z55)/$Z55,IF(AND($H55=1,BD$1&gt;($Y55+$Z55),BD$1&lt;=($Y55+$Z55*2)),($T55*(1+$Z$1)^($Z55*2))/$Z55,IF(AND($H55=1,BD$1&gt;($Y55+$Z55*2),BD$1&lt;=($Y55+$Z55*3)),($T55*(1+$Z$1)^($Z55*3))/$Z55,IF(AND($H55=1,BD$1&gt;($Y55+$Z55*3),BD$1&lt;=($Y55+$Z55*4)),($T55*(1+$Z$1)^($Z55*4))/$Z55,IF(AND($G55=1,BD$1&lt;=$N55),0,IF(AND($G55=1,BD$1&gt;$N55,BD$1&lt;=($Y55+$Z55)),-1*PMT(VLOOKUP($P55,'9 - Finance Strategy Parameters'!$B$3:$C$6,2)/12,$Z55*12,$M55),IF(AND($G55=1,BD$1&gt;($Y55+$Z55),BD$1&lt;=($Y55+$Z55*2)),-1*PMT(VLOOKUP($P55,'9 - Finance Strategy Parameters'!$B$3:$C$6,2)/12,$Z55*12,$M55*(1+$Z$1)^($Z55*2)),IF(AND($G55=1,BD$1&gt;($Y55+$Z55*2),BD$1&lt;=($Y55+$Z55*3)),-1*PMT(VLOOKUP($P55,'9 - Finance Strategy Parameters'!$B$3:$C$6,2)/12,$Z55*12,$M55*(1+$Z$1)^($Z55*3)),"FAILURE"))))))))))</f>
        <v>20895.159333333333</v>
      </c>
      <c r="BE55" s="159">
        <f>IF($F55=1,0,IF(AND($H55=1,BE$1&lt;=$Y55),$V55,IF(AND($H55=1,BE$1&gt;$Y55,BE$1&lt;=$Y55+$Z55),($T55*(1+$Z$1)^$Z55)/$Z55,IF(AND($H55=1,BE$1&gt;($Y55+$Z55),BE$1&lt;=($Y55+$Z55*2)),($T55*(1+$Z$1)^($Z55*2))/$Z55,IF(AND($H55=1,BE$1&gt;($Y55+$Z55*2),BE$1&lt;=($Y55+$Z55*3)),($T55*(1+$Z$1)^($Z55*3))/$Z55,IF(AND($H55=1,BE$1&gt;($Y55+$Z55*3),BE$1&lt;=($Y55+$Z55*4)),($T55*(1+$Z$1)^($Z55*4))/$Z55,IF(AND($G55=1,BE$1&lt;=$N55),0,IF(AND($G55=1,BE$1&gt;$N55,BE$1&lt;=($Y55+$Z55)),-1*PMT(VLOOKUP($P55,'9 - Finance Strategy Parameters'!$B$3:$C$6,2)/12,$Z55*12,$M55),IF(AND($G55=1,BE$1&gt;($Y55+$Z55),BE$1&lt;=($Y55+$Z55*2)),-1*PMT(VLOOKUP($P55,'9 - Finance Strategy Parameters'!$B$3:$C$6,2)/12,$Z55*12,$M55*(1+$Z$1)^($Z55*2)),IF(AND($G55=1,BE$1&gt;($Y55+$Z55*2),BE$1&lt;=($Y55+$Z55*3)),-1*PMT(VLOOKUP($P55,'9 - Finance Strategy Parameters'!$B$3:$C$6,2)/12,$Z55*12,$M55*(1+$Z$1)^($Z55*3)),"FAILURE"))))))))))</f>
        <v>20895.159333333333</v>
      </c>
      <c r="BF55" s="159">
        <f>IF($F55=1,0,IF(AND($H55=1,BF$1&lt;=$Y55),$V55,IF(AND($H55=1,BF$1&gt;$Y55,BF$1&lt;=$Y55+$Z55),($T55*(1+$Z$1)^$Z55)/$Z55,IF(AND($H55=1,BF$1&gt;($Y55+$Z55),BF$1&lt;=($Y55+$Z55*2)),($T55*(1+$Z$1)^($Z55*2))/$Z55,IF(AND($H55=1,BF$1&gt;($Y55+$Z55*2),BF$1&lt;=($Y55+$Z55*3)),($T55*(1+$Z$1)^($Z55*3))/$Z55,IF(AND($H55=1,BF$1&gt;($Y55+$Z55*3),BF$1&lt;=($Y55+$Z55*4)),($T55*(1+$Z$1)^($Z55*4))/$Z55,IF(AND($G55=1,BF$1&lt;=$N55),0,IF(AND($G55=1,BF$1&gt;$N55,BF$1&lt;=($Y55+$Z55)),-1*PMT(VLOOKUP($P55,'9 - Finance Strategy Parameters'!$B$3:$C$6,2)/12,$Z55*12,$M55),IF(AND($G55=1,BF$1&gt;($Y55+$Z55),BF$1&lt;=($Y55+$Z55*2)),-1*PMT(VLOOKUP($P55,'9 - Finance Strategy Parameters'!$B$3:$C$6,2)/12,$Z55*12,$M55*(1+$Z$1)^($Z55*2)),IF(AND($G55=1,BF$1&gt;($Y55+$Z55*2),BF$1&lt;=($Y55+$Z55*3)),-1*PMT(VLOOKUP($P55,'9 - Finance Strategy Parameters'!$B$3:$C$6,2)/12,$Z55*12,$M55*(1+$Z$1)^($Z55*3)),"FAILURE"))))))))))</f>
        <v>20895.159333333333</v>
      </c>
      <c r="BG55" s="159">
        <f>IF($F55=1,0,IF(AND($H55=1,BG$1&lt;=$Y55),$V55,IF(AND($H55=1,BG$1&gt;$Y55,BG$1&lt;=$Y55+$Z55),($T55*(1+$Z$1)^$Z55)/$Z55,IF(AND($H55=1,BG$1&gt;($Y55+$Z55),BG$1&lt;=($Y55+$Z55*2)),($T55*(1+$Z$1)^($Z55*2))/$Z55,IF(AND($H55=1,BG$1&gt;($Y55+$Z55*2),BG$1&lt;=($Y55+$Z55*3)),($T55*(1+$Z$1)^($Z55*3))/$Z55,IF(AND($H55=1,BG$1&gt;($Y55+$Z55*3),BG$1&lt;=($Y55+$Z55*4)),($T55*(1+$Z$1)^($Z55*4))/$Z55,IF(AND($G55=1,BG$1&lt;=$N55),0,IF(AND($G55=1,BG$1&gt;$N55,BG$1&lt;=($Y55+$Z55)),-1*PMT(VLOOKUP($P55,'9 - Finance Strategy Parameters'!$B$3:$C$6,2)/12,$Z55*12,$M55),IF(AND($G55=1,BG$1&gt;($Y55+$Z55),BG$1&lt;=($Y55+$Z55*2)),-1*PMT(VLOOKUP($P55,'9 - Finance Strategy Parameters'!$B$3:$C$6,2)/12,$Z55*12,$M55*(1+$Z$1)^($Z55*2)),IF(AND($G55=1,BG$1&gt;($Y55+$Z55*2),BG$1&lt;=($Y55+$Z55*3)),-1*PMT(VLOOKUP($P55,'9 - Finance Strategy Parameters'!$B$3:$C$6,2)/12,$Z55*12,$M55*(1+$Z$1)^($Z55*3)),"FAILURE"))))))))))</f>
        <v>20895.159333333333</v>
      </c>
      <c r="BH55" s="159">
        <f>IF($F55=1,0,IF(AND($H55=1,BH$1&lt;=$Y55),$V55,IF(AND($H55=1,BH$1&gt;$Y55,BH$1&lt;=$Y55+$Z55),($T55*(1+$Z$1)^$Z55)/$Z55,IF(AND($H55=1,BH$1&gt;($Y55+$Z55),BH$1&lt;=($Y55+$Z55*2)),($T55*(1+$Z$1)^($Z55*2))/$Z55,IF(AND($H55=1,BH$1&gt;($Y55+$Z55*2),BH$1&lt;=($Y55+$Z55*3)),($T55*(1+$Z$1)^($Z55*3))/$Z55,IF(AND($H55=1,BH$1&gt;($Y55+$Z55*3),BH$1&lt;=($Y55+$Z55*4)),($T55*(1+$Z$1)^($Z55*4))/$Z55,IF(AND($G55=1,BH$1&lt;=$N55),0,IF(AND($G55=1,BH$1&gt;$N55,BH$1&lt;=($Y55+$Z55)),-1*PMT(VLOOKUP($P55,'9 - Finance Strategy Parameters'!$B$3:$C$6,2)/12,$Z55*12,$M55),IF(AND($G55=1,BH$1&gt;($Y55+$Z55),BH$1&lt;=($Y55+$Z55*2)),-1*PMT(VLOOKUP($P55,'9 - Finance Strategy Parameters'!$B$3:$C$6,2)/12,$Z55*12,$M55*(1+$Z$1)^($Z55*2)),IF(AND($G55=1,BH$1&gt;($Y55+$Z55*2),BH$1&lt;=($Y55+$Z55*3)),-1*PMT(VLOOKUP($P55,'9 - Finance Strategy Parameters'!$B$3:$C$6,2)/12,$Z55*12,$M55*(1+$Z$1)^($Z55*3)),"FAILURE"))))))))))</f>
        <v>20895.159333333333</v>
      </c>
      <c r="BI55" s="159">
        <f>IF($F55=1,0,IF(AND($H55=1,BI$1&lt;=$Y55),$V55,IF(AND($H55=1,BI$1&gt;$Y55,BI$1&lt;=$Y55+$Z55),($T55*(1+$Z$1)^$Z55)/$Z55,IF(AND($H55=1,BI$1&gt;($Y55+$Z55),BI$1&lt;=($Y55+$Z55*2)),($T55*(1+$Z$1)^($Z55*2))/$Z55,IF(AND($H55=1,BI$1&gt;($Y55+$Z55*2),BI$1&lt;=($Y55+$Z55*3)),($T55*(1+$Z$1)^($Z55*3))/$Z55,IF(AND($H55=1,BI$1&gt;($Y55+$Z55*3),BI$1&lt;=($Y55+$Z55*4)),($T55*(1+$Z$1)^($Z55*4))/$Z55,IF(AND($G55=1,BI$1&lt;=$N55),0,IF(AND($G55=1,BI$1&gt;$N55,BI$1&lt;=($Y55+$Z55)),-1*PMT(VLOOKUP($P55,'9 - Finance Strategy Parameters'!$B$3:$C$6,2)/12,$Z55*12,$M55),IF(AND($G55=1,BI$1&gt;($Y55+$Z55),BI$1&lt;=($Y55+$Z55*2)),-1*PMT(VLOOKUP($P55,'9 - Finance Strategy Parameters'!$B$3:$C$6,2)/12,$Z55*12,$M55*(1+$Z$1)^($Z55*2)),IF(AND($G55=1,BI$1&gt;($Y55+$Z55*2),BI$1&lt;=($Y55+$Z55*3)),-1*PMT(VLOOKUP($P55,'9 - Finance Strategy Parameters'!$B$3:$C$6,2)/12,$Z55*12,$M55*(1+$Z$1)^($Z55*3)),"FAILURE"))))))))))</f>
        <v>20895.159333333333</v>
      </c>
      <c r="BJ55" s="159">
        <f>IF($F55=1,0,IF(AND($H55=1,BJ$1&lt;=$Y55),$V55,IF(AND($H55=1,BJ$1&gt;$Y55,BJ$1&lt;=$Y55+$Z55),($T55*(1+$Z$1)^$Z55)/$Z55,IF(AND($H55=1,BJ$1&gt;($Y55+$Z55),BJ$1&lt;=($Y55+$Z55*2)),($T55*(1+$Z$1)^($Z55*2))/$Z55,IF(AND($H55=1,BJ$1&gt;($Y55+$Z55*2),BJ$1&lt;=($Y55+$Z55*3)),($T55*(1+$Z$1)^($Z55*3))/$Z55,IF(AND($H55=1,BJ$1&gt;($Y55+$Z55*3),BJ$1&lt;=($Y55+$Z55*4)),($T55*(1+$Z$1)^($Z55*4))/$Z55,IF(AND($G55=1,BJ$1&lt;=$N55),0,IF(AND($G55=1,BJ$1&gt;$N55,BJ$1&lt;=($Y55+$Z55)),-1*PMT(VLOOKUP($P55,'9 - Finance Strategy Parameters'!$B$3:$C$6,2)/12,$Z55*12,$M55),IF(AND($G55=1,BJ$1&gt;($Y55+$Z55),BJ$1&lt;=($Y55+$Z55*2)),-1*PMT(VLOOKUP($P55,'9 - Finance Strategy Parameters'!$B$3:$C$6,2)/12,$Z55*12,$M55*(1+$Z$1)^($Z55*2)),IF(AND($G55=1,BJ$1&gt;($Y55+$Z55*2),BJ$1&lt;=($Y55+$Z55*3)),-1*PMT(VLOOKUP($P55,'9 - Finance Strategy Parameters'!$B$3:$C$6,2)/12,$Z55*12,$M55*(1+$Z$1)^($Z55*3)),"FAILURE"))))))))))</f>
        <v>20895.159333333333</v>
      </c>
      <c r="BK55" s="159">
        <f>IF($F55=1,0,IF(AND($H55=1,BK$1&lt;=$Y55),$V55,IF(AND($H55=1,BK$1&gt;$Y55,BK$1&lt;=$Y55+$Z55),($T55*(1+$Z$1)^$Z55)/$Z55,IF(AND($H55=1,BK$1&gt;($Y55+$Z55),BK$1&lt;=($Y55+$Z55*2)),($T55*(1+$Z$1)^($Z55*2))/$Z55,IF(AND($H55=1,BK$1&gt;($Y55+$Z55*2),BK$1&lt;=($Y55+$Z55*3)),($T55*(1+$Z$1)^($Z55*3))/$Z55,IF(AND($H55=1,BK$1&gt;($Y55+$Z55*3),BK$1&lt;=($Y55+$Z55*4)),($T55*(1+$Z$1)^($Z55*4))/$Z55,IF(AND($G55=1,BK$1&lt;=$N55),0,IF(AND($G55=1,BK$1&gt;$N55,BK$1&lt;=($Y55+$Z55)),-1*PMT(VLOOKUP($P55,'9 - Finance Strategy Parameters'!$B$3:$C$6,2)/12,$Z55*12,$M55),IF(AND($G55=1,BK$1&gt;($Y55+$Z55),BK$1&lt;=($Y55+$Z55*2)),-1*PMT(VLOOKUP($P55,'9 - Finance Strategy Parameters'!$B$3:$C$6,2)/12,$Z55*12,$M55*(1+$Z$1)^($Z55*2)),IF(AND($G55=1,BK$1&gt;($Y55+$Z55*2),BK$1&lt;=($Y55+$Z55*3)),-1*PMT(VLOOKUP($P55,'9 - Finance Strategy Parameters'!$B$3:$C$6,2)/12,$Z55*12,$M55*(1+$Z$1)^($Z55*3)),"FAILURE"))))))))))</f>
        <v>20895.159333333333</v>
      </c>
      <c r="BL55" s="159">
        <f>IF($F55=1,0,IF(AND($H55=1,BL$1&lt;=$Y55),$V55,IF(AND($H55=1,BL$1&gt;$Y55,BL$1&lt;=$Y55+$Z55),($T55*(1+$Z$1)^$Z55)/$Z55,IF(AND($H55=1,BL$1&gt;($Y55+$Z55),BL$1&lt;=($Y55+$Z55*2)),($T55*(1+$Z$1)^($Z55*2))/$Z55,IF(AND($H55=1,BL$1&gt;($Y55+$Z55*2),BL$1&lt;=($Y55+$Z55*3)),($T55*(1+$Z$1)^($Z55*3))/$Z55,IF(AND($H55=1,BL$1&gt;($Y55+$Z55*3),BL$1&lt;=($Y55+$Z55*4)),($T55*(1+$Z$1)^($Z55*4))/$Z55,IF(AND($G55=1,BL$1&lt;=$N55),0,IF(AND($G55=1,BL$1&gt;$N55,BL$1&lt;=($Y55+$Z55)),-1*PMT(VLOOKUP($P55,'9 - Finance Strategy Parameters'!$B$3:$C$6,2)/12,$Z55*12,$M55),IF(AND($G55=1,BL$1&gt;($Y55+$Z55),BL$1&lt;=($Y55+$Z55*2)),-1*PMT(VLOOKUP($P55,'9 - Finance Strategy Parameters'!$B$3:$C$6,2)/12,$Z55*12,$M55*(1+$Z$1)^($Z55*2)),IF(AND($G55=1,BL$1&gt;($Y55+$Z55*2),BL$1&lt;=($Y55+$Z55*3)),-1*PMT(VLOOKUP($P55,'9 - Finance Strategy Parameters'!$B$3:$C$6,2)/12,$Z55*12,$M55*(1+$Z$1)^($Z55*3)),"FAILURE"))))))))))</f>
        <v>20895.159333333333</v>
      </c>
      <c r="BM55" s="159">
        <f>IF($F55=1,0,IF(AND($H55=1,BM$1&lt;=$Y55),$V55,IF(AND($H55=1,BM$1&gt;$Y55,BM$1&lt;=$Y55+$Z55),($T55*(1+$Z$1)^$Z55)/$Z55,IF(AND($H55=1,BM$1&gt;($Y55+$Z55),BM$1&lt;=($Y55+$Z55*2)),($T55*(1+$Z$1)^($Z55*2))/$Z55,IF(AND($H55=1,BM$1&gt;($Y55+$Z55*2),BM$1&lt;=($Y55+$Z55*3)),($T55*(1+$Z$1)^($Z55*3))/$Z55,IF(AND($H55=1,BM$1&gt;($Y55+$Z55*3),BM$1&lt;=($Y55+$Z55*4)),($T55*(1+$Z$1)^($Z55*4))/$Z55,IF(AND($G55=1,BM$1&lt;=$N55),0,IF(AND($G55=1,BM$1&gt;$N55,BM$1&lt;=($Y55+$Z55)),-1*PMT(VLOOKUP($P55,'9 - Finance Strategy Parameters'!$B$3:$C$6,2)/12,$Z55*12,$M55),IF(AND($G55=1,BM$1&gt;($Y55+$Z55),BM$1&lt;=($Y55+$Z55*2)),-1*PMT(VLOOKUP($P55,'9 - Finance Strategy Parameters'!$B$3:$C$6,2)/12,$Z55*12,$M55*(1+$Z$1)^($Z55*2)),IF(AND($G55=1,BM$1&gt;($Y55+$Z55*2),BM$1&lt;=($Y55+$Z55*3)),-1*PMT(VLOOKUP($P55,'9 - Finance Strategy Parameters'!$B$3:$C$6,2)/12,$Z55*12,$M55*(1+$Z$1)^($Z55*3)),"FAILURE"))))))))))</f>
        <v>20895.159333333333</v>
      </c>
      <c r="BN55" s="159">
        <f>IF($F55=1,0,IF(AND($H55=1,BN$1&lt;=$Y55),$V55,IF(AND($H55=1,BN$1&gt;$Y55,BN$1&lt;=$Y55+$Z55),($T55*(1+$Z$1)^$Z55)/$Z55,IF(AND($H55=1,BN$1&gt;($Y55+$Z55),BN$1&lt;=($Y55+$Z55*2)),($T55*(1+$Z$1)^($Z55*2))/$Z55,IF(AND($H55=1,BN$1&gt;($Y55+$Z55*2),BN$1&lt;=($Y55+$Z55*3)),($T55*(1+$Z$1)^($Z55*3))/$Z55,IF(AND($H55=1,BN$1&gt;($Y55+$Z55*3),BN$1&lt;=($Y55+$Z55*4)),($T55*(1+$Z$1)^($Z55*4))/$Z55,IF(AND($G55=1,BN$1&lt;=$N55),0,IF(AND($G55=1,BN$1&gt;$N55,BN$1&lt;=($Y55+$Z55)),-1*PMT(VLOOKUP($P55,'9 - Finance Strategy Parameters'!$B$3:$C$6,2)/12,$Z55*12,$M55),IF(AND($G55=1,BN$1&gt;($Y55+$Z55),BN$1&lt;=($Y55+$Z55*2)),-1*PMT(VLOOKUP($P55,'9 - Finance Strategy Parameters'!$B$3:$C$6,2)/12,$Z55*12,$M55*(1+$Z$1)^($Z55*2)),IF(AND($G55=1,BN$1&gt;($Y55+$Z55*2),BN$1&lt;=($Y55+$Z55*3)),-1*PMT(VLOOKUP($P55,'9 - Finance Strategy Parameters'!$B$3:$C$6,2)/12,$Z55*12,$M55*(1+$Z$1)^($Z55*3)),"FAILURE"))))))))))</f>
        <v>20895.159333333333</v>
      </c>
      <c r="BO55" s="159">
        <f>IF($F55=1,0,IF(AND($H55=1,BO$1&lt;=$Y55),$V55,IF(AND($H55=1,BO$1&gt;$Y55,BO$1&lt;=$Y55+$Z55),($T55*(1+$Z$1)^$Z55)/$Z55,IF(AND($H55=1,BO$1&gt;($Y55+$Z55),BO$1&lt;=($Y55+$Z55*2)),($T55*(1+$Z$1)^($Z55*2))/$Z55,IF(AND($H55=1,BO$1&gt;($Y55+$Z55*2),BO$1&lt;=($Y55+$Z55*3)),($T55*(1+$Z$1)^($Z55*3))/$Z55,IF(AND($H55=1,BO$1&gt;($Y55+$Z55*3),BO$1&lt;=($Y55+$Z55*4)),($T55*(1+$Z$1)^($Z55*4))/$Z55,IF(AND($G55=1,BO$1&lt;=$N55),0,IF(AND($G55=1,BO$1&gt;$N55,BO$1&lt;=($Y55+$Z55)),-1*PMT(VLOOKUP($P55,'9 - Finance Strategy Parameters'!$B$3:$C$6,2)/12,$Z55*12,$M55),IF(AND($G55=1,BO$1&gt;($Y55+$Z55),BO$1&lt;=($Y55+$Z55*2)),-1*PMT(VLOOKUP($P55,'9 - Finance Strategy Parameters'!$B$3:$C$6,2)/12,$Z55*12,$M55*(1+$Z$1)^($Z55*2)),IF(AND($G55=1,BO$1&gt;($Y55+$Z55*2),BO$1&lt;=($Y55+$Z55*3)),-1*PMT(VLOOKUP($P55,'9 - Finance Strategy Parameters'!$B$3:$C$6,2)/12,$Z55*12,$M55*(1+$Z$1)^($Z55*3)),"FAILURE"))))))))))</f>
        <v>20895.159333333333</v>
      </c>
      <c r="BP55" s="159">
        <f>IF($F55=1,0,IF(AND($H55=1,BP$1&lt;=$Y55),$V55,IF(AND($H55=1,BP$1&gt;$Y55,BP$1&lt;=$Y55+$Z55),($T55*(1+$Z$1)^$Z55)/$Z55,IF(AND($H55=1,BP$1&gt;($Y55+$Z55),BP$1&lt;=($Y55+$Z55*2)),($T55*(1+$Z$1)^($Z55*2))/$Z55,IF(AND($H55=1,BP$1&gt;($Y55+$Z55*2),BP$1&lt;=($Y55+$Z55*3)),($T55*(1+$Z$1)^($Z55*3))/$Z55,IF(AND($H55=1,BP$1&gt;($Y55+$Z55*3),BP$1&lt;=($Y55+$Z55*4)),($T55*(1+$Z$1)^($Z55*4))/$Z55,IF(AND($G55=1,BP$1&lt;=$N55),0,IF(AND($G55=1,BP$1&gt;$N55,BP$1&lt;=($Y55+$Z55)),-1*PMT(VLOOKUP($P55,'9 - Finance Strategy Parameters'!$B$3:$C$6,2)/12,$Z55*12,$M55),IF(AND($G55=1,BP$1&gt;($Y55+$Z55),BP$1&lt;=($Y55+$Z55*2)),-1*PMT(VLOOKUP($P55,'9 - Finance Strategy Parameters'!$B$3:$C$6,2)/12,$Z55*12,$M55*(1+$Z$1)^($Z55*2)),IF(AND($G55=1,BP$1&gt;($Y55+$Z55*2),BP$1&lt;=($Y55+$Z55*3)),-1*PMT(VLOOKUP($P55,'9 - Finance Strategy Parameters'!$B$3:$C$6,2)/12,$Z55*12,$M55*(1+$Z$1)^($Z55*3)),"FAILURE"))))))))))</f>
        <v>20895.159333333333</v>
      </c>
      <c r="BQ55" s="159">
        <f>IF($F55=1,0,IF(AND($H55=1,BQ$1&lt;=$Y55),$V55,IF(AND($H55=1,BQ$1&gt;$Y55,BQ$1&lt;=$Y55+$Z55),($T55*(1+$Z$1)^$Z55)/$Z55,IF(AND($H55=1,BQ$1&gt;($Y55+$Z55),BQ$1&lt;=($Y55+$Z55*2)),($T55*(1+$Z$1)^($Z55*2))/$Z55,IF(AND($H55=1,BQ$1&gt;($Y55+$Z55*2),BQ$1&lt;=($Y55+$Z55*3)),($T55*(1+$Z$1)^($Z55*3))/$Z55,IF(AND($H55=1,BQ$1&gt;($Y55+$Z55*3),BQ$1&lt;=($Y55+$Z55*4)),($T55*(1+$Z$1)^($Z55*4))/$Z55,IF(AND($G55=1,BQ$1&lt;=$N55),0,IF(AND($G55=1,BQ$1&gt;$N55,BQ$1&lt;=($Y55+$Z55)),-1*PMT(VLOOKUP($P55,'9 - Finance Strategy Parameters'!$B$3:$C$6,2)/12,$Z55*12,$M55),IF(AND($G55=1,BQ$1&gt;($Y55+$Z55),BQ$1&lt;=($Y55+$Z55*2)),-1*PMT(VLOOKUP($P55,'9 - Finance Strategy Parameters'!$B$3:$C$6,2)/12,$Z55*12,$M55*(1+$Z$1)^($Z55*2)),IF(AND($G55=1,BQ$1&gt;($Y55+$Z55*2),BQ$1&lt;=($Y55+$Z55*3)),-1*PMT(VLOOKUP($P55,'9 - Finance Strategy Parameters'!$B$3:$C$6,2)/12,$Z55*12,$M55*(1+$Z$1)^($Z55*3)),"FAILURE"))))))))))</f>
        <v>20895.159333333333</v>
      </c>
      <c r="BR55" s="159">
        <f>IF($F55=1,0,IF(AND($H55=1,BR$1&lt;=$Y55),$V55,IF(AND($H55=1,BR$1&gt;$Y55,BR$1&lt;=$Y55+$Z55),($T55*(1+$Z$1)^$Z55)/$Z55,IF(AND($H55=1,BR$1&gt;($Y55+$Z55),BR$1&lt;=($Y55+$Z55*2)),($T55*(1+$Z$1)^($Z55*2))/$Z55,IF(AND($H55=1,BR$1&gt;($Y55+$Z55*2),BR$1&lt;=($Y55+$Z55*3)),($T55*(1+$Z$1)^($Z55*3))/$Z55,IF(AND($H55=1,BR$1&gt;($Y55+$Z55*3),BR$1&lt;=($Y55+$Z55*4)),($T55*(1+$Z$1)^($Z55*4))/$Z55,IF(AND($G55=1,BR$1&lt;=$N55),0,IF(AND($G55=1,BR$1&gt;$N55,BR$1&lt;=($Y55+$Z55)),-1*PMT(VLOOKUP($P55,'9 - Finance Strategy Parameters'!$B$3:$C$6,2)/12,$Z55*12,$M55),IF(AND($G55=1,BR$1&gt;($Y55+$Z55),BR$1&lt;=($Y55+$Z55*2)),-1*PMT(VLOOKUP($P55,'9 - Finance Strategy Parameters'!$B$3:$C$6,2)/12,$Z55*12,$M55*(1+$Z$1)^($Z55*2)),IF(AND($G55=1,BR$1&gt;($Y55+$Z55*2),BR$1&lt;=($Y55+$Z55*3)),-1*PMT(VLOOKUP($P55,'9 - Finance Strategy Parameters'!$B$3:$C$6,2)/12,$Z55*12,$M55*(1+$Z$1)^($Z55*3)),"FAILURE"))))))))))</f>
        <v>20895.159333333333</v>
      </c>
      <c r="BS55" s="159">
        <f>IF($F55=1,0,IF(AND($H55=1,BS$1&lt;=$Y55),$V55,IF(AND($H55=1,BS$1&gt;$Y55,BS$1&lt;=$Y55+$Z55),($T55*(1+$Z$1)^$Z55)/$Z55,IF(AND($H55=1,BS$1&gt;($Y55+$Z55),BS$1&lt;=($Y55+$Z55*2)),($T55*(1+$Z$1)^($Z55*2))/$Z55,IF(AND($H55=1,BS$1&gt;($Y55+$Z55*2),BS$1&lt;=($Y55+$Z55*3)),($T55*(1+$Z$1)^($Z55*3))/$Z55,IF(AND($H55=1,BS$1&gt;($Y55+$Z55*3),BS$1&lt;=($Y55+$Z55*4)),($T55*(1+$Z$1)^($Z55*4))/$Z55,IF(AND($G55=1,BS$1&lt;=$N55),0,IF(AND($G55=1,BS$1&gt;$N55,BS$1&lt;=($Y55+$Z55)),-1*PMT(VLOOKUP($P55,'9 - Finance Strategy Parameters'!$B$3:$C$6,2)/12,$Z55*12,$M55),IF(AND($G55=1,BS$1&gt;($Y55+$Z55),BS$1&lt;=($Y55+$Z55*2)),-1*PMT(VLOOKUP($P55,'9 - Finance Strategy Parameters'!$B$3:$C$6,2)/12,$Z55*12,$M55*(1+$Z$1)^($Z55*2)),IF(AND($G55=1,BS$1&gt;($Y55+$Z55*2),BS$1&lt;=($Y55+$Z55*3)),-1*PMT(VLOOKUP($P55,'9 - Finance Strategy Parameters'!$B$3:$C$6,2)/12,$Z55*12,$M55*(1+$Z$1)^($Z55*3)),"FAILURE"))))))))))</f>
        <v>20895.159333333333</v>
      </c>
      <c r="BT55" s="159">
        <f>IF($F55=1,0,IF(AND($H55=1,BT$1&lt;=$Y55),$V55,IF(AND($H55=1,BT$1&gt;$Y55,BT$1&lt;=$Y55+$Z55),($T55*(1+$Z$1)^$Z55)/$Z55,IF(AND($H55=1,BT$1&gt;($Y55+$Z55),BT$1&lt;=($Y55+$Z55*2)),($T55*(1+$Z$1)^($Z55*2))/$Z55,IF(AND($H55=1,BT$1&gt;($Y55+$Z55*2),BT$1&lt;=($Y55+$Z55*3)),($T55*(1+$Z$1)^($Z55*3))/$Z55,IF(AND($H55=1,BT$1&gt;($Y55+$Z55*3),BT$1&lt;=($Y55+$Z55*4)),($T55*(1+$Z$1)^($Z55*4))/$Z55,IF(AND($G55=1,BT$1&lt;=$N55),0,IF(AND($G55=1,BT$1&gt;$N55,BT$1&lt;=($Y55+$Z55)),-1*PMT(VLOOKUP($P55,'9 - Finance Strategy Parameters'!$B$3:$C$6,2)/12,$Z55*12,$M55),IF(AND($G55=1,BT$1&gt;($Y55+$Z55),BT$1&lt;=($Y55+$Z55*2)),-1*PMT(VLOOKUP($P55,'9 - Finance Strategy Parameters'!$B$3:$C$6,2)/12,$Z55*12,$M55*(1+$Z$1)^($Z55*2)),IF(AND($G55=1,BT$1&gt;($Y55+$Z55*2),BT$1&lt;=($Y55+$Z55*3)),-1*PMT(VLOOKUP($P55,'9 - Finance Strategy Parameters'!$B$3:$C$6,2)/12,$Z55*12,$M55*(1+$Z$1)^($Z55*3)),"FAILURE"))))))))))</f>
        <v>20895.159333333333</v>
      </c>
    </row>
    <row r="56" spans="1:72" ht="30" x14ac:dyDescent="0.25">
      <c r="A56" s="10" t="s">
        <v>34</v>
      </c>
      <c r="B56" s="138">
        <f>INDEX('8-Choosing Asset Strategies'!$B$4:$B$101,MATCH('9 - Financing Strategy'!C56,'8-Choosing Asset Strategies'!$C$4:$C$101,0))</f>
        <v>1</v>
      </c>
      <c r="C56" s="28" t="s">
        <v>162</v>
      </c>
      <c r="D56" s="13" t="str">
        <f>IF(INDEX('8-Choosing Asset Strategies'!$CW$4:$CW$101,MATCH($C56,'8-Choosing Asset Strategies'!$C$4:$C$101,0))=0,"",INDEX('8-Choosing Asset Strategies'!$CW$4:$CW$101,MATCH(C56,'8-Choosing Asset Strategies'!$C$4:$C$101,0)))</f>
        <v>Good condition</v>
      </c>
      <c r="E56" s="27"/>
      <c r="F56" s="138"/>
      <c r="G56" s="138"/>
      <c r="H56" s="138">
        <v>1</v>
      </c>
      <c r="J56" s="143" t="str">
        <f>IF(F56=1,ROUND(INDEX('8-Choosing Asset Strategies'!$DL$4:$DL$101,MATCH($C56,'8-Choosing Asset Strategies'!$C$4:$C$101,0)),2),"")</f>
        <v/>
      </c>
      <c r="K56" s="12" t="str">
        <f>IF(F56=1,ROUND(INDEX('8-Choosing Asset Strategies'!$DC$4:$DC$101,MATCH($C56,'8-Choosing Asset Strategies'!$C$4:$C$101,0)),2),"")</f>
        <v/>
      </c>
      <c r="L56" s="12"/>
      <c r="M56" s="143" t="str">
        <f>IF(G56=1,ROUND(INDEX('8-Choosing Asset Strategies'!$DL$4:$DL$101,MATCH($C56,'8-Choosing Asset Strategies'!$C$4:$C$101,0)),2),"")</f>
        <v/>
      </c>
      <c r="N56" s="12" t="str">
        <f>IF(G56=1,ROUND(INDEX('8-Choosing Asset Strategies'!$DC$4:$DC$101,MATCH($C56,'8-Choosing Asset Strategies'!$C$4:$C$101,0)),2),"")</f>
        <v/>
      </c>
      <c r="O56" s="12" t="str">
        <f>IF(G56="","",INDEX('9 - Finance Strategy Parameters'!$H$3:$H$9,MATCH(B56,'9 - Finance Strategy Parameters'!$F$3:$F$9,0)))</f>
        <v/>
      </c>
      <c r="P56" s="12"/>
      <c r="Q56" s="144" t="str">
        <f>IFERROR((M56*INDEX('9 - Finance Strategy Parameters'!$C$3:$C$6,MATCH(P56,'9 - Finance Strategy Parameters'!$B$3:$B$6,0))/12*(1+INDEX('9 - Finance Strategy Parameters'!$C$3:$C$6,MATCH(P56,'9 - Finance Strategy Parameters'!$B$3:$B$6,0))/12)^(O56*12))/((1+INDEX('9 - Finance Strategy Parameters'!$C$3:$C$6,MATCH(P56,'9 - Finance Strategy Parameters'!$B$3:$B$6,0))/12)^(O56*12)-1),"")</f>
        <v/>
      </c>
      <c r="R56" s="144" t="str">
        <f t="shared" si="3"/>
        <v/>
      </c>
      <c r="S56" s="12"/>
      <c r="T56" s="143">
        <f>IF(H56=1,ROUND(INDEX('8-Choosing Asset Strategies'!$DL$4:$DL$101,MATCH($C56,'8-Choosing Asset Strategies'!$C$4:$C$101,0)),2),"")</f>
        <v>156423.42000000001</v>
      </c>
      <c r="U56" s="145">
        <f>IF(H56=1,ROUND(INDEX('8-Choosing Asset Strategies'!$DC$4:$DC$101,MATCH($C56,'8-Choosing Asset Strategies'!$C$4:$C$101,0)),2),"")</f>
        <v>25</v>
      </c>
      <c r="V56" s="101">
        <f t="shared" si="1"/>
        <v>6256.9368000000004</v>
      </c>
      <c r="W56" s="155">
        <f t="shared" si="2"/>
        <v>521.41140000000007</v>
      </c>
      <c r="Y56">
        <f>INDEX('8-Choosing Asset Strategies'!$DC$4:$DC$101,MATCH(C56,'8-Choosing Asset Strategies'!$C$4:$C$101,0))</f>
        <v>25</v>
      </c>
      <c r="Z56">
        <f>INDEX('8-Choosing Asset Strategies'!$DA$4:$DA$101,MATCH(C56,'8-Choosing Asset Strategies'!$C$4:$C$101,0))</f>
        <v>45</v>
      </c>
      <c r="AB56" s="159">
        <f>IF($F56=1,0,IF(AND($H56=1,AB$1&lt;=$Y56),$V56,IF(AND($H56=1,AB$1&gt;$Y56,AB$1&lt;=$Y56+$Z56),($T56*(1+$Z$1)^$Z56)/$Z56,IF(AND($H56=1,AB$1&gt;($Y56+$Z56),AB$1&lt;=($Y56+$Z56*2)),($T56*(1+$Z$1)^($Z56*2))/$Z56,IF(AND($H56=1,AB$1&gt;($Y56+$Z56*2),AB$1&lt;=($Y56+$Z56*3)),($T56*(1+$Z$1)^($Z56*3))/$Z56,IF(AND($H56=1,AB$1&gt;($Y56+$Z56*3),AB$1&lt;=($Y56+$Z56*4)),($T56*(1+$Z$1)^($Z56*4))/$Z56,IF(AND($G56=1,AB$1&lt;=$N56),0,IF(AND($G56=1,AB$1&gt;$N56,AB$1&lt;=($Y56+$Z56)),-1*PMT(VLOOKUP($P56,'9 - Finance Strategy Parameters'!$B$3:$C$6,2)/12,$Z56*12,$M56),IF(AND($G56=1,AB$1&gt;($Y56+$Z56),AB$1&lt;=($Y56+$Z56*2)),-1*PMT(VLOOKUP($P56,'9 - Finance Strategy Parameters'!$B$3:$C$6,2)/12,$Z56*12,$M56*(1+$Z$1)^($Z56*2)),IF(AND($G56=1,AB$1&gt;($Y56+$Z56*2),AB$1&lt;=($Y56+$Z56*3)),-1*PMT(VLOOKUP($P56,'9 - Finance Strategy Parameters'!$B$3:$C$6,2)/12,$Z56*12,$M56*(1+$Z$1)^($Z56*3)),"FAILURE"))))))))))</f>
        <v>6256.9368000000004</v>
      </c>
      <c r="AC56" s="159">
        <f>IF($F56=1,0,IF(AND($H56=1,AC$1&lt;=$Y56),$V56,IF(AND($H56=1,AC$1&gt;$Y56,AC$1&lt;=$Y56+$Z56),($T56*(1+$Z$1)^$Z56)/$Z56,IF(AND($H56=1,AC$1&gt;($Y56+$Z56),AC$1&lt;=($Y56+$Z56*2)),($T56*(1+$Z$1)^($Z56*2))/$Z56,IF(AND($H56=1,AC$1&gt;($Y56+$Z56*2),AC$1&lt;=($Y56+$Z56*3)),($T56*(1+$Z$1)^($Z56*3))/$Z56,IF(AND($H56=1,AC$1&gt;($Y56+$Z56*3),AC$1&lt;=($Y56+$Z56*4)),($T56*(1+$Z$1)^($Z56*4))/$Z56,IF(AND($G56=1,AC$1&lt;=$N56),0,IF(AND($G56=1,AC$1&gt;$N56,AC$1&lt;=($Y56+$Z56)),-1*PMT(VLOOKUP($P56,'9 - Finance Strategy Parameters'!$B$3:$C$6,2)/12,$Z56*12,$M56),IF(AND($G56=1,AC$1&gt;($Y56+$Z56),AC$1&lt;=($Y56+$Z56*2)),-1*PMT(VLOOKUP($P56,'9 - Finance Strategy Parameters'!$B$3:$C$6,2)/12,$Z56*12,$M56*(1+$Z$1)^($Z56*2)),IF(AND($G56=1,AC$1&gt;($Y56+$Z56*2),AC$1&lt;=($Y56+$Z56*3)),-1*PMT(VLOOKUP($P56,'9 - Finance Strategy Parameters'!$B$3:$C$6,2)/12,$Z56*12,$M56*(1+$Z$1)^($Z56*3)),"FAILURE"))))))))))</f>
        <v>6256.9368000000004</v>
      </c>
      <c r="AD56" s="159">
        <f>IF($F56=1,0,IF(AND($H56=1,AD$1&lt;=$Y56),$V56,IF(AND($H56=1,AD$1&gt;$Y56,AD$1&lt;=$Y56+$Z56),($T56*(1+$Z$1)^$Z56)/$Z56,IF(AND($H56=1,AD$1&gt;($Y56+$Z56),AD$1&lt;=($Y56+$Z56*2)),($T56*(1+$Z$1)^($Z56*2))/$Z56,IF(AND($H56=1,AD$1&gt;($Y56+$Z56*2),AD$1&lt;=($Y56+$Z56*3)),($T56*(1+$Z$1)^($Z56*3))/$Z56,IF(AND($H56=1,AD$1&gt;($Y56+$Z56*3),AD$1&lt;=($Y56+$Z56*4)),($T56*(1+$Z$1)^($Z56*4))/$Z56,IF(AND($G56=1,AD$1&lt;=$N56),0,IF(AND($G56=1,AD$1&gt;$N56,AD$1&lt;=($Y56+$Z56)),-1*PMT(VLOOKUP($P56,'9 - Finance Strategy Parameters'!$B$3:$C$6,2)/12,$Z56*12,$M56),IF(AND($G56=1,AD$1&gt;($Y56+$Z56),AD$1&lt;=($Y56+$Z56*2)),-1*PMT(VLOOKUP($P56,'9 - Finance Strategy Parameters'!$B$3:$C$6,2)/12,$Z56*12,$M56*(1+$Z$1)^($Z56*2)),IF(AND($G56=1,AD$1&gt;($Y56+$Z56*2),AD$1&lt;=($Y56+$Z56*3)),-1*PMT(VLOOKUP($P56,'9 - Finance Strategy Parameters'!$B$3:$C$6,2)/12,$Z56*12,$M56*(1+$Z$1)^($Z56*3)),"FAILURE"))))))))))</f>
        <v>6256.9368000000004</v>
      </c>
      <c r="AE56" s="159">
        <f>IF($F56=1,0,IF(AND($H56=1,AE$1&lt;=$Y56),$V56,IF(AND($H56=1,AE$1&gt;$Y56,AE$1&lt;=$Y56+$Z56),($T56*(1+$Z$1)^$Z56)/$Z56,IF(AND($H56=1,AE$1&gt;($Y56+$Z56),AE$1&lt;=($Y56+$Z56*2)),($T56*(1+$Z$1)^($Z56*2))/$Z56,IF(AND($H56=1,AE$1&gt;($Y56+$Z56*2),AE$1&lt;=($Y56+$Z56*3)),($T56*(1+$Z$1)^($Z56*3))/$Z56,IF(AND($H56=1,AE$1&gt;($Y56+$Z56*3),AE$1&lt;=($Y56+$Z56*4)),($T56*(1+$Z$1)^($Z56*4))/$Z56,IF(AND($G56=1,AE$1&lt;=$N56),0,IF(AND($G56=1,AE$1&gt;$N56,AE$1&lt;=($Y56+$Z56)),-1*PMT(VLOOKUP($P56,'9 - Finance Strategy Parameters'!$B$3:$C$6,2)/12,$Z56*12,$M56),IF(AND($G56=1,AE$1&gt;($Y56+$Z56),AE$1&lt;=($Y56+$Z56*2)),-1*PMT(VLOOKUP($P56,'9 - Finance Strategy Parameters'!$B$3:$C$6,2)/12,$Z56*12,$M56*(1+$Z$1)^($Z56*2)),IF(AND($G56=1,AE$1&gt;($Y56+$Z56*2),AE$1&lt;=($Y56+$Z56*3)),-1*PMT(VLOOKUP($P56,'9 - Finance Strategy Parameters'!$B$3:$C$6,2)/12,$Z56*12,$M56*(1+$Z$1)^($Z56*3)),"FAILURE"))))))))))</f>
        <v>6256.9368000000004</v>
      </c>
      <c r="AF56" s="159">
        <f>IF($F56=1,0,IF(AND($H56=1,AF$1&lt;=$Y56),$V56,IF(AND($H56=1,AF$1&gt;$Y56,AF$1&lt;=$Y56+$Z56),($T56*(1+$Z$1)^$Z56)/$Z56,IF(AND($H56=1,AF$1&gt;($Y56+$Z56),AF$1&lt;=($Y56+$Z56*2)),($T56*(1+$Z$1)^($Z56*2))/$Z56,IF(AND($H56=1,AF$1&gt;($Y56+$Z56*2),AF$1&lt;=($Y56+$Z56*3)),($T56*(1+$Z$1)^($Z56*3))/$Z56,IF(AND($H56=1,AF$1&gt;($Y56+$Z56*3),AF$1&lt;=($Y56+$Z56*4)),($T56*(1+$Z$1)^($Z56*4))/$Z56,IF(AND($G56=1,AF$1&lt;=$N56),0,IF(AND($G56=1,AF$1&gt;$N56,AF$1&lt;=($Y56+$Z56)),-1*PMT(VLOOKUP($P56,'9 - Finance Strategy Parameters'!$B$3:$C$6,2)/12,$Z56*12,$M56),IF(AND($G56=1,AF$1&gt;($Y56+$Z56),AF$1&lt;=($Y56+$Z56*2)),-1*PMT(VLOOKUP($P56,'9 - Finance Strategy Parameters'!$B$3:$C$6,2)/12,$Z56*12,$M56*(1+$Z$1)^($Z56*2)),IF(AND($G56=1,AF$1&gt;($Y56+$Z56*2),AF$1&lt;=($Y56+$Z56*3)),-1*PMT(VLOOKUP($P56,'9 - Finance Strategy Parameters'!$B$3:$C$6,2)/12,$Z56*12,$M56*(1+$Z$1)^($Z56*3)),"FAILURE"))))))))))</f>
        <v>6256.9368000000004</v>
      </c>
      <c r="AG56" s="159">
        <f>IF($F56=1,0,IF(AND($H56=1,AG$1&lt;=$Y56),$V56,IF(AND($H56=1,AG$1&gt;$Y56,AG$1&lt;=$Y56+$Z56),($T56*(1+$Z$1)^$Z56)/$Z56,IF(AND($H56=1,AG$1&gt;($Y56+$Z56),AG$1&lt;=($Y56+$Z56*2)),($T56*(1+$Z$1)^($Z56*2))/$Z56,IF(AND($H56=1,AG$1&gt;($Y56+$Z56*2),AG$1&lt;=($Y56+$Z56*3)),($T56*(1+$Z$1)^($Z56*3))/$Z56,IF(AND($H56=1,AG$1&gt;($Y56+$Z56*3),AG$1&lt;=($Y56+$Z56*4)),($T56*(1+$Z$1)^($Z56*4))/$Z56,IF(AND($G56=1,AG$1&lt;=$N56),0,IF(AND($G56=1,AG$1&gt;$N56,AG$1&lt;=($Y56+$Z56)),-1*PMT(VLOOKUP($P56,'9 - Finance Strategy Parameters'!$B$3:$C$6,2)/12,$Z56*12,$M56),IF(AND($G56=1,AG$1&gt;($Y56+$Z56),AG$1&lt;=($Y56+$Z56*2)),-1*PMT(VLOOKUP($P56,'9 - Finance Strategy Parameters'!$B$3:$C$6,2)/12,$Z56*12,$M56*(1+$Z$1)^($Z56*2)),IF(AND($G56=1,AG$1&gt;($Y56+$Z56*2),AG$1&lt;=($Y56+$Z56*3)),-1*PMT(VLOOKUP($P56,'9 - Finance Strategy Parameters'!$B$3:$C$6,2)/12,$Z56*12,$M56*(1+$Z$1)^($Z56*3)),"FAILURE"))))))))))</f>
        <v>6256.9368000000004</v>
      </c>
      <c r="AH56" s="159">
        <f>IF($F56=1,0,IF(AND($H56=1,AH$1&lt;=$Y56),$V56,IF(AND($H56=1,AH$1&gt;$Y56,AH$1&lt;=$Y56+$Z56),($T56*(1+$Z$1)^$Z56)/$Z56,IF(AND($H56=1,AH$1&gt;($Y56+$Z56),AH$1&lt;=($Y56+$Z56*2)),($T56*(1+$Z$1)^($Z56*2))/$Z56,IF(AND($H56=1,AH$1&gt;($Y56+$Z56*2),AH$1&lt;=($Y56+$Z56*3)),($T56*(1+$Z$1)^($Z56*3))/$Z56,IF(AND($H56=1,AH$1&gt;($Y56+$Z56*3),AH$1&lt;=($Y56+$Z56*4)),($T56*(1+$Z$1)^($Z56*4))/$Z56,IF(AND($G56=1,AH$1&lt;=$N56),0,IF(AND($G56=1,AH$1&gt;$N56,AH$1&lt;=($Y56+$Z56)),-1*PMT(VLOOKUP($P56,'9 - Finance Strategy Parameters'!$B$3:$C$6,2)/12,$Z56*12,$M56),IF(AND($G56=1,AH$1&gt;($Y56+$Z56),AH$1&lt;=($Y56+$Z56*2)),-1*PMT(VLOOKUP($P56,'9 - Finance Strategy Parameters'!$B$3:$C$6,2)/12,$Z56*12,$M56*(1+$Z$1)^($Z56*2)),IF(AND($G56=1,AH$1&gt;($Y56+$Z56*2),AH$1&lt;=($Y56+$Z56*3)),-1*PMT(VLOOKUP($P56,'9 - Finance Strategy Parameters'!$B$3:$C$6,2)/12,$Z56*12,$M56*(1+$Z$1)^($Z56*3)),"FAILURE"))))))))))</f>
        <v>6256.9368000000004</v>
      </c>
      <c r="AI56" s="159">
        <f>IF($F56=1,0,IF(AND($H56=1,AI$1&lt;=$Y56),$V56,IF(AND($H56=1,AI$1&gt;$Y56,AI$1&lt;=$Y56+$Z56),($T56*(1+$Z$1)^$Z56)/$Z56,IF(AND($H56=1,AI$1&gt;($Y56+$Z56),AI$1&lt;=($Y56+$Z56*2)),($T56*(1+$Z$1)^($Z56*2))/$Z56,IF(AND($H56=1,AI$1&gt;($Y56+$Z56*2),AI$1&lt;=($Y56+$Z56*3)),($T56*(1+$Z$1)^($Z56*3))/$Z56,IF(AND($H56=1,AI$1&gt;($Y56+$Z56*3),AI$1&lt;=($Y56+$Z56*4)),($T56*(1+$Z$1)^($Z56*4))/$Z56,IF(AND($G56=1,AI$1&lt;=$N56),0,IF(AND($G56=1,AI$1&gt;$N56,AI$1&lt;=($Y56+$Z56)),-1*PMT(VLOOKUP($P56,'9 - Finance Strategy Parameters'!$B$3:$C$6,2)/12,$Z56*12,$M56),IF(AND($G56=1,AI$1&gt;($Y56+$Z56),AI$1&lt;=($Y56+$Z56*2)),-1*PMT(VLOOKUP($P56,'9 - Finance Strategy Parameters'!$B$3:$C$6,2)/12,$Z56*12,$M56*(1+$Z$1)^($Z56*2)),IF(AND($G56=1,AI$1&gt;($Y56+$Z56*2),AI$1&lt;=($Y56+$Z56*3)),-1*PMT(VLOOKUP($P56,'9 - Finance Strategy Parameters'!$B$3:$C$6,2)/12,$Z56*12,$M56*(1+$Z$1)^($Z56*3)),"FAILURE"))))))))))</f>
        <v>6256.9368000000004</v>
      </c>
      <c r="AJ56" s="159">
        <f>IF($F56=1,0,IF(AND($H56=1,AJ$1&lt;=$Y56),$V56,IF(AND($H56=1,AJ$1&gt;$Y56,AJ$1&lt;=$Y56+$Z56),($T56*(1+$Z$1)^$Z56)/$Z56,IF(AND($H56=1,AJ$1&gt;($Y56+$Z56),AJ$1&lt;=($Y56+$Z56*2)),($T56*(1+$Z$1)^($Z56*2))/$Z56,IF(AND($H56=1,AJ$1&gt;($Y56+$Z56*2),AJ$1&lt;=($Y56+$Z56*3)),($T56*(1+$Z$1)^($Z56*3))/$Z56,IF(AND($H56=1,AJ$1&gt;($Y56+$Z56*3),AJ$1&lt;=($Y56+$Z56*4)),($T56*(1+$Z$1)^($Z56*4))/$Z56,IF(AND($G56=1,AJ$1&lt;=$N56),0,IF(AND($G56=1,AJ$1&gt;$N56,AJ$1&lt;=($Y56+$Z56)),-1*PMT(VLOOKUP($P56,'9 - Finance Strategy Parameters'!$B$3:$C$6,2)/12,$Z56*12,$M56),IF(AND($G56=1,AJ$1&gt;($Y56+$Z56),AJ$1&lt;=($Y56+$Z56*2)),-1*PMT(VLOOKUP($P56,'9 - Finance Strategy Parameters'!$B$3:$C$6,2)/12,$Z56*12,$M56*(1+$Z$1)^($Z56*2)),IF(AND($G56=1,AJ$1&gt;($Y56+$Z56*2),AJ$1&lt;=($Y56+$Z56*3)),-1*PMT(VLOOKUP($P56,'9 - Finance Strategy Parameters'!$B$3:$C$6,2)/12,$Z56*12,$M56*(1+$Z$1)^($Z56*3)),"FAILURE"))))))))))</f>
        <v>6256.9368000000004</v>
      </c>
      <c r="AK56" s="159">
        <f>IF($F56=1,0,IF(AND($H56=1,AK$1&lt;=$Y56),$V56,IF(AND($H56=1,AK$1&gt;$Y56,AK$1&lt;=$Y56+$Z56),($T56*(1+$Z$1)^$Z56)/$Z56,IF(AND($H56=1,AK$1&gt;($Y56+$Z56),AK$1&lt;=($Y56+$Z56*2)),($T56*(1+$Z$1)^($Z56*2))/$Z56,IF(AND($H56=1,AK$1&gt;($Y56+$Z56*2),AK$1&lt;=($Y56+$Z56*3)),($T56*(1+$Z$1)^($Z56*3))/$Z56,IF(AND($H56=1,AK$1&gt;($Y56+$Z56*3),AK$1&lt;=($Y56+$Z56*4)),($T56*(1+$Z$1)^($Z56*4))/$Z56,IF(AND($G56=1,AK$1&lt;=$N56),0,IF(AND($G56=1,AK$1&gt;$N56,AK$1&lt;=($Y56+$Z56)),-1*PMT(VLOOKUP($P56,'9 - Finance Strategy Parameters'!$B$3:$C$6,2)/12,$Z56*12,$M56),IF(AND($G56=1,AK$1&gt;($Y56+$Z56),AK$1&lt;=($Y56+$Z56*2)),-1*PMT(VLOOKUP($P56,'9 - Finance Strategy Parameters'!$B$3:$C$6,2)/12,$Z56*12,$M56*(1+$Z$1)^($Z56*2)),IF(AND($G56=1,AK$1&gt;($Y56+$Z56*2),AK$1&lt;=($Y56+$Z56*3)),-1*PMT(VLOOKUP($P56,'9 - Finance Strategy Parameters'!$B$3:$C$6,2)/12,$Z56*12,$M56*(1+$Z$1)^($Z56*3)),"FAILURE"))))))))))</f>
        <v>6256.9368000000004</v>
      </c>
      <c r="AL56" s="159">
        <f>IF($F56=1,0,IF(AND($H56=1,AL$1&lt;=$Y56),$V56,IF(AND($H56=1,AL$1&gt;$Y56,AL$1&lt;=$Y56+$Z56),($T56*(1+$Z$1)^$Z56)/$Z56,IF(AND($H56=1,AL$1&gt;($Y56+$Z56),AL$1&lt;=($Y56+$Z56*2)),($T56*(1+$Z$1)^($Z56*2))/$Z56,IF(AND($H56=1,AL$1&gt;($Y56+$Z56*2),AL$1&lt;=($Y56+$Z56*3)),($T56*(1+$Z$1)^($Z56*3))/$Z56,IF(AND($H56=1,AL$1&gt;($Y56+$Z56*3),AL$1&lt;=($Y56+$Z56*4)),($T56*(1+$Z$1)^($Z56*4))/$Z56,IF(AND($G56=1,AL$1&lt;=$N56),0,IF(AND($G56=1,AL$1&gt;$N56,AL$1&lt;=($Y56+$Z56)),-1*PMT(VLOOKUP($P56,'9 - Finance Strategy Parameters'!$B$3:$C$6,2)/12,$Z56*12,$M56),IF(AND($G56=1,AL$1&gt;($Y56+$Z56),AL$1&lt;=($Y56+$Z56*2)),-1*PMT(VLOOKUP($P56,'9 - Finance Strategy Parameters'!$B$3:$C$6,2)/12,$Z56*12,$M56*(1+$Z$1)^($Z56*2)),IF(AND($G56=1,AL$1&gt;($Y56+$Z56*2),AL$1&lt;=($Y56+$Z56*3)),-1*PMT(VLOOKUP($P56,'9 - Finance Strategy Parameters'!$B$3:$C$6,2)/12,$Z56*12,$M56*(1+$Z$1)^($Z56*3)),"FAILURE"))))))))))</f>
        <v>6256.9368000000004</v>
      </c>
      <c r="AM56" s="159">
        <f>IF($F56=1,0,IF(AND($H56=1,AM$1&lt;=$Y56),$V56,IF(AND($H56=1,AM$1&gt;$Y56,AM$1&lt;=$Y56+$Z56),($T56*(1+$Z$1)^$Z56)/$Z56,IF(AND($H56=1,AM$1&gt;($Y56+$Z56),AM$1&lt;=($Y56+$Z56*2)),($T56*(1+$Z$1)^($Z56*2))/$Z56,IF(AND($H56=1,AM$1&gt;($Y56+$Z56*2),AM$1&lt;=($Y56+$Z56*3)),($T56*(1+$Z$1)^($Z56*3))/$Z56,IF(AND($H56=1,AM$1&gt;($Y56+$Z56*3),AM$1&lt;=($Y56+$Z56*4)),($T56*(1+$Z$1)^($Z56*4))/$Z56,IF(AND($G56=1,AM$1&lt;=$N56),0,IF(AND($G56=1,AM$1&gt;$N56,AM$1&lt;=($Y56+$Z56)),-1*PMT(VLOOKUP($P56,'9 - Finance Strategy Parameters'!$B$3:$C$6,2)/12,$Z56*12,$M56),IF(AND($G56=1,AM$1&gt;($Y56+$Z56),AM$1&lt;=($Y56+$Z56*2)),-1*PMT(VLOOKUP($P56,'9 - Finance Strategy Parameters'!$B$3:$C$6,2)/12,$Z56*12,$M56*(1+$Z$1)^($Z56*2)),IF(AND($G56=1,AM$1&gt;($Y56+$Z56*2),AM$1&lt;=($Y56+$Z56*3)),-1*PMT(VLOOKUP($P56,'9 - Finance Strategy Parameters'!$B$3:$C$6,2)/12,$Z56*12,$M56*(1+$Z$1)^($Z56*3)),"FAILURE"))))))))))</f>
        <v>6256.9368000000004</v>
      </c>
      <c r="AN56" s="159">
        <f>IF($F56=1,0,IF(AND($H56=1,AN$1&lt;=$Y56),$V56,IF(AND($H56=1,AN$1&gt;$Y56,AN$1&lt;=$Y56+$Z56),($T56*(1+$Z$1)^$Z56)/$Z56,IF(AND($H56=1,AN$1&gt;($Y56+$Z56),AN$1&lt;=($Y56+$Z56*2)),($T56*(1+$Z$1)^($Z56*2))/$Z56,IF(AND($H56=1,AN$1&gt;($Y56+$Z56*2),AN$1&lt;=($Y56+$Z56*3)),($T56*(1+$Z$1)^($Z56*3))/$Z56,IF(AND($H56=1,AN$1&gt;($Y56+$Z56*3),AN$1&lt;=($Y56+$Z56*4)),($T56*(1+$Z$1)^($Z56*4))/$Z56,IF(AND($G56=1,AN$1&lt;=$N56),0,IF(AND($G56=1,AN$1&gt;$N56,AN$1&lt;=($Y56+$Z56)),-1*PMT(VLOOKUP($P56,'9 - Finance Strategy Parameters'!$B$3:$C$6,2)/12,$Z56*12,$M56),IF(AND($G56=1,AN$1&gt;($Y56+$Z56),AN$1&lt;=($Y56+$Z56*2)),-1*PMT(VLOOKUP($P56,'9 - Finance Strategy Parameters'!$B$3:$C$6,2)/12,$Z56*12,$M56*(1+$Z$1)^($Z56*2)),IF(AND($G56=1,AN$1&gt;($Y56+$Z56*2),AN$1&lt;=($Y56+$Z56*3)),-1*PMT(VLOOKUP($P56,'9 - Finance Strategy Parameters'!$B$3:$C$6,2)/12,$Z56*12,$M56*(1+$Z$1)^($Z56*3)),"FAILURE"))))))))))</f>
        <v>6256.9368000000004</v>
      </c>
      <c r="AO56" s="159">
        <f>IF($F56=1,0,IF(AND($H56=1,AO$1&lt;=$Y56),$V56,IF(AND($H56=1,AO$1&gt;$Y56,AO$1&lt;=$Y56+$Z56),($T56*(1+$Z$1)^$Z56)/$Z56,IF(AND($H56=1,AO$1&gt;($Y56+$Z56),AO$1&lt;=($Y56+$Z56*2)),($T56*(1+$Z$1)^($Z56*2))/$Z56,IF(AND($H56=1,AO$1&gt;($Y56+$Z56*2),AO$1&lt;=($Y56+$Z56*3)),($T56*(1+$Z$1)^($Z56*3))/$Z56,IF(AND($H56=1,AO$1&gt;($Y56+$Z56*3),AO$1&lt;=($Y56+$Z56*4)),($T56*(1+$Z$1)^($Z56*4))/$Z56,IF(AND($G56=1,AO$1&lt;=$N56),0,IF(AND($G56=1,AO$1&gt;$N56,AO$1&lt;=($Y56+$Z56)),-1*PMT(VLOOKUP($P56,'9 - Finance Strategy Parameters'!$B$3:$C$6,2)/12,$Z56*12,$M56),IF(AND($G56=1,AO$1&gt;($Y56+$Z56),AO$1&lt;=($Y56+$Z56*2)),-1*PMT(VLOOKUP($P56,'9 - Finance Strategy Parameters'!$B$3:$C$6,2)/12,$Z56*12,$M56*(1+$Z$1)^($Z56*2)),IF(AND($G56=1,AO$1&gt;($Y56+$Z56*2),AO$1&lt;=($Y56+$Z56*3)),-1*PMT(VLOOKUP($P56,'9 - Finance Strategy Parameters'!$B$3:$C$6,2)/12,$Z56*12,$M56*(1+$Z$1)^($Z56*3)),"FAILURE"))))))))))</f>
        <v>6256.9368000000004</v>
      </c>
      <c r="AP56" s="159">
        <f>IF($F56=1,0,IF(AND($H56=1,AP$1&lt;=$Y56),$V56,IF(AND($H56=1,AP$1&gt;$Y56,AP$1&lt;=$Y56+$Z56),($T56*(1+$Z$1)^$Z56)/$Z56,IF(AND($H56=1,AP$1&gt;($Y56+$Z56),AP$1&lt;=($Y56+$Z56*2)),($T56*(1+$Z$1)^($Z56*2))/$Z56,IF(AND($H56=1,AP$1&gt;($Y56+$Z56*2),AP$1&lt;=($Y56+$Z56*3)),($T56*(1+$Z$1)^($Z56*3))/$Z56,IF(AND($H56=1,AP$1&gt;($Y56+$Z56*3),AP$1&lt;=($Y56+$Z56*4)),($T56*(1+$Z$1)^($Z56*4))/$Z56,IF(AND($G56=1,AP$1&lt;=$N56),0,IF(AND($G56=1,AP$1&gt;$N56,AP$1&lt;=($Y56+$Z56)),-1*PMT(VLOOKUP($P56,'9 - Finance Strategy Parameters'!$B$3:$C$6,2)/12,$Z56*12,$M56),IF(AND($G56=1,AP$1&gt;($Y56+$Z56),AP$1&lt;=($Y56+$Z56*2)),-1*PMT(VLOOKUP($P56,'9 - Finance Strategy Parameters'!$B$3:$C$6,2)/12,$Z56*12,$M56*(1+$Z$1)^($Z56*2)),IF(AND($G56=1,AP$1&gt;($Y56+$Z56*2),AP$1&lt;=($Y56+$Z56*3)),-1*PMT(VLOOKUP($P56,'9 - Finance Strategy Parameters'!$B$3:$C$6,2)/12,$Z56*12,$M56*(1+$Z$1)^($Z56*3)),"FAILURE"))))))))))</f>
        <v>6256.9368000000004</v>
      </c>
      <c r="AQ56" s="159">
        <f>IF($F56=1,0,IF(AND($H56=1,AQ$1&lt;=$Y56),$V56,IF(AND($H56=1,AQ$1&gt;$Y56,AQ$1&lt;=$Y56+$Z56),($T56*(1+$Z$1)^$Z56)/$Z56,IF(AND($H56=1,AQ$1&gt;($Y56+$Z56),AQ$1&lt;=($Y56+$Z56*2)),($T56*(1+$Z$1)^($Z56*2))/$Z56,IF(AND($H56=1,AQ$1&gt;($Y56+$Z56*2),AQ$1&lt;=($Y56+$Z56*3)),($T56*(1+$Z$1)^($Z56*3))/$Z56,IF(AND($H56=1,AQ$1&gt;($Y56+$Z56*3),AQ$1&lt;=($Y56+$Z56*4)),($T56*(1+$Z$1)^($Z56*4))/$Z56,IF(AND($G56=1,AQ$1&lt;=$N56),0,IF(AND($G56=1,AQ$1&gt;$N56,AQ$1&lt;=($Y56+$Z56)),-1*PMT(VLOOKUP($P56,'9 - Finance Strategy Parameters'!$B$3:$C$6,2)/12,$Z56*12,$M56),IF(AND($G56=1,AQ$1&gt;($Y56+$Z56),AQ$1&lt;=($Y56+$Z56*2)),-1*PMT(VLOOKUP($P56,'9 - Finance Strategy Parameters'!$B$3:$C$6,2)/12,$Z56*12,$M56*(1+$Z$1)^($Z56*2)),IF(AND($G56=1,AQ$1&gt;($Y56+$Z56*2),AQ$1&lt;=($Y56+$Z56*3)),-1*PMT(VLOOKUP($P56,'9 - Finance Strategy Parameters'!$B$3:$C$6,2)/12,$Z56*12,$M56*(1+$Z$1)^($Z56*3)),"FAILURE"))))))))))</f>
        <v>6256.9368000000004</v>
      </c>
      <c r="AR56" s="159">
        <f>IF($F56=1,0,IF(AND($H56=1,AR$1&lt;=$Y56),$V56,IF(AND($H56=1,AR$1&gt;$Y56,AR$1&lt;=$Y56+$Z56),($T56*(1+$Z$1)^$Z56)/$Z56,IF(AND($H56=1,AR$1&gt;($Y56+$Z56),AR$1&lt;=($Y56+$Z56*2)),($T56*(1+$Z$1)^($Z56*2))/$Z56,IF(AND($H56=1,AR$1&gt;($Y56+$Z56*2),AR$1&lt;=($Y56+$Z56*3)),($T56*(1+$Z$1)^($Z56*3))/$Z56,IF(AND($H56=1,AR$1&gt;($Y56+$Z56*3),AR$1&lt;=($Y56+$Z56*4)),($T56*(1+$Z$1)^($Z56*4))/$Z56,IF(AND($G56=1,AR$1&lt;=$N56),0,IF(AND($G56=1,AR$1&gt;$N56,AR$1&lt;=($Y56+$Z56)),-1*PMT(VLOOKUP($P56,'9 - Finance Strategy Parameters'!$B$3:$C$6,2)/12,$Z56*12,$M56),IF(AND($G56=1,AR$1&gt;($Y56+$Z56),AR$1&lt;=($Y56+$Z56*2)),-1*PMT(VLOOKUP($P56,'9 - Finance Strategy Parameters'!$B$3:$C$6,2)/12,$Z56*12,$M56*(1+$Z$1)^($Z56*2)),IF(AND($G56=1,AR$1&gt;($Y56+$Z56*2),AR$1&lt;=($Y56+$Z56*3)),-1*PMT(VLOOKUP($P56,'9 - Finance Strategy Parameters'!$B$3:$C$6,2)/12,$Z56*12,$M56*(1+$Z$1)^($Z56*3)),"FAILURE"))))))))))</f>
        <v>6256.9368000000004</v>
      </c>
      <c r="AS56" s="159">
        <f>IF($F56=1,0,IF(AND($H56=1,AS$1&lt;=$Y56),$V56,IF(AND($H56=1,AS$1&gt;$Y56,AS$1&lt;=$Y56+$Z56),($T56*(1+$Z$1)^$Z56)/$Z56,IF(AND($H56=1,AS$1&gt;($Y56+$Z56),AS$1&lt;=($Y56+$Z56*2)),($T56*(1+$Z$1)^($Z56*2))/$Z56,IF(AND($H56=1,AS$1&gt;($Y56+$Z56*2),AS$1&lt;=($Y56+$Z56*3)),($T56*(1+$Z$1)^($Z56*3))/$Z56,IF(AND($H56=1,AS$1&gt;($Y56+$Z56*3),AS$1&lt;=($Y56+$Z56*4)),($T56*(1+$Z$1)^($Z56*4))/$Z56,IF(AND($G56=1,AS$1&lt;=$N56),0,IF(AND($G56=1,AS$1&gt;$N56,AS$1&lt;=($Y56+$Z56)),-1*PMT(VLOOKUP($P56,'9 - Finance Strategy Parameters'!$B$3:$C$6,2)/12,$Z56*12,$M56),IF(AND($G56=1,AS$1&gt;($Y56+$Z56),AS$1&lt;=($Y56+$Z56*2)),-1*PMT(VLOOKUP($P56,'9 - Finance Strategy Parameters'!$B$3:$C$6,2)/12,$Z56*12,$M56*(1+$Z$1)^($Z56*2)),IF(AND($G56=1,AS$1&gt;($Y56+$Z56*2),AS$1&lt;=($Y56+$Z56*3)),-1*PMT(VLOOKUP($P56,'9 - Finance Strategy Parameters'!$B$3:$C$6,2)/12,$Z56*12,$M56*(1+$Z$1)^($Z56*3)),"FAILURE"))))))))))</f>
        <v>6256.9368000000004</v>
      </c>
      <c r="AT56" s="159">
        <f>IF($F56=1,0,IF(AND($H56=1,AT$1&lt;=$Y56),$V56,IF(AND($H56=1,AT$1&gt;$Y56,AT$1&lt;=$Y56+$Z56),($T56*(1+$Z$1)^$Z56)/$Z56,IF(AND($H56=1,AT$1&gt;($Y56+$Z56),AT$1&lt;=($Y56+$Z56*2)),($T56*(1+$Z$1)^($Z56*2))/$Z56,IF(AND($H56=1,AT$1&gt;($Y56+$Z56*2),AT$1&lt;=($Y56+$Z56*3)),($T56*(1+$Z$1)^($Z56*3))/$Z56,IF(AND($H56=1,AT$1&gt;($Y56+$Z56*3),AT$1&lt;=($Y56+$Z56*4)),($T56*(1+$Z$1)^($Z56*4))/$Z56,IF(AND($G56=1,AT$1&lt;=$N56),0,IF(AND($G56=1,AT$1&gt;$N56,AT$1&lt;=($Y56+$Z56)),-1*PMT(VLOOKUP($P56,'9 - Finance Strategy Parameters'!$B$3:$C$6,2)/12,$Z56*12,$M56),IF(AND($G56=1,AT$1&gt;($Y56+$Z56),AT$1&lt;=($Y56+$Z56*2)),-1*PMT(VLOOKUP($P56,'9 - Finance Strategy Parameters'!$B$3:$C$6,2)/12,$Z56*12,$M56*(1+$Z$1)^($Z56*2)),IF(AND($G56=1,AT$1&gt;($Y56+$Z56*2),AT$1&lt;=($Y56+$Z56*3)),-1*PMT(VLOOKUP($P56,'9 - Finance Strategy Parameters'!$B$3:$C$6,2)/12,$Z56*12,$M56*(1+$Z$1)^($Z56*3)),"FAILURE"))))))))))</f>
        <v>6256.9368000000004</v>
      </c>
      <c r="AU56" s="159">
        <f>IF($F56=1,0,IF(AND($H56=1,AU$1&lt;=$Y56),$V56,IF(AND($H56=1,AU$1&gt;$Y56,AU$1&lt;=$Y56+$Z56),($T56*(1+$Z$1)^$Z56)/$Z56,IF(AND($H56=1,AU$1&gt;($Y56+$Z56),AU$1&lt;=($Y56+$Z56*2)),($T56*(1+$Z$1)^($Z56*2))/$Z56,IF(AND($H56=1,AU$1&gt;($Y56+$Z56*2),AU$1&lt;=($Y56+$Z56*3)),($T56*(1+$Z$1)^($Z56*3))/$Z56,IF(AND($H56=1,AU$1&gt;($Y56+$Z56*3),AU$1&lt;=($Y56+$Z56*4)),($T56*(1+$Z$1)^($Z56*4))/$Z56,IF(AND($G56=1,AU$1&lt;=$N56),0,IF(AND($G56=1,AU$1&gt;$N56,AU$1&lt;=($Y56+$Z56)),-1*PMT(VLOOKUP($P56,'9 - Finance Strategy Parameters'!$B$3:$C$6,2)/12,$Z56*12,$M56),IF(AND($G56=1,AU$1&gt;($Y56+$Z56),AU$1&lt;=($Y56+$Z56*2)),-1*PMT(VLOOKUP($P56,'9 - Finance Strategy Parameters'!$B$3:$C$6,2)/12,$Z56*12,$M56*(1+$Z$1)^($Z56*2)),IF(AND($G56=1,AU$1&gt;($Y56+$Z56*2),AU$1&lt;=($Y56+$Z56*3)),-1*PMT(VLOOKUP($P56,'9 - Finance Strategy Parameters'!$B$3:$C$6,2)/12,$Z56*12,$M56*(1+$Z$1)^($Z56*3)),"FAILURE"))))))))))</f>
        <v>6256.9368000000004</v>
      </c>
      <c r="AV56" s="159">
        <f>IF($F56=1,0,IF(AND($H56=1,AV$1&lt;=$Y56),$V56,IF(AND($H56=1,AV$1&gt;$Y56,AV$1&lt;=$Y56+$Z56),($T56*(1+$Z$1)^$Z56)/$Z56,IF(AND($H56=1,AV$1&gt;($Y56+$Z56),AV$1&lt;=($Y56+$Z56*2)),($T56*(1+$Z$1)^($Z56*2))/$Z56,IF(AND($H56=1,AV$1&gt;($Y56+$Z56*2),AV$1&lt;=($Y56+$Z56*3)),($T56*(1+$Z$1)^($Z56*3))/$Z56,IF(AND($H56=1,AV$1&gt;($Y56+$Z56*3),AV$1&lt;=($Y56+$Z56*4)),($T56*(1+$Z$1)^($Z56*4))/$Z56,IF(AND($G56=1,AV$1&lt;=$N56),0,IF(AND($G56=1,AV$1&gt;$N56,AV$1&lt;=($Y56+$Z56)),-1*PMT(VLOOKUP($P56,'9 - Finance Strategy Parameters'!$B$3:$C$6,2)/12,$Z56*12,$M56),IF(AND($G56=1,AV$1&gt;($Y56+$Z56),AV$1&lt;=($Y56+$Z56*2)),-1*PMT(VLOOKUP($P56,'9 - Finance Strategy Parameters'!$B$3:$C$6,2)/12,$Z56*12,$M56*(1+$Z$1)^($Z56*2)),IF(AND($G56=1,AV$1&gt;($Y56+$Z56*2),AV$1&lt;=($Y56+$Z56*3)),-1*PMT(VLOOKUP($P56,'9 - Finance Strategy Parameters'!$B$3:$C$6,2)/12,$Z56*12,$M56*(1+$Z$1)^($Z56*3)),"FAILURE"))))))))))</f>
        <v>6256.9368000000004</v>
      </c>
      <c r="AW56" s="159">
        <f>IF($F56=1,0,IF(AND($H56=1,AW$1&lt;=$Y56),$V56,IF(AND($H56=1,AW$1&gt;$Y56,AW$1&lt;=$Y56+$Z56),($T56*(1+$Z$1)^$Z56)/$Z56,IF(AND($H56=1,AW$1&gt;($Y56+$Z56),AW$1&lt;=($Y56+$Z56*2)),($T56*(1+$Z$1)^($Z56*2))/$Z56,IF(AND($H56=1,AW$1&gt;($Y56+$Z56*2),AW$1&lt;=($Y56+$Z56*3)),($T56*(1+$Z$1)^($Z56*3))/$Z56,IF(AND($H56=1,AW$1&gt;($Y56+$Z56*3),AW$1&lt;=($Y56+$Z56*4)),($T56*(1+$Z$1)^($Z56*4))/$Z56,IF(AND($G56=1,AW$1&lt;=$N56),0,IF(AND($G56=1,AW$1&gt;$N56,AW$1&lt;=($Y56+$Z56)),-1*PMT(VLOOKUP($P56,'9 - Finance Strategy Parameters'!$B$3:$C$6,2)/12,$Z56*12,$M56),IF(AND($G56=1,AW$1&gt;($Y56+$Z56),AW$1&lt;=($Y56+$Z56*2)),-1*PMT(VLOOKUP($P56,'9 - Finance Strategy Parameters'!$B$3:$C$6,2)/12,$Z56*12,$M56*(1+$Z$1)^($Z56*2)),IF(AND($G56=1,AW$1&gt;($Y56+$Z56*2),AW$1&lt;=($Y56+$Z56*3)),-1*PMT(VLOOKUP($P56,'9 - Finance Strategy Parameters'!$B$3:$C$6,2)/12,$Z56*12,$M56*(1+$Z$1)^($Z56*3)),"FAILURE"))))))))))</f>
        <v>6256.9368000000004</v>
      </c>
      <c r="AX56" s="159">
        <f>IF($F56=1,0,IF(AND($H56=1,AX$1&lt;=$Y56),$V56,IF(AND($H56=1,AX$1&gt;$Y56,AX$1&lt;=$Y56+$Z56),($T56*(1+$Z$1)^$Z56)/$Z56,IF(AND($H56=1,AX$1&gt;($Y56+$Z56),AX$1&lt;=($Y56+$Z56*2)),($T56*(1+$Z$1)^($Z56*2))/$Z56,IF(AND($H56=1,AX$1&gt;($Y56+$Z56*2),AX$1&lt;=($Y56+$Z56*3)),($T56*(1+$Z$1)^($Z56*3))/$Z56,IF(AND($H56=1,AX$1&gt;($Y56+$Z56*3),AX$1&lt;=($Y56+$Z56*4)),($T56*(1+$Z$1)^($Z56*4))/$Z56,IF(AND($G56=1,AX$1&lt;=$N56),0,IF(AND($G56=1,AX$1&gt;$N56,AX$1&lt;=($Y56+$Z56)),-1*PMT(VLOOKUP($P56,'9 - Finance Strategy Parameters'!$B$3:$C$6,2)/12,$Z56*12,$M56),IF(AND($G56=1,AX$1&gt;($Y56+$Z56),AX$1&lt;=($Y56+$Z56*2)),-1*PMT(VLOOKUP($P56,'9 - Finance Strategy Parameters'!$B$3:$C$6,2)/12,$Z56*12,$M56*(1+$Z$1)^($Z56*2)),IF(AND($G56=1,AX$1&gt;($Y56+$Z56*2),AX$1&lt;=($Y56+$Z56*3)),-1*PMT(VLOOKUP($P56,'9 - Finance Strategy Parameters'!$B$3:$C$6,2)/12,$Z56*12,$M56*(1+$Z$1)^($Z56*3)),"FAILURE"))))))))))</f>
        <v>6256.9368000000004</v>
      </c>
      <c r="AY56" s="159">
        <f>IF($F56=1,0,IF(AND($H56=1,AY$1&lt;=$Y56),$V56,IF(AND($H56=1,AY$1&gt;$Y56,AY$1&lt;=$Y56+$Z56),($T56*(1+$Z$1)^$Z56)/$Z56,IF(AND($H56=1,AY$1&gt;($Y56+$Z56),AY$1&lt;=($Y56+$Z56*2)),($T56*(1+$Z$1)^($Z56*2))/$Z56,IF(AND($H56=1,AY$1&gt;($Y56+$Z56*2),AY$1&lt;=($Y56+$Z56*3)),($T56*(1+$Z$1)^($Z56*3))/$Z56,IF(AND($H56=1,AY$1&gt;($Y56+$Z56*3),AY$1&lt;=($Y56+$Z56*4)),($T56*(1+$Z$1)^($Z56*4))/$Z56,IF(AND($G56=1,AY$1&lt;=$N56),0,IF(AND($G56=1,AY$1&gt;$N56,AY$1&lt;=($Y56+$Z56)),-1*PMT(VLOOKUP($P56,'9 - Finance Strategy Parameters'!$B$3:$C$6,2)/12,$Z56*12,$M56),IF(AND($G56=1,AY$1&gt;($Y56+$Z56),AY$1&lt;=($Y56+$Z56*2)),-1*PMT(VLOOKUP($P56,'9 - Finance Strategy Parameters'!$B$3:$C$6,2)/12,$Z56*12,$M56*(1+$Z$1)^($Z56*2)),IF(AND($G56=1,AY$1&gt;($Y56+$Z56*2),AY$1&lt;=($Y56+$Z56*3)),-1*PMT(VLOOKUP($P56,'9 - Finance Strategy Parameters'!$B$3:$C$6,2)/12,$Z56*12,$M56*(1+$Z$1)^($Z56*3)),"FAILURE"))))))))))</f>
        <v>6256.9368000000004</v>
      </c>
      <c r="AZ56" s="159">
        <f>IF($F56=1,0,IF(AND($H56=1,AZ$1&lt;=$Y56),$V56,IF(AND($H56=1,AZ$1&gt;$Y56,AZ$1&lt;=$Y56+$Z56),($T56*(1+$Z$1)^$Z56)/$Z56,IF(AND($H56=1,AZ$1&gt;($Y56+$Z56),AZ$1&lt;=($Y56+$Z56*2)),($T56*(1+$Z$1)^($Z56*2))/$Z56,IF(AND($H56=1,AZ$1&gt;($Y56+$Z56*2),AZ$1&lt;=($Y56+$Z56*3)),($T56*(1+$Z$1)^($Z56*3))/$Z56,IF(AND($H56=1,AZ$1&gt;($Y56+$Z56*3),AZ$1&lt;=($Y56+$Z56*4)),($T56*(1+$Z$1)^($Z56*4))/$Z56,IF(AND($G56=1,AZ$1&lt;=$N56),0,IF(AND($G56=1,AZ$1&gt;$N56,AZ$1&lt;=($Y56+$Z56)),-1*PMT(VLOOKUP($P56,'9 - Finance Strategy Parameters'!$B$3:$C$6,2)/12,$Z56*12,$M56),IF(AND($G56=1,AZ$1&gt;($Y56+$Z56),AZ$1&lt;=($Y56+$Z56*2)),-1*PMT(VLOOKUP($P56,'9 - Finance Strategy Parameters'!$B$3:$C$6,2)/12,$Z56*12,$M56*(1+$Z$1)^($Z56*2)),IF(AND($G56=1,AZ$1&gt;($Y56+$Z56*2),AZ$1&lt;=($Y56+$Z56*3)),-1*PMT(VLOOKUP($P56,'9 - Finance Strategy Parameters'!$B$3:$C$6,2)/12,$Z56*12,$M56*(1+$Z$1)^($Z56*3)),"FAILURE"))))))))))</f>
        <v>6256.9368000000004</v>
      </c>
      <c r="BA56" s="159">
        <f>IF($F56=1,0,IF(AND($H56=1,BA$1&lt;=$Y56),$V56,IF(AND($H56=1,BA$1&gt;$Y56,BA$1&lt;=$Y56+$Z56),($T56*(1+$Z$1)^$Z56)/$Z56,IF(AND($H56=1,BA$1&gt;($Y56+$Z56),BA$1&lt;=($Y56+$Z56*2)),($T56*(1+$Z$1)^($Z56*2))/$Z56,IF(AND($H56=1,BA$1&gt;($Y56+$Z56*2),BA$1&lt;=($Y56+$Z56*3)),($T56*(1+$Z$1)^($Z56*3))/$Z56,IF(AND($H56=1,BA$1&gt;($Y56+$Z56*3),BA$1&lt;=($Y56+$Z56*4)),($T56*(1+$Z$1)^($Z56*4))/$Z56,IF(AND($G56=1,BA$1&lt;=$N56),0,IF(AND($G56=1,BA$1&gt;$N56,BA$1&lt;=($Y56+$Z56)),-1*PMT(VLOOKUP($P56,'9 - Finance Strategy Parameters'!$B$3:$C$6,2)/12,$Z56*12,$M56),IF(AND($G56=1,BA$1&gt;($Y56+$Z56),BA$1&lt;=($Y56+$Z56*2)),-1*PMT(VLOOKUP($P56,'9 - Finance Strategy Parameters'!$B$3:$C$6,2)/12,$Z56*12,$M56*(1+$Z$1)^($Z56*2)),IF(AND($G56=1,BA$1&gt;($Y56+$Z56*2),BA$1&lt;=($Y56+$Z56*3)),-1*PMT(VLOOKUP($P56,'9 - Finance Strategy Parameters'!$B$3:$C$6,2)/12,$Z56*12,$M56*(1+$Z$1)^($Z56*3)),"FAILURE"))))))))))</f>
        <v>3476.0760000000005</v>
      </c>
      <c r="BB56" s="159">
        <f>IF($F56=1,0,IF(AND($H56=1,BB$1&lt;=$Y56),$V56,IF(AND($H56=1,BB$1&gt;$Y56,BB$1&lt;=$Y56+$Z56),($T56*(1+$Z$1)^$Z56)/$Z56,IF(AND($H56=1,BB$1&gt;($Y56+$Z56),BB$1&lt;=($Y56+$Z56*2)),($T56*(1+$Z$1)^($Z56*2))/$Z56,IF(AND($H56=1,BB$1&gt;($Y56+$Z56*2),BB$1&lt;=($Y56+$Z56*3)),($T56*(1+$Z$1)^($Z56*3))/$Z56,IF(AND($H56=1,BB$1&gt;($Y56+$Z56*3),BB$1&lt;=($Y56+$Z56*4)),($T56*(1+$Z$1)^($Z56*4))/$Z56,IF(AND($G56=1,BB$1&lt;=$N56),0,IF(AND($G56=1,BB$1&gt;$N56,BB$1&lt;=($Y56+$Z56)),-1*PMT(VLOOKUP($P56,'9 - Finance Strategy Parameters'!$B$3:$C$6,2)/12,$Z56*12,$M56),IF(AND($G56=1,BB$1&gt;($Y56+$Z56),BB$1&lt;=($Y56+$Z56*2)),-1*PMT(VLOOKUP($P56,'9 - Finance Strategy Parameters'!$B$3:$C$6,2)/12,$Z56*12,$M56*(1+$Z$1)^($Z56*2)),IF(AND($G56=1,BB$1&gt;($Y56+$Z56*2),BB$1&lt;=($Y56+$Z56*3)),-1*PMT(VLOOKUP($P56,'9 - Finance Strategy Parameters'!$B$3:$C$6,2)/12,$Z56*12,$M56*(1+$Z$1)^($Z56*3)),"FAILURE"))))))))))</f>
        <v>3476.0760000000005</v>
      </c>
      <c r="BC56" s="159">
        <f>IF($F56=1,0,IF(AND($H56=1,BC$1&lt;=$Y56),$V56,IF(AND($H56=1,BC$1&gt;$Y56,BC$1&lt;=$Y56+$Z56),($T56*(1+$Z$1)^$Z56)/$Z56,IF(AND($H56=1,BC$1&gt;($Y56+$Z56),BC$1&lt;=($Y56+$Z56*2)),($T56*(1+$Z$1)^($Z56*2))/$Z56,IF(AND($H56=1,BC$1&gt;($Y56+$Z56*2),BC$1&lt;=($Y56+$Z56*3)),($T56*(1+$Z$1)^($Z56*3))/$Z56,IF(AND($H56=1,BC$1&gt;($Y56+$Z56*3),BC$1&lt;=($Y56+$Z56*4)),($T56*(1+$Z$1)^($Z56*4))/$Z56,IF(AND($G56=1,BC$1&lt;=$N56),0,IF(AND($G56=1,BC$1&gt;$N56,BC$1&lt;=($Y56+$Z56)),-1*PMT(VLOOKUP($P56,'9 - Finance Strategy Parameters'!$B$3:$C$6,2)/12,$Z56*12,$M56),IF(AND($G56=1,BC$1&gt;($Y56+$Z56),BC$1&lt;=($Y56+$Z56*2)),-1*PMT(VLOOKUP($P56,'9 - Finance Strategy Parameters'!$B$3:$C$6,2)/12,$Z56*12,$M56*(1+$Z$1)^($Z56*2)),IF(AND($G56=1,BC$1&gt;($Y56+$Z56*2),BC$1&lt;=($Y56+$Z56*3)),-1*PMT(VLOOKUP($P56,'9 - Finance Strategy Parameters'!$B$3:$C$6,2)/12,$Z56*12,$M56*(1+$Z$1)^($Z56*3)),"FAILURE"))))))))))</f>
        <v>3476.0760000000005</v>
      </c>
      <c r="BD56" s="159">
        <f>IF($F56=1,0,IF(AND($H56=1,BD$1&lt;=$Y56),$V56,IF(AND($H56=1,BD$1&gt;$Y56,BD$1&lt;=$Y56+$Z56),($T56*(1+$Z$1)^$Z56)/$Z56,IF(AND($H56=1,BD$1&gt;($Y56+$Z56),BD$1&lt;=($Y56+$Z56*2)),($T56*(1+$Z$1)^($Z56*2))/$Z56,IF(AND($H56=1,BD$1&gt;($Y56+$Z56*2),BD$1&lt;=($Y56+$Z56*3)),($T56*(1+$Z$1)^($Z56*3))/$Z56,IF(AND($H56=1,BD$1&gt;($Y56+$Z56*3),BD$1&lt;=($Y56+$Z56*4)),($T56*(1+$Z$1)^($Z56*4))/$Z56,IF(AND($G56=1,BD$1&lt;=$N56),0,IF(AND($G56=1,BD$1&gt;$N56,BD$1&lt;=($Y56+$Z56)),-1*PMT(VLOOKUP($P56,'9 - Finance Strategy Parameters'!$B$3:$C$6,2)/12,$Z56*12,$M56),IF(AND($G56=1,BD$1&gt;($Y56+$Z56),BD$1&lt;=($Y56+$Z56*2)),-1*PMT(VLOOKUP($P56,'9 - Finance Strategy Parameters'!$B$3:$C$6,2)/12,$Z56*12,$M56*(1+$Z$1)^($Z56*2)),IF(AND($G56=1,BD$1&gt;($Y56+$Z56*2),BD$1&lt;=($Y56+$Z56*3)),-1*PMT(VLOOKUP($P56,'9 - Finance Strategy Parameters'!$B$3:$C$6,2)/12,$Z56*12,$M56*(1+$Z$1)^($Z56*3)),"FAILURE"))))))))))</f>
        <v>3476.0760000000005</v>
      </c>
      <c r="BE56" s="159">
        <f>IF($F56=1,0,IF(AND($H56=1,BE$1&lt;=$Y56),$V56,IF(AND($H56=1,BE$1&gt;$Y56,BE$1&lt;=$Y56+$Z56),($T56*(1+$Z$1)^$Z56)/$Z56,IF(AND($H56=1,BE$1&gt;($Y56+$Z56),BE$1&lt;=($Y56+$Z56*2)),($T56*(1+$Z$1)^($Z56*2))/$Z56,IF(AND($H56=1,BE$1&gt;($Y56+$Z56*2),BE$1&lt;=($Y56+$Z56*3)),($T56*(1+$Z$1)^($Z56*3))/$Z56,IF(AND($H56=1,BE$1&gt;($Y56+$Z56*3),BE$1&lt;=($Y56+$Z56*4)),($T56*(1+$Z$1)^($Z56*4))/$Z56,IF(AND($G56=1,BE$1&lt;=$N56),0,IF(AND($G56=1,BE$1&gt;$N56,BE$1&lt;=($Y56+$Z56)),-1*PMT(VLOOKUP($P56,'9 - Finance Strategy Parameters'!$B$3:$C$6,2)/12,$Z56*12,$M56),IF(AND($G56=1,BE$1&gt;($Y56+$Z56),BE$1&lt;=($Y56+$Z56*2)),-1*PMT(VLOOKUP($P56,'9 - Finance Strategy Parameters'!$B$3:$C$6,2)/12,$Z56*12,$M56*(1+$Z$1)^($Z56*2)),IF(AND($G56=1,BE$1&gt;($Y56+$Z56*2),BE$1&lt;=($Y56+$Z56*3)),-1*PMT(VLOOKUP($P56,'9 - Finance Strategy Parameters'!$B$3:$C$6,2)/12,$Z56*12,$M56*(1+$Z$1)^($Z56*3)),"FAILURE"))))))))))</f>
        <v>3476.0760000000005</v>
      </c>
      <c r="BF56" s="159">
        <f>IF($F56=1,0,IF(AND($H56=1,BF$1&lt;=$Y56),$V56,IF(AND($H56=1,BF$1&gt;$Y56,BF$1&lt;=$Y56+$Z56),($T56*(1+$Z$1)^$Z56)/$Z56,IF(AND($H56=1,BF$1&gt;($Y56+$Z56),BF$1&lt;=($Y56+$Z56*2)),($T56*(1+$Z$1)^($Z56*2))/$Z56,IF(AND($H56=1,BF$1&gt;($Y56+$Z56*2),BF$1&lt;=($Y56+$Z56*3)),($T56*(1+$Z$1)^($Z56*3))/$Z56,IF(AND($H56=1,BF$1&gt;($Y56+$Z56*3),BF$1&lt;=($Y56+$Z56*4)),($T56*(1+$Z$1)^($Z56*4))/$Z56,IF(AND($G56=1,BF$1&lt;=$N56),0,IF(AND($G56=1,BF$1&gt;$N56,BF$1&lt;=($Y56+$Z56)),-1*PMT(VLOOKUP($P56,'9 - Finance Strategy Parameters'!$B$3:$C$6,2)/12,$Z56*12,$M56),IF(AND($G56=1,BF$1&gt;($Y56+$Z56),BF$1&lt;=($Y56+$Z56*2)),-1*PMT(VLOOKUP($P56,'9 - Finance Strategy Parameters'!$B$3:$C$6,2)/12,$Z56*12,$M56*(1+$Z$1)^($Z56*2)),IF(AND($G56=1,BF$1&gt;($Y56+$Z56*2),BF$1&lt;=($Y56+$Z56*3)),-1*PMT(VLOOKUP($P56,'9 - Finance Strategy Parameters'!$B$3:$C$6,2)/12,$Z56*12,$M56*(1+$Z$1)^($Z56*3)),"FAILURE"))))))))))</f>
        <v>3476.0760000000005</v>
      </c>
      <c r="BG56" s="159">
        <f>IF($F56=1,0,IF(AND($H56=1,BG$1&lt;=$Y56),$V56,IF(AND($H56=1,BG$1&gt;$Y56,BG$1&lt;=$Y56+$Z56),($T56*(1+$Z$1)^$Z56)/$Z56,IF(AND($H56=1,BG$1&gt;($Y56+$Z56),BG$1&lt;=($Y56+$Z56*2)),($T56*(1+$Z$1)^($Z56*2))/$Z56,IF(AND($H56=1,BG$1&gt;($Y56+$Z56*2),BG$1&lt;=($Y56+$Z56*3)),($T56*(1+$Z$1)^($Z56*3))/$Z56,IF(AND($H56=1,BG$1&gt;($Y56+$Z56*3),BG$1&lt;=($Y56+$Z56*4)),($T56*(1+$Z$1)^($Z56*4))/$Z56,IF(AND($G56=1,BG$1&lt;=$N56),0,IF(AND($G56=1,BG$1&gt;$N56,BG$1&lt;=($Y56+$Z56)),-1*PMT(VLOOKUP($P56,'9 - Finance Strategy Parameters'!$B$3:$C$6,2)/12,$Z56*12,$M56),IF(AND($G56=1,BG$1&gt;($Y56+$Z56),BG$1&lt;=($Y56+$Z56*2)),-1*PMT(VLOOKUP($P56,'9 - Finance Strategy Parameters'!$B$3:$C$6,2)/12,$Z56*12,$M56*(1+$Z$1)^($Z56*2)),IF(AND($G56=1,BG$1&gt;($Y56+$Z56*2),BG$1&lt;=($Y56+$Z56*3)),-1*PMT(VLOOKUP($P56,'9 - Finance Strategy Parameters'!$B$3:$C$6,2)/12,$Z56*12,$M56*(1+$Z$1)^($Z56*3)),"FAILURE"))))))))))</f>
        <v>3476.0760000000005</v>
      </c>
      <c r="BH56" s="159">
        <f>IF($F56=1,0,IF(AND($H56=1,BH$1&lt;=$Y56),$V56,IF(AND($H56=1,BH$1&gt;$Y56,BH$1&lt;=$Y56+$Z56),($T56*(1+$Z$1)^$Z56)/$Z56,IF(AND($H56=1,BH$1&gt;($Y56+$Z56),BH$1&lt;=($Y56+$Z56*2)),($T56*(1+$Z$1)^($Z56*2))/$Z56,IF(AND($H56=1,BH$1&gt;($Y56+$Z56*2),BH$1&lt;=($Y56+$Z56*3)),($T56*(1+$Z$1)^($Z56*3))/$Z56,IF(AND($H56=1,BH$1&gt;($Y56+$Z56*3),BH$1&lt;=($Y56+$Z56*4)),($T56*(1+$Z$1)^($Z56*4))/$Z56,IF(AND($G56=1,BH$1&lt;=$N56),0,IF(AND($G56=1,BH$1&gt;$N56,BH$1&lt;=($Y56+$Z56)),-1*PMT(VLOOKUP($P56,'9 - Finance Strategy Parameters'!$B$3:$C$6,2)/12,$Z56*12,$M56),IF(AND($G56=1,BH$1&gt;($Y56+$Z56),BH$1&lt;=($Y56+$Z56*2)),-1*PMT(VLOOKUP($P56,'9 - Finance Strategy Parameters'!$B$3:$C$6,2)/12,$Z56*12,$M56*(1+$Z$1)^($Z56*2)),IF(AND($G56=1,BH$1&gt;($Y56+$Z56*2),BH$1&lt;=($Y56+$Z56*3)),-1*PMT(VLOOKUP($P56,'9 - Finance Strategy Parameters'!$B$3:$C$6,2)/12,$Z56*12,$M56*(1+$Z$1)^($Z56*3)),"FAILURE"))))))))))</f>
        <v>3476.0760000000005</v>
      </c>
      <c r="BI56" s="159">
        <f>IF($F56=1,0,IF(AND($H56=1,BI$1&lt;=$Y56),$V56,IF(AND($H56=1,BI$1&gt;$Y56,BI$1&lt;=$Y56+$Z56),($T56*(1+$Z$1)^$Z56)/$Z56,IF(AND($H56=1,BI$1&gt;($Y56+$Z56),BI$1&lt;=($Y56+$Z56*2)),($T56*(1+$Z$1)^($Z56*2))/$Z56,IF(AND($H56=1,BI$1&gt;($Y56+$Z56*2),BI$1&lt;=($Y56+$Z56*3)),($T56*(1+$Z$1)^($Z56*3))/$Z56,IF(AND($H56=1,BI$1&gt;($Y56+$Z56*3),BI$1&lt;=($Y56+$Z56*4)),($T56*(1+$Z$1)^($Z56*4))/$Z56,IF(AND($G56=1,BI$1&lt;=$N56),0,IF(AND($G56=1,BI$1&gt;$N56,BI$1&lt;=($Y56+$Z56)),-1*PMT(VLOOKUP($P56,'9 - Finance Strategy Parameters'!$B$3:$C$6,2)/12,$Z56*12,$M56),IF(AND($G56=1,BI$1&gt;($Y56+$Z56),BI$1&lt;=($Y56+$Z56*2)),-1*PMT(VLOOKUP($P56,'9 - Finance Strategy Parameters'!$B$3:$C$6,2)/12,$Z56*12,$M56*(1+$Z$1)^($Z56*2)),IF(AND($G56=1,BI$1&gt;($Y56+$Z56*2),BI$1&lt;=($Y56+$Z56*3)),-1*PMT(VLOOKUP($P56,'9 - Finance Strategy Parameters'!$B$3:$C$6,2)/12,$Z56*12,$M56*(1+$Z$1)^($Z56*3)),"FAILURE"))))))))))</f>
        <v>3476.0760000000005</v>
      </c>
      <c r="BJ56" s="159">
        <f>IF($F56=1,0,IF(AND($H56=1,BJ$1&lt;=$Y56),$V56,IF(AND($H56=1,BJ$1&gt;$Y56,BJ$1&lt;=$Y56+$Z56),($T56*(1+$Z$1)^$Z56)/$Z56,IF(AND($H56=1,BJ$1&gt;($Y56+$Z56),BJ$1&lt;=($Y56+$Z56*2)),($T56*(1+$Z$1)^($Z56*2))/$Z56,IF(AND($H56=1,BJ$1&gt;($Y56+$Z56*2),BJ$1&lt;=($Y56+$Z56*3)),($T56*(1+$Z$1)^($Z56*3))/$Z56,IF(AND($H56=1,BJ$1&gt;($Y56+$Z56*3),BJ$1&lt;=($Y56+$Z56*4)),($T56*(1+$Z$1)^($Z56*4))/$Z56,IF(AND($G56=1,BJ$1&lt;=$N56),0,IF(AND($G56=1,BJ$1&gt;$N56,BJ$1&lt;=($Y56+$Z56)),-1*PMT(VLOOKUP($P56,'9 - Finance Strategy Parameters'!$B$3:$C$6,2)/12,$Z56*12,$M56),IF(AND($G56=1,BJ$1&gt;($Y56+$Z56),BJ$1&lt;=($Y56+$Z56*2)),-1*PMT(VLOOKUP($P56,'9 - Finance Strategy Parameters'!$B$3:$C$6,2)/12,$Z56*12,$M56*(1+$Z$1)^($Z56*2)),IF(AND($G56=1,BJ$1&gt;($Y56+$Z56*2),BJ$1&lt;=($Y56+$Z56*3)),-1*PMT(VLOOKUP($P56,'9 - Finance Strategy Parameters'!$B$3:$C$6,2)/12,$Z56*12,$M56*(1+$Z$1)^($Z56*3)),"FAILURE"))))))))))</f>
        <v>3476.0760000000005</v>
      </c>
      <c r="BK56" s="159">
        <f>IF($F56=1,0,IF(AND($H56=1,BK$1&lt;=$Y56),$V56,IF(AND($H56=1,BK$1&gt;$Y56,BK$1&lt;=$Y56+$Z56),($T56*(1+$Z$1)^$Z56)/$Z56,IF(AND($H56=1,BK$1&gt;($Y56+$Z56),BK$1&lt;=($Y56+$Z56*2)),($T56*(1+$Z$1)^($Z56*2))/$Z56,IF(AND($H56=1,BK$1&gt;($Y56+$Z56*2),BK$1&lt;=($Y56+$Z56*3)),($T56*(1+$Z$1)^($Z56*3))/$Z56,IF(AND($H56=1,BK$1&gt;($Y56+$Z56*3),BK$1&lt;=($Y56+$Z56*4)),($T56*(1+$Z$1)^($Z56*4))/$Z56,IF(AND($G56=1,BK$1&lt;=$N56),0,IF(AND($G56=1,BK$1&gt;$N56,BK$1&lt;=($Y56+$Z56)),-1*PMT(VLOOKUP($P56,'9 - Finance Strategy Parameters'!$B$3:$C$6,2)/12,$Z56*12,$M56),IF(AND($G56=1,BK$1&gt;($Y56+$Z56),BK$1&lt;=($Y56+$Z56*2)),-1*PMT(VLOOKUP($P56,'9 - Finance Strategy Parameters'!$B$3:$C$6,2)/12,$Z56*12,$M56*(1+$Z$1)^($Z56*2)),IF(AND($G56=1,BK$1&gt;($Y56+$Z56*2),BK$1&lt;=($Y56+$Z56*3)),-1*PMT(VLOOKUP($P56,'9 - Finance Strategy Parameters'!$B$3:$C$6,2)/12,$Z56*12,$M56*(1+$Z$1)^($Z56*3)),"FAILURE"))))))))))</f>
        <v>3476.0760000000005</v>
      </c>
      <c r="BL56" s="159">
        <f>IF($F56=1,0,IF(AND($H56=1,BL$1&lt;=$Y56),$V56,IF(AND($H56=1,BL$1&gt;$Y56,BL$1&lt;=$Y56+$Z56),($T56*(1+$Z$1)^$Z56)/$Z56,IF(AND($H56=1,BL$1&gt;($Y56+$Z56),BL$1&lt;=($Y56+$Z56*2)),($T56*(1+$Z$1)^($Z56*2))/$Z56,IF(AND($H56=1,BL$1&gt;($Y56+$Z56*2),BL$1&lt;=($Y56+$Z56*3)),($T56*(1+$Z$1)^($Z56*3))/$Z56,IF(AND($H56=1,BL$1&gt;($Y56+$Z56*3),BL$1&lt;=($Y56+$Z56*4)),($T56*(1+$Z$1)^($Z56*4))/$Z56,IF(AND($G56=1,BL$1&lt;=$N56),0,IF(AND($G56=1,BL$1&gt;$N56,BL$1&lt;=($Y56+$Z56)),-1*PMT(VLOOKUP($P56,'9 - Finance Strategy Parameters'!$B$3:$C$6,2)/12,$Z56*12,$M56),IF(AND($G56=1,BL$1&gt;($Y56+$Z56),BL$1&lt;=($Y56+$Z56*2)),-1*PMT(VLOOKUP($P56,'9 - Finance Strategy Parameters'!$B$3:$C$6,2)/12,$Z56*12,$M56*(1+$Z$1)^($Z56*2)),IF(AND($G56=1,BL$1&gt;($Y56+$Z56*2),BL$1&lt;=($Y56+$Z56*3)),-1*PMT(VLOOKUP($P56,'9 - Finance Strategy Parameters'!$B$3:$C$6,2)/12,$Z56*12,$M56*(1+$Z$1)^($Z56*3)),"FAILURE"))))))))))</f>
        <v>3476.0760000000005</v>
      </c>
      <c r="BM56" s="159">
        <f>IF($F56=1,0,IF(AND($H56=1,BM$1&lt;=$Y56),$V56,IF(AND($H56=1,BM$1&gt;$Y56,BM$1&lt;=$Y56+$Z56),($T56*(1+$Z$1)^$Z56)/$Z56,IF(AND($H56=1,BM$1&gt;($Y56+$Z56),BM$1&lt;=($Y56+$Z56*2)),($T56*(1+$Z$1)^($Z56*2))/$Z56,IF(AND($H56=1,BM$1&gt;($Y56+$Z56*2),BM$1&lt;=($Y56+$Z56*3)),($T56*(1+$Z$1)^($Z56*3))/$Z56,IF(AND($H56=1,BM$1&gt;($Y56+$Z56*3),BM$1&lt;=($Y56+$Z56*4)),($T56*(1+$Z$1)^($Z56*4))/$Z56,IF(AND($G56=1,BM$1&lt;=$N56),0,IF(AND($G56=1,BM$1&gt;$N56,BM$1&lt;=($Y56+$Z56)),-1*PMT(VLOOKUP($P56,'9 - Finance Strategy Parameters'!$B$3:$C$6,2)/12,$Z56*12,$M56),IF(AND($G56=1,BM$1&gt;($Y56+$Z56),BM$1&lt;=($Y56+$Z56*2)),-1*PMT(VLOOKUP($P56,'9 - Finance Strategy Parameters'!$B$3:$C$6,2)/12,$Z56*12,$M56*(1+$Z$1)^($Z56*2)),IF(AND($G56=1,BM$1&gt;($Y56+$Z56*2),BM$1&lt;=($Y56+$Z56*3)),-1*PMT(VLOOKUP($P56,'9 - Finance Strategy Parameters'!$B$3:$C$6,2)/12,$Z56*12,$M56*(1+$Z$1)^($Z56*3)),"FAILURE"))))))))))</f>
        <v>3476.0760000000005</v>
      </c>
      <c r="BN56" s="159">
        <f>IF($F56=1,0,IF(AND($H56=1,BN$1&lt;=$Y56),$V56,IF(AND($H56=1,BN$1&gt;$Y56,BN$1&lt;=$Y56+$Z56),($T56*(1+$Z$1)^$Z56)/$Z56,IF(AND($H56=1,BN$1&gt;($Y56+$Z56),BN$1&lt;=($Y56+$Z56*2)),($T56*(1+$Z$1)^($Z56*2))/$Z56,IF(AND($H56=1,BN$1&gt;($Y56+$Z56*2),BN$1&lt;=($Y56+$Z56*3)),($T56*(1+$Z$1)^($Z56*3))/$Z56,IF(AND($H56=1,BN$1&gt;($Y56+$Z56*3),BN$1&lt;=($Y56+$Z56*4)),($T56*(1+$Z$1)^($Z56*4))/$Z56,IF(AND($G56=1,BN$1&lt;=$N56),0,IF(AND($G56=1,BN$1&gt;$N56,BN$1&lt;=($Y56+$Z56)),-1*PMT(VLOOKUP($P56,'9 - Finance Strategy Parameters'!$B$3:$C$6,2)/12,$Z56*12,$M56),IF(AND($G56=1,BN$1&gt;($Y56+$Z56),BN$1&lt;=($Y56+$Z56*2)),-1*PMT(VLOOKUP($P56,'9 - Finance Strategy Parameters'!$B$3:$C$6,2)/12,$Z56*12,$M56*(1+$Z$1)^($Z56*2)),IF(AND($G56=1,BN$1&gt;($Y56+$Z56*2),BN$1&lt;=($Y56+$Z56*3)),-1*PMT(VLOOKUP($P56,'9 - Finance Strategy Parameters'!$B$3:$C$6,2)/12,$Z56*12,$M56*(1+$Z$1)^($Z56*3)),"FAILURE"))))))))))</f>
        <v>3476.0760000000005</v>
      </c>
      <c r="BO56" s="159">
        <f>IF($F56=1,0,IF(AND($H56=1,BO$1&lt;=$Y56),$V56,IF(AND($H56=1,BO$1&gt;$Y56,BO$1&lt;=$Y56+$Z56),($T56*(1+$Z$1)^$Z56)/$Z56,IF(AND($H56=1,BO$1&gt;($Y56+$Z56),BO$1&lt;=($Y56+$Z56*2)),($T56*(1+$Z$1)^($Z56*2))/$Z56,IF(AND($H56=1,BO$1&gt;($Y56+$Z56*2),BO$1&lt;=($Y56+$Z56*3)),($T56*(1+$Z$1)^($Z56*3))/$Z56,IF(AND($H56=1,BO$1&gt;($Y56+$Z56*3),BO$1&lt;=($Y56+$Z56*4)),($T56*(1+$Z$1)^($Z56*4))/$Z56,IF(AND($G56=1,BO$1&lt;=$N56),0,IF(AND($G56=1,BO$1&gt;$N56,BO$1&lt;=($Y56+$Z56)),-1*PMT(VLOOKUP($P56,'9 - Finance Strategy Parameters'!$B$3:$C$6,2)/12,$Z56*12,$M56),IF(AND($G56=1,BO$1&gt;($Y56+$Z56),BO$1&lt;=($Y56+$Z56*2)),-1*PMT(VLOOKUP($P56,'9 - Finance Strategy Parameters'!$B$3:$C$6,2)/12,$Z56*12,$M56*(1+$Z$1)^($Z56*2)),IF(AND($G56=1,BO$1&gt;($Y56+$Z56*2),BO$1&lt;=($Y56+$Z56*3)),-1*PMT(VLOOKUP($P56,'9 - Finance Strategy Parameters'!$B$3:$C$6,2)/12,$Z56*12,$M56*(1+$Z$1)^($Z56*3)),"FAILURE"))))))))))</f>
        <v>3476.0760000000005</v>
      </c>
      <c r="BP56" s="159">
        <f>IF($F56=1,0,IF(AND($H56=1,BP$1&lt;=$Y56),$V56,IF(AND($H56=1,BP$1&gt;$Y56,BP$1&lt;=$Y56+$Z56),($T56*(1+$Z$1)^$Z56)/$Z56,IF(AND($H56=1,BP$1&gt;($Y56+$Z56),BP$1&lt;=($Y56+$Z56*2)),($T56*(1+$Z$1)^($Z56*2))/$Z56,IF(AND($H56=1,BP$1&gt;($Y56+$Z56*2),BP$1&lt;=($Y56+$Z56*3)),($T56*(1+$Z$1)^($Z56*3))/$Z56,IF(AND($H56=1,BP$1&gt;($Y56+$Z56*3),BP$1&lt;=($Y56+$Z56*4)),($T56*(1+$Z$1)^($Z56*4))/$Z56,IF(AND($G56=1,BP$1&lt;=$N56),0,IF(AND($G56=1,BP$1&gt;$N56,BP$1&lt;=($Y56+$Z56)),-1*PMT(VLOOKUP($P56,'9 - Finance Strategy Parameters'!$B$3:$C$6,2)/12,$Z56*12,$M56),IF(AND($G56=1,BP$1&gt;($Y56+$Z56),BP$1&lt;=($Y56+$Z56*2)),-1*PMT(VLOOKUP($P56,'9 - Finance Strategy Parameters'!$B$3:$C$6,2)/12,$Z56*12,$M56*(1+$Z$1)^($Z56*2)),IF(AND($G56=1,BP$1&gt;($Y56+$Z56*2),BP$1&lt;=($Y56+$Z56*3)),-1*PMT(VLOOKUP($P56,'9 - Finance Strategy Parameters'!$B$3:$C$6,2)/12,$Z56*12,$M56*(1+$Z$1)^($Z56*3)),"FAILURE"))))))))))</f>
        <v>3476.0760000000005</v>
      </c>
      <c r="BQ56" s="159">
        <f>IF($F56=1,0,IF(AND($H56=1,BQ$1&lt;=$Y56),$V56,IF(AND($H56=1,BQ$1&gt;$Y56,BQ$1&lt;=$Y56+$Z56),($T56*(1+$Z$1)^$Z56)/$Z56,IF(AND($H56=1,BQ$1&gt;($Y56+$Z56),BQ$1&lt;=($Y56+$Z56*2)),($T56*(1+$Z$1)^($Z56*2))/$Z56,IF(AND($H56=1,BQ$1&gt;($Y56+$Z56*2),BQ$1&lt;=($Y56+$Z56*3)),($T56*(1+$Z$1)^($Z56*3))/$Z56,IF(AND($H56=1,BQ$1&gt;($Y56+$Z56*3),BQ$1&lt;=($Y56+$Z56*4)),($T56*(1+$Z$1)^($Z56*4))/$Z56,IF(AND($G56=1,BQ$1&lt;=$N56),0,IF(AND($G56=1,BQ$1&gt;$N56,BQ$1&lt;=($Y56+$Z56)),-1*PMT(VLOOKUP($P56,'9 - Finance Strategy Parameters'!$B$3:$C$6,2)/12,$Z56*12,$M56),IF(AND($G56=1,BQ$1&gt;($Y56+$Z56),BQ$1&lt;=($Y56+$Z56*2)),-1*PMT(VLOOKUP($P56,'9 - Finance Strategy Parameters'!$B$3:$C$6,2)/12,$Z56*12,$M56*(1+$Z$1)^($Z56*2)),IF(AND($G56=1,BQ$1&gt;($Y56+$Z56*2),BQ$1&lt;=($Y56+$Z56*3)),-1*PMT(VLOOKUP($P56,'9 - Finance Strategy Parameters'!$B$3:$C$6,2)/12,$Z56*12,$M56*(1+$Z$1)^($Z56*3)),"FAILURE"))))))))))</f>
        <v>3476.0760000000005</v>
      </c>
      <c r="BR56" s="159">
        <f>IF($F56=1,0,IF(AND($H56=1,BR$1&lt;=$Y56),$V56,IF(AND($H56=1,BR$1&gt;$Y56,BR$1&lt;=$Y56+$Z56),($T56*(1+$Z$1)^$Z56)/$Z56,IF(AND($H56=1,BR$1&gt;($Y56+$Z56),BR$1&lt;=($Y56+$Z56*2)),($T56*(1+$Z$1)^($Z56*2))/$Z56,IF(AND($H56=1,BR$1&gt;($Y56+$Z56*2),BR$1&lt;=($Y56+$Z56*3)),($T56*(1+$Z$1)^($Z56*3))/$Z56,IF(AND($H56=1,BR$1&gt;($Y56+$Z56*3),BR$1&lt;=($Y56+$Z56*4)),($T56*(1+$Z$1)^($Z56*4))/$Z56,IF(AND($G56=1,BR$1&lt;=$N56),0,IF(AND($G56=1,BR$1&gt;$N56,BR$1&lt;=($Y56+$Z56)),-1*PMT(VLOOKUP($P56,'9 - Finance Strategy Parameters'!$B$3:$C$6,2)/12,$Z56*12,$M56),IF(AND($G56=1,BR$1&gt;($Y56+$Z56),BR$1&lt;=($Y56+$Z56*2)),-1*PMT(VLOOKUP($P56,'9 - Finance Strategy Parameters'!$B$3:$C$6,2)/12,$Z56*12,$M56*(1+$Z$1)^($Z56*2)),IF(AND($G56=1,BR$1&gt;($Y56+$Z56*2),BR$1&lt;=($Y56+$Z56*3)),-1*PMT(VLOOKUP($P56,'9 - Finance Strategy Parameters'!$B$3:$C$6,2)/12,$Z56*12,$M56*(1+$Z$1)^($Z56*3)),"FAILURE"))))))))))</f>
        <v>3476.0760000000005</v>
      </c>
      <c r="BS56" s="159">
        <f>IF($F56=1,0,IF(AND($H56=1,BS$1&lt;=$Y56),$V56,IF(AND($H56=1,BS$1&gt;$Y56,BS$1&lt;=$Y56+$Z56),($T56*(1+$Z$1)^$Z56)/$Z56,IF(AND($H56=1,BS$1&gt;($Y56+$Z56),BS$1&lt;=($Y56+$Z56*2)),($T56*(1+$Z$1)^($Z56*2))/$Z56,IF(AND($H56=1,BS$1&gt;($Y56+$Z56*2),BS$1&lt;=($Y56+$Z56*3)),($T56*(1+$Z$1)^($Z56*3))/$Z56,IF(AND($H56=1,BS$1&gt;($Y56+$Z56*3),BS$1&lt;=($Y56+$Z56*4)),($T56*(1+$Z$1)^($Z56*4))/$Z56,IF(AND($G56=1,BS$1&lt;=$N56),0,IF(AND($G56=1,BS$1&gt;$N56,BS$1&lt;=($Y56+$Z56)),-1*PMT(VLOOKUP($P56,'9 - Finance Strategy Parameters'!$B$3:$C$6,2)/12,$Z56*12,$M56),IF(AND($G56=1,BS$1&gt;($Y56+$Z56),BS$1&lt;=($Y56+$Z56*2)),-1*PMT(VLOOKUP($P56,'9 - Finance Strategy Parameters'!$B$3:$C$6,2)/12,$Z56*12,$M56*(1+$Z$1)^($Z56*2)),IF(AND($G56=1,BS$1&gt;($Y56+$Z56*2),BS$1&lt;=($Y56+$Z56*3)),-1*PMT(VLOOKUP($P56,'9 - Finance Strategy Parameters'!$B$3:$C$6,2)/12,$Z56*12,$M56*(1+$Z$1)^($Z56*3)),"FAILURE"))))))))))</f>
        <v>3476.0760000000005</v>
      </c>
      <c r="BT56" s="159">
        <f>IF($F56=1,0,IF(AND($H56=1,BT$1&lt;=$Y56),$V56,IF(AND($H56=1,BT$1&gt;$Y56,BT$1&lt;=$Y56+$Z56),($T56*(1+$Z$1)^$Z56)/$Z56,IF(AND($H56=1,BT$1&gt;($Y56+$Z56),BT$1&lt;=($Y56+$Z56*2)),($T56*(1+$Z$1)^($Z56*2))/$Z56,IF(AND($H56=1,BT$1&gt;($Y56+$Z56*2),BT$1&lt;=($Y56+$Z56*3)),($T56*(1+$Z$1)^($Z56*3))/$Z56,IF(AND($H56=1,BT$1&gt;($Y56+$Z56*3),BT$1&lt;=($Y56+$Z56*4)),($T56*(1+$Z$1)^($Z56*4))/$Z56,IF(AND($G56=1,BT$1&lt;=$N56),0,IF(AND($G56=1,BT$1&gt;$N56,BT$1&lt;=($Y56+$Z56)),-1*PMT(VLOOKUP($P56,'9 - Finance Strategy Parameters'!$B$3:$C$6,2)/12,$Z56*12,$M56),IF(AND($G56=1,BT$1&gt;($Y56+$Z56),BT$1&lt;=($Y56+$Z56*2)),-1*PMT(VLOOKUP($P56,'9 - Finance Strategy Parameters'!$B$3:$C$6,2)/12,$Z56*12,$M56*(1+$Z$1)^($Z56*2)),IF(AND($G56=1,BT$1&gt;($Y56+$Z56*2),BT$1&lt;=($Y56+$Z56*3)),-1*PMT(VLOOKUP($P56,'9 - Finance Strategy Parameters'!$B$3:$C$6,2)/12,$Z56*12,$M56*(1+$Z$1)^($Z56*3)),"FAILURE"))))))))))</f>
        <v>3476.0760000000005</v>
      </c>
    </row>
    <row r="57" spans="1:72" ht="30" x14ac:dyDescent="0.25">
      <c r="A57" s="10" t="s">
        <v>34</v>
      </c>
      <c r="B57" s="138">
        <f>INDEX('8-Choosing Asset Strategies'!$B$4:$B$101,MATCH('9 - Financing Strategy'!C57,'8-Choosing Asset Strategies'!$C$4:$C$101,0))</f>
        <v>1</v>
      </c>
      <c r="C57" s="28" t="s">
        <v>163</v>
      </c>
      <c r="D57" s="13" t="str">
        <f>IF(INDEX('8-Choosing Asset Strategies'!$CW$4:$CW$101,MATCH($C57,'8-Choosing Asset Strategies'!$C$4:$C$101,0))=0,"",INDEX('8-Choosing Asset Strategies'!$CW$4:$CW$101,MATCH(C57,'8-Choosing Asset Strategies'!$C$4:$C$101,0)))</f>
        <v>Good condition</v>
      </c>
      <c r="E57" s="27"/>
      <c r="F57" s="138"/>
      <c r="G57" s="138"/>
      <c r="H57" s="138">
        <v>1</v>
      </c>
      <c r="J57" s="143" t="str">
        <f>IF(F57=1,ROUND(INDEX('8-Choosing Asset Strategies'!$DL$4:$DL$101,MATCH($C57,'8-Choosing Asset Strategies'!$C$4:$C$101,0)),2),"")</f>
        <v/>
      </c>
      <c r="K57" s="12" t="str">
        <f>IF(F57=1,ROUND(INDEX('8-Choosing Asset Strategies'!$DC$4:$DC$101,MATCH($C57,'8-Choosing Asset Strategies'!$C$4:$C$101,0)),2),"")</f>
        <v/>
      </c>
      <c r="L57" s="12"/>
      <c r="M57" s="143" t="str">
        <f>IF(G57=1,ROUND(INDEX('8-Choosing Asset Strategies'!$DL$4:$DL$101,MATCH($C57,'8-Choosing Asset Strategies'!$C$4:$C$101,0)),2),"")</f>
        <v/>
      </c>
      <c r="N57" s="12" t="str">
        <f>IF(G57=1,ROUND(INDEX('8-Choosing Asset Strategies'!$DC$4:$DC$101,MATCH($C57,'8-Choosing Asset Strategies'!$C$4:$C$101,0)),2),"")</f>
        <v/>
      </c>
      <c r="O57" s="12" t="str">
        <f>IF(G57="","",INDEX('9 - Finance Strategy Parameters'!$H$3:$H$9,MATCH(B57,'9 - Finance Strategy Parameters'!$F$3:$F$9,0)))</f>
        <v/>
      </c>
      <c r="P57" s="12"/>
      <c r="Q57" s="144" t="str">
        <f>IFERROR((M57*INDEX('9 - Finance Strategy Parameters'!$C$3:$C$6,MATCH(P57,'9 - Finance Strategy Parameters'!$B$3:$B$6,0))/12*(1+INDEX('9 - Finance Strategy Parameters'!$C$3:$C$6,MATCH(P57,'9 - Finance Strategy Parameters'!$B$3:$B$6,0))/12)^(O57*12))/((1+INDEX('9 - Finance Strategy Parameters'!$C$3:$C$6,MATCH(P57,'9 - Finance Strategy Parameters'!$B$3:$B$6,0))/12)^(O57*12)-1),"")</f>
        <v/>
      </c>
      <c r="R57" s="144" t="str">
        <f t="shared" si="3"/>
        <v/>
      </c>
      <c r="S57" s="12"/>
      <c r="T57" s="143">
        <f>IF(H57=1,ROUND(INDEX('8-Choosing Asset Strategies'!$DL$4:$DL$101,MATCH($C57,'8-Choosing Asset Strategies'!$C$4:$C$101,0)),2),"")</f>
        <v>164839.39000000001</v>
      </c>
      <c r="U57" s="145">
        <f>IF(H57=1,ROUND(INDEX('8-Choosing Asset Strategies'!$DC$4:$DC$101,MATCH($C57,'8-Choosing Asset Strategies'!$C$4:$C$101,0)),2),"")</f>
        <v>25</v>
      </c>
      <c r="V57" s="101">
        <f t="shared" si="1"/>
        <v>6593.5756000000001</v>
      </c>
      <c r="W57" s="155">
        <f t="shared" si="2"/>
        <v>549.46463333333338</v>
      </c>
      <c r="Y57">
        <f>INDEX('8-Choosing Asset Strategies'!$DC$4:$DC$101,MATCH(C57,'8-Choosing Asset Strategies'!$C$4:$C$101,0))</f>
        <v>25</v>
      </c>
      <c r="Z57">
        <f>INDEX('8-Choosing Asset Strategies'!$DA$4:$DA$101,MATCH(C57,'8-Choosing Asset Strategies'!$C$4:$C$101,0))</f>
        <v>45</v>
      </c>
      <c r="AB57" s="159">
        <f>IF($F57=1,0,IF(AND($H57=1,AB$1&lt;=$Y57),$V57,IF(AND($H57=1,AB$1&gt;$Y57,AB$1&lt;=$Y57+$Z57),($T57*(1+$Z$1)^$Z57)/$Z57,IF(AND($H57=1,AB$1&gt;($Y57+$Z57),AB$1&lt;=($Y57+$Z57*2)),($T57*(1+$Z$1)^($Z57*2))/$Z57,IF(AND($H57=1,AB$1&gt;($Y57+$Z57*2),AB$1&lt;=($Y57+$Z57*3)),($T57*(1+$Z$1)^($Z57*3))/$Z57,IF(AND($H57=1,AB$1&gt;($Y57+$Z57*3),AB$1&lt;=($Y57+$Z57*4)),($T57*(1+$Z$1)^($Z57*4))/$Z57,IF(AND($G57=1,AB$1&lt;=$N57),0,IF(AND($G57=1,AB$1&gt;$N57,AB$1&lt;=($Y57+$Z57)),-1*PMT(VLOOKUP($P57,'9 - Finance Strategy Parameters'!$B$3:$C$6,2)/12,$Z57*12,$M57),IF(AND($G57=1,AB$1&gt;($Y57+$Z57),AB$1&lt;=($Y57+$Z57*2)),-1*PMT(VLOOKUP($P57,'9 - Finance Strategy Parameters'!$B$3:$C$6,2)/12,$Z57*12,$M57*(1+$Z$1)^($Z57*2)),IF(AND($G57=1,AB$1&gt;($Y57+$Z57*2),AB$1&lt;=($Y57+$Z57*3)),-1*PMT(VLOOKUP($P57,'9 - Finance Strategy Parameters'!$B$3:$C$6,2)/12,$Z57*12,$M57*(1+$Z$1)^($Z57*3)),"FAILURE"))))))))))</f>
        <v>6593.5756000000001</v>
      </c>
      <c r="AC57" s="159">
        <f>IF($F57=1,0,IF(AND($H57=1,AC$1&lt;=$Y57),$V57,IF(AND($H57=1,AC$1&gt;$Y57,AC$1&lt;=$Y57+$Z57),($T57*(1+$Z$1)^$Z57)/$Z57,IF(AND($H57=1,AC$1&gt;($Y57+$Z57),AC$1&lt;=($Y57+$Z57*2)),($T57*(1+$Z$1)^($Z57*2))/$Z57,IF(AND($H57=1,AC$1&gt;($Y57+$Z57*2),AC$1&lt;=($Y57+$Z57*3)),($T57*(1+$Z$1)^($Z57*3))/$Z57,IF(AND($H57=1,AC$1&gt;($Y57+$Z57*3),AC$1&lt;=($Y57+$Z57*4)),($T57*(1+$Z$1)^($Z57*4))/$Z57,IF(AND($G57=1,AC$1&lt;=$N57),0,IF(AND($G57=1,AC$1&gt;$N57,AC$1&lt;=($Y57+$Z57)),-1*PMT(VLOOKUP($P57,'9 - Finance Strategy Parameters'!$B$3:$C$6,2)/12,$Z57*12,$M57),IF(AND($G57=1,AC$1&gt;($Y57+$Z57),AC$1&lt;=($Y57+$Z57*2)),-1*PMT(VLOOKUP($P57,'9 - Finance Strategy Parameters'!$B$3:$C$6,2)/12,$Z57*12,$M57*(1+$Z$1)^($Z57*2)),IF(AND($G57=1,AC$1&gt;($Y57+$Z57*2),AC$1&lt;=($Y57+$Z57*3)),-1*PMT(VLOOKUP($P57,'9 - Finance Strategy Parameters'!$B$3:$C$6,2)/12,$Z57*12,$M57*(1+$Z$1)^($Z57*3)),"FAILURE"))))))))))</f>
        <v>6593.5756000000001</v>
      </c>
      <c r="AD57" s="159">
        <f>IF($F57=1,0,IF(AND($H57=1,AD$1&lt;=$Y57),$V57,IF(AND($H57=1,AD$1&gt;$Y57,AD$1&lt;=$Y57+$Z57),($T57*(1+$Z$1)^$Z57)/$Z57,IF(AND($H57=1,AD$1&gt;($Y57+$Z57),AD$1&lt;=($Y57+$Z57*2)),($T57*(1+$Z$1)^($Z57*2))/$Z57,IF(AND($H57=1,AD$1&gt;($Y57+$Z57*2),AD$1&lt;=($Y57+$Z57*3)),($T57*(1+$Z$1)^($Z57*3))/$Z57,IF(AND($H57=1,AD$1&gt;($Y57+$Z57*3),AD$1&lt;=($Y57+$Z57*4)),($T57*(1+$Z$1)^($Z57*4))/$Z57,IF(AND($G57=1,AD$1&lt;=$N57),0,IF(AND($G57=1,AD$1&gt;$N57,AD$1&lt;=($Y57+$Z57)),-1*PMT(VLOOKUP($P57,'9 - Finance Strategy Parameters'!$B$3:$C$6,2)/12,$Z57*12,$M57),IF(AND($G57=1,AD$1&gt;($Y57+$Z57),AD$1&lt;=($Y57+$Z57*2)),-1*PMT(VLOOKUP($P57,'9 - Finance Strategy Parameters'!$B$3:$C$6,2)/12,$Z57*12,$M57*(1+$Z$1)^($Z57*2)),IF(AND($G57=1,AD$1&gt;($Y57+$Z57*2),AD$1&lt;=($Y57+$Z57*3)),-1*PMT(VLOOKUP($P57,'9 - Finance Strategy Parameters'!$B$3:$C$6,2)/12,$Z57*12,$M57*(1+$Z$1)^($Z57*3)),"FAILURE"))))))))))</f>
        <v>6593.5756000000001</v>
      </c>
      <c r="AE57" s="159">
        <f>IF($F57=1,0,IF(AND($H57=1,AE$1&lt;=$Y57),$V57,IF(AND($H57=1,AE$1&gt;$Y57,AE$1&lt;=$Y57+$Z57),($T57*(1+$Z$1)^$Z57)/$Z57,IF(AND($H57=1,AE$1&gt;($Y57+$Z57),AE$1&lt;=($Y57+$Z57*2)),($T57*(1+$Z$1)^($Z57*2))/$Z57,IF(AND($H57=1,AE$1&gt;($Y57+$Z57*2),AE$1&lt;=($Y57+$Z57*3)),($T57*(1+$Z$1)^($Z57*3))/$Z57,IF(AND($H57=1,AE$1&gt;($Y57+$Z57*3),AE$1&lt;=($Y57+$Z57*4)),($T57*(1+$Z$1)^($Z57*4))/$Z57,IF(AND($G57=1,AE$1&lt;=$N57),0,IF(AND($G57=1,AE$1&gt;$N57,AE$1&lt;=($Y57+$Z57)),-1*PMT(VLOOKUP($P57,'9 - Finance Strategy Parameters'!$B$3:$C$6,2)/12,$Z57*12,$M57),IF(AND($G57=1,AE$1&gt;($Y57+$Z57),AE$1&lt;=($Y57+$Z57*2)),-1*PMT(VLOOKUP($P57,'9 - Finance Strategy Parameters'!$B$3:$C$6,2)/12,$Z57*12,$M57*(1+$Z$1)^($Z57*2)),IF(AND($G57=1,AE$1&gt;($Y57+$Z57*2),AE$1&lt;=($Y57+$Z57*3)),-1*PMT(VLOOKUP($P57,'9 - Finance Strategy Parameters'!$B$3:$C$6,2)/12,$Z57*12,$M57*(1+$Z$1)^($Z57*3)),"FAILURE"))))))))))</f>
        <v>6593.5756000000001</v>
      </c>
      <c r="AF57" s="159">
        <f>IF($F57=1,0,IF(AND($H57=1,AF$1&lt;=$Y57),$V57,IF(AND($H57=1,AF$1&gt;$Y57,AF$1&lt;=$Y57+$Z57),($T57*(1+$Z$1)^$Z57)/$Z57,IF(AND($H57=1,AF$1&gt;($Y57+$Z57),AF$1&lt;=($Y57+$Z57*2)),($T57*(1+$Z$1)^($Z57*2))/$Z57,IF(AND($H57=1,AF$1&gt;($Y57+$Z57*2),AF$1&lt;=($Y57+$Z57*3)),($T57*(1+$Z$1)^($Z57*3))/$Z57,IF(AND($H57=1,AF$1&gt;($Y57+$Z57*3),AF$1&lt;=($Y57+$Z57*4)),($T57*(1+$Z$1)^($Z57*4))/$Z57,IF(AND($G57=1,AF$1&lt;=$N57),0,IF(AND($G57=1,AF$1&gt;$N57,AF$1&lt;=($Y57+$Z57)),-1*PMT(VLOOKUP($P57,'9 - Finance Strategy Parameters'!$B$3:$C$6,2)/12,$Z57*12,$M57),IF(AND($G57=1,AF$1&gt;($Y57+$Z57),AF$1&lt;=($Y57+$Z57*2)),-1*PMT(VLOOKUP($P57,'9 - Finance Strategy Parameters'!$B$3:$C$6,2)/12,$Z57*12,$M57*(1+$Z$1)^($Z57*2)),IF(AND($G57=1,AF$1&gt;($Y57+$Z57*2),AF$1&lt;=($Y57+$Z57*3)),-1*PMT(VLOOKUP($P57,'9 - Finance Strategy Parameters'!$B$3:$C$6,2)/12,$Z57*12,$M57*(1+$Z$1)^($Z57*3)),"FAILURE"))))))))))</f>
        <v>6593.5756000000001</v>
      </c>
      <c r="AG57" s="159">
        <f>IF($F57=1,0,IF(AND($H57=1,AG$1&lt;=$Y57),$V57,IF(AND($H57=1,AG$1&gt;$Y57,AG$1&lt;=$Y57+$Z57),($T57*(1+$Z$1)^$Z57)/$Z57,IF(AND($H57=1,AG$1&gt;($Y57+$Z57),AG$1&lt;=($Y57+$Z57*2)),($T57*(1+$Z$1)^($Z57*2))/$Z57,IF(AND($H57=1,AG$1&gt;($Y57+$Z57*2),AG$1&lt;=($Y57+$Z57*3)),($T57*(1+$Z$1)^($Z57*3))/$Z57,IF(AND($H57=1,AG$1&gt;($Y57+$Z57*3),AG$1&lt;=($Y57+$Z57*4)),($T57*(1+$Z$1)^($Z57*4))/$Z57,IF(AND($G57=1,AG$1&lt;=$N57),0,IF(AND($G57=1,AG$1&gt;$N57,AG$1&lt;=($Y57+$Z57)),-1*PMT(VLOOKUP($P57,'9 - Finance Strategy Parameters'!$B$3:$C$6,2)/12,$Z57*12,$M57),IF(AND($G57=1,AG$1&gt;($Y57+$Z57),AG$1&lt;=($Y57+$Z57*2)),-1*PMT(VLOOKUP($P57,'9 - Finance Strategy Parameters'!$B$3:$C$6,2)/12,$Z57*12,$M57*(1+$Z$1)^($Z57*2)),IF(AND($G57=1,AG$1&gt;($Y57+$Z57*2),AG$1&lt;=($Y57+$Z57*3)),-1*PMT(VLOOKUP($P57,'9 - Finance Strategy Parameters'!$B$3:$C$6,2)/12,$Z57*12,$M57*(1+$Z$1)^($Z57*3)),"FAILURE"))))))))))</f>
        <v>6593.5756000000001</v>
      </c>
      <c r="AH57" s="159">
        <f>IF($F57=1,0,IF(AND($H57=1,AH$1&lt;=$Y57),$V57,IF(AND($H57=1,AH$1&gt;$Y57,AH$1&lt;=$Y57+$Z57),($T57*(1+$Z$1)^$Z57)/$Z57,IF(AND($H57=1,AH$1&gt;($Y57+$Z57),AH$1&lt;=($Y57+$Z57*2)),($T57*(1+$Z$1)^($Z57*2))/$Z57,IF(AND($H57=1,AH$1&gt;($Y57+$Z57*2),AH$1&lt;=($Y57+$Z57*3)),($T57*(1+$Z$1)^($Z57*3))/$Z57,IF(AND($H57=1,AH$1&gt;($Y57+$Z57*3),AH$1&lt;=($Y57+$Z57*4)),($T57*(1+$Z$1)^($Z57*4))/$Z57,IF(AND($G57=1,AH$1&lt;=$N57),0,IF(AND($G57=1,AH$1&gt;$N57,AH$1&lt;=($Y57+$Z57)),-1*PMT(VLOOKUP($P57,'9 - Finance Strategy Parameters'!$B$3:$C$6,2)/12,$Z57*12,$M57),IF(AND($G57=1,AH$1&gt;($Y57+$Z57),AH$1&lt;=($Y57+$Z57*2)),-1*PMT(VLOOKUP($P57,'9 - Finance Strategy Parameters'!$B$3:$C$6,2)/12,$Z57*12,$M57*(1+$Z$1)^($Z57*2)),IF(AND($G57=1,AH$1&gt;($Y57+$Z57*2),AH$1&lt;=($Y57+$Z57*3)),-1*PMT(VLOOKUP($P57,'9 - Finance Strategy Parameters'!$B$3:$C$6,2)/12,$Z57*12,$M57*(1+$Z$1)^($Z57*3)),"FAILURE"))))))))))</f>
        <v>6593.5756000000001</v>
      </c>
      <c r="AI57" s="159">
        <f>IF($F57=1,0,IF(AND($H57=1,AI$1&lt;=$Y57),$V57,IF(AND($H57=1,AI$1&gt;$Y57,AI$1&lt;=$Y57+$Z57),($T57*(1+$Z$1)^$Z57)/$Z57,IF(AND($H57=1,AI$1&gt;($Y57+$Z57),AI$1&lt;=($Y57+$Z57*2)),($T57*(1+$Z$1)^($Z57*2))/$Z57,IF(AND($H57=1,AI$1&gt;($Y57+$Z57*2),AI$1&lt;=($Y57+$Z57*3)),($T57*(1+$Z$1)^($Z57*3))/$Z57,IF(AND($H57=1,AI$1&gt;($Y57+$Z57*3),AI$1&lt;=($Y57+$Z57*4)),($T57*(1+$Z$1)^($Z57*4))/$Z57,IF(AND($G57=1,AI$1&lt;=$N57),0,IF(AND($G57=1,AI$1&gt;$N57,AI$1&lt;=($Y57+$Z57)),-1*PMT(VLOOKUP($P57,'9 - Finance Strategy Parameters'!$B$3:$C$6,2)/12,$Z57*12,$M57),IF(AND($G57=1,AI$1&gt;($Y57+$Z57),AI$1&lt;=($Y57+$Z57*2)),-1*PMT(VLOOKUP($P57,'9 - Finance Strategy Parameters'!$B$3:$C$6,2)/12,$Z57*12,$M57*(1+$Z$1)^($Z57*2)),IF(AND($G57=1,AI$1&gt;($Y57+$Z57*2),AI$1&lt;=($Y57+$Z57*3)),-1*PMT(VLOOKUP($P57,'9 - Finance Strategy Parameters'!$B$3:$C$6,2)/12,$Z57*12,$M57*(1+$Z$1)^($Z57*3)),"FAILURE"))))))))))</f>
        <v>6593.5756000000001</v>
      </c>
      <c r="AJ57" s="159">
        <f>IF($F57=1,0,IF(AND($H57=1,AJ$1&lt;=$Y57),$V57,IF(AND($H57=1,AJ$1&gt;$Y57,AJ$1&lt;=$Y57+$Z57),($T57*(1+$Z$1)^$Z57)/$Z57,IF(AND($H57=1,AJ$1&gt;($Y57+$Z57),AJ$1&lt;=($Y57+$Z57*2)),($T57*(1+$Z$1)^($Z57*2))/$Z57,IF(AND($H57=1,AJ$1&gt;($Y57+$Z57*2),AJ$1&lt;=($Y57+$Z57*3)),($T57*(1+$Z$1)^($Z57*3))/$Z57,IF(AND($H57=1,AJ$1&gt;($Y57+$Z57*3),AJ$1&lt;=($Y57+$Z57*4)),($T57*(1+$Z$1)^($Z57*4))/$Z57,IF(AND($G57=1,AJ$1&lt;=$N57),0,IF(AND($G57=1,AJ$1&gt;$N57,AJ$1&lt;=($Y57+$Z57)),-1*PMT(VLOOKUP($P57,'9 - Finance Strategy Parameters'!$B$3:$C$6,2)/12,$Z57*12,$M57),IF(AND($G57=1,AJ$1&gt;($Y57+$Z57),AJ$1&lt;=($Y57+$Z57*2)),-1*PMT(VLOOKUP($P57,'9 - Finance Strategy Parameters'!$B$3:$C$6,2)/12,$Z57*12,$M57*(1+$Z$1)^($Z57*2)),IF(AND($G57=1,AJ$1&gt;($Y57+$Z57*2),AJ$1&lt;=($Y57+$Z57*3)),-1*PMT(VLOOKUP($P57,'9 - Finance Strategy Parameters'!$B$3:$C$6,2)/12,$Z57*12,$M57*(1+$Z$1)^($Z57*3)),"FAILURE"))))))))))</f>
        <v>6593.5756000000001</v>
      </c>
      <c r="AK57" s="159">
        <f>IF($F57=1,0,IF(AND($H57=1,AK$1&lt;=$Y57),$V57,IF(AND($H57=1,AK$1&gt;$Y57,AK$1&lt;=$Y57+$Z57),($T57*(1+$Z$1)^$Z57)/$Z57,IF(AND($H57=1,AK$1&gt;($Y57+$Z57),AK$1&lt;=($Y57+$Z57*2)),($T57*(1+$Z$1)^($Z57*2))/$Z57,IF(AND($H57=1,AK$1&gt;($Y57+$Z57*2),AK$1&lt;=($Y57+$Z57*3)),($T57*(1+$Z$1)^($Z57*3))/$Z57,IF(AND($H57=1,AK$1&gt;($Y57+$Z57*3),AK$1&lt;=($Y57+$Z57*4)),($T57*(1+$Z$1)^($Z57*4))/$Z57,IF(AND($G57=1,AK$1&lt;=$N57),0,IF(AND($G57=1,AK$1&gt;$N57,AK$1&lt;=($Y57+$Z57)),-1*PMT(VLOOKUP($P57,'9 - Finance Strategy Parameters'!$B$3:$C$6,2)/12,$Z57*12,$M57),IF(AND($G57=1,AK$1&gt;($Y57+$Z57),AK$1&lt;=($Y57+$Z57*2)),-1*PMT(VLOOKUP($P57,'9 - Finance Strategy Parameters'!$B$3:$C$6,2)/12,$Z57*12,$M57*(1+$Z$1)^($Z57*2)),IF(AND($G57=1,AK$1&gt;($Y57+$Z57*2),AK$1&lt;=($Y57+$Z57*3)),-1*PMT(VLOOKUP($P57,'9 - Finance Strategy Parameters'!$B$3:$C$6,2)/12,$Z57*12,$M57*(1+$Z$1)^($Z57*3)),"FAILURE"))))))))))</f>
        <v>6593.5756000000001</v>
      </c>
      <c r="AL57" s="159">
        <f>IF($F57=1,0,IF(AND($H57=1,AL$1&lt;=$Y57),$V57,IF(AND($H57=1,AL$1&gt;$Y57,AL$1&lt;=$Y57+$Z57),($T57*(1+$Z$1)^$Z57)/$Z57,IF(AND($H57=1,AL$1&gt;($Y57+$Z57),AL$1&lt;=($Y57+$Z57*2)),($T57*(1+$Z$1)^($Z57*2))/$Z57,IF(AND($H57=1,AL$1&gt;($Y57+$Z57*2),AL$1&lt;=($Y57+$Z57*3)),($T57*(1+$Z$1)^($Z57*3))/$Z57,IF(AND($H57=1,AL$1&gt;($Y57+$Z57*3),AL$1&lt;=($Y57+$Z57*4)),($T57*(1+$Z$1)^($Z57*4))/$Z57,IF(AND($G57=1,AL$1&lt;=$N57),0,IF(AND($G57=1,AL$1&gt;$N57,AL$1&lt;=($Y57+$Z57)),-1*PMT(VLOOKUP($P57,'9 - Finance Strategy Parameters'!$B$3:$C$6,2)/12,$Z57*12,$M57),IF(AND($G57=1,AL$1&gt;($Y57+$Z57),AL$1&lt;=($Y57+$Z57*2)),-1*PMT(VLOOKUP($P57,'9 - Finance Strategy Parameters'!$B$3:$C$6,2)/12,$Z57*12,$M57*(1+$Z$1)^($Z57*2)),IF(AND($G57=1,AL$1&gt;($Y57+$Z57*2),AL$1&lt;=($Y57+$Z57*3)),-1*PMT(VLOOKUP($P57,'9 - Finance Strategy Parameters'!$B$3:$C$6,2)/12,$Z57*12,$M57*(1+$Z$1)^($Z57*3)),"FAILURE"))))))))))</f>
        <v>6593.5756000000001</v>
      </c>
      <c r="AM57" s="159">
        <f>IF($F57=1,0,IF(AND($H57=1,AM$1&lt;=$Y57),$V57,IF(AND($H57=1,AM$1&gt;$Y57,AM$1&lt;=$Y57+$Z57),($T57*(1+$Z$1)^$Z57)/$Z57,IF(AND($H57=1,AM$1&gt;($Y57+$Z57),AM$1&lt;=($Y57+$Z57*2)),($T57*(1+$Z$1)^($Z57*2))/$Z57,IF(AND($H57=1,AM$1&gt;($Y57+$Z57*2),AM$1&lt;=($Y57+$Z57*3)),($T57*(1+$Z$1)^($Z57*3))/$Z57,IF(AND($H57=1,AM$1&gt;($Y57+$Z57*3),AM$1&lt;=($Y57+$Z57*4)),($T57*(1+$Z$1)^($Z57*4))/$Z57,IF(AND($G57=1,AM$1&lt;=$N57),0,IF(AND($G57=1,AM$1&gt;$N57,AM$1&lt;=($Y57+$Z57)),-1*PMT(VLOOKUP($P57,'9 - Finance Strategy Parameters'!$B$3:$C$6,2)/12,$Z57*12,$M57),IF(AND($G57=1,AM$1&gt;($Y57+$Z57),AM$1&lt;=($Y57+$Z57*2)),-1*PMT(VLOOKUP($P57,'9 - Finance Strategy Parameters'!$B$3:$C$6,2)/12,$Z57*12,$M57*(1+$Z$1)^($Z57*2)),IF(AND($G57=1,AM$1&gt;($Y57+$Z57*2),AM$1&lt;=($Y57+$Z57*3)),-1*PMT(VLOOKUP($P57,'9 - Finance Strategy Parameters'!$B$3:$C$6,2)/12,$Z57*12,$M57*(1+$Z$1)^($Z57*3)),"FAILURE"))))))))))</f>
        <v>6593.5756000000001</v>
      </c>
      <c r="AN57" s="159">
        <f>IF($F57=1,0,IF(AND($H57=1,AN$1&lt;=$Y57),$V57,IF(AND($H57=1,AN$1&gt;$Y57,AN$1&lt;=$Y57+$Z57),($T57*(1+$Z$1)^$Z57)/$Z57,IF(AND($H57=1,AN$1&gt;($Y57+$Z57),AN$1&lt;=($Y57+$Z57*2)),($T57*(1+$Z$1)^($Z57*2))/$Z57,IF(AND($H57=1,AN$1&gt;($Y57+$Z57*2),AN$1&lt;=($Y57+$Z57*3)),($T57*(1+$Z$1)^($Z57*3))/$Z57,IF(AND($H57=1,AN$1&gt;($Y57+$Z57*3),AN$1&lt;=($Y57+$Z57*4)),($T57*(1+$Z$1)^($Z57*4))/$Z57,IF(AND($G57=1,AN$1&lt;=$N57),0,IF(AND($G57=1,AN$1&gt;$N57,AN$1&lt;=($Y57+$Z57)),-1*PMT(VLOOKUP($P57,'9 - Finance Strategy Parameters'!$B$3:$C$6,2)/12,$Z57*12,$M57),IF(AND($G57=1,AN$1&gt;($Y57+$Z57),AN$1&lt;=($Y57+$Z57*2)),-1*PMT(VLOOKUP($P57,'9 - Finance Strategy Parameters'!$B$3:$C$6,2)/12,$Z57*12,$M57*(1+$Z$1)^($Z57*2)),IF(AND($G57=1,AN$1&gt;($Y57+$Z57*2),AN$1&lt;=($Y57+$Z57*3)),-1*PMT(VLOOKUP($P57,'9 - Finance Strategy Parameters'!$B$3:$C$6,2)/12,$Z57*12,$M57*(1+$Z$1)^($Z57*3)),"FAILURE"))))))))))</f>
        <v>6593.5756000000001</v>
      </c>
      <c r="AO57" s="159">
        <f>IF($F57=1,0,IF(AND($H57=1,AO$1&lt;=$Y57),$V57,IF(AND($H57=1,AO$1&gt;$Y57,AO$1&lt;=$Y57+$Z57),($T57*(1+$Z$1)^$Z57)/$Z57,IF(AND($H57=1,AO$1&gt;($Y57+$Z57),AO$1&lt;=($Y57+$Z57*2)),($T57*(1+$Z$1)^($Z57*2))/$Z57,IF(AND($H57=1,AO$1&gt;($Y57+$Z57*2),AO$1&lt;=($Y57+$Z57*3)),($T57*(1+$Z$1)^($Z57*3))/$Z57,IF(AND($H57=1,AO$1&gt;($Y57+$Z57*3),AO$1&lt;=($Y57+$Z57*4)),($T57*(1+$Z$1)^($Z57*4))/$Z57,IF(AND($G57=1,AO$1&lt;=$N57),0,IF(AND($G57=1,AO$1&gt;$N57,AO$1&lt;=($Y57+$Z57)),-1*PMT(VLOOKUP($P57,'9 - Finance Strategy Parameters'!$B$3:$C$6,2)/12,$Z57*12,$M57),IF(AND($G57=1,AO$1&gt;($Y57+$Z57),AO$1&lt;=($Y57+$Z57*2)),-1*PMT(VLOOKUP($P57,'9 - Finance Strategy Parameters'!$B$3:$C$6,2)/12,$Z57*12,$M57*(1+$Z$1)^($Z57*2)),IF(AND($G57=1,AO$1&gt;($Y57+$Z57*2),AO$1&lt;=($Y57+$Z57*3)),-1*PMT(VLOOKUP($P57,'9 - Finance Strategy Parameters'!$B$3:$C$6,2)/12,$Z57*12,$M57*(1+$Z$1)^($Z57*3)),"FAILURE"))))))))))</f>
        <v>6593.5756000000001</v>
      </c>
      <c r="AP57" s="159">
        <f>IF($F57=1,0,IF(AND($H57=1,AP$1&lt;=$Y57),$V57,IF(AND($H57=1,AP$1&gt;$Y57,AP$1&lt;=$Y57+$Z57),($T57*(1+$Z$1)^$Z57)/$Z57,IF(AND($H57=1,AP$1&gt;($Y57+$Z57),AP$1&lt;=($Y57+$Z57*2)),($T57*(1+$Z$1)^($Z57*2))/$Z57,IF(AND($H57=1,AP$1&gt;($Y57+$Z57*2),AP$1&lt;=($Y57+$Z57*3)),($T57*(1+$Z$1)^($Z57*3))/$Z57,IF(AND($H57=1,AP$1&gt;($Y57+$Z57*3),AP$1&lt;=($Y57+$Z57*4)),($T57*(1+$Z$1)^($Z57*4))/$Z57,IF(AND($G57=1,AP$1&lt;=$N57),0,IF(AND($G57=1,AP$1&gt;$N57,AP$1&lt;=($Y57+$Z57)),-1*PMT(VLOOKUP($P57,'9 - Finance Strategy Parameters'!$B$3:$C$6,2)/12,$Z57*12,$M57),IF(AND($G57=1,AP$1&gt;($Y57+$Z57),AP$1&lt;=($Y57+$Z57*2)),-1*PMT(VLOOKUP($P57,'9 - Finance Strategy Parameters'!$B$3:$C$6,2)/12,$Z57*12,$M57*(1+$Z$1)^($Z57*2)),IF(AND($G57=1,AP$1&gt;($Y57+$Z57*2),AP$1&lt;=($Y57+$Z57*3)),-1*PMT(VLOOKUP($P57,'9 - Finance Strategy Parameters'!$B$3:$C$6,2)/12,$Z57*12,$M57*(1+$Z$1)^($Z57*3)),"FAILURE"))))))))))</f>
        <v>6593.5756000000001</v>
      </c>
      <c r="AQ57" s="159">
        <f>IF($F57=1,0,IF(AND($H57=1,AQ$1&lt;=$Y57),$V57,IF(AND($H57=1,AQ$1&gt;$Y57,AQ$1&lt;=$Y57+$Z57),($T57*(1+$Z$1)^$Z57)/$Z57,IF(AND($H57=1,AQ$1&gt;($Y57+$Z57),AQ$1&lt;=($Y57+$Z57*2)),($T57*(1+$Z$1)^($Z57*2))/$Z57,IF(AND($H57=1,AQ$1&gt;($Y57+$Z57*2),AQ$1&lt;=($Y57+$Z57*3)),($T57*(1+$Z$1)^($Z57*3))/$Z57,IF(AND($H57=1,AQ$1&gt;($Y57+$Z57*3),AQ$1&lt;=($Y57+$Z57*4)),($T57*(1+$Z$1)^($Z57*4))/$Z57,IF(AND($G57=1,AQ$1&lt;=$N57),0,IF(AND($G57=1,AQ$1&gt;$N57,AQ$1&lt;=($Y57+$Z57)),-1*PMT(VLOOKUP($P57,'9 - Finance Strategy Parameters'!$B$3:$C$6,2)/12,$Z57*12,$M57),IF(AND($G57=1,AQ$1&gt;($Y57+$Z57),AQ$1&lt;=($Y57+$Z57*2)),-1*PMT(VLOOKUP($P57,'9 - Finance Strategy Parameters'!$B$3:$C$6,2)/12,$Z57*12,$M57*(1+$Z$1)^($Z57*2)),IF(AND($G57=1,AQ$1&gt;($Y57+$Z57*2),AQ$1&lt;=($Y57+$Z57*3)),-1*PMT(VLOOKUP($P57,'9 - Finance Strategy Parameters'!$B$3:$C$6,2)/12,$Z57*12,$M57*(1+$Z$1)^($Z57*3)),"FAILURE"))))))))))</f>
        <v>6593.5756000000001</v>
      </c>
      <c r="AR57" s="159">
        <f>IF($F57=1,0,IF(AND($H57=1,AR$1&lt;=$Y57),$V57,IF(AND($H57=1,AR$1&gt;$Y57,AR$1&lt;=$Y57+$Z57),($T57*(1+$Z$1)^$Z57)/$Z57,IF(AND($H57=1,AR$1&gt;($Y57+$Z57),AR$1&lt;=($Y57+$Z57*2)),($T57*(1+$Z$1)^($Z57*2))/$Z57,IF(AND($H57=1,AR$1&gt;($Y57+$Z57*2),AR$1&lt;=($Y57+$Z57*3)),($T57*(1+$Z$1)^($Z57*3))/$Z57,IF(AND($H57=1,AR$1&gt;($Y57+$Z57*3),AR$1&lt;=($Y57+$Z57*4)),($T57*(1+$Z$1)^($Z57*4))/$Z57,IF(AND($G57=1,AR$1&lt;=$N57),0,IF(AND($G57=1,AR$1&gt;$N57,AR$1&lt;=($Y57+$Z57)),-1*PMT(VLOOKUP($P57,'9 - Finance Strategy Parameters'!$B$3:$C$6,2)/12,$Z57*12,$M57),IF(AND($G57=1,AR$1&gt;($Y57+$Z57),AR$1&lt;=($Y57+$Z57*2)),-1*PMT(VLOOKUP($P57,'9 - Finance Strategy Parameters'!$B$3:$C$6,2)/12,$Z57*12,$M57*(1+$Z$1)^($Z57*2)),IF(AND($G57=1,AR$1&gt;($Y57+$Z57*2),AR$1&lt;=($Y57+$Z57*3)),-1*PMT(VLOOKUP($P57,'9 - Finance Strategy Parameters'!$B$3:$C$6,2)/12,$Z57*12,$M57*(1+$Z$1)^($Z57*3)),"FAILURE"))))))))))</f>
        <v>6593.5756000000001</v>
      </c>
      <c r="AS57" s="159">
        <f>IF($F57=1,0,IF(AND($H57=1,AS$1&lt;=$Y57),$V57,IF(AND($H57=1,AS$1&gt;$Y57,AS$1&lt;=$Y57+$Z57),($T57*(1+$Z$1)^$Z57)/$Z57,IF(AND($H57=1,AS$1&gt;($Y57+$Z57),AS$1&lt;=($Y57+$Z57*2)),($T57*(1+$Z$1)^($Z57*2))/$Z57,IF(AND($H57=1,AS$1&gt;($Y57+$Z57*2),AS$1&lt;=($Y57+$Z57*3)),($T57*(1+$Z$1)^($Z57*3))/$Z57,IF(AND($H57=1,AS$1&gt;($Y57+$Z57*3),AS$1&lt;=($Y57+$Z57*4)),($T57*(1+$Z$1)^($Z57*4))/$Z57,IF(AND($G57=1,AS$1&lt;=$N57),0,IF(AND($G57=1,AS$1&gt;$N57,AS$1&lt;=($Y57+$Z57)),-1*PMT(VLOOKUP($P57,'9 - Finance Strategy Parameters'!$B$3:$C$6,2)/12,$Z57*12,$M57),IF(AND($G57=1,AS$1&gt;($Y57+$Z57),AS$1&lt;=($Y57+$Z57*2)),-1*PMT(VLOOKUP($P57,'9 - Finance Strategy Parameters'!$B$3:$C$6,2)/12,$Z57*12,$M57*(1+$Z$1)^($Z57*2)),IF(AND($G57=1,AS$1&gt;($Y57+$Z57*2),AS$1&lt;=($Y57+$Z57*3)),-1*PMT(VLOOKUP($P57,'9 - Finance Strategy Parameters'!$B$3:$C$6,2)/12,$Z57*12,$M57*(1+$Z$1)^($Z57*3)),"FAILURE"))))))))))</f>
        <v>6593.5756000000001</v>
      </c>
      <c r="AT57" s="159">
        <f>IF($F57=1,0,IF(AND($H57=1,AT$1&lt;=$Y57),$V57,IF(AND($H57=1,AT$1&gt;$Y57,AT$1&lt;=$Y57+$Z57),($T57*(1+$Z$1)^$Z57)/$Z57,IF(AND($H57=1,AT$1&gt;($Y57+$Z57),AT$1&lt;=($Y57+$Z57*2)),($T57*(1+$Z$1)^($Z57*2))/$Z57,IF(AND($H57=1,AT$1&gt;($Y57+$Z57*2),AT$1&lt;=($Y57+$Z57*3)),($T57*(1+$Z$1)^($Z57*3))/$Z57,IF(AND($H57=1,AT$1&gt;($Y57+$Z57*3),AT$1&lt;=($Y57+$Z57*4)),($T57*(1+$Z$1)^($Z57*4))/$Z57,IF(AND($G57=1,AT$1&lt;=$N57),0,IF(AND($G57=1,AT$1&gt;$N57,AT$1&lt;=($Y57+$Z57)),-1*PMT(VLOOKUP($P57,'9 - Finance Strategy Parameters'!$B$3:$C$6,2)/12,$Z57*12,$M57),IF(AND($G57=1,AT$1&gt;($Y57+$Z57),AT$1&lt;=($Y57+$Z57*2)),-1*PMT(VLOOKUP($P57,'9 - Finance Strategy Parameters'!$B$3:$C$6,2)/12,$Z57*12,$M57*(1+$Z$1)^($Z57*2)),IF(AND($G57=1,AT$1&gt;($Y57+$Z57*2),AT$1&lt;=($Y57+$Z57*3)),-1*PMT(VLOOKUP($P57,'9 - Finance Strategy Parameters'!$B$3:$C$6,2)/12,$Z57*12,$M57*(1+$Z$1)^($Z57*3)),"FAILURE"))))))))))</f>
        <v>6593.5756000000001</v>
      </c>
      <c r="AU57" s="159">
        <f>IF($F57=1,0,IF(AND($H57=1,AU$1&lt;=$Y57),$V57,IF(AND($H57=1,AU$1&gt;$Y57,AU$1&lt;=$Y57+$Z57),($T57*(1+$Z$1)^$Z57)/$Z57,IF(AND($H57=1,AU$1&gt;($Y57+$Z57),AU$1&lt;=($Y57+$Z57*2)),($T57*(1+$Z$1)^($Z57*2))/$Z57,IF(AND($H57=1,AU$1&gt;($Y57+$Z57*2),AU$1&lt;=($Y57+$Z57*3)),($T57*(1+$Z$1)^($Z57*3))/$Z57,IF(AND($H57=1,AU$1&gt;($Y57+$Z57*3),AU$1&lt;=($Y57+$Z57*4)),($T57*(1+$Z$1)^($Z57*4))/$Z57,IF(AND($G57=1,AU$1&lt;=$N57),0,IF(AND($G57=1,AU$1&gt;$N57,AU$1&lt;=($Y57+$Z57)),-1*PMT(VLOOKUP($P57,'9 - Finance Strategy Parameters'!$B$3:$C$6,2)/12,$Z57*12,$M57),IF(AND($G57=1,AU$1&gt;($Y57+$Z57),AU$1&lt;=($Y57+$Z57*2)),-1*PMT(VLOOKUP($P57,'9 - Finance Strategy Parameters'!$B$3:$C$6,2)/12,$Z57*12,$M57*(1+$Z$1)^($Z57*2)),IF(AND($G57=1,AU$1&gt;($Y57+$Z57*2),AU$1&lt;=($Y57+$Z57*3)),-1*PMT(VLOOKUP($P57,'9 - Finance Strategy Parameters'!$B$3:$C$6,2)/12,$Z57*12,$M57*(1+$Z$1)^($Z57*3)),"FAILURE"))))))))))</f>
        <v>6593.5756000000001</v>
      </c>
      <c r="AV57" s="159">
        <f>IF($F57=1,0,IF(AND($H57=1,AV$1&lt;=$Y57),$V57,IF(AND($H57=1,AV$1&gt;$Y57,AV$1&lt;=$Y57+$Z57),($T57*(1+$Z$1)^$Z57)/$Z57,IF(AND($H57=1,AV$1&gt;($Y57+$Z57),AV$1&lt;=($Y57+$Z57*2)),($T57*(1+$Z$1)^($Z57*2))/$Z57,IF(AND($H57=1,AV$1&gt;($Y57+$Z57*2),AV$1&lt;=($Y57+$Z57*3)),($T57*(1+$Z$1)^($Z57*3))/$Z57,IF(AND($H57=1,AV$1&gt;($Y57+$Z57*3),AV$1&lt;=($Y57+$Z57*4)),($T57*(1+$Z$1)^($Z57*4))/$Z57,IF(AND($G57=1,AV$1&lt;=$N57),0,IF(AND($G57=1,AV$1&gt;$N57,AV$1&lt;=($Y57+$Z57)),-1*PMT(VLOOKUP($P57,'9 - Finance Strategy Parameters'!$B$3:$C$6,2)/12,$Z57*12,$M57),IF(AND($G57=1,AV$1&gt;($Y57+$Z57),AV$1&lt;=($Y57+$Z57*2)),-1*PMT(VLOOKUP($P57,'9 - Finance Strategy Parameters'!$B$3:$C$6,2)/12,$Z57*12,$M57*(1+$Z$1)^($Z57*2)),IF(AND($G57=1,AV$1&gt;($Y57+$Z57*2),AV$1&lt;=($Y57+$Z57*3)),-1*PMT(VLOOKUP($P57,'9 - Finance Strategy Parameters'!$B$3:$C$6,2)/12,$Z57*12,$M57*(1+$Z$1)^($Z57*3)),"FAILURE"))))))))))</f>
        <v>6593.5756000000001</v>
      </c>
      <c r="AW57" s="159">
        <f>IF($F57=1,0,IF(AND($H57=1,AW$1&lt;=$Y57),$V57,IF(AND($H57=1,AW$1&gt;$Y57,AW$1&lt;=$Y57+$Z57),($T57*(1+$Z$1)^$Z57)/$Z57,IF(AND($H57=1,AW$1&gt;($Y57+$Z57),AW$1&lt;=($Y57+$Z57*2)),($T57*(1+$Z$1)^($Z57*2))/$Z57,IF(AND($H57=1,AW$1&gt;($Y57+$Z57*2),AW$1&lt;=($Y57+$Z57*3)),($T57*(1+$Z$1)^($Z57*3))/$Z57,IF(AND($H57=1,AW$1&gt;($Y57+$Z57*3),AW$1&lt;=($Y57+$Z57*4)),($T57*(1+$Z$1)^($Z57*4))/$Z57,IF(AND($G57=1,AW$1&lt;=$N57),0,IF(AND($G57=1,AW$1&gt;$N57,AW$1&lt;=($Y57+$Z57)),-1*PMT(VLOOKUP($P57,'9 - Finance Strategy Parameters'!$B$3:$C$6,2)/12,$Z57*12,$M57),IF(AND($G57=1,AW$1&gt;($Y57+$Z57),AW$1&lt;=($Y57+$Z57*2)),-1*PMT(VLOOKUP($P57,'9 - Finance Strategy Parameters'!$B$3:$C$6,2)/12,$Z57*12,$M57*(1+$Z$1)^($Z57*2)),IF(AND($G57=1,AW$1&gt;($Y57+$Z57*2),AW$1&lt;=($Y57+$Z57*3)),-1*PMT(VLOOKUP($P57,'9 - Finance Strategy Parameters'!$B$3:$C$6,2)/12,$Z57*12,$M57*(1+$Z$1)^($Z57*3)),"FAILURE"))))))))))</f>
        <v>6593.5756000000001</v>
      </c>
      <c r="AX57" s="159">
        <f>IF($F57=1,0,IF(AND($H57=1,AX$1&lt;=$Y57),$V57,IF(AND($H57=1,AX$1&gt;$Y57,AX$1&lt;=$Y57+$Z57),($T57*(1+$Z$1)^$Z57)/$Z57,IF(AND($H57=1,AX$1&gt;($Y57+$Z57),AX$1&lt;=($Y57+$Z57*2)),($T57*(1+$Z$1)^($Z57*2))/$Z57,IF(AND($H57=1,AX$1&gt;($Y57+$Z57*2),AX$1&lt;=($Y57+$Z57*3)),($T57*(1+$Z$1)^($Z57*3))/$Z57,IF(AND($H57=1,AX$1&gt;($Y57+$Z57*3),AX$1&lt;=($Y57+$Z57*4)),($T57*(1+$Z$1)^($Z57*4))/$Z57,IF(AND($G57=1,AX$1&lt;=$N57),0,IF(AND($G57=1,AX$1&gt;$N57,AX$1&lt;=($Y57+$Z57)),-1*PMT(VLOOKUP($P57,'9 - Finance Strategy Parameters'!$B$3:$C$6,2)/12,$Z57*12,$M57),IF(AND($G57=1,AX$1&gt;($Y57+$Z57),AX$1&lt;=($Y57+$Z57*2)),-1*PMT(VLOOKUP($P57,'9 - Finance Strategy Parameters'!$B$3:$C$6,2)/12,$Z57*12,$M57*(1+$Z$1)^($Z57*2)),IF(AND($G57=1,AX$1&gt;($Y57+$Z57*2),AX$1&lt;=($Y57+$Z57*3)),-1*PMT(VLOOKUP($P57,'9 - Finance Strategy Parameters'!$B$3:$C$6,2)/12,$Z57*12,$M57*(1+$Z$1)^($Z57*3)),"FAILURE"))))))))))</f>
        <v>6593.5756000000001</v>
      </c>
      <c r="AY57" s="159">
        <f>IF($F57=1,0,IF(AND($H57=1,AY$1&lt;=$Y57),$V57,IF(AND($H57=1,AY$1&gt;$Y57,AY$1&lt;=$Y57+$Z57),($T57*(1+$Z$1)^$Z57)/$Z57,IF(AND($H57=1,AY$1&gt;($Y57+$Z57),AY$1&lt;=($Y57+$Z57*2)),($T57*(1+$Z$1)^($Z57*2))/$Z57,IF(AND($H57=1,AY$1&gt;($Y57+$Z57*2),AY$1&lt;=($Y57+$Z57*3)),($T57*(1+$Z$1)^($Z57*3))/$Z57,IF(AND($H57=1,AY$1&gt;($Y57+$Z57*3),AY$1&lt;=($Y57+$Z57*4)),($T57*(1+$Z$1)^($Z57*4))/$Z57,IF(AND($G57=1,AY$1&lt;=$N57),0,IF(AND($G57=1,AY$1&gt;$N57,AY$1&lt;=($Y57+$Z57)),-1*PMT(VLOOKUP($P57,'9 - Finance Strategy Parameters'!$B$3:$C$6,2)/12,$Z57*12,$M57),IF(AND($G57=1,AY$1&gt;($Y57+$Z57),AY$1&lt;=($Y57+$Z57*2)),-1*PMT(VLOOKUP($P57,'9 - Finance Strategy Parameters'!$B$3:$C$6,2)/12,$Z57*12,$M57*(1+$Z$1)^($Z57*2)),IF(AND($G57=1,AY$1&gt;($Y57+$Z57*2),AY$1&lt;=($Y57+$Z57*3)),-1*PMT(VLOOKUP($P57,'9 - Finance Strategy Parameters'!$B$3:$C$6,2)/12,$Z57*12,$M57*(1+$Z$1)^($Z57*3)),"FAILURE"))))))))))</f>
        <v>6593.5756000000001</v>
      </c>
      <c r="AZ57" s="159">
        <f>IF($F57=1,0,IF(AND($H57=1,AZ$1&lt;=$Y57),$V57,IF(AND($H57=1,AZ$1&gt;$Y57,AZ$1&lt;=$Y57+$Z57),($T57*(1+$Z$1)^$Z57)/$Z57,IF(AND($H57=1,AZ$1&gt;($Y57+$Z57),AZ$1&lt;=($Y57+$Z57*2)),($T57*(1+$Z$1)^($Z57*2))/$Z57,IF(AND($H57=1,AZ$1&gt;($Y57+$Z57*2),AZ$1&lt;=($Y57+$Z57*3)),($T57*(1+$Z$1)^($Z57*3))/$Z57,IF(AND($H57=1,AZ$1&gt;($Y57+$Z57*3),AZ$1&lt;=($Y57+$Z57*4)),($T57*(1+$Z$1)^($Z57*4))/$Z57,IF(AND($G57=1,AZ$1&lt;=$N57),0,IF(AND($G57=1,AZ$1&gt;$N57,AZ$1&lt;=($Y57+$Z57)),-1*PMT(VLOOKUP($P57,'9 - Finance Strategy Parameters'!$B$3:$C$6,2)/12,$Z57*12,$M57),IF(AND($G57=1,AZ$1&gt;($Y57+$Z57),AZ$1&lt;=($Y57+$Z57*2)),-1*PMT(VLOOKUP($P57,'9 - Finance Strategy Parameters'!$B$3:$C$6,2)/12,$Z57*12,$M57*(1+$Z$1)^($Z57*2)),IF(AND($G57=1,AZ$1&gt;($Y57+$Z57*2),AZ$1&lt;=($Y57+$Z57*3)),-1*PMT(VLOOKUP($P57,'9 - Finance Strategy Parameters'!$B$3:$C$6,2)/12,$Z57*12,$M57*(1+$Z$1)^($Z57*3)),"FAILURE"))))))))))</f>
        <v>6593.5756000000001</v>
      </c>
      <c r="BA57" s="159">
        <f>IF($F57=1,0,IF(AND($H57=1,BA$1&lt;=$Y57),$V57,IF(AND($H57=1,BA$1&gt;$Y57,BA$1&lt;=$Y57+$Z57),($T57*(1+$Z$1)^$Z57)/$Z57,IF(AND($H57=1,BA$1&gt;($Y57+$Z57),BA$1&lt;=($Y57+$Z57*2)),($T57*(1+$Z$1)^($Z57*2))/$Z57,IF(AND($H57=1,BA$1&gt;($Y57+$Z57*2),BA$1&lt;=($Y57+$Z57*3)),($T57*(1+$Z$1)^($Z57*3))/$Z57,IF(AND($H57=1,BA$1&gt;($Y57+$Z57*3),BA$1&lt;=($Y57+$Z57*4)),($T57*(1+$Z$1)^($Z57*4))/$Z57,IF(AND($G57=1,BA$1&lt;=$N57),0,IF(AND($G57=1,BA$1&gt;$N57,BA$1&lt;=($Y57+$Z57)),-1*PMT(VLOOKUP($P57,'9 - Finance Strategy Parameters'!$B$3:$C$6,2)/12,$Z57*12,$M57),IF(AND($G57=1,BA$1&gt;($Y57+$Z57),BA$1&lt;=($Y57+$Z57*2)),-1*PMT(VLOOKUP($P57,'9 - Finance Strategy Parameters'!$B$3:$C$6,2)/12,$Z57*12,$M57*(1+$Z$1)^($Z57*2)),IF(AND($G57=1,BA$1&gt;($Y57+$Z57*2),BA$1&lt;=($Y57+$Z57*3)),-1*PMT(VLOOKUP($P57,'9 - Finance Strategy Parameters'!$B$3:$C$6,2)/12,$Z57*12,$M57*(1+$Z$1)^($Z57*3)),"FAILURE"))))))))))</f>
        <v>3663.097555555556</v>
      </c>
      <c r="BB57" s="159">
        <f>IF($F57=1,0,IF(AND($H57=1,BB$1&lt;=$Y57),$V57,IF(AND($H57=1,BB$1&gt;$Y57,BB$1&lt;=$Y57+$Z57),($T57*(1+$Z$1)^$Z57)/$Z57,IF(AND($H57=1,BB$1&gt;($Y57+$Z57),BB$1&lt;=($Y57+$Z57*2)),($T57*(1+$Z$1)^($Z57*2))/$Z57,IF(AND($H57=1,BB$1&gt;($Y57+$Z57*2),BB$1&lt;=($Y57+$Z57*3)),($T57*(1+$Z$1)^($Z57*3))/$Z57,IF(AND($H57=1,BB$1&gt;($Y57+$Z57*3),BB$1&lt;=($Y57+$Z57*4)),($T57*(1+$Z$1)^($Z57*4))/$Z57,IF(AND($G57=1,BB$1&lt;=$N57),0,IF(AND($G57=1,BB$1&gt;$N57,BB$1&lt;=($Y57+$Z57)),-1*PMT(VLOOKUP($P57,'9 - Finance Strategy Parameters'!$B$3:$C$6,2)/12,$Z57*12,$M57),IF(AND($G57=1,BB$1&gt;($Y57+$Z57),BB$1&lt;=($Y57+$Z57*2)),-1*PMT(VLOOKUP($P57,'9 - Finance Strategy Parameters'!$B$3:$C$6,2)/12,$Z57*12,$M57*(1+$Z$1)^($Z57*2)),IF(AND($G57=1,BB$1&gt;($Y57+$Z57*2),BB$1&lt;=($Y57+$Z57*3)),-1*PMT(VLOOKUP($P57,'9 - Finance Strategy Parameters'!$B$3:$C$6,2)/12,$Z57*12,$M57*(1+$Z$1)^($Z57*3)),"FAILURE"))))))))))</f>
        <v>3663.097555555556</v>
      </c>
      <c r="BC57" s="159">
        <f>IF($F57=1,0,IF(AND($H57=1,BC$1&lt;=$Y57),$V57,IF(AND($H57=1,BC$1&gt;$Y57,BC$1&lt;=$Y57+$Z57),($T57*(1+$Z$1)^$Z57)/$Z57,IF(AND($H57=1,BC$1&gt;($Y57+$Z57),BC$1&lt;=($Y57+$Z57*2)),($T57*(1+$Z$1)^($Z57*2))/$Z57,IF(AND($H57=1,BC$1&gt;($Y57+$Z57*2),BC$1&lt;=($Y57+$Z57*3)),($T57*(1+$Z$1)^($Z57*3))/$Z57,IF(AND($H57=1,BC$1&gt;($Y57+$Z57*3),BC$1&lt;=($Y57+$Z57*4)),($T57*(1+$Z$1)^($Z57*4))/$Z57,IF(AND($G57=1,BC$1&lt;=$N57),0,IF(AND($G57=1,BC$1&gt;$N57,BC$1&lt;=($Y57+$Z57)),-1*PMT(VLOOKUP($P57,'9 - Finance Strategy Parameters'!$B$3:$C$6,2)/12,$Z57*12,$M57),IF(AND($G57=1,BC$1&gt;($Y57+$Z57),BC$1&lt;=($Y57+$Z57*2)),-1*PMT(VLOOKUP($P57,'9 - Finance Strategy Parameters'!$B$3:$C$6,2)/12,$Z57*12,$M57*(1+$Z$1)^($Z57*2)),IF(AND($G57=1,BC$1&gt;($Y57+$Z57*2),BC$1&lt;=($Y57+$Z57*3)),-1*PMT(VLOOKUP($P57,'9 - Finance Strategy Parameters'!$B$3:$C$6,2)/12,$Z57*12,$M57*(1+$Z$1)^($Z57*3)),"FAILURE"))))))))))</f>
        <v>3663.097555555556</v>
      </c>
      <c r="BD57" s="159">
        <f>IF($F57=1,0,IF(AND($H57=1,BD$1&lt;=$Y57),$V57,IF(AND($H57=1,BD$1&gt;$Y57,BD$1&lt;=$Y57+$Z57),($T57*(1+$Z$1)^$Z57)/$Z57,IF(AND($H57=1,BD$1&gt;($Y57+$Z57),BD$1&lt;=($Y57+$Z57*2)),($T57*(1+$Z$1)^($Z57*2))/$Z57,IF(AND($H57=1,BD$1&gt;($Y57+$Z57*2),BD$1&lt;=($Y57+$Z57*3)),($T57*(1+$Z$1)^($Z57*3))/$Z57,IF(AND($H57=1,BD$1&gt;($Y57+$Z57*3),BD$1&lt;=($Y57+$Z57*4)),($T57*(1+$Z$1)^($Z57*4))/$Z57,IF(AND($G57=1,BD$1&lt;=$N57),0,IF(AND($G57=1,BD$1&gt;$N57,BD$1&lt;=($Y57+$Z57)),-1*PMT(VLOOKUP($P57,'9 - Finance Strategy Parameters'!$B$3:$C$6,2)/12,$Z57*12,$M57),IF(AND($G57=1,BD$1&gt;($Y57+$Z57),BD$1&lt;=($Y57+$Z57*2)),-1*PMT(VLOOKUP($P57,'9 - Finance Strategy Parameters'!$B$3:$C$6,2)/12,$Z57*12,$M57*(1+$Z$1)^($Z57*2)),IF(AND($G57=1,BD$1&gt;($Y57+$Z57*2),BD$1&lt;=($Y57+$Z57*3)),-1*PMT(VLOOKUP($P57,'9 - Finance Strategy Parameters'!$B$3:$C$6,2)/12,$Z57*12,$M57*(1+$Z$1)^($Z57*3)),"FAILURE"))))))))))</f>
        <v>3663.097555555556</v>
      </c>
      <c r="BE57" s="159">
        <f>IF($F57=1,0,IF(AND($H57=1,BE$1&lt;=$Y57),$V57,IF(AND($H57=1,BE$1&gt;$Y57,BE$1&lt;=$Y57+$Z57),($T57*(1+$Z$1)^$Z57)/$Z57,IF(AND($H57=1,BE$1&gt;($Y57+$Z57),BE$1&lt;=($Y57+$Z57*2)),($T57*(1+$Z$1)^($Z57*2))/$Z57,IF(AND($H57=1,BE$1&gt;($Y57+$Z57*2),BE$1&lt;=($Y57+$Z57*3)),($T57*(1+$Z$1)^($Z57*3))/$Z57,IF(AND($H57=1,BE$1&gt;($Y57+$Z57*3),BE$1&lt;=($Y57+$Z57*4)),($T57*(1+$Z$1)^($Z57*4))/$Z57,IF(AND($G57=1,BE$1&lt;=$N57),0,IF(AND($G57=1,BE$1&gt;$N57,BE$1&lt;=($Y57+$Z57)),-1*PMT(VLOOKUP($P57,'9 - Finance Strategy Parameters'!$B$3:$C$6,2)/12,$Z57*12,$M57),IF(AND($G57=1,BE$1&gt;($Y57+$Z57),BE$1&lt;=($Y57+$Z57*2)),-1*PMT(VLOOKUP($P57,'9 - Finance Strategy Parameters'!$B$3:$C$6,2)/12,$Z57*12,$M57*(1+$Z$1)^($Z57*2)),IF(AND($G57=1,BE$1&gt;($Y57+$Z57*2),BE$1&lt;=($Y57+$Z57*3)),-1*PMT(VLOOKUP($P57,'9 - Finance Strategy Parameters'!$B$3:$C$6,2)/12,$Z57*12,$M57*(1+$Z$1)^($Z57*3)),"FAILURE"))))))))))</f>
        <v>3663.097555555556</v>
      </c>
      <c r="BF57" s="159">
        <f>IF($F57=1,0,IF(AND($H57=1,BF$1&lt;=$Y57),$V57,IF(AND($H57=1,BF$1&gt;$Y57,BF$1&lt;=$Y57+$Z57),($T57*(1+$Z$1)^$Z57)/$Z57,IF(AND($H57=1,BF$1&gt;($Y57+$Z57),BF$1&lt;=($Y57+$Z57*2)),($T57*(1+$Z$1)^($Z57*2))/$Z57,IF(AND($H57=1,BF$1&gt;($Y57+$Z57*2),BF$1&lt;=($Y57+$Z57*3)),($T57*(1+$Z$1)^($Z57*3))/$Z57,IF(AND($H57=1,BF$1&gt;($Y57+$Z57*3),BF$1&lt;=($Y57+$Z57*4)),($T57*(1+$Z$1)^($Z57*4))/$Z57,IF(AND($G57=1,BF$1&lt;=$N57),0,IF(AND($G57=1,BF$1&gt;$N57,BF$1&lt;=($Y57+$Z57)),-1*PMT(VLOOKUP($P57,'9 - Finance Strategy Parameters'!$B$3:$C$6,2)/12,$Z57*12,$M57),IF(AND($G57=1,BF$1&gt;($Y57+$Z57),BF$1&lt;=($Y57+$Z57*2)),-1*PMT(VLOOKUP($P57,'9 - Finance Strategy Parameters'!$B$3:$C$6,2)/12,$Z57*12,$M57*(1+$Z$1)^($Z57*2)),IF(AND($G57=1,BF$1&gt;($Y57+$Z57*2),BF$1&lt;=($Y57+$Z57*3)),-1*PMT(VLOOKUP($P57,'9 - Finance Strategy Parameters'!$B$3:$C$6,2)/12,$Z57*12,$M57*(1+$Z$1)^($Z57*3)),"FAILURE"))))))))))</f>
        <v>3663.097555555556</v>
      </c>
      <c r="BG57" s="159">
        <f>IF($F57=1,0,IF(AND($H57=1,BG$1&lt;=$Y57),$V57,IF(AND($H57=1,BG$1&gt;$Y57,BG$1&lt;=$Y57+$Z57),($T57*(1+$Z$1)^$Z57)/$Z57,IF(AND($H57=1,BG$1&gt;($Y57+$Z57),BG$1&lt;=($Y57+$Z57*2)),($T57*(1+$Z$1)^($Z57*2))/$Z57,IF(AND($H57=1,BG$1&gt;($Y57+$Z57*2),BG$1&lt;=($Y57+$Z57*3)),($T57*(1+$Z$1)^($Z57*3))/$Z57,IF(AND($H57=1,BG$1&gt;($Y57+$Z57*3),BG$1&lt;=($Y57+$Z57*4)),($T57*(1+$Z$1)^($Z57*4))/$Z57,IF(AND($G57=1,BG$1&lt;=$N57),0,IF(AND($G57=1,BG$1&gt;$N57,BG$1&lt;=($Y57+$Z57)),-1*PMT(VLOOKUP($P57,'9 - Finance Strategy Parameters'!$B$3:$C$6,2)/12,$Z57*12,$M57),IF(AND($G57=1,BG$1&gt;($Y57+$Z57),BG$1&lt;=($Y57+$Z57*2)),-1*PMT(VLOOKUP($P57,'9 - Finance Strategy Parameters'!$B$3:$C$6,2)/12,$Z57*12,$M57*(1+$Z$1)^($Z57*2)),IF(AND($G57=1,BG$1&gt;($Y57+$Z57*2),BG$1&lt;=($Y57+$Z57*3)),-1*PMT(VLOOKUP($P57,'9 - Finance Strategy Parameters'!$B$3:$C$6,2)/12,$Z57*12,$M57*(1+$Z$1)^($Z57*3)),"FAILURE"))))))))))</f>
        <v>3663.097555555556</v>
      </c>
      <c r="BH57" s="159">
        <f>IF($F57=1,0,IF(AND($H57=1,BH$1&lt;=$Y57),$V57,IF(AND($H57=1,BH$1&gt;$Y57,BH$1&lt;=$Y57+$Z57),($T57*(1+$Z$1)^$Z57)/$Z57,IF(AND($H57=1,BH$1&gt;($Y57+$Z57),BH$1&lt;=($Y57+$Z57*2)),($T57*(1+$Z$1)^($Z57*2))/$Z57,IF(AND($H57=1,BH$1&gt;($Y57+$Z57*2),BH$1&lt;=($Y57+$Z57*3)),($T57*(1+$Z$1)^($Z57*3))/$Z57,IF(AND($H57=1,BH$1&gt;($Y57+$Z57*3),BH$1&lt;=($Y57+$Z57*4)),($T57*(1+$Z$1)^($Z57*4))/$Z57,IF(AND($G57=1,BH$1&lt;=$N57),0,IF(AND($G57=1,BH$1&gt;$N57,BH$1&lt;=($Y57+$Z57)),-1*PMT(VLOOKUP($P57,'9 - Finance Strategy Parameters'!$B$3:$C$6,2)/12,$Z57*12,$M57),IF(AND($G57=1,BH$1&gt;($Y57+$Z57),BH$1&lt;=($Y57+$Z57*2)),-1*PMT(VLOOKUP($P57,'9 - Finance Strategy Parameters'!$B$3:$C$6,2)/12,$Z57*12,$M57*(1+$Z$1)^($Z57*2)),IF(AND($G57=1,BH$1&gt;($Y57+$Z57*2),BH$1&lt;=($Y57+$Z57*3)),-1*PMT(VLOOKUP($P57,'9 - Finance Strategy Parameters'!$B$3:$C$6,2)/12,$Z57*12,$M57*(1+$Z$1)^($Z57*3)),"FAILURE"))))))))))</f>
        <v>3663.097555555556</v>
      </c>
      <c r="BI57" s="159">
        <f>IF($F57=1,0,IF(AND($H57=1,BI$1&lt;=$Y57),$V57,IF(AND($H57=1,BI$1&gt;$Y57,BI$1&lt;=$Y57+$Z57),($T57*(1+$Z$1)^$Z57)/$Z57,IF(AND($H57=1,BI$1&gt;($Y57+$Z57),BI$1&lt;=($Y57+$Z57*2)),($T57*(1+$Z$1)^($Z57*2))/$Z57,IF(AND($H57=1,BI$1&gt;($Y57+$Z57*2),BI$1&lt;=($Y57+$Z57*3)),($T57*(1+$Z$1)^($Z57*3))/$Z57,IF(AND($H57=1,BI$1&gt;($Y57+$Z57*3),BI$1&lt;=($Y57+$Z57*4)),($T57*(1+$Z$1)^($Z57*4))/$Z57,IF(AND($G57=1,BI$1&lt;=$N57),0,IF(AND($G57=1,BI$1&gt;$N57,BI$1&lt;=($Y57+$Z57)),-1*PMT(VLOOKUP($P57,'9 - Finance Strategy Parameters'!$B$3:$C$6,2)/12,$Z57*12,$M57),IF(AND($G57=1,BI$1&gt;($Y57+$Z57),BI$1&lt;=($Y57+$Z57*2)),-1*PMT(VLOOKUP($P57,'9 - Finance Strategy Parameters'!$B$3:$C$6,2)/12,$Z57*12,$M57*(1+$Z$1)^($Z57*2)),IF(AND($G57=1,BI$1&gt;($Y57+$Z57*2),BI$1&lt;=($Y57+$Z57*3)),-1*PMT(VLOOKUP($P57,'9 - Finance Strategy Parameters'!$B$3:$C$6,2)/12,$Z57*12,$M57*(1+$Z$1)^($Z57*3)),"FAILURE"))))))))))</f>
        <v>3663.097555555556</v>
      </c>
      <c r="BJ57" s="159">
        <f>IF($F57=1,0,IF(AND($H57=1,BJ$1&lt;=$Y57),$V57,IF(AND($H57=1,BJ$1&gt;$Y57,BJ$1&lt;=$Y57+$Z57),($T57*(1+$Z$1)^$Z57)/$Z57,IF(AND($H57=1,BJ$1&gt;($Y57+$Z57),BJ$1&lt;=($Y57+$Z57*2)),($T57*(1+$Z$1)^($Z57*2))/$Z57,IF(AND($H57=1,BJ$1&gt;($Y57+$Z57*2),BJ$1&lt;=($Y57+$Z57*3)),($T57*(1+$Z$1)^($Z57*3))/$Z57,IF(AND($H57=1,BJ$1&gt;($Y57+$Z57*3),BJ$1&lt;=($Y57+$Z57*4)),($T57*(1+$Z$1)^($Z57*4))/$Z57,IF(AND($G57=1,BJ$1&lt;=$N57),0,IF(AND($G57=1,BJ$1&gt;$N57,BJ$1&lt;=($Y57+$Z57)),-1*PMT(VLOOKUP($P57,'9 - Finance Strategy Parameters'!$B$3:$C$6,2)/12,$Z57*12,$M57),IF(AND($G57=1,BJ$1&gt;($Y57+$Z57),BJ$1&lt;=($Y57+$Z57*2)),-1*PMT(VLOOKUP($P57,'9 - Finance Strategy Parameters'!$B$3:$C$6,2)/12,$Z57*12,$M57*(1+$Z$1)^($Z57*2)),IF(AND($G57=1,BJ$1&gt;($Y57+$Z57*2),BJ$1&lt;=($Y57+$Z57*3)),-1*PMT(VLOOKUP($P57,'9 - Finance Strategy Parameters'!$B$3:$C$6,2)/12,$Z57*12,$M57*(1+$Z$1)^($Z57*3)),"FAILURE"))))))))))</f>
        <v>3663.097555555556</v>
      </c>
      <c r="BK57" s="159">
        <f>IF($F57=1,0,IF(AND($H57=1,BK$1&lt;=$Y57),$V57,IF(AND($H57=1,BK$1&gt;$Y57,BK$1&lt;=$Y57+$Z57),($T57*(1+$Z$1)^$Z57)/$Z57,IF(AND($H57=1,BK$1&gt;($Y57+$Z57),BK$1&lt;=($Y57+$Z57*2)),($T57*(1+$Z$1)^($Z57*2))/$Z57,IF(AND($H57=1,BK$1&gt;($Y57+$Z57*2),BK$1&lt;=($Y57+$Z57*3)),($T57*(1+$Z$1)^($Z57*3))/$Z57,IF(AND($H57=1,BK$1&gt;($Y57+$Z57*3),BK$1&lt;=($Y57+$Z57*4)),($T57*(1+$Z$1)^($Z57*4))/$Z57,IF(AND($G57=1,BK$1&lt;=$N57),0,IF(AND($G57=1,BK$1&gt;$N57,BK$1&lt;=($Y57+$Z57)),-1*PMT(VLOOKUP($P57,'9 - Finance Strategy Parameters'!$B$3:$C$6,2)/12,$Z57*12,$M57),IF(AND($G57=1,BK$1&gt;($Y57+$Z57),BK$1&lt;=($Y57+$Z57*2)),-1*PMT(VLOOKUP($P57,'9 - Finance Strategy Parameters'!$B$3:$C$6,2)/12,$Z57*12,$M57*(1+$Z$1)^($Z57*2)),IF(AND($G57=1,BK$1&gt;($Y57+$Z57*2),BK$1&lt;=($Y57+$Z57*3)),-1*PMT(VLOOKUP($P57,'9 - Finance Strategy Parameters'!$B$3:$C$6,2)/12,$Z57*12,$M57*(1+$Z$1)^($Z57*3)),"FAILURE"))))))))))</f>
        <v>3663.097555555556</v>
      </c>
      <c r="BL57" s="159">
        <f>IF($F57=1,0,IF(AND($H57=1,BL$1&lt;=$Y57),$V57,IF(AND($H57=1,BL$1&gt;$Y57,BL$1&lt;=$Y57+$Z57),($T57*(1+$Z$1)^$Z57)/$Z57,IF(AND($H57=1,BL$1&gt;($Y57+$Z57),BL$1&lt;=($Y57+$Z57*2)),($T57*(1+$Z$1)^($Z57*2))/$Z57,IF(AND($H57=1,BL$1&gt;($Y57+$Z57*2),BL$1&lt;=($Y57+$Z57*3)),($T57*(1+$Z$1)^($Z57*3))/$Z57,IF(AND($H57=1,BL$1&gt;($Y57+$Z57*3),BL$1&lt;=($Y57+$Z57*4)),($T57*(1+$Z$1)^($Z57*4))/$Z57,IF(AND($G57=1,BL$1&lt;=$N57),0,IF(AND($G57=1,BL$1&gt;$N57,BL$1&lt;=($Y57+$Z57)),-1*PMT(VLOOKUP($P57,'9 - Finance Strategy Parameters'!$B$3:$C$6,2)/12,$Z57*12,$M57),IF(AND($G57=1,BL$1&gt;($Y57+$Z57),BL$1&lt;=($Y57+$Z57*2)),-1*PMT(VLOOKUP($P57,'9 - Finance Strategy Parameters'!$B$3:$C$6,2)/12,$Z57*12,$M57*(1+$Z$1)^($Z57*2)),IF(AND($G57=1,BL$1&gt;($Y57+$Z57*2),BL$1&lt;=($Y57+$Z57*3)),-1*PMT(VLOOKUP($P57,'9 - Finance Strategy Parameters'!$B$3:$C$6,2)/12,$Z57*12,$M57*(1+$Z$1)^($Z57*3)),"FAILURE"))))))))))</f>
        <v>3663.097555555556</v>
      </c>
      <c r="BM57" s="159">
        <f>IF($F57=1,0,IF(AND($H57=1,BM$1&lt;=$Y57),$V57,IF(AND($H57=1,BM$1&gt;$Y57,BM$1&lt;=$Y57+$Z57),($T57*(1+$Z$1)^$Z57)/$Z57,IF(AND($H57=1,BM$1&gt;($Y57+$Z57),BM$1&lt;=($Y57+$Z57*2)),($T57*(1+$Z$1)^($Z57*2))/$Z57,IF(AND($H57=1,BM$1&gt;($Y57+$Z57*2),BM$1&lt;=($Y57+$Z57*3)),($T57*(1+$Z$1)^($Z57*3))/$Z57,IF(AND($H57=1,BM$1&gt;($Y57+$Z57*3),BM$1&lt;=($Y57+$Z57*4)),($T57*(1+$Z$1)^($Z57*4))/$Z57,IF(AND($G57=1,BM$1&lt;=$N57),0,IF(AND($G57=1,BM$1&gt;$N57,BM$1&lt;=($Y57+$Z57)),-1*PMT(VLOOKUP($P57,'9 - Finance Strategy Parameters'!$B$3:$C$6,2)/12,$Z57*12,$M57),IF(AND($G57=1,BM$1&gt;($Y57+$Z57),BM$1&lt;=($Y57+$Z57*2)),-1*PMT(VLOOKUP($P57,'9 - Finance Strategy Parameters'!$B$3:$C$6,2)/12,$Z57*12,$M57*(1+$Z$1)^($Z57*2)),IF(AND($G57=1,BM$1&gt;($Y57+$Z57*2),BM$1&lt;=($Y57+$Z57*3)),-1*PMT(VLOOKUP($P57,'9 - Finance Strategy Parameters'!$B$3:$C$6,2)/12,$Z57*12,$M57*(1+$Z$1)^($Z57*3)),"FAILURE"))))))))))</f>
        <v>3663.097555555556</v>
      </c>
      <c r="BN57" s="159">
        <f>IF($F57=1,0,IF(AND($H57=1,BN$1&lt;=$Y57),$V57,IF(AND($H57=1,BN$1&gt;$Y57,BN$1&lt;=$Y57+$Z57),($T57*(1+$Z$1)^$Z57)/$Z57,IF(AND($H57=1,BN$1&gt;($Y57+$Z57),BN$1&lt;=($Y57+$Z57*2)),($T57*(1+$Z$1)^($Z57*2))/$Z57,IF(AND($H57=1,BN$1&gt;($Y57+$Z57*2),BN$1&lt;=($Y57+$Z57*3)),($T57*(1+$Z$1)^($Z57*3))/$Z57,IF(AND($H57=1,BN$1&gt;($Y57+$Z57*3),BN$1&lt;=($Y57+$Z57*4)),($T57*(1+$Z$1)^($Z57*4))/$Z57,IF(AND($G57=1,BN$1&lt;=$N57),0,IF(AND($G57=1,BN$1&gt;$N57,BN$1&lt;=($Y57+$Z57)),-1*PMT(VLOOKUP($P57,'9 - Finance Strategy Parameters'!$B$3:$C$6,2)/12,$Z57*12,$M57),IF(AND($G57=1,BN$1&gt;($Y57+$Z57),BN$1&lt;=($Y57+$Z57*2)),-1*PMT(VLOOKUP($P57,'9 - Finance Strategy Parameters'!$B$3:$C$6,2)/12,$Z57*12,$M57*(1+$Z$1)^($Z57*2)),IF(AND($G57=1,BN$1&gt;($Y57+$Z57*2),BN$1&lt;=($Y57+$Z57*3)),-1*PMT(VLOOKUP($P57,'9 - Finance Strategy Parameters'!$B$3:$C$6,2)/12,$Z57*12,$M57*(1+$Z$1)^($Z57*3)),"FAILURE"))))))))))</f>
        <v>3663.097555555556</v>
      </c>
      <c r="BO57" s="159">
        <f>IF($F57=1,0,IF(AND($H57=1,BO$1&lt;=$Y57),$V57,IF(AND($H57=1,BO$1&gt;$Y57,BO$1&lt;=$Y57+$Z57),($T57*(1+$Z$1)^$Z57)/$Z57,IF(AND($H57=1,BO$1&gt;($Y57+$Z57),BO$1&lt;=($Y57+$Z57*2)),($T57*(1+$Z$1)^($Z57*2))/$Z57,IF(AND($H57=1,BO$1&gt;($Y57+$Z57*2),BO$1&lt;=($Y57+$Z57*3)),($T57*(1+$Z$1)^($Z57*3))/$Z57,IF(AND($H57=1,BO$1&gt;($Y57+$Z57*3),BO$1&lt;=($Y57+$Z57*4)),($T57*(1+$Z$1)^($Z57*4))/$Z57,IF(AND($G57=1,BO$1&lt;=$N57),0,IF(AND($G57=1,BO$1&gt;$N57,BO$1&lt;=($Y57+$Z57)),-1*PMT(VLOOKUP($P57,'9 - Finance Strategy Parameters'!$B$3:$C$6,2)/12,$Z57*12,$M57),IF(AND($G57=1,BO$1&gt;($Y57+$Z57),BO$1&lt;=($Y57+$Z57*2)),-1*PMT(VLOOKUP($P57,'9 - Finance Strategy Parameters'!$B$3:$C$6,2)/12,$Z57*12,$M57*(1+$Z$1)^($Z57*2)),IF(AND($G57=1,BO$1&gt;($Y57+$Z57*2),BO$1&lt;=($Y57+$Z57*3)),-1*PMT(VLOOKUP($P57,'9 - Finance Strategy Parameters'!$B$3:$C$6,2)/12,$Z57*12,$M57*(1+$Z$1)^($Z57*3)),"FAILURE"))))))))))</f>
        <v>3663.097555555556</v>
      </c>
      <c r="BP57" s="159">
        <f>IF($F57=1,0,IF(AND($H57=1,BP$1&lt;=$Y57),$V57,IF(AND($H57=1,BP$1&gt;$Y57,BP$1&lt;=$Y57+$Z57),($T57*(1+$Z$1)^$Z57)/$Z57,IF(AND($H57=1,BP$1&gt;($Y57+$Z57),BP$1&lt;=($Y57+$Z57*2)),($T57*(1+$Z$1)^($Z57*2))/$Z57,IF(AND($H57=1,BP$1&gt;($Y57+$Z57*2),BP$1&lt;=($Y57+$Z57*3)),($T57*(1+$Z$1)^($Z57*3))/$Z57,IF(AND($H57=1,BP$1&gt;($Y57+$Z57*3),BP$1&lt;=($Y57+$Z57*4)),($T57*(1+$Z$1)^($Z57*4))/$Z57,IF(AND($G57=1,BP$1&lt;=$N57),0,IF(AND($G57=1,BP$1&gt;$N57,BP$1&lt;=($Y57+$Z57)),-1*PMT(VLOOKUP($P57,'9 - Finance Strategy Parameters'!$B$3:$C$6,2)/12,$Z57*12,$M57),IF(AND($G57=1,BP$1&gt;($Y57+$Z57),BP$1&lt;=($Y57+$Z57*2)),-1*PMT(VLOOKUP($P57,'9 - Finance Strategy Parameters'!$B$3:$C$6,2)/12,$Z57*12,$M57*(1+$Z$1)^($Z57*2)),IF(AND($G57=1,BP$1&gt;($Y57+$Z57*2),BP$1&lt;=($Y57+$Z57*3)),-1*PMT(VLOOKUP($P57,'9 - Finance Strategy Parameters'!$B$3:$C$6,2)/12,$Z57*12,$M57*(1+$Z$1)^($Z57*3)),"FAILURE"))))))))))</f>
        <v>3663.097555555556</v>
      </c>
      <c r="BQ57" s="159">
        <f>IF($F57=1,0,IF(AND($H57=1,BQ$1&lt;=$Y57),$V57,IF(AND($H57=1,BQ$1&gt;$Y57,BQ$1&lt;=$Y57+$Z57),($T57*(1+$Z$1)^$Z57)/$Z57,IF(AND($H57=1,BQ$1&gt;($Y57+$Z57),BQ$1&lt;=($Y57+$Z57*2)),($T57*(1+$Z$1)^($Z57*2))/$Z57,IF(AND($H57=1,BQ$1&gt;($Y57+$Z57*2),BQ$1&lt;=($Y57+$Z57*3)),($T57*(1+$Z$1)^($Z57*3))/$Z57,IF(AND($H57=1,BQ$1&gt;($Y57+$Z57*3),BQ$1&lt;=($Y57+$Z57*4)),($T57*(1+$Z$1)^($Z57*4))/$Z57,IF(AND($G57=1,BQ$1&lt;=$N57),0,IF(AND($G57=1,BQ$1&gt;$N57,BQ$1&lt;=($Y57+$Z57)),-1*PMT(VLOOKUP($P57,'9 - Finance Strategy Parameters'!$B$3:$C$6,2)/12,$Z57*12,$M57),IF(AND($G57=1,BQ$1&gt;($Y57+$Z57),BQ$1&lt;=($Y57+$Z57*2)),-1*PMT(VLOOKUP($P57,'9 - Finance Strategy Parameters'!$B$3:$C$6,2)/12,$Z57*12,$M57*(1+$Z$1)^($Z57*2)),IF(AND($G57=1,BQ$1&gt;($Y57+$Z57*2),BQ$1&lt;=($Y57+$Z57*3)),-1*PMT(VLOOKUP($P57,'9 - Finance Strategy Parameters'!$B$3:$C$6,2)/12,$Z57*12,$M57*(1+$Z$1)^($Z57*3)),"FAILURE"))))))))))</f>
        <v>3663.097555555556</v>
      </c>
      <c r="BR57" s="159">
        <f>IF($F57=1,0,IF(AND($H57=1,BR$1&lt;=$Y57),$V57,IF(AND($H57=1,BR$1&gt;$Y57,BR$1&lt;=$Y57+$Z57),($T57*(1+$Z$1)^$Z57)/$Z57,IF(AND($H57=1,BR$1&gt;($Y57+$Z57),BR$1&lt;=($Y57+$Z57*2)),($T57*(1+$Z$1)^($Z57*2))/$Z57,IF(AND($H57=1,BR$1&gt;($Y57+$Z57*2),BR$1&lt;=($Y57+$Z57*3)),($T57*(1+$Z$1)^($Z57*3))/$Z57,IF(AND($H57=1,BR$1&gt;($Y57+$Z57*3),BR$1&lt;=($Y57+$Z57*4)),($T57*(1+$Z$1)^($Z57*4))/$Z57,IF(AND($G57=1,BR$1&lt;=$N57),0,IF(AND($G57=1,BR$1&gt;$N57,BR$1&lt;=($Y57+$Z57)),-1*PMT(VLOOKUP($P57,'9 - Finance Strategy Parameters'!$B$3:$C$6,2)/12,$Z57*12,$M57),IF(AND($G57=1,BR$1&gt;($Y57+$Z57),BR$1&lt;=($Y57+$Z57*2)),-1*PMT(VLOOKUP($P57,'9 - Finance Strategy Parameters'!$B$3:$C$6,2)/12,$Z57*12,$M57*(1+$Z$1)^($Z57*2)),IF(AND($G57=1,BR$1&gt;($Y57+$Z57*2),BR$1&lt;=($Y57+$Z57*3)),-1*PMT(VLOOKUP($P57,'9 - Finance Strategy Parameters'!$B$3:$C$6,2)/12,$Z57*12,$M57*(1+$Z$1)^($Z57*3)),"FAILURE"))))))))))</f>
        <v>3663.097555555556</v>
      </c>
      <c r="BS57" s="159">
        <f>IF($F57=1,0,IF(AND($H57=1,BS$1&lt;=$Y57),$V57,IF(AND($H57=1,BS$1&gt;$Y57,BS$1&lt;=$Y57+$Z57),($T57*(1+$Z$1)^$Z57)/$Z57,IF(AND($H57=1,BS$1&gt;($Y57+$Z57),BS$1&lt;=($Y57+$Z57*2)),($T57*(1+$Z$1)^($Z57*2))/$Z57,IF(AND($H57=1,BS$1&gt;($Y57+$Z57*2),BS$1&lt;=($Y57+$Z57*3)),($T57*(1+$Z$1)^($Z57*3))/$Z57,IF(AND($H57=1,BS$1&gt;($Y57+$Z57*3),BS$1&lt;=($Y57+$Z57*4)),($T57*(1+$Z$1)^($Z57*4))/$Z57,IF(AND($G57=1,BS$1&lt;=$N57),0,IF(AND($G57=1,BS$1&gt;$N57,BS$1&lt;=($Y57+$Z57)),-1*PMT(VLOOKUP($P57,'9 - Finance Strategy Parameters'!$B$3:$C$6,2)/12,$Z57*12,$M57),IF(AND($G57=1,BS$1&gt;($Y57+$Z57),BS$1&lt;=($Y57+$Z57*2)),-1*PMT(VLOOKUP($P57,'9 - Finance Strategy Parameters'!$B$3:$C$6,2)/12,$Z57*12,$M57*(1+$Z$1)^($Z57*2)),IF(AND($G57=1,BS$1&gt;($Y57+$Z57*2),BS$1&lt;=($Y57+$Z57*3)),-1*PMT(VLOOKUP($P57,'9 - Finance Strategy Parameters'!$B$3:$C$6,2)/12,$Z57*12,$M57*(1+$Z$1)^($Z57*3)),"FAILURE"))))))))))</f>
        <v>3663.097555555556</v>
      </c>
      <c r="BT57" s="159">
        <f>IF($F57=1,0,IF(AND($H57=1,BT$1&lt;=$Y57),$V57,IF(AND($H57=1,BT$1&gt;$Y57,BT$1&lt;=$Y57+$Z57),($T57*(1+$Z$1)^$Z57)/$Z57,IF(AND($H57=1,BT$1&gt;($Y57+$Z57),BT$1&lt;=($Y57+$Z57*2)),($T57*(1+$Z$1)^($Z57*2))/$Z57,IF(AND($H57=1,BT$1&gt;($Y57+$Z57*2),BT$1&lt;=($Y57+$Z57*3)),($T57*(1+$Z$1)^($Z57*3))/$Z57,IF(AND($H57=1,BT$1&gt;($Y57+$Z57*3),BT$1&lt;=($Y57+$Z57*4)),($T57*(1+$Z$1)^($Z57*4))/$Z57,IF(AND($G57=1,BT$1&lt;=$N57),0,IF(AND($G57=1,BT$1&gt;$N57,BT$1&lt;=($Y57+$Z57)),-1*PMT(VLOOKUP($P57,'9 - Finance Strategy Parameters'!$B$3:$C$6,2)/12,$Z57*12,$M57),IF(AND($G57=1,BT$1&gt;($Y57+$Z57),BT$1&lt;=($Y57+$Z57*2)),-1*PMT(VLOOKUP($P57,'9 - Finance Strategy Parameters'!$B$3:$C$6,2)/12,$Z57*12,$M57*(1+$Z$1)^($Z57*2)),IF(AND($G57=1,BT$1&gt;($Y57+$Z57*2),BT$1&lt;=($Y57+$Z57*3)),-1*PMT(VLOOKUP($P57,'9 - Finance Strategy Parameters'!$B$3:$C$6,2)/12,$Z57*12,$M57*(1+$Z$1)^($Z57*3)),"FAILURE"))))))))))</f>
        <v>3663.097555555556</v>
      </c>
    </row>
    <row r="58" spans="1:72" ht="30" x14ac:dyDescent="0.25">
      <c r="A58" s="10" t="s">
        <v>34</v>
      </c>
      <c r="B58" s="138">
        <f>INDEX('8-Choosing Asset Strategies'!$B$4:$B$101,MATCH('9 - Financing Strategy'!C58,'8-Choosing Asset Strategies'!$C$4:$C$101,0))</f>
        <v>1</v>
      </c>
      <c r="C58" s="28" t="s">
        <v>164</v>
      </c>
      <c r="D58" s="13" t="str">
        <f>IF(INDEX('8-Choosing Asset Strategies'!$CW$4:$CW$101,MATCH($C58,'8-Choosing Asset Strategies'!$C$4:$C$101,0))=0,"",INDEX('8-Choosing Asset Strategies'!$CW$4:$CW$101,MATCH(C58,'8-Choosing Asset Strategies'!$C$4:$C$101,0)))</f>
        <v>Good condition</v>
      </c>
      <c r="E58" s="27"/>
      <c r="F58" s="138"/>
      <c r="G58" s="138"/>
      <c r="H58" s="138">
        <v>1</v>
      </c>
      <c r="J58" s="143" t="str">
        <f>IF(F58=1,ROUND(INDEX('8-Choosing Asset Strategies'!$DL$4:$DL$101,MATCH($C58,'8-Choosing Asset Strategies'!$C$4:$C$101,0)),2),"")</f>
        <v/>
      </c>
      <c r="K58" s="12" t="str">
        <f>IF(F58=1,ROUND(INDEX('8-Choosing Asset Strategies'!$DC$4:$DC$101,MATCH($C58,'8-Choosing Asset Strategies'!$C$4:$C$101,0)),2),"")</f>
        <v/>
      </c>
      <c r="L58" s="12"/>
      <c r="M58" s="143" t="str">
        <f>IF(G58=1,ROUND(INDEX('8-Choosing Asset Strategies'!$DL$4:$DL$101,MATCH($C58,'8-Choosing Asset Strategies'!$C$4:$C$101,0)),2),"")</f>
        <v/>
      </c>
      <c r="N58" s="12" t="str">
        <f>IF(G58=1,ROUND(INDEX('8-Choosing Asset Strategies'!$DC$4:$DC$101,MATCH($C58,'8-Choosing Asset Strategies'!$C$4:$C$101,0)),2),"")</f>
        <v/>
      </c>
      <c r="O58" s="12" t="str">
        <f>IF(G58="","",INDEX('9 - Finance Strategy Parameters'!$H$3:$H$9,MATCH(B58,'9 - Finance Strategy Parameters'!$F$3:$F$9,0)))</f>
        <v/>
      </c>
      <c r="P58" s="12"/>
      <c r="Q58" s="144" t="str">
        <f>IFERROR((M58*INDEX('9 - Finance Strategy Parameters'!$C$3:$C$6,MATCH(P58,'9 - Finance Strategy Parameters'!$B$3:$B$6,0))/12*(1+INDEX('9 - Finance Strategy Parameters'!$C$3:$C$6,MATCH(P58,'9 - Finance Strategy Parameters'!$B$3:$B$6,0))/12)^(O58*12))/((1+INDEX('9 - Finance Strategy Parameters'!$C$3:$C$6,MATCH(P58,'9 - Finance Strategy Parameters'!$B$3:$B$6,0))/12)^(O58*12)-1),"")</f>
        <v/>
      </c>
      <c r="R58" s="144" t="str">
        <f t="shared" si="3"/>
        <v/>
      </c>
      <c r="S58" s="12"/>
      <c r="T58" s="143">
        <f>IF(H58=1,ROUND(INDEX('8-Choosing Asset Strategies'!$DL$4:$DL$101,MATCH($C58,'8-Choosing Asset Strategies'!$C$4:$C$101,0)),2),"")</f>
        <v>347781.78</v>
      </c>
      <c r="U58" s="145">
        <f>IF(H58=1,ROUND(INDEX('8-Choosing Asset Strategies'!$DC$4:$DC$101,MATCH($C58,'8-Choosing Asset Strategies'!$C$4:$C$101,0)),2),"")</f>
        <v>25</v>
      </c>
      <c r="V58" s="101">
        <f t="shared" si="1"/>
        <v>13911.271200000001</v>
      </c>
      <c r="W58" s="155">
        <f t="shared" si="2"/>
        <v>1159.2726</v>
      </c>
      <c r="Y58">
        <f>INDEX('8-Choosing Asset Strategies'!$DC$4:$DC$101,MATCH(C58,'8-Choosing Asset Strategies'!$C$4:$C$101,0))</f>
        <v>25</v>
      </c>
      <c r="Z58">
        <f>INDEX('8-Choosing Asset Strategies'!$DA$4:$DA$101,MATCH(C58,'8-Choosing Asset Strategies'!$C$4:$C$101,0))</f>
        <v>45</v>
      </c>
      <c r="AB58" s="159">
        <f>IF($F58=1,0,IF(AND($H58=1,AB$1&lt;=$Y58),$V58,IF(AND($H58=1,AB$1&gt;$Y58,AB$1&lt;=$Y58+$Z58),($T58*(1+$Z$1)^$Z58)/$Z58,IF(AND($H58=1,AB$1&gt;($Y58+$Z58),AB$1&lt;=($Y58+$Z58*2)),($T58*(1+$Z$1)^($Z58*2))/$Z58,IF(AND($H58=1,AB$1&gt;($Y58+$Z58*2),AB$1&lt;=($Y58+$Z58*3)),($T58*(1+$Z$1)^($Z58*3))/$Z58,IF(AND($H58=1,AB$1&gt;($Y58+$Z58*3),AB$1&lt;=($Y58+$Z58*4)),($T58*(1+$Z$1)^($Z58*4))/$Z58,IF(AND($G58=1,AB$1&lt;=$N58),0,IF(AND($G58=1,AB$1&gt;$N58,AB$1&lt;=($Y58+$Z58)),-1*PMT(VLOOKUP($P58,'9 - Finance Strategy Parameters'!$B$3:$C$6,2)/12,$Z58*12,$M58),IF(AND($G58=1,AB$1&gt;($Y58+$Z58),AB$1&lt;=($Y58+$Z58*2)),-1*PMT(VLOOKUP($P58,'9 - Finance Strategy Parameters'!$B$3:$C$6,2)/12,$Z58*12,$M58*(1+$Z$1)^($Z58*2)),IF(AND($G58=1,AB$1&gt;($Y58+$Z58*2),AB$1&lt;=($Y58+$Z58*3)),-1*PMT(VLOOKUP($P58,'9 - Finance Strategy Parameters'!$B$3:$C$6,2)/12,$Z58*12,$M58*(1+$Z$1)^($Z58*3)),"FAILURE"))))))))))</f>
        <v>13911.271200000001</v>
      </c>
      <c r="AC58" s="159">
        <f>IF($F58=1,0,IF(AND($H58=1,AC$1&lt;=$Y58),$V58,IF(AND($H58=1,AC$1&gt;$Y58,AC$1&lt;=$Y58+$Z58),($T58*(1+$Z$1)^$Z58)/$Z58,IF(AND($H58=1,AC$1&gt;($Y58+$Z58),AC$1&lt;=($Y58+$Z58*2)),($T58*(1+$Z$1)^($Z58*2))/$Z58,IF(AND($H58=1,AC$1&gt;($Y58+$Z58*2),AC$1&lt;=($Y58+$Z58*3)),($T58*(1+$Z$1)^($Z58*3))/$Z58,IF(AND($H58=1,AC$1&gt;($Y58+$Z58*3),AC$1&lt;=($Y58+$Z58*4)),($T58*(1+$Z$1)^($Z58*4))/$Z58,IF(AND($G58=1,AC$1&lt;=$N58),0,IF(AND($G58=1,AC$1&gt;$N58,AC$1&lt;=($Y58+$Z58)),-1*PMT(VLOOKUP($P58,'9 - Finance Strategy Parameters'!$B$3:$C$6,2)/12,$Z58*12,$M58),IF(AND($G58=1,AC$1&gt;($Y58+$Z58),AC$1&lt;=($Y58+$Z58*2)),-1*PMT(VLOOKUP($P58,'9 - Finance Strategy Parameters'!$B$3:$C$6,2)/12,$Z58*12,$M58*(1+$Z$1)^($Z58*2)),IF(AND($G58=1,AC$1&gt;($Y58+$Z58*2),AC$1&lt;=($Y58+$Z58*3)),-1*PMT(VLOOKUP($P58,'9 - Finance Strategy Parameters'!$B$3:$C$6,2)/12,$Z58*12,$M58*(1+$Z$1)^($Z58*3)),"FAILURE"))))))))))</f>
        <v>13911.271200000001</v>
      </c>
      <c r="AD58" s="159">
        <f>IF($F58=1,0,IF(AND($H58=1,AD$1&lt;=$Y58),$V58,IF(AND($H58=1,AD$1&gt;$Y58,AD$1&lt;=$Y58+$Z58),($T58*(1+$Z$1)^$Z58)/$Z58,IF(AND($H58=1,AD$1&gt;($Y58+$Z58),AD$1&lt;=($Y58+$Z58*2)),($T58*(1+$Z$1)^($Z58*2))/$Z58,IF(AND($H58=1,AD$1&gt;($Y58+$Z58*2),AD$1&lt;=($Y58+$Z58*3)),($T58*(1+$Z$1)^($Z58*3))/$Z58,IF(AND($H58=1,AD$1&gt;($Y58+$Z58*3),AD$1&lt;=($Y58+$Z58*4)),($T58*(1+$Z$1)^($Z58*4))/$Z58,IF(AND($G58=1,AD$1&lt;=$N58),0,IF(AND($G58=1,AD$1&gt;$N58,AD$1&lt;=($Y58+$Z58)),-1*PMT(VLOOKUP($P58,'9 - Finance Strategy Parameters'!$B$3:$C$6,2)/12,$Z58*12,$M58),IF(AND($G58=1,AD$1&gt;($Y58+$Z58),AD$1&lt;=($Y58+$Z58*2)),-1*PMT(VLOOKUP($P58,'9 - Finance Strategy Parameters'!$B$3:$C$6,2)/12,$Z58*12,$M58*(1+$Z$1)^($Z58*2)),IF(AND($G58=1,AD$1&gt;($Y58+$Z58*2),AD$1&lt;=($Y58+$Z58*3)),-1*PMT(VLOOKUP($P58,'9 - Finance Strategy Parameters'!$B$3:$C$6,2)/12,$Z58*12,$M58*(1+$Z$1)^($Z58*3)),"FAILURE"))))))))))</f>
        <v>13911.271200000001</v>
      </c>
      <c r="AE58" s="159">
        <f>IF($F58=1,0,IF(AND($H58=1,AE$1&lt;=$Y58),$V58,IF(AND($H58=1,AE$1&gt;$Y58,AE$1&lt;=$Y58+$Z58),($T58*(1+$Z$1)^$Z58)/$Z58,IF(AND($H58=1,AE$1&gt;($Y58+$Z58),AE$1&lt;=($Y58+$Z58*2)),($T58*(1+$Z$1)^($Z58*2))/$Z58,IF(AND($H58=1,AE$1&gt;($Y58+$Z58*2),AE$1&lt;=($Y58+$Z58*3)),($T58*(1+$Z$1)^($Z58*3))/$Z58,IF(AND($H58=1,AE$1&gt;($Y58+$Z58*3),AE$1&lt;=($Y58+$Z58*4)),($T58*(1+$Z$1)^($Z58*4))/$Z58,IF(AND($G58=1,AE$1&lt;=$N58),0,IF(AND($G58=1,AE$1&gt;$N58,AE$1&lt;=($Y58+$Z58)),-1*PMT(VLOOKUP($P58,'9 - Finance Strategy Parameters'!$B$3:$C$6,2)/12,$Z58*12,$M58),IF(AND($G58=1,AE$1&gt;($Y58+$Z58),AE$1&lt;=($Y58+$Z58*2)),-1*PMT(VLOOKUP($P58,'9 - Finance Strategy Parameters'!$B$3:$C$6,2)/12,$Z58*12,$M58*(1+$Z$1)^($Z58*2)),IF(AND($G58=1,AE$1&gt;($Y58+$Z58*2),AE$1&lt;=($Y58+$Z58*3)),-1*PMT(VLOOKUP($P58,'9 - Finance Strategy Parameters'!$B$3:$C$6,2)/12,$Z58*12,$M58*(1+$Z$1)^($Z58*3)),"FAILURE"))))))))))</f>
        <v>13911.271200000001</v>
      </c>
      <c r="AF58" s="159">
        <f>IF($F58=1,0,IF(AND($H58=1,AF$1&lt;=$Y58),$V58,IF(AND($H58=1,AF$1&gt;$Y58,AF$1&lt;=$Y58+$Z58),($T58*(1+$Z$1)^$Z58)/$Z58,IF(AND($H58=1,AF$1&gt;($Y58+$Z58),AF$1&lt;=($Y58+$Z58*2)),($T58*(1+$Z$1)^($Z58*2))/$Z58,IF(AND($H58=1,AF$1&gt;($Y58+$Z58*2),AF$1&lt;=($Y58+$Z58*3)),($T58*(1+$Z$1)^($Z58*3))/$Z58,IF(AND($H58=1,AF$1&gt;($Y58+$Z58*3),AF$1&lt;=($Y58+$Z58*4)),($T58*(1+$Z$1)^($Z58*4))/$Z58,IF(AND($G58=1,AF$1&lt;=$N58),0,IF(AND($G58=1,AF$1&gt;$N58,AF$1&lt;=($Y58+$Z58)),-1*PMT(VLOOKUP($P58,'9 - Finance Strategy Parameters'!$B$3:$C$6,2)/12,$Z58*12,$M58),IF(AND($G58=1,AF$1&gt;($Y58+$Z58),AF$1&lt;=($Y58+$Z58*2)),-1*PMT(VLOOKUP($P58,'9 - Finance Strategy Parameters'!$B$3:$C$6,2)/12,$Z58*12,$M58*(1+$Z$1)^($Z58*2)),IF(AND($G58=1,AF$1&gt;($Y58+$Z58*2),AF$1&lt;=($Y58+$Z58*3)),-1*PMT(VLOOKUP($P58,'9 - Finance Strategy Parameters'!$B$3:$C$6,2)/12,$Z58*12,$M58*(1+$Z$1)^($Z58*3)),"FAILURE"))))))))))</f>
        <v>13911.271200000001</v>
      </c>
      <c r="AG58" s="159">
        <f>IF($F58=1,0,IF(AND($H58=1,AG$1&lt;=$Y58),$V58,IF(AND($H58=1,AG$1&gt;$Y58,AG$1&lt;=$Y58+$Z58),($T58*(1+$Z$1)^$Z58)/$Z58,IF(AND($H58=1,AG$1&gt;($Y58+$Z58),AG$1&lt;=($Y58+$Z58*2)),($T58*(1+$Z$1)^($Z58*2))/$Z58,IF(AND($H58=1,AG$1&gt;($Y58+$Z58*2),AG$1&lt;=($Y58+$Z58*3)),($T58*(1+$Z$1)^($Z58*3))/$Z58,IF(AND($H58=1,AG$1&gt;($Y58+$Z58*3),AG$1&lt;=($Y58+$Z58*4)),($T58*(1+$Z$1)^($Z58*4))/$Z58,IF(AND($G58=1,AG$1&lt;=$N58),0,IF(AND($G58=1,AG$1&gt;$N58,AG$1&lt;=($Y58+$Z58)),-1*PMT(VLOOKUP($P58,'9 - Finance Strategy Parameters'!$B$3:$C$6,2)/12,$Z58*12,$M58),IF(AND($G58=1,AG$1&gt;($Y58+$Z58),AG$1&lt;=($Y58+$Z58*2)),-1*PMT(VLOOKUP($P58,'9 - Finance Strategy Parameters'!$B$3:$C$6,2)/12,$Z58*12,$M58*(1+$Z$1)^($Z58*2)),IF(AND($G58=1,AG$1&gt;($Y58+$Z58*2),AG$1&lt;=($Y58+$Z58*3)),-1*PMT(VLOOKUP($P58,'9 - Finance Strategy Parameters'!$B$3:$C$6,2)/12,$Z58*12,$M58*(1+$Z$1)^($Z58*3)),"FAILURE"))))))))))</f>
        <v>13911.271200000001</v>
      </c>
      <c r="AH58" s="159">
        <f>IF($F58=1,0,IF(AND($H58=1,AH$1&lt;=$Y58),$V58,IF(AND($H58=1,AH$1&gt;$Y58,AH$1&lt;=$Y58+$Z58),($T58*(1+$Z$1)^$Z58)/$Z58,IF(AND($H58=1,AH$1&gt;($Y58+$Z58),AH$1&lt;=($Y58+$Z58*2)),($T58*(1+$Z$1)^($Z58*2))/$Z58,IF(AND($H58=1,AH$1&gt;($Y58+$Z58*2),AH$1&lt;=($Y58+$Z58*3)),($T58*(1+$Z$1)^($Z58*3))/$Z58,IF(AND($H58=1,AH$1&gt;($Y58+$Z58*3),AH$1&lt;=($Y58+$Z58*4)),($T58*(1+$Z$1)^($Z58*4))/$Z58,IF(AND($G58=1,AH$1&lt;=$N58),0,IF(AND($G58=1,AH$1&gt;$N58,AH$1&lt;=($Y58+$Z58)),-1*PMT(VLOOKUP($P58,'9 - Finance Strategy Parameters'!$B$3:$C$6,2)/12,$Z58*12,$M58),IF(AND($G58=1,AH$1&gt;($Y58+$Z58),AH$1&lt;=($Y58+$Z58*2)),-1*PMT(VLOOKUP($P58,'9 - Finance Strategy Parameters'!$B$3:$C$6,2)/12,$Z58*12,$M58*(1+$Z$1)^($Z58*2)),IF(AND($G58=1,AH$1&gt;($Y58+$Z58*2),AH$1&lt;=($Y58+$Z58*3)),-1*PMT(VLOOKUP($P58,'9 - Finance Strategy Parameters'!$B$3:$C$6,2)/12,$Z58*12,$M58*(1+$Z$1)^($Z58*3)),"FAILURE"))))))))))</f>
        <v>13911.271200000001</v>
      </c>
      <c r="AI58" s="159">
        <f>IF($F58=1,0,IF(AND($H58=1,AI$1&lt;=$Y58),$V58,IF(AND($H58=1,AI$1&gt;$Y58,AI$1&lt;=$Y58+$Z58),($T58*(1+$Z$1)^$Z58)/$Z58,IF(AND($H58=1,AI$1&gt;($Y58+$Z58),AI$1&lt;=($Y58+$Z58*2)),($T58*(1+$Z$1)^($Z58*2))/$Z58,IF(AND($H58=1,AI$1&gt;($Y58+$Z58*2),AI$1&lt;=($Y58+$Z58*3)),($T58*(1+$Z$1)^($Z58*3))/$Z58,IF(AND($H58=1,AI$1&gt;($Y58+$Z58*3),AI$1&lt;=($Y58+$Z58*4)),($T58*(1+$Z$1)^($Z58*4))/$Z58,IF(AND($G58=1,AI$1&lt;=$N58),0,IF(AND($G58=1,AI$1&gt;$N58,AI$1&lt;=($Y58+$Z58)),-1*PMT(VLOOKUP($P58,'9 - Finance Strategy Parameters'!$B$3:$C$6,2)/12,$Z58*12,$M58),IF(AND($G58=1,AI$1&gt;($Y58+$Z58),AI$1&lt;=($Y58+$Z58*2)),-1*PMT(VLOOKUP($P58,'9 - Finance Strategy Parameters'!$B$3:$C$6,2)/12,$Z58*12,$M58*(1+$Z$1)^($Z58*2)),IF(AND($G58=1,AI$1&gt;($Y58+$Z58*2),AI$1&lt;=($Y58+$Z58*3)),-1*PMT(VLOOKUP($P58,'9 - Finance Strategy Parameters'!$B$3:$C$6,2)/12,$Z58*12,$M58*(1+$Z$1)^($Z58*3)),"FAILURE"))))))))))</f>
        <v>13911.271200000001</v>
      </c>
      <c r="AJ58" s="159">
        <f>IF($F58=1,0,IF(AND($H58=1,AJ$1&lt;=$Y58),$V58,IF(AND($H58=1,AJ$1&gt;$Y58,AJ$1&lt;=$Y58+$Z58),($T58*(1+$Z$1)^$Z58)/$Z58,IF(AND($H58=1,AJ$1&gt;($Y58+$Z58),AJ$1&lt;=($Y58+$Z58*2)),($T58*(1+$Z$1)^($Z58*2))/$Z58,IF(AND($H58=1,AJ$1&gt;($Y58+$Z58*2),AJ$1&lt;=($Y58+$Z58*3)),($T58*(1+$Z$1)^($Z58*3))/$Z58,IF(AND($H58=1,AJ$1&gt;($Y58+$Z58*3),AJ$1&lt;=($Y58+$Z58*4)),($T58*(1+$Z$1)^($Z58*4))/$Z58,IF(AND($G58=1,AJ$1&lt;=$N58),0,IF(AND($G58=1,AJ$1&gt;$N58,AJ$1&lt;=($Y58+$Z58)),-1*PMT(VLOOKUP($P58,'9 - Finance Strategy Parameters'!$B$3:$C$6,2)/12,$Z58*12,$M58),IF(AND($G58=1,AJ$1&gt;($Y58+$Z58),AJ$1&lt;=($Y58+$Z58*2)),-1*PMT(VLOOKUP($P58,'9 - Finance Strategy Parameters'!$B$3:$C$6,2)/12,$Z58*12,$M58*(1+$Z$1)^($Z58*2)),IF(AND($G58=1,AJ$1&gt;($Y58+$Z58*2),AJ$1&lt;=($Y58+$Z58*3)),-1*PMT(VLOOKUP($P58,'9 - Finance Strategy Parameters'!$B$3:$C$6,2)/12,$Z58*12,$M58*(1+$Z$1)^($Z58*3)),"FAILURE"))))))))))</f>
        <v>13911.271200000001</v>
      </c>
      <c r="AK58" s="159">
        <f>IF($F58=1,0,IF(AND($H58=1,AK$1&lt;=$Y58),$V58,IF(AND($H58=1,AK$1&gt;$Y58,AK$1&lt;=$Y58+$Z58),($T58*(1+$Z$1)^$Z58)/$Z58,IF(AND($H58=1,AK$1&gt;($Y58+$Z58),AK$1&lt;=($Y58+$Z58*2)),($T58*(1+$Z$1)^($Z58*2))/$Z58,IF(AND($H58=1,AK$1&gt;($Y58+$Z58*2),AK$1&lt;=($Y58+$Z58*3)),($T58*(1+$Z$1)^($Z58*3))/$Z58,IF(AND($H58=1,AK$1&gt;($Y58+$Z58*3),AK$1&lt;=($Y58+$Z58*4)),($T58*(1+$Z$1)^($Z58*4))/$Z58,IF(AND($G58=1,AK$1&lt;=$N58),0,IF(AND($G58=1,AK$1&gt;$N58,AK$1&lt;=($Y58+$Z58)),-1*PMT(VLOOKUP($P58,'9 - Finance Strategy Parameters'!$B$3:$C$6,2)/12,$Z58*12,$M58),IF(AND($G58=1,AK$1&gt;($Y58+$Z58),AK$1&lt;=($Y58+$Z58*2)),-1*PMT(VLOOKUP($P58,'9 - Finance Strategy Parameters'!$B$3:$C$6,2)/12,$Z58*12,$M58*(1+$Z$1)^($Z58*2)),IF(AND($G58=1,AK$1&gt;($Y58+$Z58*2),AK$1&lt;=($Y58+$Z58*3)),-1*PMT(VLOOKUP($P58,'9 - Finance Strategy Parameters'!$B$3:$C$6,2)/12,$Z58*12,$M58*(1+$Z$1)^($Z58*3)),"FAILURE"))))))))))</f>
        <v>13911.271200000001</v>
      </c>
      <c r="AL58" s="159">
        <f>IF($F58=1,0,IF(AND($H58=1,AL$1&lt;=$Y58),$V58,IF(AND($H58=1,AL$1&gt;$Y58,AL$1&lt;=$Y58+$Z58),($T58*(1+$Z$1)^$Z58)/$Z58,IF(AND($H58=1,AL$1&gt;($Y58+$Z58),AL$1&lt;=($Y58+$Z58*2)),($T58*(1+$Z$1)^($Z58*2))/$Z58,IF(AND($H58=1,AL$1&gt;($Y58+$Z58*2),AL$1&lt;=($Y58+$Z58*3)),($T58*(1+$Z$1)^($Z58*3))/$Z58,IF(AND($H58=1,AL$1&gt;($Y58+$Z58*3),AL$1&lt;=($Y58+$Z58*4)),($T58*(1+$Z$1)^($Z58*4))/$Z58,IF(AND($G58=1,AL$1&lt;=$N58),0,IF(AND($G58=1,AL$1&gt;$N58,AL$1&lt;=($Y58+$Z58)),-1*PMT(VLOOKUP($P58,'9 - Finance Strategy Parameters'!$B$3:$C$6,2)/12,$Z58*12,$M58),IF(AND($G58=1,AL$1&gt;($Y58+$Z58),AL$1&lt;=($Y58+$Z58*2)),-1*PMT(VLOOKUP($P58,'9 - Finance Strategy Parameters'!$B$3:$C$6,2)/12,$Z58*12,$M58*(1+$Z$1)^($Z58*2)),IF(AND($G58=1,AL$1&gt;($Y58+$Z58*2),AL$1&lt;=($Y58+$Z58*3)),-1*PMT(VLOOKUP($P58,'9 - Finance Strategy Parameters'!$B$3:$C$6,2)/12,$Z58*12,$M58*(1+$Z$1)^($Z58*3)),"FAILURE"))))))))))</f>
        <v>13911.271200000001</v>
      </c>
      <c r="AM58" s="159">
        <f>IF($F58=1,0,IF(AND($H58=1,AM$1&lt;=$Y58),$V58,IF(AND($H58=1,AM$1&gt;$Y58,AM$1&lt;=$Y58+$Z58),($T58*(1+$Z$1)^$Z58)/$Z58,IF(AND($H58=1,AM$1&gt;($Y58+$Z58),AM$1&lt;=($Y58+$Z58*2)),($T58*(1+$Z$1)^($Z58*2))/$Z58,IF(AND($H58=1,AM$1&gt;($Y58+$Z58*2),AM$1&lt;=($Y58+$Z58*3)),($T58*(1+$Z$1)^($Z58*3))/$Z58,IF(AND($H58=1,AM$1&gt;($Y58+$Z58*3),AM$1&lt;=($Y58+$Z58*4)),($T58*(1+$Z$1)^($Z58*4))/$Z58,IF(AND($G58=1,AM$1&lt;=$N58),0,IF(AND($G58=1,AM$1&gt;$N58,AM$1&lt;=($Y58+$Z58)),-1*PMT(VLOOKUP($P58,'9 - Finance Strategy Parameters'!$B$3:$C$6,2)/12,$Z58*12,$M58),IF(AND($G58=1,AM$1&gt;($Y58+$Z58),AM$1&lt;=($Y58+$Z58*2)),-1*PMT(VLOOKUP($P58,'9 - Finance Strategy Parameters'!$B$3:$C$6,2)/12,$Z58*12,$M58*(1+$Z$1)^($Z58*2)),IF(AND($G58=1,AM$1&gt;($Y58+$Z58*2),AM$1&lt;=($Y58+$Z58*3)),-1*PMT(VLOOKUP($P58,'9 - Finance Strategy Parameters'!$B$3:$C$6,2)/12,$Z58*12,$M58*(1+$Z$1)^($Z58*3)),"FAILURE"))))))))))</f>
        <v>13911.271200000001</v>
      </c>
      <c r="AN58" s="159">
        <f>IF($F58=1,0,IF(AND($H58=1,AN$1&lt;=$Y58),$V58,IF(AND($H58=1,AN$1&gt;$Y58,AN$1&lt;=$Y58+$Z58),($T58*(1+$Z$1)^$Z58)/$Z58,IF(AND($H58=1,AN$1&gt;($Y58+$Z58),AN$1&lt;=($Y58+$Z58*2)),($T58*(1+$Z$1)^($Z58*2))/$Z58,IF(AND($H58=1,AN$1&gt;($Y58+$Z58*2),AN$1&lt;=($Y58+$Z58*3)),($T58*(1+$Z$1)^($Z58*3))/$Z58,IF(AND($H58=1,AN$1&gt;($Y58+$Z58*3),AN$1&lt;=($Y58+$Z58*4)),($T58*(1+$Z$1)^($Z58*4))/$Z58,IF(AND($G58=1,AN$1&lt;=$N58),0,IF(AND($G58=1,AN$1&gt;$N58,AN$1&lt;=($Y58+$Z58)),-1*PMT(VLOOKUP($P58,'9 - Finance Strategy Parameters'!$B$3:$C$6,2)/12,$Z58*12,$M58),IF(AND($G58=1,AN$1&gt;($Y58+$Z58),AN$1&lt;=($Y58+$Z58*2)),-1*PMT(VLOOKUP($P58,'9 - Finance Strategy Parameters'!$B$3:$C$6,2)/12,$Z58*12,$M58*(1+$Z$1)^($Z58*2)),IF(AND($G58=1,AN$1&gt;($Y58+$Z58*2),AN$1&lt;=($Y58+$Z58*3)),-1*PMT(VLOOKUP($P58,'9 - Finance Strategy Parameters'!$B$3:$C$6,2)/12,$Z58*12,$M58*(1+$Z$1)^($Z58*3)),"FAILURE"))))))))))</f>
        <v>13911.271200000001</v>
      </c>
      <c r="AO58" s="159">
        <f>IF($F58=1,0,IF(AND($H58=1,AO$1&lt;=$Y58),$V58,IF(AND($H58=1,AO$1&gt;$Y58,AO$1&lt;=$Y58+$Z58),($T58*(1+$Z$1)^$Z58)/$Z58,IF(AND($H58=1,AO$1&gt;($Y58+$Z58),AO$1&lt;=($Y58+$Z58*2)),($T58*(1+$Z$1)^($Z58*2))/$Z58,IF(AND($H58=1,AO$1&gt;($Y58+$Z58*2),AO$1&lt;=($Y58+$Z58*3)),($T58*(1+$Z$1)^($Z58*3))/$Z58,IF(AND($H58=1,AO$1&gt;($Y58+$Z58*3),AO$1&lt;=($Y58+$Z58*4)),($T58*(1+$Z$1)^($Z58*4))/$Z58,IF(AND($G58=1,AO$1&lt;=$N58),0,IF(AND($G58=1,AO$1&gt;$N58,AO$1&lt;=($Y58+$Z58)),-1*PMT(VLOOKUP($P58,'9 - Finance Strategy Parameters'!$B$3:$C$6,2)/12,$Z58*12,$M58),IF(AND($G58=1,AO$1&gt;($Y58+$Z58),AO$1&lt;=($Y58+$Z58*2)),-1*PMT(VLOOKUP($P58,'9 - Finance Strategy Parameters'!$B$3:$C$6,2)/12,$Z58*12,$M58*(1+$Z$1)^($Z58*2)),IF(AND($G58=1,AO$1&gt;($Y58+$Z58*2),AO$1&lt;=($Y58+$Z58*3)),-1*PMT(VLOOKUP($P58,'9 - Finance Strategy Parameters'!$B$3:$C$6,2)/12,$Z58*12,$M58*(1+$Z$1)^($Z58*3)),"FAILURE"))))))))))</f>
        <v>13911.271200000001</v>
      </c>
      <c r="AP58" s="159">
        <f>IF($F58=1,0,IF(AND($H58=1,AP$1&lt;=$Y58),$V58,IF(AND($H58=1,AP$1&gt;$Y58,AP$1&lt;=$Y58+$Z58),($T58*(1+$Z$1)^$Z58)/$Z58,IF(AND($H58=1,AP$1&gt;($Y58+$Z58),AP$1&lt;=($Y58+$Z58*2)),($T58*(1+$Z$1)^($Z58*2))/$Z58,IF(AND($H58=1,AP$1&gt;($Y58+$Z58*2),AP$1&lt;=($Y58+$Z58*3)),($T58*(1+$Z$1)^($Z58*3))/$Z58,IF(AND($H58=1,AP$1&gt;($Y58+$Z58*3),AP$1&lt;=($Y58+$Z58*4)),($T58*(1+$Z$1)^($Z58*4))/$Z58,IF(AND($G58=1,AP$1&lt;=$N58),0,IF(AND($G58=1,AP$1&gt;$N58,AP$1&lt;=($Y58+$Z58)),-1*PMT(VLOOKUP($P58,'9 - Finance Strategy Parameters'!$B$3:$C$6,2)/12,$Z58*12,$M58),IF(AND($G58=1,AP$1&gt;($Y58+$Z58),AP$1&lt;=($Y58+$Z58*2)),-1*PMT(VLOOKUP($P58,'9 - Finance Strategy Parameters'!$B$3:$C$6,2)/12,$Z58*12,$M58*(1+$Z$1)^($Z58*2)),IF(AND($G58=1,AP$1&gt;($Y58+$Z58*2),AP$1&lt;=($Y58+$Z58*3)),-1*PMT(VLOOKUP($P58,'9 - Finance Strategy Parameters'!$B$3:$C$6,2)/12,$Z58*12,$M58*(1+$Z$1)^($Z58*3)),"FAILURE"))))))))))</f>
        <v>13911.271200000001</v>
      </c>
      <c r="AQ58" s="159">
        <f>IF($F58=1,0,IF(AND($H58=1,AQ$1&lt;=$Y58),$V58,IF(AND($H58=1,AQ$1&gt;$Y58,AQ$1&lt;=$Y58+$Z58),($T58*(1+$Z$1)^$Z58)/$Z58,IF(AND($H58=1,AQ$1&gt;($Y58+$Z58),AQ$1&lt;=($Y58+$Z58*2)),($T58*(1+$Z$1)^($Z58*2))/$Z58,IF(AND($H58=1,AQ$1&gt;($Y58+$Z58*2),AQ$1&lt;=($Y58+$Z58*3)),($T58*(1+$Z$1)^($Z58*3))/$Z58,IF(AND($H58=1,AQ$1&gt;($Y58+$Z58*3),AQ$1&lt;=($Y58+$Z58*4)),($T58*(1+$Z$1)^($Z58*4))/$Z58,IF(AND($G58=1,AQ$1&lt;=$N58),0,IF(AND($G58=1,AQ$1&gt;$N58,AQ$1&lt;=($Y58+$Z58)),-1*PMT(VLOOKUP($P58,'9 - Finance Strategy Parameters'!$B$3:$C$6,2)/12,$Z58*12,$M58),IF(AND($G58=1,AQ$1&gt;($Y58+$Z58),AQ$1&lt;=($Y58+$Z58*2)),-1*PMT(VLOOKUP($P58,'9 - Finance Strategy Parameters'!$B$3:$C$6,2)/12,$Z58*12,$M58*(1+$Z$1)^($Z58*2)),IF(AND($G58=1,AQ$1&gt;($Y58+$Z58*2),AQ$1&lt;=($Y58+$Z58*3)),-1*PMT(VLOOKUP($P58,'9 - Finance Strategy Parameters'!$B$3:$C$6,2)/12,$Z58*12,$M58*(1+$Z$1)^($Z58*3)),"FAILURE"))))))))))</f>
        <v>13911.271200000001</v>
      </c>
      <c r="AR58" s="159">
        <f>IF($F58=1,0,IF(AND($H58=1,AR$1&lt;=$Y58),$V58,IF(AND($H58=1,AR$1&gt;$Y58,AR$1&lt;=$Y58+$Z58),($T58*(1+$Z$1)^$Z58)/$Z58,IF(AND($H58=1,AR$1&gt;($Y58+$Z58),AR$1&lt;=($Y58+$Z58*2)),($T58*(1+$Z$1)^($Z58*2))/$Z58,IF(AND($H58=1,AR$1&gt;($Y58+$Z58*2),AR$1&lt;=($Y58+$Z58*3)),($T58*(1+$Z$1)^($Z58*3))/$Z58,IF(AND($H58=1,AR$1&gt;($Y58+$Z58*3),AR$1&lt;=($Y58+$Z58*4)),($T58*(1+$Z$1)^($Z58*4))/$Z58,IF(AND($G58=1,AR$1&lt;=$N58),0,IF(AND($G58=1,AR$1&gt;$N58,AR$1&lt;=($Y58+$Z58)),-1*PMT(VLOOKUP($P58,'9 - Finance Strategy Parameters'!$B$3:$C$6,2)/12,$Z58*12,$M58),IF(AND($G58=1,AR$1&gt;($Y58+$Z58),AR$1&lt;=($Y58+$Z58*2)),-1*PMT(VLOOKUP($P58,'9 - Finance Strategy Parameters'!$B$3:$C$6,2)/12,$Z58*12,$M58*(1+$Z$1)^($Z58*2)),IF(AND($G58=1,AR$1&gt;($Y58+$Z58*2),AR$1&lt;=($Y58+$Z58*3)),-1*PMT(VLOOKUP($P58,'9 - Finance Strategy Parameters'!$B$3:$C$6,2)/12,$Z58*12,$M58*(1+$Z$1)^($Z58*3)),"FAILURE"))))))))))</f>
        <v>13911.271200000001</v>
      </c>
      <c r="AS58" s="159">
        <f>IF($F58=1,0,IF(AND($H58=1,AS$1&lt;=$Y58),$V58,IF(AND($H58=1,AS$1&gt;$Y58,AS$1&lt;=$Y58+$Z58),($T58*(1+$Z$1)^$Z58)/$Z58,IF(AND($H58=1,AS$1&gt;($Y58+$Z58),AS$1&lt;=($Y58+$Z58*2)),($T58*(1+$Z$1)^($Z58*2))/$Z58,IF(AND($H58=1,AS$1&gt;($Y58+$Z58*2),AS$1&lt;=($Y58+$Z58*3)),($T58*(1+$Z$1)^($Z58*3))/$Z58,IF(AND($H58=1,AS$1&gt;($Y58+$Z58*3),AS$1&lt;=($Y58+$Z58*4)),($T58*(1+$Z$1)^($Z58*4))/$Z58,IF(AND($G58=1,AS$1&lt;=$N58),0,IF(AND($G58=1,AS$1&gt;$N58,AS$1&lt;=($Y58+$Z58)),-1*PMT(VLOOKUP($P58,'9 - Finance Strategy Parameters'!$B$3:$C$6,2)/12,$Z58*12,$M58),IF(AND($G58=1,AS$1&gt;($Y58+$Z58),AS$1&lt;=($Y58+$Z58*2)),-1*PMT(VLOOKUP($P58,'9 - Finance Strategy Parameters'!$B$3:$C$6,2)/12,$Z58*12,$M58*(1+$Z$1)^($Z58*2)),IF(AND($G58=1,AS$1&gt;($Y58+$Z58*2),AS$1&lt;=($Y58+$Z58*3)),-1*PMT(VLOOKUP($P58,'9 - Finance Strategy Parameters'!$B$3:$C$6,2)/12,$Z58*12,$M58*(1+$Z$1)^($Z58*3)),"FAILURE"))))))))))</f>
        <v>13911.271200000001</v>
      </c>
      <c r="AT58" s="159">
        <f>IF($F58=1,0,IF(AND($H58=1,AT$1&lt;=$Y58),$V58,IF(AND($H58=1,AT$1&gt;$Y58,AT$1&lt;=$Y58+$Z58),($T58*(1+$Z$1)^$Z58)/$Z58,IF(AND($H58=1,AT$1&gt;($Y58+$Z58),AT$1&lt;=($Y58+$Z58*2)),($T58*(1+$Z$1)^($Z58*2))/$Z58,IF(AND($H58=1,AT$1&gt;($Y58+$Z58*2),AT$1&lt;=($Y58+$Z58*3)),($T58*(1+$Z$1)^($Z58*3))/$Z58,IF(AND($H58=1,AT$1&gt;($Y58+$Z58*3),AT$1&lt;=($Y58+$Z58*4)),($T58*(1+$Z$1)^($Z58*4))/$Z58,IF(AND($G58=1,AT$1&lt;=$N58),0,IF(AND($G58=1,AT$1&gt;$N58,AT$1&lt;=($Y58+$Z58)),-1*PMT(VLOOKUP($P58,'9 - Finance Strategy Parameters'!$B$3:$C$6,2)/12,$Z58*12,$M58),IF(AND($G58=1,AT$1&gt;($Y58+$Z58),AT$1&lt;=($Y58+$Z58*2)),-1*PMT(VLOOKUP($P58,'9 - Finance Strategy Parameters'!$B$3:$C$6,2)/12,$Z58*12,$M58*(1+$Z$1)^($Z58*2)),IF(AND($G58=1,AT$1&gt;($Y58+$Z58*2),AT$1&lt;=($Y58+$Z58*3)),-1*PMT(VLOOKUP($P58,'9 - Finance Strategy Parameters'!$B$3:$C$6,2)/12,$Z58*12,$M58*(1+$Z$1)^($Z58*3)),"FAILURE"))))))))))</f>
        <v>13911.271200000001</v>
      </c>
      <c r="AU58" s="159">
        <f>IF($F58=1,0,IF(AND($H58=1,AU$1&lt;=$Y58),$V58,IF(AND($H58=1,AU$1&gt;$Y58,AU$1&lt;=$Y58+$Z58),($T58*(1+$Z$1)^$Z58)/$Z58,IF(AND($H58=1,AU$1&gt;($Y58+$Z58),AU$1&lt;=($Y58+$Z58*2)),($T58*(1+$Z$1)^($Z58*2))/$Z58,IF(AND($H58=1,AU$1&gt;($Y58+$Z58*2),AU$1&lt;=($Y58+$Z58*3)),($T58*(1+$Z$1)^($Z58*3))/$Z58,IF(AND($H58=1,AU$1&gt;($Y58+$Z58*3),AU$1&lt;=($Y58+$Z58*4)),($T58*(1+$Z$1)^($Z58*4))/$Z58,IF(AND($G58=1,AU$1&lt;=$N58),0,IF(AND($G58=1,AU$1&gt;$N58,AU$1&lt;=($Y58+$Z58)),-1*PMT(VLOOKUP($P58,'9 - Finance Strategy Parameters'!$B$3:$C$6,2)/12,$Z58*12,$M58),IF(AND($G58=1,AU$1&gt;($Y58+$Z58),AU$1&lt;=($Y58+$Z58*2)),-1*PMT(VLOOKUP($P58,'9 - Finance Strategy Parameters'!$B$3:$C$6,2)/12,$Z58*12,$M58*(1+$Z$1)^($Z58*2)),IF(AND($G58=1,AU$1&gt;($Y58+$Z58*2),AU$1&lt;=($Y58+$Z58*3)),-1*PMT(VLOOKUP($P58,'9 - Finance Strategy Parameters'!$B$3:$C$6,2)/12,$Z58*12,$M58*(1+$Z$1)^($Z58*3)),"FAILURE"))))))))))</f>
        <v>13911.271200000001</v>
      </c>
      <c r="AV58" s="159">
        <f>IF($F58=1,0,IF(AND($H58=1,AV$1&lt;=$Y58),$V58,IF(AND($H58=1,AV$1&gt;$Y58,AV$1&lt;=$Y58+$Z58),($T58*(1+$Z$1)^$Z58)/$Z58,IF(AND($H58=1,AV$1&gt;($Y58+$Z58),AV$1&lt;=($Y58+$Z58*2)),($T58*(1+$Z$1)^($Z58*2))/$Z58,IF(AND($H58=1,AV$1&gt;($Y58+$Z58*2),AV$1&lt;=($Y58+$Z58*3)),($T58*(1+$Z$1)^($Z58*3))/$Z58,IF(AND($H58=1,AV$1&gt;($Y58+$Z58*3),AV$1&lt;=($Y58+$Z58*4)),($T58*(1+$Z$1)^($Z58*4))/$Z58,IF(AND($G58=1,AV$1&lt;=$N58),0,IF(AND($G58=1,AV$1&gt;$N58,AV$1&lt;=($Y58+$Z58)),-1*PMT(VLOOKUP($P58,'9 - Finance Strategy Parameters'!$B$3:$C$6,2)/12,$Z58*12,$M58),IF(AND($G58=1,AV$1&gt;($Y58+$Z58),AV$1&lt;=($Y58+$Z58*2)),-1*PMT(VLOOKUP($P58,'9 - Finance Strategy Parameters'!$B$3:$C$6,2)/12,$Z58*12,$M58*(1+$Z$1)^($Z58*2)),IF(AND($G58=1,AV$1&gt;($Y58+$Z58*2),AV$1&lt;=($Y58+$Z58*3)),-1*PMT(VLOOKUP($P58,'9 - Finance Strategy Parameters'!$B$3:$C$6,2)/12,$Z58*12,$M58*(1+$Z$1)^($Z58*3)),"FAILURE"))))))))))</f>
        <v>13911.271200000001</v>
      </c>
      <c r="AW58" s="159">
        <f>IF($F58=1,0,IF(AND($H58=1,AW$1&lt;=$Y58),$V58,IF(AND($H58=1,AW$1&gt;$Y58,AW$1&lt;=$Y58+$Z58),($T58*(1+$Z$1)^$Z58)/$Z58,IF(AND($H58=1,AW$1&gt;($Y58+$Z58),AW$1&lt;=($Y58+$Z58*2)),($T58*(1+$Z$1)^($Z58*2))/$Z58,IF(AND($H58=1,AW$1&gt;($Y58+$Z58*2),AW$1&lt;=($Y58+$Z58*3)),($T58*(1+$Z$1)^($Z58*3))/$Z58,IF(AND($H58=1,AW$1&gt;($Y58+$Z58*3),AW$1&lt;=($Y58+$Z58*4)),($T58*(1+$Z$1)^($Z58*4))/$Z58,IF(AND($G58=1,AW$1&lt;=$N58),0,IF(AND($G58=1,AW$1&gt;$N58,AW$1&lt;=($Y58+$Z58)),-1*PMT(VLOOKUP($P58,'9 - Finance Strategy Parameters'!$B$3:$C$6,2)/12,$Z58*12,$M58),IF(AND($G58=1,AW$1&gt;($Y58+$Z58),AW$1&lt;=($Y58+$Z58*2)),-1*PMT(VLOOKUP($P58,'9 - Finance Strategy Parameters'!$B$3:$C$6,2)/12,$Z58*12,$M58*(1+$Z$1)^($Z58*2)),IF(AND($G58=1,AW$1&gt;($Y58+$Z58*2),AW$1&lt;=($Y58+$Z58*3)),-1*PMT(VLOOKUP($P58,'9 - Finance Strategy Parameters'!$B$3:$C$6,2)/12,$Z58*12,$M58*(1+$Z$1)^($Z58*3)),"FAILURE"))))))))))</f>
        <v>13911.271200000001</v>
      </c>
      <c r="AX58" s="159">
        <f>IF($F58=1,0,IF(AND($H58=1,AX$1&lt;=$Y58),$V58,IF(AND($H58=1,AX$1&gt;$Y58,AX$1&lt;=$Y58+$Z58),($T58*(1+$Z$1)^$Z58)/$Z58,IF(AND($H58=1,AX$1&gt;($Y58+$Z58),AX$1&lt;=($Y58+$Z58*2)),($T58*(1+$Z$1)^($Z58*2))/$Z58,IF(AND($H58=1,AX$1&gt;($Y58+$Z58*2),AX$1&lt;=($Y58+$Z58*3)),($T58*(1+$Z$1)^($Z58*3))/$Z58,IF(AND($H58=1,AX$1&gt;($Y58+$Z58*3),AX$1&lt;=($Y58+$Z58*4)),($T58*(1+$Z$1)^($Z58*4))/$Z58,IF(AND($G58=1,AX$1&lt;=$N58),0,IF(AND($G58=1,AX$1&gt;$N58,AX$1&lt;=($Y58+$Z58)),-1*PMT(VLOOKUP($P58,'9 - Finance Strategy Parameters'!$B$3:$C$6,2)/12,$Z58*12,$M58),IF(AND($G58=1,AX$1&gt;($Y58+$Z58),AX$1&lt;=($Y58+$Z58*2)),-1*PMT(VLOOKUP($P58,'9 - Finance Strategy Parameters'!$B$3:$C$6,2)/12,$Z58*12,$M58*(1+$Z$1)^($Z58*2)),IF(AND($G58=1,AX$1&gt;($Y58+$Z58*2),AX$1&lt;=($Y58+$Z58*3)),-1*PMT(VLOOKUP($P58,'9 - Finance Strategy Parameters'!$B$3:$C$6,2)/12,$Z58*12,$M58*(1+$Z$1)^($Z58*3)),"FAILURE"))))))))))</f>
        <v>13911.271200000001</v>
      </c>
      <c r="AY58" s="159">
        <f>IF($F58=1,0,IF(AND($H58=1,AY$1&lt;=$Y58),$V58,IF(AND($H58=1,AY$1&gt;$Y58,AY$1&lt;=$Y58+$Z58),($T58*(1+$Z$1)^$Z58)/$Z58,IF(AND($H58=1,AY$1&gt;($Y58+$Z58),AY$1&lt;=($Y58+$Z58*2)),($T58*(1+$Z$1)^($Z58*2))/$Z58,IF(AND($H58=1,AY$1&gt;($Y58+$Z58*2),AY$1&lt;=($Y58+$Z58*3)),($T58*(1+$Z$1)^($Z58*3))/$Z58,IF(AND($H58=1,AY$1&gt;($Y58+$Z58*3),AY$1&lt;=($Y58+$Z58*4)),($T58*(1+$Z$1)^($Z58*4))/$Z58,IF(AND($G58=1,AY$1&lt;=$N58),0,IF(AND($G58=1,AY$1&gt;$N58,AY$1&lt;=($Y58+$Z58)),-1*PMT(VLOOKUP($P58,'9 - Finance Strategy Parameters'!$B$3:$C$6,2)/12,$Z58*12,$M58),IF(AND($G58=1,AY$1&gt;($Y58+$Z58),AY$1&lt;=($Y58+$Z58*2)),-1*PMT(VLOOKUP($P58,'9 - Finance Strategy Parameters'!$B$3:$C$6,2)/12,$Z58*12,$M58*(1+$Z$1)^($Z58*2)),IF(AND($G58=1,AY$1&gt;($Y58+$Z58*2),AY$1&lt;=($Y58+$Z58*3)),-1*PMT(VLOOKUP($P58,'9 - Finance Strategy Parameters'!$B$3:$C$6,2)/12,$Z58*12,$M58*(1+$Z$1)^($Z58*3)),"FAILURE"))))))))))</f>
        <v>13911.271200000001</v>
      </c>
      <c r="AZ58" s="159">
        <f>IF($F58=1,0,IF(AND($H58=1,AZ$1&lt;=$Y58),$V58,IF(AND($H58=1,AZ$1&gt;$Y58,AZ$1&lt;=$Y58+$Z58),($T58*(1+$Z$1)^$Z58)/$Z58,IF(AND($H58=1,AZ$1&gt;($Y58+$Z58),AZ$1&lt;=($Y58+$Z58*2)),($T58*(1+$Z$1)^($Z58*2))/$Z58,IF(AND($H58=1,AZ$1&gt;($Y58+$Z58*2),AZ$1&lt;=($Y58+$Z58*3)),($T58*(1+$Z$1)^($Z58*3))/$Z58,IF(AND($H58=1,AZ$1&gt;($Y58+$Z58*3),AZ$1&lt;=($Y58+$Z58*4)),($T58*(1+$Z$1)^($Z58*4))/$Z58,IF(AND($G58=1,AZ$1&lt;=$N58),0,IF(AND($G58=1,AZ$1&gt;$N58,AZ$1&lt;=($Y58+$Z58)),-1*PMT(VLOOKUP($P58,'9 - Finance Strategy Parameters'!$B$3:$C$6,2)/12,$Z58*12,$M58),IF(AND($G58=1,AZ$1&gt;($Y58+$Z58),AZ$1&lt;=($Y58+$Z58*2)),-1*PMT(VLOOKUP($P58,'9 - Finance Strategy Parameters'!$B$3:$C$6,2)/12,$Z58*12,$M58*(1+$Z$1)^($Z58*2)),IF(AND($G58=1,AZ$1&gt;($Y58+$Z58*2),AZ$1&lt;=($Y58+$Z58*3)),-1*PMT(VLOOKUP($P58,'9 - Finance Strategy Parameters'!$B$3:$C$6,2)/12,$Z58*12,$M58*(1+$Z$1)^($Z58*3)),"FAILURE"))))))))))</f>
        <v>13911.271200000001</v>
      </c>
      <c r="BA58" s="159">
        <f>IF($F58=1,0,IF(AND($H58=1,BA$1&lt;=$Y58),$V58,IF(AND($H58=1,BA$1&gt;$Y58,BA$1&lt;=$Y58+$Z58),($T58*(1+$Z$1)^$Z58)/$Z58,IF(AND($H58=1,BA$1&gt;($Y58+$Z58),BA$1&lt;=($Y58+$Z58*2)),($T58*(1+$Z$1)^($Z58*2))/$Z58,IF(AND($H58=1,BA$1&gt;($Y58+$Z58*2),BA$1&lt;=($Y58+$Z58*3)),($T58*(1+$Z$1)^($Z58*3))/$Z58,IF(AND($H58=1,BA$1&gt;($Y58+$Z58*3),BA$1&lt;=($Y58+$Z58*4)),($T58*(1+$Z$1)^($Z58*4))/$Z58,IF(AND($G58=1,BA$1&lt;=$N58),0,IF(AND($G58=1,BA$1&gt;$N58,BA$1&lt;=($Y58+$Z58)),-1*PMT(VLOOKUP($P58,'9 - Finance Strategy Parameters'!$B$3:$C$6,2)/12,$Z58*12,$M58),IF(AND($G58=1,BA$1&gt;($Y58+$Z58),BA$1&lt;=($Y58+$Z58*2)),-1*PMT(VLOOKUP($P58,'9 - Finance Strategy Parameters'!$B$3:$C$6,2)/12,$Z58*12,$M58*(1+$Z$1)^($Z58*2)),IF(AND($G58=1,BA$1&gt;($Y58+$Z58*2),BA$1&lt;=($Y58+$Z58*3)),-1*PMT(VLOOKUP($P58,'9 - Finance Strategy Parameters'!$B$3:$C$6,2)/12,$Z58*12,$M58*(1+$Z$1)^($Z58*3)),"FAILURE"))))))))))</f>
        <v>7728.4840000000004</v>
      </c>
      <c r="BB58" s="159">
        <f>IF($F58=1,0,IF(AND($H58=1,BB$1&lt;=$Y58),$V58,IF(AND($H58=1,BB$1&gt;$Y58,BB$1&lt;=$Y58+$Z58),($T58*(1+$Z$1)^$Z58)/$Z58,IF(AND($H58=1,BB$1&gt;($Y58+$Z58),BB$1&lt;=($Y58+$Z58*2)),($T58*(1+$Z$1)^($Z58*2))/$Z58,IF(AND($H58=1,BB$1&gt;($Y58+$Z58*2),BB$1&lt;=($Y58+$Z58*3)),($T58*(1+$Z$1)^($Z58*3))/$Z58,IF(AND($H58=1,BB$1&gt;($Y58+$Z58*3),BB$1&lt;=($Y58+$Z58*4)),($T58*(1+$Z$1)^($Z58*4))/$Z58,IF(AND($G58=1,BB$1&lt;=$N58),0,IF(AND($G58=1,BB$1&gt;$N58,BB$1&lt;=($Y58+$Z58)),-1*PMT(VLOOKUP($P58,'9 - Finance Strategy Parameters'!$B$3:$C$6,2)/12,$Z58*12,$M58),IF(AND($G58=1,BB$1&gt;($Y58+$Z58),BB$1&lt;=($Y58+$Z58*2)),-1*PMT(VLOOKUP($P58,'9 - Finance Strategy Parameters'!$B$3:$C$6,2)/12,$Z58*12,$M58*(1+$Z$1)^($Z58*2)),IF(AND($G58=1,BB$1&gt;($Y58+$Z58*2),BB$1&lt;=($Y58+$Z58*3)),-1*PMT(VLOOKUP($P58,'9 - Finance Strategy Parameters'!$B$3:$C$6,2)/12,$Z58*12,$M58*(1+$Z$1)^($Z58*3)),"FAILURE"))))))))))</f>
        <v>7728.4840000000004</v>
      </c>
      <c r="BC58" s="159">
        <f>IF($F58=1,0,IF(AND($H58=1,BC$1&lt;=$Y58),$V58,IF(AND($H58=1,BC$1&gt;$Y58,BC$1&lt;=$Y58+$Z58),($T58*(1+$Z$1)^$Z58)/$Z58,IF(AND($H58=1,BC$1&gt;($Y58+$Z58),BC$1&lt;=($Y58+$Z58*2)),($T58*(1+$Z$1)^($Z58*2))/$Z58,IF(AND($H58=1,BC$1&gt;($Y58+$Z58*2),BC$1&lt;=($Y58+$Z58*3)),($T58*(1+$Z$1)^($Z58*3))/$Z58,IF(AND($H58=1,BC$1&gt;($Y58+$Z58*3),BC$1&lt;=($Y58+$Z58*4)),($T58*(1+$Z$1)^($Z58*4))/$Z58,IF(AND($G58=1,BC$1&lt;=$N58),0,IF(AND($G58=1,BC$1&gt;$N58,BC$1&lt;=($Y58+$Z58)),-1*PMT(VLOOKUP($P58,'9 - Finance Strategy Parameters'!$B$3:$C$6,2)/12,$Z58*12,$M58),IF(AND($G58=1,BC$1&gt;($Y58+$Z58),BC$1&lt;=($Y58+$Z58*2)),-1*PMT(VLOOKUP($P58,'9 - Finance Strategy Parameters'!$B$3:$C$6,2)/12,$Z58*12,$M58*(1+$Z$1)^($Z58*2)),IF(AND($G58=1,BC$1&gt;($Y58+$Z58*2),BC$1&lt;=($Y58+$Z58*3)),-1*PMT(VLOOKUP($P58,'9 - Finance Strategy Parameters'!$B$3:$C$6,2)/12,$Z58*12,$M58*(1+$Z$1)^($Z58*3)),"FAILURE"))))))))))</f>
        <v>7728.4840000000004</v>
      </c>
      <c r="BD58" s="159">
        <f>IF($F58=1,0,IF(AND($H58=1,BD$1&lt;=$Y58),$V58,IF(AND($H58=1,BD$1&gt;$Y58,BD$1&lt;=$Y58+$Z58),($T58*(1+$Z$1)^$Z58)/$Z58,IF(AND($H58=1,BD$1&gt;($Y58+$Z58),BD$1&lt;=($Y58+$Z58*2)),($T58*(1+$Z$1)^($Z58*2))/$Z58,IF(AND($H58=1,BD$1&gt;($Y58+$Z58*2),BD$1&lt;=($Y58+$Z58*3)),($T58*(1+$Z$1)^($Z58*3))/$Z58,IF(AND($H58=1,BD$1&gt;($Y58+$Z58*3),BD$1&lt;=($Y58+$Z58*4)),($T58*(1+$Z$1)^($Z58*4))/$Z58,IF(AND($G58=1,BD$1&lt;=$N58),0,IF(AND($G58=1,BD$1&gt;$N58,BD$1&lt;=($Y58+$Z58)),-1*PMT(VLOOKUP($P58,'9 - Finance Strategy Parameters'!$B$3:$C$6,2)/12,$Z58*12,$M58),IF(AND($G58=1,BD$1&gt;($Y58+$Z58),BD$1&lt;=($Y58+$Z58*2)),-1*PMT(VLOOKUP($P58,'9 - Finance Strategy Parameters'!$B$3:$C$6,2)/12,$Z58*12,$M58*(1+$Z$1)^($Z58*2)),IF(AND($G58=1,BD$1&gt;($Y58+$Z58*2),BD$1&lt;=($Y58+$Z58*3)),-1*PMT(VLOOKUP($P58,'9 - Finance Strategy Parameters'!$B$3:$C$6,2)/12,$Z58*12,$M58*(1+$Z$1)^($Z58*3)),"FAILURE"))))))))))</f>
        <v>7728.4840000000004</v>
      </c>
      <c r="BE58" s="159">
        <f>IF($F58=1,0,IF(AND($H58=1,BE$1&lt;=$Y58),$V58,IF(AND($H58=1,BE$1&gt;$Y58,BE$1&lt;=$Y58+$Z58),($T58*(1+$Z$1)^$Z58)/$Z58,IF(AND($H58=1,BE$1&gt;($Y58+$Z58),BE$1&lt;=($Y58+$Z58*2)),($T58*(1+$Z$1)^($Z58*2))/$Z58,IF(AND($H58=1,BE$1&gt;($Y58+$Z58*2),BE$1&lt;=($Y58+$Z58*3)),($T58*(1+$Z$1)^($Z58*3))/$Z58,IF(AND($H58=1,BE$1&gt;($Y58+$Z58*3),BE$1&lt;=($Y58+$Z58*4)),($T58*(1+$Z$1)^($Z58*4))/$Z58,IF(AND($G58=1,BE$1&lt;=$N58),0,IF(AND($G58=1,BE$1&gt;$N58,BE$1&lt;=($Y58+$Z58)),-1*PMT(VLOOKUP($P58,'9 - Finance Strategy Parameters'!$B$3:$C$6,2)/12,$Z58*12,$M58),IF(AND($G58=1,BE$1&gt;($Y58+$Z58),BE$1&lt;=($Y58+$Z58*2)),-1*PMT(VLOOKUP($P58,'9 - Finance Strategy Parameters'!$B$3:$C$6,2)/12,$Z58*12,$M58*(1+$Z$1)^($Z58*2)),IF(AND($G58=1,BE$1&gt;($Y58+$Z58*2),BE$1&lt;=($Y58+$Z58*3)),-1*PMT(VLOOKUP($P58,'9 - Finance Strategy Parameters'!$B$3:$C$6,2)/12,$Z58*12,$M58*(1+$Z$1)^($Z58*3)),"FAILURE"))))))))))</f>
        <v>7728.4840000000004</v>
      </c>
      <c r="BF58" s="159">
        <f>IF($F58=1,0,IF(AND($H58=1,BF$1&lt;=$Y58),$V58,IF(AND($H58=1,BF$1&gt;$Y58,BF$1&lt;=$Y58+$Z58),($T58*(1+$Z$1)^$Z58)/$Z58,IF(AND($H58=1,BF$1&gt;($Y58+$Z58),BF$1&lt;=($Y58+$Z58*2)),($T58*(1+$Z$1)^($Z58*2))/$Z58,IF(AND($H58=1,BF$1&gt;($Y58+$Z58*2),BF$1&lt;=($Y58+$Z58*3)),($T58*(1+$Z$1)^($Z58*3))/$Z58,IF(AND($H58=1,BF$1&gt;($Y58+$Z58*3),BF$1&lt;=($Y58+$Z58*4)),($T58*(1+$Z$1)^($Z58*4))/$Z58,IF(AND($G58=1,BF$1&lt;=$N58),0,IF(AND($G58=1,BF$1&gt;$N58,BF$1&lt;=($Y58+$Z58)),-1*PMT(VLOOKUP($P58,'9 - Finance Strategy Parameters'!$B$3:$C$6,2)/12,$Z58*12,$M58),IF(AND($G58=1,BF$1&gt;($Y58+$Z58),BF$1&lt;=($Y58+$Z58*2)),-1*PMT(VLOOKUP($P58,'9 - Finance Strategy Parameters'!$B$3:$C$6,2)/12,$Z58*12,$M58*(1+$Z$1)^($Z58*2)),IF(AND($G58=1,BF$1&gt;($Y58+$Z58*2),BF$1&lt;=($Y58+$Z58*3)),-1*PMT(VLOOKUP($P58,'9 - Finance Strategy Parameters'!$B$3:$C$6,2)/12,$Z58*12,$M58*(1+$Z$1)^($Z58*3)),"FAILURE"))))))))))</f>
        <v>7728.4840000000004</v>
      </c>
      <c r="BG58" s="159">
        <f>IF($F58=1,0,IF(AND($H58=1,BG$1&lt;=$Y58),$V58,IF(AND($H58=1,BG$1&gt;$Y58,BG$1&lt;=$Y58+$Z58),($T58*(1+$Z$1)^$Z58)/$Z58,IF(AND($H58=1,BG$1&gt;($Y58+$Z58),BG$1&lt;=($Y58+$Z58*2)),($T58*(1+$Z$1)^($Z58*2))/$Z58,IF(AND($H58=1,BG$1&gt;($Y58+$Z58*2),BG$1&lt;=($Y58+$Z58*3)),($T58*(1+$Z$1)^($Z58*3))/$Z58,IF(AND($H58=1,BG$1&gt;($Y58+$Z58*3),BG$1&lt;=($Y58+$Z58*4)),($T58*(1+$Z$1)^($Z58*4))/$Z58,IF(AND($G58=1,BG$1&lt;=$N58),0,IF(AND($G58=1,BG$1&gt;$N58,BG$1&lt;=($Y58+$Z58)),-1*PMT(VLOOKUP($P58,'9 - Finance Strategy Parameters'!$B$3:$C$6,2)/12,$Z58*12,$M58),IF(AND($G58=1,BG$1&gt;($Y58+$Z58),BG$1&lt;=($Y58+$Z58*2)),-1*PMT(VLOOKUP($P58,'9 - Finance Strategy Parameters'!$B$3:$C$6,2)/12,$Z58*12,$M58*(1+$Z$1)^($Z58*2)),IF(AND($G58=1,BG$1&gt;($Y58+$Z58*2),BG$1&lt;=($Y58+$Z58*3)),-1*PMT(VLOOKUP($P58,'9 - Finance Strategy Parameters'!$B$3:$C$6,2)/12,$Z58*12,$M58*(1+$Z$1)^($Z58*3)),"FAILURE"))))))))))</f>
        <v>7728.4840000000004</v>
      </c>
      <c r="BH58" s="159">
        <f>IF($F58=1,0,IF(AND($H58=1,BH$1&lt;=$Y58),$V58,IF(AND($H58=1,BH$1&gt;$Y58,BH$1&lt;=$Y58+$Z58),($T58*(1+$Z$1)^$Z58)/$Z58,IF(AND($H58=1,BH$1&gt;($Y58+$Z58),BH$1&lt;=($Y58+$Z58*2)),($T58*(1+$Z$1)^($Z58*2))/$Z58,IF(AND($H58=1,BH$1&gt;($Y58+$Z58*2),BH$1&lt;=($Y58+$Z58*3)),($T58*(1+$Z$1)^($Z58*3))/$Z58,IF(AND($H58=1,BH$1&gt;($Y58+$Z58*3),BH$1&lt;=($Y58+$Z58*4)),($T58*(1+$Z$1)^($Z58*4))/$Z58,IF(AND($G58=1,BH$1&lt;=$N58),0,IF(AND($G58=1,BH$1&gt;$N58,BH$1&lt;=($Y58+$Z58)),-1*PMT(VLOOKUP($P58,'9 - Finance Strategy Parameters'!$B$3:$C$6,2)/12,$Z58*12,$M58),IF(AND($G58=1,BH$1&gt;($Y58+$Z58),BH$1&lt;=($Y58+$Z58*2)),-1*PMT(VLOOKUP($P58,'9 - Finance Strategy Parameters'!$B$3:$C$6,2)/12,$Z58*12,$M58*(1+$Z$1)^($Z58*2)),IF(AND($G58=1,BH$1&gt;($Y58+$Z58*2),BH$1&lt;=($Y58+$Z58*3)),-1*PMT(VLOOKUP($P58,'9 - Finance Strategy Parameters'!$B$3:$C$6,2)/12,$Z58*12,$M58*(1+$Z$1)^($Z58*3)),"FAILURE"))))))))))</f>
        <v>7728.4840000000004</v>
      </c>
      <c r="BI58" s="159">
        <f>IF($F58=1,0,IF(AND($H58=1,BI$1&lt;=$Y58),$V58,IF(AND($H58=1,BI$1&gt;$Y58,BI$1&lt;=$Y58+$Z58),($T58*(1+$Z$1)^$Z58)/$Z58,IF(AND($H58=1,BI$1&gt;($Y58+$Z58),BI$1&lt;=($Y58+$Z58*2)),($T58*(1+$Z$1)^($Z58*2))/$Z58,IF(AND($H58=1,BI$1&gt;($Y58+$Z58*2),BI$1&lt;=($Y58+$Z58*3)),($T58*(1+$Z$1)^($Z58*3))/$Z58,IF(AND($H58=1,BI$1&gt;($Y58+$Z58*3),BI$1&lt;=($Y58+$Z58*4)),($T58*(1+$Z$1)^($Z58*4))/$Z58,IF(AND($G58=1,BI$1&lt;=$N58),0,IF(AND($G58=1,BI$1&gt;$N58,BI$1&lt;=($Y58+$Z58)),-1*PMT(VLOOKUP($P58,'9 - Finance Strategy Parameters'!$B$3:$C$6,2)/12,$Z58*12,$M58),IF(AND($G58=1,BI$1&gt;($Y58+$Z58),BI$1&lt;=($Y58+$Z58*2)),-1*PMT(VLOOKUP($P58,'9 - Finance Strategy Parameters'!$B$3:$C$6,2)/12,$Z58*12,$M58*(1+$Z$1)^($Z58*2)),IF(AND($G58=1,BI$1&gt;($Y58+$Z58*2),BI$1&lt;=($Y58+$Z58*3)),-1*PMT(VLOOKUP($P58,'9 - Finance Strategy Parameters'!$B$3:$C$6,2)/12,$Z58*12,$M58*(1+$Z$1)^($Z58*3)),"FAILURE"))))))))))</f>
        <v>7728.4840000000004</v>
      </c>
      <c r="BJ58" s="159">
        <f>IF($F58=1,0,IF(AND($H58=1,BJ$1&lt;=$Y58),$V58,IF(AND($H58=1,BJ$1&gt;$Y58,BJ$1&lt;=$Y58+$Z58),($T58*(1+$Z$1)^$Z58)/$Z58,IF(AND($H58=1,BJ$1&gt;($Y58+$Z58),BJ$1&lt;=($Y58+$Z58*2)),($T58*(1+$Z$1)^($Z58*2))/$Z58,IF(AND($H58=1,BJ$1&gt;($Y58+$Z58*2),BJ$1&lt;=($Y58+$Z58*3)),($T58*(1+$Z$1)^($Z58*3))/$Z58,IF(AND($H58=1,BJ$1&gt;($Y58+$Z58*3),BJ$1&lt;=($Y58+$Z58*4)),($T58*(1+$Z$1)^($Z58*4))/$Z58,IF(AND($G58=1,BJ$1&lt;=$N58),0,IF(AND($G58=1,BJ$1&gt;$N58,BJ$1&lt;=($Y58+$Z58)),-1*PMT(VLOOKUP($P58,'9 - Finance Strategy Parameters'!$B$3:$C$6,2)/12,$Z58*12,$M58),IF(AND($G58=1,BJ$1&gt;($Y58+$Z58),BJ$1&lt;=($Y58+$Z58*2)),-1*PMT(VLOOKUP($P58,'9 - Finance Strategy Parameters'!$B$3:$C$6,2)/12,$Z58*12,$M58*(1+$Z$1)^($Z58*2)),IF(AND($G58=1,BJ$1&gt;($Y58+$Z58*2),BJ$1&lt;=($Y58+$Z58*3)),-1*PMT(VLOOKUP($P58,'9 - Finance Strategy Parameters'!$B$3:$C$6,2)/12,$Z58*12,$M58*(1+$Z$1)^($Z58*3)),"FAILURE"))))))))))</f>
        <v>7728.4840000000004</v>
      </c>
      <c r="BK58" s="159">
        <f>IF($F58=1,0,IF(AND($H58=1,BK$1&lt;=$Y58),$V58,IF(AND($H58=1,BK$1&gt;$Y58,BK$1&lt;=$Y58+$Z58),($T58*(1+$Z$1)^$Z58)/$Z58,IF(AND($H58=1,BK$1&gt;($Y58+$Z58),BK$1&lt;=($Y58+$Z58*2)),($T58*(1+$Z$1)^($Z58*2))/$Z58,IF(AND($H58=1,BK$1&gt;($Y58+$Z58*2),BK$1&lt;=($Y58+$Z58*3)),($T58*(1+$Z$1)^($Z58*3))/$Z58,IF(AND($H58=1,BK$1&gt;($Y58+$Z58*3),BK$1&lt;=($Y58+$Z58*4)),($T58*(1+$Z$1)^($Z58*4))/$Z58,IF(AND($G58=1,BK$1&lt;=$N58),0,IF(AND($G58=1,BK$1&gt;$N58,BK$1&lt;=($Y58+$Z58)),-1*PMT(VLOOKUP($P58,'9 - Finance Strategy Parameters'!$B$3:$C$6,2)/12,$Z58*12,$M58),IF(AND($G58=1,BK$1&gt;($Y58+$Z58),BK$1&lt;=($Y58+$Z58*2)),-1*PMT(VLOOKUP($P58,'9 - Finance Strategy Parameters'!$B$3:$C$6,2)/12,$Z58*12,$M58*(1+$Z$1)^($Z58*2)),IF(AND($G58=1,BK$1&gt;($Y58+$Z58*2),BK$1&lt;=($Y58+$Z58*3)),-1*PMT(VLOOKUP($P58,'9 - Finance Strategy Parameters'!$B$3:$C$6,2)/12,$Z58*12,$M58*(1+$Z$1)^($Z58*3)),"FAILURE"))))))))))</f>
        <v>7728.4840000000004</v>
      </c>
      <c r="BL58" s="159">
        <f>IF($F58=1,0,IF(AND($H58=1,BL$1&lt;=$Y58),$V58,IF(AND($H58=1,BL$1&gt;$Y58,BL$1&lt;=$Y58+$Z58),($T58*(1+$Z$1)^$Z58)/$Z58,IF(AND($H58=1,BL$1&gt;($Y58+$Z58),BL$1&lt;=($Y58+$Z58*2)),($T58*(1+$Z$1)^($Z58*2))/$Z58,IF(AND($H58=1,BL$1&gt;($Y58+$Z58*2),BL$1&lt;=($Y58+$Z58*3)),($T58*(1+$Z$1)^($Z58*3))/$Z58,IF(AND($H58=1,BL$1&gt;($Y58+$Z58*3),BL$1&lt;=($Y58+$Z58*4)),($T58*(1+$Z$1)^($Z58*4))/$Z58,IF(AND($G58=1,BL$1&lt;=$N58),0,IF(AND($G58=1,BL$1&gt;$N58,BL$1&lt;=($Y58+$Z58)),-1*PMT(VLOOKUP($P58,'9 - Finance Strategy Parameters'!$B$3:$C$6,2)/12,$Z58*12,$M58),IF(AND($G58=1,BL$1&gt;($Y58+$Z58),BL$1&lt;=($Y58+$Z58*2)),-1*PMT(VLOOKUP($P58,'9 - Finance Strategy Parameters'!$B$3:$C$6,2)/12,$Z58*12,$M58*(1+$Z$1)^($Z58*2)),IF(AND($G58=1,BL$1&gt;($Y58+$Z58*2),BL$1&lt;=($Y58+$Z58*3)),-1*PMT(VLOOKUP($P58,'9 - Finance Strategy Parameters'!$B$3:$C$6,2)/12,$Z58*12,$M58*(1+$Z$1)^($Z58*3)),"FAILURE"))))))))))</f>
        <v>7728.4840000000004</v>
      </c>
      <c r="BM58" s="159">
        <f>IF($F58=1,0,IF(AND($H58=1,BM$1&lt;=$Y58),$V58,IF(AND($H58=1,BM$1&gt;$Y58,BM$1&lt;=$Y58+$Z58),($T58*(1+$Z$1)^$Z58)/$Z58,IF(AND($H58=1,BM$1&gt;($Y58+$Z58),BM$1&lt;=($Y58+$Z58*2)),($T58*(1+$Z$1)^($Z58*2))/$Z58,IF(AND($H58=1,BM$1&gt;($Y58+$Z58*2),BM$1&lt;=($Y58+$Z58*3)),($T58*(1+$Z$1)^($Z58*3))/$Z58,IF(AND($H58=1,BM$1&gt;($Y58+$Z58*3),BM$1&lt;=($Y58+$Z58*4)),($T58*(1+$Z$1)^($Z58*4))/$Z58,IF(AND($G58=1,BM$1&lt;=$N58),0,IF(AND($G58=1,BM$1&gt;$N58,BM$1&lt;=($Y58+$Z58)),-1*PMT(VLOOKUP($P58,'9 - Finance Strategy Parameters'!$B$3:$C$6,2)/12,$Z58*12,$M58),IF(AND($G58=1,BM$1&gt;($Y58+$Z58),BM$1&lt;=($Y58+$Z58*2)),-1*PMT(VLOOKUP($P58,'9 - Finance Strategy Parameters'!$B$3:$C$6,2)/12,$Z58*12,$M58*(1+$Z$1)^($Z58*2)),IF(AND($G58=1,BM$1&gt;($Y58+$Z58*2),BM$1&lt;=($Y58+$Z58*3)),-1*PMT(VLOOKUP($P58,'9 - Finance Strategy Parameters'!$B$3:$C$6,2)/12,$Z58*12,$M58*(1+$Z$1)^($Z58*3)),"FAILURE"))))))))))</f>
        <v>7728.4840000000004</v>
      </c>
      <c r="BN58" s="159">
        <f>IF($F58=1,0,IF(AND($H58=1,BN$1&lt;=$Y58),$V58,IF(AND($H58=1,BN$1&gt;$Y58,BN$1&lt;=$Y58+$Z58),($T58*(1+$Z$1)^$Z58)/$Z58,IF(AND($H58=1,BN$1&gt;($Y58+$Z58),BN$1&lt;=($Y58+$Z58*2)),($T58*(1+$Z$1)^($Z58*2))/$Z58,IF(AND($H58=1,BN$1&gt;($Y58+$Z58*2),BN$1&lt;=($Y58+$Z58*3)),($T58*(1+$Z$1)^($Z58*3))/$Z58,IF(AND($H58=1,BN$1&gt;($Y58+$Z58*3),BN$1&lt;=($Y58+$Z58*4)),($T58*(1+$Z$1)^($Z58*4))/$Z58,IF(AND($G58=1,BN$1&lt;=$N58),0,IF(AND($G58=1,BN$1&gt;$N58,BN$1&lt;=($Y58+$Z58)),-1*PMT(VLOOKUP($P58,'9 - Finance Strategy Parameters'!$B$3:$C$6,2)/12,$Z58*12,$M58),IF(AND($G58=1,BN$1&gt;($Y58+$Z58),BN$1&lt;=($Y58+$Z58*2)),-1*PMT(VLOOKUP($P58,'9 - Finance Strategy Parameters'!$B$3:$C$6,2)/12,$Z58*12,$M58*(1+$Z$1)^($Z58*2)),IF(AND($G58=1,BN$1&gt;($Y58+$Z58*2),BN$1&lt;=($Y58+$Z58*3)),-1*PMT(VLOOKUP($P58,'9 - Finance Strategy Parameters'!$B$3:$C$6,2)/12,$Z58*12,$M58*(1+$Z$1)^($Z58*3)),"FAILURE"))))))))))</f>
        <v>7728.4840000000004</v>
      </c>
      <c r="BO58" s="159">
        <f>IF($F58=1,0,IF(AND($H58=1,BO$1&lt;=$Y58),$V58,IF(AND($H58=1,BO$1&gt;$Y58,BO$1&lt;=$Y58+$Z58),($T58*(1+$Z$1)^$Z58)/$Z58,IF(AND($H58=1,BO$1&gt;($Y58+$Z58),BO$1&lt;=($Y58+$Z58*2)),($T58*(1+$Z$1)^($Z58*2))/$Z58,IF(AND($H58=1,BO$1&gt;($Y58+$Z58*2),BO$1&lt;=($Y58+$Z58*3)),($T58*(1+$Z$1)^($Z58*3))/$Z58,IF(AND($H58=1,BO$1&gt;($Y58+$Z58*3),BO$1&lt;=($Y58+$Z58*4)),($T58*(1+$Z$1)^($Z58*4))/$Z58,IF(AND($G58=1,BO$1&lt;=$N58),0,IF(AND($G58=1,BO$1&gt;$N58,BO$1&lt;=($Y58+$Z58)),-1*PMT(VLOOKUP($P58,'9 - Finance Strategy Parameters'!$B$3:$C$6,2)/12,$Z58*12,$M58),IF(AND($G58=1,BO$1&gt;($Y58+$Z58),BO$1&lt;=($Y58+$Z58*2)),-1*PMT(VLOOKUP($P58,'9 - Finance Strategy Parameters'!$B$3:$C$6,2)/12,$Z58*12,$M58*(1+$Z$1)^($Z58*2)),IF(AND($G58=1,BO$1&gt;($Y58+$Z58*2),BO$1&lt;=($Y58+$Z58*3)),-1*PMT(VLOOKUP($P58,'9 - Finance Strategy Parameters'!$B$3:$C$6,2)/12,$Z58*12,$M58*(1+$Z$1)^($Z58*3)),"FAILURE"))))))))))</f>
        <v>7728.4840000000004</v>
      </c>
      <c r="BP58" s="159">
        <f>IF($F58=1,0,IF(AND($H58=1,BP$1&lt;=$Y58),$V58,IF(AND($H58=1,BP$1&gt;$Y58,BP$1&lt;=$Y58+$Z58),($T58*(1+$Z$1)^$Z58)/$Z58,IF(AND($H58=1,BP$1&gt;($Y58+$Z58),BP$1&lt;=($Y58+$Z58*2)),($T58*(1+$Z$1)^($Z58*2))/$Z58,IF(AND($H58=1,BP$1&gt;($Y58+$Z58*2),BP$1&lt;=($Y58+$Z58*3)),($T58*(1+$Z$1)^($Z58*3))/$Z58,IF(AND($H58=1,BP$1&gt;($Y58+$Z58*3),BP$1&lt;=($Y58+$Z58*4)),($T58*(1+$Z$1)^($Z58*4))/$Z58,IF(AND($G58=1,BP$1&lt;=$N58),0,IF(AND($G58=1,BP$1&gt;$N58,BP$1&lt;=($Y58+$Z58)),-1*PMT(VLOOKUP($P58,'9 - Finance Strategy Parameters'!$B$3:$C$6,2)/12,$Z58*12,$M58),IF(AND($G58=1,BP$1&gt;($Y58+$Z58),BP$1&lt;=($Y58+$Z58*2)),-1*PMT(VLOOKUP($P58,'9 - Finance Strategy Parameters'!$B$3:$C$6,2)/12,$Z58*12,$M58*(1+$Z$1)^($Z58*2)),IF(AND($G58=1,BP$1&gt;($Y58+$Z58*2),BP$1&lt;=($Y58+$Z58*3)),-1*PMT(VLOOKUP($P58,'9 - Finance Strategy Parameters'!$B$3:$C$6,2)/12,$Z58*12,$M58*(1+$Z$1)^($Z58*3)),"FAILURE"))))))))))</f>
        <v>7728.4840000000004</v>
      </c>
      <c r="BQ58" s="159">
        <f>IF($F58=1,0,IF(AND($H58=1,BQ$1&lt;=$Y58),$V58,IF(AND($H58=1,BQ$1&gt;$Y58,BQ$1&lt;=$Y58+$Z58),($T58*(1+$Z$1)^$Z58)/$Z58,IF(AND($H58=1,BQ$1&gt;($Y58+$Z58),BQ$1&lt;=($Y58+$Z58*2)),($T58*(1+$Z$1)^($Z58*2))/$Z58,IF(AND($H58=1,BQ$1&gt;($Y58+$Z58*2),BQ$1&lt;=($Y58+$Z58*3)),($T58*(1+$Z$1)^($Z58*3))/$Z58,IF(AND($H58=1,BQ$1&gt;($Y58+$Z58*3),BQ$1&lt;=($Y58+$Z58*4)),($T58*(1+$Z$1)^($Z58*4))/$Z58,IF(AND($G58=1,BQ$1&lt;=$N58),0,IF(AND($G58=1,BQ$1&gt;$N58,BQ$1&lt;=($Y58+$Z58)),-1*PMT(VLOOKUP($P58,'9 - Finance Strategy Parameters'!$B$3:$C$6,2)/12,$Z58*12,$M58),IF(AND($G58=1,BQ$1&gt;($Y58+$Z58),BQ$1&lt;=($Y58+$Z58*2)),-1*PMT(VLOOKUP($P58,'9 - Finance Strategy Parameters'!$B$3:$C$6,2)/12,$Z58*12,$M58*(1+$Z$1)^($Z58*2)),IF(AND($G58=1,BQ$1&gt;($Y58+$Z58*2),BQ$1&lt;=($Y58+$Z58*3)),-1*PMT(VLOOKUP($P58,'9 - Finance Strategy Parameters'!$B$3:$C$6,2)/12,$Z58*12,$M58*(1+$Z$1)^($Z58*3)),"FAILURE"))))))))))</f>
        <v>7728.4840000000004</v>
      </c>
      <c r="BR58" s="159">
        <f>IF($F58=1,0,IF(AND($H58=1,BR$1&lt;=$Y58),$V58,IF(AND($H58=1,BR$1&gt;$Y58,BR$1&lt;=$Y58+$Z58),($T58*(1+$Z$1)^$Z58)/$Z58,IF(AND($H58=1,BR$1&gt;($Y58+$Z58),BR$1&lt;=($Y58+$Z58*2)),($T58*(1+$Z$1)^($Z58*2))/$Z58,IF(AND($H58=1,BR$1&gt;($Y58+$Z58*2),BR$1&lt;=($Y58+$Z58*3)),($T58*(1+$Z$1)^($Z58*3))/$Z58,IF(AND($H58=1,BR$1&gt;($Y58+$Z58*3),BR$1&lt;=($Y58+$Z58*4)),($T58*(1+$Z$1)^($Z58*4))/$Z58,IF(AND($G58=1,BR$1&lt;=$N58),0,IF(AND($G58=1,BR$1&gt;$N58,BR$1&lt;=($Y58+$Z58)),-1*PMT(VLOOKUP($P58,'9 - Finance Strategy Parameters'!$B$3:$C$6,2)/12,$Z58*12,$M58),IF(AND($G58=1,BR$1&gt;($Y58+$Z58),BR$1&lt;=($Y58+$Z58*2)),-1*PMT(VLOOKUP($P58,'9 - Finance Strategy Parameters'!$B$3:$C$6,2)/12,$Z58*12,$M58*(1+$Z$1)^($Z58*2)),IF(AND($G58=1,BR$1&gt;($Y58+$Z58*2),BR$1&lt;=($Y58+$Z58*3)),-1*PMT(VLOOKUP($P58,'9 - Finance Strategy Parameters'!$B$3:$C$6,2)/12,$Z58*12,$M58*(1+$Z$1)^($Z58*3)),"FAILURE"))))))))))</f>
        <v>7728.4840000000004</v>
      </c>
      <c r="BS58" s="159">
        <f>IF($F58=1,0,IF(AND($H58=1,BS$1&lt;=$Y58),$V58,IF(AND($H58=1,BS$1&gt;$Y58,BS$1&lt;=$Y58+$Z58),($T58*(1+$Z$1)^$Z58)/$Z58,IF(AND($H58=1,BS$1&gt;($Y58+$Z58),BS$1&lt;=($Y58+$Z58*2)),($T58*(1+$Z$1)^($Z58*2))/$Z58,IF(AND($H58=1,BS$1&gt;($Y58+$Z58*2),BS$1&lt;=($Y58+$Z58*3)),($T58*(1+$Z$1)^($Z58*3))/$Z58,IF(AND($H58=1,BS$1&gt;($Y58+$Z58*3),BS$1&lt;=($Y58+$Z58*4)),($T58*(1+$Z$1)^($Z58*4))/$Z58,IF(AND($G58=1,BS$1&lt;=$N58),0,IF(AND($G58=1,BS$1&gt;$N58,BS$1&lt;=($Y58+$Z58)),-1*PMT(VLOOKUP($P58,'9 - Finance Strategy Parameters'!$B$3:$C$6,2)/12,$Z58*12,$M58),IF(AND($G58=1,BS$1&gt;($Y58+$Z58),BS$1&lt;=($Y58+$Z58*2)),-1*PMT(VLOOKUP($P58,'9 - Finance Strategy Parameters'!$B$3:$C$6,2)/12,$Z58*12,$M58*(1+$Z$1)^($Z58*2)),IF(AND($G58=1,BS$1&gt;($Y58+$Z58*2),BS$1&lt;=($Y58+$Z58*3)),-1*PMT(VLOOKUP($P58,'9 - Finance Strategy Parameters'!$B$3:$C$6,2)/12,$Z58*12,$M58*(1+$Z$1)^($Z58*3)),"FAILURE"))))))))))</f>
        <v>7728.4840000000004</v>
      </c>
      <c r="BT58" s="159">
        <f>IF($F58=1,0,IF(AND($H58=1,BT$1&lt;=$Y58),$V58,IF(AND($H58=1,BT$1&gt;$Y58,BT$1&lt;=$Y58+$Z58),($T58*(1+$Z$1)^$Z58)/$Z58,IF(AND($H58=1,BT$1&gt;($Y58+$Z58),BT$1&lt;=($Y58+$Z58*2)),($T58*(1+$Z$1)^($Z58*2))/$Z58,IF(AND($H58=1,BT$1&gt;($Y58+$Z58*2),BT$1&lt;=($Y58+$Z58*3)),($T58*(1+$Z$1)^($Z58*3))/$Z58,IF(AND($H58=1,BT$1&gt;($Y58+$Z58*3),BT$1&lt;=($Y58+$Z58*4)),($T58*(1+$Z$1)^($Z58*4))/$Z58,IF(AND($G58=1,BT$1&lt;=$N58),0,IF(AND($G58=1,BT$1&gt;$N58,BT$1&lt;=($Y58+$Z58)),-1*PMT(VLOOKUP($P58,'9 - Finance Strategy Parameters'!$B$3:$C$6,2)/12,$Z58*12,$M58),IF(AND($G58=1,BT$1&gt;($Y58+$Z58),BT$1&lt;=($Y58+$Z58*2)),-1*PMT(VLOOKUP($P58,'9 - Finance Strategy Parameters'!$B$3:$C$6,2)/12,$Z58*12,$M58*(1+$Z$1)^($Z58*2)),IF(AND($G58=1,BT$1&gt;($Y58+$Z58*2),BT$1&lt;=($Y58+$Z58*3)),-1*PMT(VLOOKUP($P58,'9 - Finance Strategy Parameters'!$B$3:$C$6,2)/12,$Z58*12,$M58*(1+$Z$1)^($Z58*3)),"FAILURE"))))))))))</f>
        <v>7728.4840000000004</v>
      </c>
    </row>
    <row r="59" spans="1:72" ht="30" x14ac:dyDescent="0.25">
      <c r="A59" s="10" t="s">
        <v>34</v>
      </c>
      <c r="B59" s="138">
        <f>INDEX('8-Choosing Asset Strategies'!$B$4:$B$101,MATCH('9 - Financing Strategy'!C59,'8-Choosing Asset Strategies'!$C$4:$C$101,0))</f>
        <v>1</v>
      </c>
      <c r="C59" s="28" t="s">
        <v>152</v>
      </c>
      <c r="D59" s="13" t="str">
        <f>IF(INDEX('8-Choosing Asset Strategies'!$CW$4:$CW$101,MATCH($C59,'8-Choosing Asset Strategies'!$C$4:$C$101,0))=0,"",INDEX('8-Choosing Asset Strategies'!$CW$4:$CW$101,MATCH(C59,'8-Choosing Asset Strategies'!$C$4:$C$101,0)))</f>
        <v>Good condition</v>
      </c>
      <c r="E59" s="27"/>
      <c r="F59" s="138"/>
      <c r="G59" s="138"/>
      <c r="H59" s="138">
        <v>1</v>
      </c>
      <c r="J59" s="143" t="str">
        <f>IF(F59=1,ROUND(INDEX('8-Choosing Asset Strategies'!$DL$4:$DL$101,MATCH($C59,'8-Choosing Asset Strategies'!$C$4:$C$101,0)),2),"")</f>
        <v/>
      </c>
      <c r="K59" s="12" t="str">
        <f>IF(F59=1,ROUND(INDEX('8-Choosing Asset Strategies'!$DC$4:$DC$101,MATCH($C59,'8-Choosing Asset Strategies'!$C$4:$C$101,0)),2),"")</f>
        <v/>
      </c>
      <c r="L59" s="12"/>
      <c r="M59" s="143" t="str">
        <f>IF(G59=1,ROUND(INDEX('8-Choosing Asset Strategies'!$DL$4:$DL$101,MATCH($C59,'8-Choosing Asset Strategies'!$C$4:$C$101,0)),2),"")</f>
        <v/>
      </c>
      <c r="N59" s="12" t="str">
        <f>IF(G59=1,ROUND(INDEX('8-Choosing Asset Strategies'!$DC$4:$DC$101,MATCH($C59,'8-Choosing Asset Strategies'!$C$4:$C$101,0)),2),"")</f>
        <v/>
      </c>
      <c r="O59" s="12" t="str">
        <f>IF(G59="","",INDEX('9 - Finance Strategy Parameters'!$H$3:$H$9,MATCH(B59,'9 - Finance Strategy Parameters'!$F$3:$F$9,0)))</f>
        <v/>
      </c>
      <c r="P59" s="12"/>
      <c r="Q59" s="144" t="str">
        <f>IFERROR((M59*INDEX('9 - Finance Strategy Parameters'!$C$3:$C$6,MATCH(P59,'9 - Finance Strategy Parameters'!$B$3:$B$6,0))/12*(1+INDEX('9 - Finance Strategy Parameters'!$C$3:$C$6,MATCH(P59,'9 - Finance Strategy Parameters'!$B$3:$B$6,0))/12)^(O59*12))/((1+INDEX('9 - Finance Strategy Parameters'!$C$3:$C$6,MATCH(P59,'9 - Finance Strategy Parameters'!$B$3:$B$6,0))/12)^(O59*12)-1),"")</f>
        <v/>
      </c>
      <c r="R59" s="144" t="str">
        <f t="shared" si="3"/>
        <v/>
      </c>
      <c r="S59" s="12"/>
      <c r="T59" s="143">
        <f>IF(H59=1,ROUND(INDEX('8-Choosing Asset Strategies'!$DL$4:$DL$101,MATCH($C59,'8-Choosing Asset Strategies'!$C$4:$C$101,0)),2),"")</f>
        <v>169196.96</v>
      </c>
      <c r="U59" s="145">
        <f>IF(H59=1,ROUND(INDEX('8-Choosing Asset Strategies'!$DC$4:$DC$101,MATCH($C59,'8-Choosing Asset Strategies'!$C$4:$C$101,0)),2),"")</f>
        <v>25</v>
      </c>
      <c r="V59" s="101">
        <f t="shared" si="1"/>
        <v>6767.8783999999996</v>
      </c>
      <c r="W59" s="155">
        <f t="shared" si="2"/>
        <v>563.98986666666667</v>
      </c>
      <c r="Y59">
        <f>INDEX('8-Choosing Asset Strategies'!$DC$4:$DC$101,MATCH(C59,'8-Choosing Asset Strategies'!$C$4:$C$101,0))</f>
        <v>25</v>
      </c>
      <c r="Z59">
        <f>INDEX('8-Choosing Asset Strategies'!$DA$4:$DA$101,MATCH(C59,'8-Choosing Asset Strategies'!$C$4:$C$101,0))</f>
        <v>45</v>
      </c>
      <c r="AB59" s="159">
        <f>IF($F59=1,0,IF(AND($H59=1,AB$1&lt;=$Y59),$V59,IF(AND($H59=1,AB$1&gt;$Y59,AB$1&lt;=$Y59+$Z59),($T59*(1+$Z$1)^$Z59)/$Z59,IF(AND($H59=1,AB$1&gt;($Y59+$Z59),AB$1&lt;=($Y59+$Z59*2)),($T59*(1+$Z$1)^($Z59*2))/$Z59,IF(AND($H59=1,AB$1&gt;($Y59+$Z59*2),AB$1&lt;=($Y59+$Z59*3)),($T59*(1+$Z$1)^($Z59*3))/$Z59,IF(AND($H59=1,AB$1&gt;($Y59+$Z59*3),AB$1&lt;=($Y59+$Z59*4)),($T59*(1+$Z$1)^($Z59*4))/$Z59,IF(AND($G59=1,AB$1&lt;=$N59),0,IF(AND($G59=1,AB$1&gt;$N59,AB$1&lt;=($Y59+$Z59)),-1*PMT(VLOOKUP($P59,'9 - Finance Strategy Parameters'!$B$3:$C$6,2)/12,$Z59*12,$M59),IF(AND($G59=1,AB$1&gt;($Y59+$Z59),AB$1&lt;=($Y59+$Z59*2)),-1*PMT(VLOOKUP($P59,'9 - Finance Strategy Parameters'!$B$3:$C$6,2)/12,$Z59*12,$M59*(1+$Z$1)^($Z59*2)),IF(AND($G59=1,AB$1&gt;($Y59+$Z59*2),AB$1&lt;=($Y59+$Z59*3)),-1*PMT(VLOOKUP($P59,'9 - Finance Strategy Parameters'!$B$3:$C$6,2)/12,$Z59*12,$M59*(1+$Z$1)^($Z59*3)),"FAILURE"))))))))))</f>
        <v>6767.8783999999996</v>
      </c>
      <c r="AC59" s="159">
        <f>IF($F59=1,0,IF(AND($H59=1,AC$1&lt;=$Y59),$V59,IF(AND($H59=1,AC$1&gt;$Y59,AC$1&lt;=$Y59+$Z59),($T59*(1+$Z$1)^$Z59)/$Z59,IF(AND($H59=1,AC$1&gt;($Y59+$Z59),AC$1&lt;=($Y59+$Z59*2)),($T59*(1+$Z$1)^($Z59*2))/$Z59,IF(AND($H59=1,AC$1&gt;($Y59+$Z59*2),AC$1&lt;=($Y59+$Z59*3)),($T59*(1+$Z$1)^($Z59*3))/$Z59,IF(AND($H59=1,AC$1&gt;($Y59+$Z59*3),AC$1&lt;=($Y59+$Z59*4)),($T59*(1+$Z$1)^($Z59*4))/$Z59,IF(AND($G59=1,AC$1&lt;=$N59),0,IF(AND($G59=1,AC$1&gt;$N59,AC$1&lt;=($Y59+$Z59)),-1*PMT(VLOOKUP($P59,'9 - Finance Strategy Parameters'!$B$3:$C$6,2)/12,$Z59*12,$M59),IF(AND($G59=1,AC$1&gt;($Y59+$Z59),AC$1&lt;=($Y59+$Z59*2)),-1*PMT(VLOOKUP($P59,'9 - Finance Strategy Parameters'!$B$3:$C$6,2)/12,$Z59*12,$M59*(1+$Z$1)^($Z59*2)),IF(AND($G59=1,AC$1&gt;($Y59+$Z59*2),AC$1&lt;=($Y59+$Z59*3)),-1*PMT(VLOOKUP($P59,'9 - Finance Strategy Parameters'!$B$3:$C$6,2)/12,$Z59*12,$M59*(1+$Z$1)^($Z59*3)),"FAILURE"))))))))))</f>
        <v>6767.8783999999996</v>
      </c>
      <c r="AD59" s="159">
        <f>IF($F59=1,0,IF(AND($H59=1,AD$1&lt;=$Y59),$V59,IF(AND($H59=1,AD$1&gt;$Y59,AD$1&lt;=$Y59+$Z59),($T59*(1+$Z$1)^$Z59)/$Z59,IF(AND($H59=1,AD$1&gt;($Y59+$Z59),AD$1&lt;=($Y59+$Z59*2)),($T59*(1+$Z$1)^($Z59*2))/$Z59,IF(AND($H59=1,AD$1&gt;($Y59+$Z59*2),AD$1&lt;=($Y59+$Z59*3)),($T59*(1+$Z$1)^($Z59*3))/$Z59,IF(AND($H59=1,AD$1&gt;($Y59+$Z59*3),AD$1&lt;=($Y59+$Z59*4)),($T59*(1+$Z$1)^($Z59*4))/$Z59,IF(AND($G59=1,AD$1&lt;=$N59),0,IF(AND($G59=1,AD$1&gt;$N59,AD$1&lt;=($Y59+$Z59)),-1*PMT(VLOOKUP($P59,'9 - Finance Strategy Parameters'!$B$3:$C$6,2)/12,$Z59*12,$M59),IF(AND($G59=1,AD$1&gt;($Y59+$Z59),AD$1&lt;=($Y59+$Z59*2)),-1*PMT(VLOOKUP($P59,'9 - Finance Strategy Parameters'!$B$3:$C$6,2)/12,$Z59*12,$M59*(1+$Z$1)^($Z59*2)),IF(AND($G59=1,AD$1&gt;($Y59+$Z59*2),AD$1&lt;=($Y59+$Z59*3)),-1*PMT(VLOOKUP($P59,'9 - Finance Strategy Parameters'!$B$3:$C$6,2)/12,$Z59*12,$M59*(1+$Z$1)^($Z59*3)),"FAILURE"))))))))))</f>
        <v>6767.8783999999996</v>
      </c>
      <c r="AE59" s="159">
        <f>IF($F59=1,0,IF(AND($H59=1,AE$1&lt;=$Y59),$V59,IF(AND($H59=1,AE$1&gt;$Y59,AE$1&lt;=$Y59+$Z59),($T59*(1+$Z$1)^$Z59)/$Z59,IF(AND($H59=1,AE$1&gt;($Y59+$Z59),AE$1&lt;=($Y59+$Z59*2)),($T59*(1+$Z$1)^($Z59*2))/$Z59,IF(AND($H59=1,AE$1&gt;($Y59+$Z59*2),AE$1&lt;=($Y59+$Z59*3)),($T59*(1+$Z$1)^($Z59*3))/$Z59,IF(AND($H59=1,AE$1&gt;($Y59+$Z59*3),AE$1&lt;=($Y59+$Z59*4)),($T59*(1+$Z$1)^($Z59*4))/$Z59,IF(AND($G59=1,AE$1&lt;=$N59),0,IF(AND($G59=1,AE$1&gt;$N59,AE$1&lt;=($Y59+$Z59)),-1*PMT(VLOOKUP($P59,'9 - Finance Strategy Parameters'!$B$3:$C$6,2)/12,$Z59*12,$M59),IF(AND($G59=1,AE$1&gt;($Y59+$Z59),AE$1&lt;=($Y59+$Z59*2)),-1*PMT(VLOOKUP($P59,'9 - Finance Strategy Parameters'!$B$3:$C$6,2)/12,$Z59*12,$M59*(1+$Z$1)^($Z59*2)),IF(AND($G59=1,AE$1&gt;($Y59+$Z59*2),AE$1&lt;=($Y59+$Z59*3)),-1*PMT(VLOOKUP($P59,'9 - Finance Strategy Parameters'!$B$3:$C$6,2)/12,$Z59*12,$M59*(1+$Z$1)^($Z59*3)),"FAILURE"))))))))))</f>
        <v>6767.8783999999996</v>
      </c>
      <c r="AF59" s="159">
        <f>IF($F59=1,0,IF(AND($H59=1,AF$1&lt;=$Y59),$V59,IF(AND($H59=1,AF$1&gt;$Y59,AF$1&lt;=$Y59+$Z59),($T59*(1+$Z$1)^$Z59)/$Z59,IF(AND($H59=1,AF$1&gt;($Y59+$Z59),AF$1&lt;=($Y59+$Z59*2)),($T59*(1+$Z$1)^($Z59*2))/$Z59,IF(AND($H59=1,AF$1&gt;($Y59+$Z59*2),AF$1&lt;=($Y59+$Z59*3)),($T59*(1+$Z$1)^($Z59*3))/$Z59,IF(AND($H59=1,AF$1&gt;($Y59+$Z59*3),AF$1&lt;=($Y59+$Z59*4)),($T59*(1+$Z$1)^($Z59*4))/$Z59,IF(AND($G59=1,AF$1&lt;=$N59),0,IF(AND($G59=1,AF$1&gt;$N59,AF$1&lt;=($Y59+$Z59)),-1*PMT(VLOOKUP($P59,'9 - Finance Strategy Parameters'!$B$3:$C$6,2)/12,$Z59*12,$M59),IF(AND($G59=1,AF$1&gt;($Y59+$Z59),AF$1&lt;=($Y59+$Z59*2)),-1*PMT(VLOOKUP($P59,'9 - Finance Strategy Parameters'!$B$3:$C$6,2)/12,$Z59*12,$M59*(1+$Z$1)^($Z59*2)),IF(AND($G59=1,AF$1&gt;($Y59+$Z59*2),AF$1&lt;=($Y59+$Z59*3)),-1*PMT(VLOOKUP($P59,'9 - Finance Strategy Parameters'!$B$3:$C$6,2)/12,$Z59*12,$M59*(1+$Z$1)^($Z59*3)),"FAILURE"))))))))))</f>
        <v>6767.8783999999996</v>
      </c>
      <c r="AG59" s="159">
        <f>IF($F59=1,0,IF(AND($H59=1,AG$1&lt;=$Y59),$V59,IF(AND($H59=1,AG$1&gt;$Y59,AG$1&lt;=$Y59+$Z59),($T59*(1+$Z$1)^$Z59)/$Z59,IF(AND($H59=1,AG$1&gt;($Y59+$Z59),AG$1&lt;=($Y59+$Z59*2)),($T59*(1+$Z$1)^($Z59*2))/$Z59,IF(AND($H59=1,AG$1&gt;($Y59+$Z59*2),AG$1&lt;=($Y59+$Z59*3)),($T59*(1+$Z$1)^($Z59*3))/$Z59,IF(AND($H59=1,AG$1&gt;($Y59+$Z59*3),AG$1&lt;=($Y59+$Z59*4)),($T59*(1+$Z$1)^($Z59*4))/$Z59,IF(AND($G59=1,AG$1&lt;=$N59),0,IF(AND($G59=1,AG$1&gt;$N59,AG$1&lt;=($Y59+$Z59)),-1*PMT(VLOOKUP($P59,'9 - Finance Strategy Parameters'!$B$3:$C$6,2)/12,$Z59*12,$M59),IF(AND($G59=1,AG$1&gt;($Y59+$Z59),AG$1&lt;=($Y59+$Z59*2)),-1*PMT(VLOOKUP($P59,'9 - Finance Strategy Parameters'!$B$3:$C$6,2)/12,$Z59*12,$M59*(1+$Z$1)^($Z59*2)),IF(AND($G59=1,AG$1&gt;($Y59+$Z59*2),AG$1&lt;=($Y59+$Z59*3)),-1*PMT(VLOOKUP($P59,'9 - Finance Strategy Parameters'!$B$3:$C$6,2)/12,$Z59*12,$M59*(1+$Z$1)^($Z59*3)),"FAILURE"))))))))))</f>
        <v>6767.8783999999996</v>
      </c>
      <c r="AH59" s="159">
        <f>IF($F59=1,0,IF(AND($H59=1,AH$1&lt;=$Y59),$V59,IF(AND($H59=1,AH$1&gt;$Y59,AH$1&lt;=$Y59+$Z59),($T59*(1+$Z$1)^$Z59)/$Z59,IF(AND($H59=1,AH$1&gt;($Y59+$Z59),AH$1&lt;=($Y59+$Z59*2)),($T59*(1+$Z$1)^($Z59*2))/$Z59,IF(AND($H59=1,AH$1&gt;($Y59+$Z59*2),AH$1&lt;=($Y59+$Z59*3)),($T59*(1+$Z$1)^($Z59*3))/$Z59,IF(AND($H59=1,AH$1&gt;($Y59+$Z59*3),AH$1&lt;=($Y59+$Z59*4)),($T59*(1+$Z$1)^($Z59*4))/$Z59,IF(AND($G59=1,AH$1&lt;=$N59),0,IF(AND($G59=1,AH$1&gt;$N59,AH$1&lt;=($Y59+$Z59)),-1*PMT(VLOOKUP($P59,'9 - Finance Strategy Parameters'!$B$3:$C$6,2)/12,$Z59*12,$M59),IF(AND($G59=1,AH$1&gt;($Y59+$Z59),AH$1&lt;=($Y59+$Z59*2)),-1*PMT(VLOOKUP($P59,'9 - Finance Strategy Parameters'!$B$3:$C$6,2)/12,$Z59*12,$M59*(1+$Z$1)^($Z59*2)),IF(AND($G59=1,AH$1&gt;($Y59+$Z59*2),AH$1&lt;=($Y59+$Z59*3)),-1*PMT(VLOOKUP($P59,'9 - Finance Strategy Parameters'!$B$3:$C$6,2)/12,$Z59*12,$M59*(1+$Z$1)^($Z59*3)),"FAILURE"))))))))))</f>
        <v>6767.8783999999996</v>
      </c>
      <c r="AI59" s="159">
        <f>IF($F59=1,0,IF(AND($H59=1,AI$1&lt;=$Y59),$V59,IF(AND($H59=1,AI$1&gt;$Y59,AI$1&lt;=$Y59+$Z59),($T59*(1+$Z$1)^$Z59)/$Z59,IF(AND($H59=1,AI$1&gt;($Y59+$Z59),AI$1&lt;=($Y59+$Z59*2)),($T59*(1+$Z$1)^($Z59*2))/$Z59,IF(AND($H59=1,AI$1&gt;($Y59+$Z59*2),AI$1&lt;=($Y59+$Z59*3)),($T59*(1+$Z$1)^($Z59*3))/$Z59,IF(AND($H59=1,AI$1&gt;($Y59+$Z59*3),AI$1&lt;=($Y59+$Z59*4)),($T59*(1+$Z$1)^($Z59*4))/$Z59,IF(AND($G59=1,AI$1&lt;=$N59),0,IF(AND($G59=1,AI$1&gt;$N59,AI$1&lt;=($Y59+$Z59)),-1*PMT(VLOOKUP($P59,'9 - Finance Strategy Parameters'!$B$3:$C$6,2)/12,$Z59*12,$M59),IF(AND($G59=1,AI$1&gt;($Y59+$Z59),AI$1&lt;=($Y59+$Z59*2)),-1*PMT(VLOOKUP($P59,'9 - Finance Strategy Parameters'!$B$3:$C$6,2)/12,$Z59*12,$M59*(1+$Z$1)^($Z59*2)),IF(AND($G59=1,AI$1&gt;($Y59+$Z59*2),AI$1&lt;=($Y59+$Z59*3)),-1*PMT(VLOOKUP($P59,'9 - Finance Strategy Parameters'!$B$3:$C$6,2)/12,$Z59*12,$M59*(1+$Z$1)^($Z59*3)),"FAILURE"))))))))))</f>
        <v>6767.8783999999996</v>
      </c>
      <c r="AJ59" s="159">
        <f>IF($F59=1,0,IF(AND($H59=1,AJ$1&lt;=$Y59),$V59,IF(AND($H59=1,AJ$1&gt;$Y59,AJ$1&lt;=$Y59+$Z59),($T59*(1+$Z$1)^$Z59)/$Z59,IF(AND($H59=1,AJ$1&gt;($Y59+$Z59),AJ$1&lt;=($Y59+$Z59*2)),($T59*(1+$Z$1)^($Z59*2))/$Z59,IF(AND($H59=1,AJ$1&gt;($Y59+$Z59*2),AJ$1&lt;=($Y59+$Z59*3)),($T59*(1+$Z$1)^($Z59*3))/$Z59,IF(AND($H59=1,AJ$1&gt;($Y59+$Z59*3),AJ$1&lt;=($Y59+$Z59*4)),($T59*(1+$Z$1)^($Z59*4))/$Z59,IF(AND($G59=1,AJ$1&lt;=$N59),0,IF(AND($G59=1,AJ$1&gt;$N59,AJ$1&lt;=($Y59+$Z59)),-1*PMT(VLOOKUP($P59,'9 - Finance Strategy Parameters'!$B$3:$C$6,2)/12,$Z59*12,$M59),IF(AND($G59=1,AJ$1&gt;($Y59+$Z59),AJ$1&lt;=($Y59+$Z59*2)),-1*PMT(VLOOKUP($P59,'9 - Finance Strategy Parameters'!$B$3:$C$6,2)/12,$Z59*12,$M59*(1+$Z$1)^($Z59*2)),IF(AND($G59=1,AJ$1&gt;($Y59+$Z59*2),AJ$1&lt;=($Y59+$Z59*3)),-1*PMT(VLOOKUP($P59,'9 - Finance Strategy Parameters'!$B$3:$C$6,2)/12,$Z59*12,$M59*(1+$Z$1)^($Z59*3)),"FAILURE"))))))))))</f>
        <v>6767.8783999999996</v>
      </c>
      <c r="AK59" s="159">
        <f>IF($F59=1,0,IF(AND($H59=1,AK$1&lt;=$Y59),$V59,IF(AND($H59=1,AK$1&gt;$Y59,AK$1&lt;=$Y59+$Z59),($T59*(1+$Z$1)^$Z59)/$Z59,IF(AND($H59=1,AK$1&gt;($Y59+$Z59),AK$1&lt;=($Y59+$Z59*2)),($T59*(1+$Z$1)^($Z59*2))/$Z59,IF(AND($H59=1,AK$1&gt;($Y59+$Z59*2),AK$1&lt;=($Y59+$Z59*3)),($T59*(1+$Z$1)^($Z59*3))/$Z59,IF(AND($H59=1,AK$1&gt;($Y59+$Z59*3),AK$1&lt;=($Y59+$Z59*4)),($T59*(1+$Z$1)^($Z59*4))/$Z59,IF(AND($G59=1,AK$1&lt;=$N59),0,IF(AND($G59=1,AK$1&gt;$N59,AK$1&lt;=($Y59+$Z59)),-1*PMT(VLOOKUP($P59,'9 - Finance Strategy Parameters'!$B$3:$C$6,2)/12,$Z59*12,$M59),IF(AND($G59=1,AK$1&gt;($Y59+$Z59),AK$1&lt;=($Y59+$Z59*2)),-1*PMT(VLOOKUP($P59,'9 - Finance Strategy Parameters'!$B$3:$C$6,2)/12,$Z59*12,$M59*(1+$Z$1)^($Z59*2)),IF(AND($G59=1,AK$1&gt;($Y59+$Z59*2),AK$1&lt;=($Y59+$Z59*3)),-1*PMT(VLOOKUP($P59,'9 - Finance Strategy Parameters'!$B$3:$C$6,2)/12,$Z59*12,$M59*(1+$Z$1)^($Z59*3)),"FAILURE"))))))))))</f>
        <v>6767.8783999999996</v>
      </c>
      <c r="AL59" s="159">
        <f>IF($F59=1,0,IF(AND($H59=1,AL$1&lt;=$Y59),$V59,IF(AND($H59=1,AL$1&gt;$Y59,AL$1&lt;=$Y59+$Z59),($T59*(1+$Z$1)^$Z59)/$Z59,IF(AND($H59=1,AL$1&gt;($Y59+$Z59),AL$1&lt;=($Y59+$Z59*2)),($T59*(1+$Z$1)^($Z59*2))/$Z59,IF(AND($H59=1,AL$1&gt;($Y59+$Z59*2),AL$1&lt;=($Y59+$Z59*3)),($T59*(1+$Z$1)^($Z59*3))/$Z59,IF(AND($H59=1,AL$1&gt;($Y59+$Z59*3),AL$1&lt;=($Y59+$Z59*4)),($T59*(1+$Z$1)^($Z59*4))/$Z59,IF(AND($G59=1,AL$1&lt;=$N59),0,IF(AND($G59=1,AL$1&gt;$N59,AL$1&lt;=($Y59+$Z59)),-1*PMT(VLOOKUP($P59,'9 - Finance Strategy Parameters'!$B$3:$C$6,2)/12,$Z59*12,$M59),IF(AND($G59=1,AL$1&gt;($Y59+$Z59),AL$1&lt;=($Y59+$Z59*2)),-1*PMT(VLOOKUP($P59,'9 - Finance Strategy Parameters'!$B$3:$C$6,2)/12,$Z59*12,$M59*(1+$Z$1)^($Z59*2)),IF(AND($G59=1,AL$1&gt;($Y59+$Z59*2),AL$1&lt;=($Y59+$Z59*3)),-1*PMT(VLOOKUP($P59,'9 - Finance Strategy Parameters'!$B$3:$C$6,2)/12,$Z59*12,$M59*(1+$Z$1)^($Z59*3)),"FAILURE"))))))))))</f>
        <v>6767.8783999999996</v>
      </c>
      <c r="AM59" s="159">
        <f>IF($F59=1,0,IF(AND($H59=1,AM$1&lt;=$Y59),$V59,IF(AND($H59=1,AM$1&gt;$Y59,AM$1&lt;=$Y59+$Z59),($T59*(1+$Z$1)^$Z59)/$Z59,IF(AND($H59=1,AM$1&gt;($Y59+$Z59),AM$1&lt;=($Y59+$Z59*2)),($T59*(1+$Z$1)^($Z59*2))/$Z59,IF(AND($H59=1,AM$1&gt;($Y59+$Z59*2),AM$1&lt;=($Y59+$Z59*3)),($T59*(1+$Z$1)^($Z59*3))/$Z59,IF(AND($H59=1,AM$1&gt;($Y59+$Z59*3),AM$1&lt;=($Y59+$Z59*4)),($T59*(1+$Z$1)^($Z59*4))/$Z59,IF(AND($G59=1,AM$1&lt;=$N59),0,IF(AND($G59=1,AM$1&gt;$N59,AM$1&lt;=($Y59+$Z59)),-1*PMT(VLOOKUP($P59,'9 - Finance Strategy Parameters'!$B$3:$C$6,2)/12,$Z59*12,$M59),IF(AND($G59=1,AM$1&gt;($Y59+$Z59),AM$1&lt;=($Y59+$Z59*2)),-1*PMT(VLOOKUP($P59,'9 - Finance Strategy Parameters'!$B$3:$C$6,2)/12,$Z59*12,$M59*(1+$Z$1)^($Z59*2)),IF(AND($G59=1,AM$1&gt;($Y59+$Z59*2),AM$1&lt;=($Y59+$Z59*3)),-1*PMT(VLOOKUP($P59,'9 - Finance Strategy Parameters'!$B$3:$C$6,2)/12,$Z59*12,$M59*(1+$Z$1)^($Z59*3)),"FAILURE"))))))))))</f>
        <v>6767.8783999999996</v>
      </c>
      <c r="AN59" s="159">
        <f>IF($F59=1,0,IF(AND($H59=1,AN$1&lt;=$Y59),$V59,IF(AND($H59=1,AN$1&gt;$Y59,AN$1&lt;=$Y59+$Z59),($T59*(1+$Z$1)^$Z59)/$Z59,IF(AND($H59=1,AN$1&gt;($Y59+$Z59),AN$1&lt;=($Y59+$Z59*2)),($T59*(1+$Z$1)^($Z59*2))/$Z59,IF(AND($H59=1,AN$1&gt;($Y59+$Z59*2),AN$1&lt;=($Y59+$Z59*3)),($T59*(1+$Z$1)^($Z59*3))/$Z59,IF(AND($H59=1,AN$1&gt;($Y59+$Z59*3),AN$1&lt;=($Y59+$Z59*4)),($T59*(1+$Z$1)^($Z59*4))/$Z59,IF(AND($G59=1,AN$1&lt;=$N59),0,IF(AND($G59=1,AN$1&gt;$N59,AN$1&lt;=($Y59+$Z59)),-1*PMT(VLOOKUP($P59,'9 - Finance Strategy Parameters'!$B$3:$C$6,2)/12,$Z59*12,$M59),IF(AND($G59=1,AN$1&gt;($Y59+$Z59),AN$1&lt;=($Y59+$Z59*2)),-1*PMT(VLOOKUP($P59,'9 - Finance Strategy Parameters'!$B$3:$C$6,2)/12,$Z59*12,$M59*(1+$Z$1)^($Z59*2)),IF(AND($G59=1,AN$1&gt;($Y59+$Z59*2),AN$1&lt;=($Y59+$Z59*3)),-1*PMT(VLOOKUP($P59,'9 - Finance Strategy Parameters'!$B$3:$C$6,2)/12,$Z59*12,$M59*(1+$Z$1)^($Z59*3)),"FAILURE"))))))))))</f>
        <v>6767.8783999999996</v>
      </c>
      <c r="AO59" s="159">
        <f>IF($F59=1,0,IF(AND($H59=1,AO$1&lt;=$Y59),$V59,IF(AND($H59=1,AO$1&gt;$Y59,AO$1&lt;=$Y59+$Z59),($T59*(1+$Z$1)^$Z59)/$Z59,IF(AND($H59=1,AO$1&gt;($Y59+$Z59),AO$1&lt;=($Y59+$Z59*2)),($T59*(1+$Z$1)^($Z59*2))/$Z59,IF(AND($H59=1,AO$1&gt;($Y59+$Z59*2),AO$1&lt;=($Y59+$Z59*3)),($T59*(1+$Z$1)^($Z59*3))/$Z59,IF(AND($H59=1,AO$1&gt;($Y59+$Z59*3),AO$1&lt;=($Y59+$Z59*4)),($T59*(1+$Z$1)^($Z59*4))/$Z59,IF(AND($G59=1,AO$1&lt;=$N59),0,IF(AND($G59=1,AO$1&gt;$N59,AO$1&lt;=($Y59+$Z59)),-1*PMT(VLOOKUP($P59,'9 - Finance Strategy Parameters'!$B$3:$C$6,2)/12,$Z59*12,$M59),IF(AND($G59=1,AO$1&gt;($Y59+$Z59),AO$1&lt;=($Y59+$Z59*2)),-1*PMT(VLOOKUP($P59,'9 - Finance Strategy Parameters'!$B$3:$C$6,2)/12,$Z59*12,$M59*(1+$Z$1)^($Z59*2)),IF(AND($G59=1,AO$1&gt;($Y59+$Z59*2),AO$1&lt;=($Y59+$Z59*3)),-1*PMT(VLOOKUP($P59,'9 - Finance Strategy Parameters'!$B$3:$C$6,2)/12,$Z59*12,$M59*(1+$Z$1)^($Z59*3)),"FAILURE"))))))))))</f>
        <v>6767.8783999999996</v>
      </c>
      <c r="AP59" s="159">
        <f>IF($F59=1,0,IF(AND($H59=1,AP$1&lt;=$Y59),$V59,IF(AND($H59=1,AP$1&gt;$Y59,AP$1&lt;=$Y59+$Z59),($T59*(1+$Z$1)^$Z59)/$Z59,IF(AND($H59=1,AP$1&gt;($Y59+$Z59),AP$1&lt;=($Y59+$Z59*2)),($T59*(1+$Z$1)^($Z59*2))/$Z59,IF(AND($H59=1,AP$1&gt;($Y59+$Z59*2),AP$1&lt;=($Y59+$Z59*3)),($T59*(1+$Z$1)^($Z59*3))/$Z59,IF(AND($H59=1,AP$1&gt;($Y59+$Z59*3),AP$1&lt;=($Y59+$Z59*4)),($T59*(1+$Z$1)^($Z59*4))/$Z59,IF(AND($G59=1,AP$1&lt;=$N59),0,IF(AND($G59=1,AP$1&gt;$N59,AP$1&lt;=($Y59+$Z59)),-1*PMT(VLOOKUP($P59,'9 - Finance Strategy Parameters'!$B$3:$C$6,2)/12,$Z59*12,$M59),IF(AND($G59=1,AP$1&gt;($Y59+$Z59),AP$1&lt;=($Y59+$Z59*2)),-1*PMT(VLOOKUP($P59,'9 - Finance Strategy Parameters'!$B$3:$C$6,2)/12,$Z59*12,$M59*(1+$Z$1)^($Z59*2)),IF(AND($G59=1,AP$1&gt;($Y59+$Z59*2),AP$1&lt;=($Y59+$Z59*3)),-1*PMT(VLOOKUP($P59,'9 - Finance Strategy Parameters'!$B$3:$C$6,2)/12,$Z59*12,$M59*(1+$Z$1)^($Z59*3)),"FAILURE"))))))))))</f>
        <v>6767.8783999999996</v>
      </c>
      <c r="AQ59" s="159">
        <f>IF($F59=1,0,IF(AND($H59=1,AQ$1&lt;=$Y59),$V59,IF(AND($H59=1,AQ$1&gt;$Y59,AQ$1&lt;=$Y59+$Z59),($T59*(1+$Z$1)^$Z59)/$Z59,IF(AND($H59=1,AQ$1&gt;($Y59+$Z59),AQ$1&lt;=($Y59+$Z59*2)),($T59*(1+$Z$1)^($Z59*2))/$Z59,IF(AND($H59=1,AQ$1&gt;($Y59+$Z59*2),AQ$1&lt;=($Y59+$Z59*3)),($T59*(1+$Z$1)^($Z59*3))/$Z59,IF(AND($H59=1,AQ$1&gt;($Y59+$Z59*3),AQ$1&lt;=($Y59+$Z59*4)),($T59*(1+$Z$1)^($Z59*4))/$Z59,IF(AND($G59=1,AQ$1&lt;=$N59),0,IF(AND($G59=1,AQ$1&gt;$N59,AQ$1&lt;=($Y59+$Z59)),-1*PMT(VLOOKUP($P59,'9 - Finance Strategy Parameters'!$B$3:$C$6,2)/12,$Z59*12,$M59),IF(AND($G59=1,AQ$1&gt;($Y59+$Z59),AQ$1&lt;=($Y59+$Z59*2)),-1*PMT(VLOOKUP($P59,'9 - Finance Strategy Parameters'!$B$3:$C$6,2)/12,$Z59*12,$M59*(1+$Z$1)^($Z59*2)),IF(AND($G59=1,AQ$1&gt;($Y59+$Z59*2),AQ$1&lt;=($Y59+$Z59*3)),-1*PMT(VLOOKUP($P59,'9 - Finance Strategy Parameters'!$B$3:$C$6,2)/12,$Z59*12,$M59*(1+$Z$1)^($Z59*3)),"FAILURE"))))))))))</f>
        <v>6767.8783999999996</v>
      </c>
      <c r="AR59" s="159">
        <f>IF($F59=1,0,IF(AND($H59=1,AR$1&lt;=$Y59),$V59,IF(AND($H59=1,AR$1&gt;$Y59,AR$1&lt;=$Y59+$Z59),($T59*(1+$Z$1)^$Z59)/$Z59,IF(AND($H59=1,AR$1&gt;($Y59+$Z59),AR$1&lt;=($Y59+$Z59*2)),($T59*(1+$Z$1)^($Z59*2))/$Z59,IF(AND($H59=1,AR$1&gt;($Y59+$Z59*2),AR$1&lt;=($Y59+$Z59*3)),($T59*(1+$Z$1)^($Z59*3))/$Z59,IF(AND($H59=1,AR$1&gt;($Y59+$Z59*3),AR$1&lt;=($Y59+$Z59*4)),($T59*(1+$Z$1)^($Z59*4))/$Z59,IF(AND($G59=1,AR$1&lt;=$N59),0,IF(AND($G59=1,AR$1&gt;$N59,AR$1&lt;=($Y59+$Z59)),-1*PMT(VLOOKUP($P59,'9 - Finance Strategy Parameters'!$B$3:$C$6,2)/12,$Z59*12,$M59),IF(AND($G59=1,AR$1&gt;($Y59+$Z59),AR$1&lt;=($Y59+$Z59*2)),-1*PMT(VLOOKUP($P59,'9 - Finance Strategy Parameters'!$B$3:$C$6,2)/12,$Z59*12,$M59*(1+$Z$1)^($Z59*2)),IF(AND($G59=1,AR$1&gt;($Y59+$Z59*2),AR$1&lt;=($Y59+$Z59*3)),-1*PMT(VLOOKUP($P59,'9 - Finance Strategy Parameters'!$B$3:$C$6,2)/12,$Z59*12,$M59*(1+$Z$1)^($Z59*3)),"FAILURE"))))))))))</f>
        <v>6767.8783999999996</v>
      </c>
      <c r="AS59" s="159">
        <f>IF($F59=1,0,IF(AND($H59=1,AS$1&lt;=$Y59),$V59,IF(AND($H59=1,AS$1&gt;$Y59,AS$1&lt;=$Y59+$Z59),($T59*(1+$Z$1)^$Z59)/$Z59,IF(AND($H59=1,AS$1&gt;($Y59+$Z59),AS$1&lt;=($Y59+$Z59*2)),($T59*(1+$Z$1)^($Z59*2))/$Z59,IF(AND($H59=1,AS$1&gt;($Y59+$Z59*2),AS$1&lt;=($Y59+$Z59*3)),($T59*(1+$Z$1)^($Z59*3))/$Z59,IF(AND($H59=1,AS$1&gt;($Y59+$Z59*3),AS$1&lt;=($Y59+$Z59*4)),($T59*(1+$Z$1)^($Z59*4))/$Z59,IF(AND($G59=1,AS$1&lt;=$N59),0,IF(AND($G59=1,AS$1&gt;$N59,AS$1&lt;=($Y59+$Z59)),-1*PMT(VLOOKUP($P59,'9 - Finance Strategy Parameters'!$B$3:$C$6,2)/12,$Z59*12,$M59),IF(AND($G59=1,AS$1&gt;($Y59+$Z59),AS$1&lt;=($Y59+$Z59*2)),-1*PMT(VLOOKUP($P59,'9 - Finance Strategy Parameters'!$B$3:$C$6,2)/12,$Z59*12,$M59*(1+$Z$1)^($Z59*2)),IF(AND($G59=1,AS$1&gt;($Y59+$Z59*2),AS$1&lt;=($Y59+$Z59*3)),-1*PMT(VLOOKUP($P59,'9 - Finance Strategy Parameters'!$B$3:$C$6,2)/12,$Z59*12,$M59*(1+$Z$1)^($Z59*3)),"FAILURE"))))))))))</f>
        <v>6767.8783999999996</v>
      </c>
      <c r="AT59" s="159">
        <f>IF($F59=1,0,IF(AND($H59=1,AT$1&lt;=$Y59),$V59,IF(AND($H59=1,AT$1&gt;$Y59,AT$1&lt;=$Y59+$Z59),($T59*(1+$Z$1)^$Z59)/$Z59,IF(AND($H59=1,AT$1&gt;($Y59+$Z59),AT$1&lt;=($Y59+$Z59*2)),($T59*(1+$Z$1)^($Z59*2))/$Z59,IF(AND($H59=1,AT$1&gt;($Y59+$Z59*2),AT$1&lt;=($Y59+$Z59*3)),($T59*(1+$Z$1)^($Z59*3))/$Z59,IF(AND($H59=1,AT$1&gt;($Y59+$Z59*3),AT$1&lt;=($Y59+$Z59*4)),($T59*(1+$Z$1)^($Z59*4))/$Z59,IF(AND($G59=1,AT$1&lt;=$N59),0,IF(AND($G59=1,AT$1&gt;$N59,AT$1&lt;=($Y59+$Z59)),-1*PMT(VLOOKUP($P59,'9 - Finance Strategy Parameters'!$B$3:$C$6,2)/12,$Z59*12,$M59),IF(AND($G59=1,AT$1&gt;($Y59+$Z59),AT$1&lt;=($Y59+$Z59*2)),-1*PMT(VLOOKUP($P59,'9 - Finance Strategy Parameters'!$B$3:$C$6,2)/12,$Z59*12,$M59*(1+$Z$1)^($Z59*2)),IF(AND($G59=1,AT$1&gt;($Y59+$Z59*2),AT$1&lt;=($Y59+$Z59*3)),-1*PMT(VLOOKUP($P59,'9 - Finance Strategy Parameters'!$B$3:$C$6,2)/12,$Z59*12,$M59*(1+$Z$1)^($Z59*3)),"FAILURE"))))))))))</f>
        <v>6767.8783999999996</v>
      </c>
      <c r="AU59" s="159">
        <f>IF($F59=1,0,IF(AND($H59=1,AU$1&lt;=$Y59),$V59,IF(AND($H59=1,AU$1&gt;$Y59,AU$1&lt;=$Y59+$Z59),($T59*(1+$Z$1)^$Z59)/$Z59,IF(AND($H59=1,AU$1&gt;($Y59+$Z59),AU$1&lt;=($Y59+$Z59*2)),($T59*(1+$Z$1)^($Z59*2))/$Z59,IF(AND($H59=1,AU$1&gt;($Y59+$Z59*2),AU$1&lt;=($Y59+$Z59*3)),($T59*(1+$Z$1)^($Z59*3))/$Z59,IF(AND($H59=1,AU$1&gt;($Y59+$Z59*3),AU$1&lt;=($Y59+$Z59*4)),($T59*(1+$Z$1)^($Z59*4))/$Z59,IF(AND($G59=1,AU$1&lt;=$N59),0,IF(AND($G59=1,AU$1&gt;$N59,AU$1&lt;=($Y59+$Z59)),-1*PMT(VLOOKUP($P59,'9 - Finance Strategy Parameters'!$B$3:$C$6,2)/12,$Z59*12,$M59),IF(AND($G59=1,AU$1&gt;($Y59+$Z59),AU$1&lt;=($Y59+$Z59*2)),-1*PMT(VLOOKUP($P59,'9 - Finance Strategy Parameters'!$B$3:$C$6,2)/12,$Z59*12,$M59*(1+$Z$1)^($Z59*2)),IF(AND($G59=1,AU$1&gt;($Y59+$Z59*2),AU$1&lt;=($Y59+$Z59*3)),-1*PMT(VLOOKUP($P59,'9 - Finance Strategy Parameters'!$B$3:$C$6,2)/12,$Z59*12,$M59*(1+$Z$1)^($Z59*3)),"FAILURE"))))))))))</f>
        <v>6767.8783999999996</v>
      </c>
      <c r="AV59" s="159">
        <f>IF($F59=1,0,IF(AND($H59=1,AV$1&lt;=$Y59),$V59,IF(AND($H59=1,AV$1&gt;$Y59,AV$1&lt;=$Y59+$Z59),($T59*(1+$Z$1)^$Z59)/$Z59,IF(AND($H59=1,AV$1&gt;($Y59+$Z59),AV$1&lt;=($Y59+$Z59*2)),($T59*(1+$Z$1)^($Z59*2))/$Z59,IF(AND($H59=1,AV$1&gt;($Y59+$Z59*2),AV$1&lt;=($Y59+$Z59*3)),($T59*(1+$Z$1)^($Z59*3))/$Z59,IF(AND($H59=1,AV$1&gt;($Y59+$Z59*3),AV$1&lt;=($Y59+$Z59*4)),($T59*(1+$Z$1)^($Z59*4))/$Z59,IF(AND($G59=1,AV$1&lt;=$N59),0,IF(AND($G59=1,AV$1&gt;$N59,AV$1&lt;=($Y59+$Z59)),-1*PMT(VLOOKUP($P59,'9 - Finance Strategy Parameters'!$B$3:$C$6,2)/12,$Z59*12,$M59),IF(AND($G59=1,AV$1&gt;($Y59+$Z59),AV$1&lt;=($Y59+$Z59*2)),-1*PMT(VLOOKUP($P59,'9 - Finance Strategy Parameters'!$B$3:$C$6,2)/12,$Z59*12,$M59*(1+$Z$1)^($Z59*2)),IF(AND($G59=1,AV$1&gt;($Y59+$Z59*2),AV$1&lt;=($Y59+$Z59*3)),-1*PMT(VLOOKUP($P59,'9 - Finance Strategy Parameters'!$B$3:$C$6,2)/12,$Z59*12,$M59*(1+$Z$1)^($Z59*3)),"FAILURE"))))))))))</f>
        <v>6767.8783999999996</v>
      </c>
      <c r="AW59" s="159">
        <f>IF($F59=1,0,IF(AND($H59=1,AW$1&lt;=$Y59),$V59,IF(AND($H59=1,AW$1&gt;$Y59,AW$1&lt;=$Y59+$Z59),($T59*(1+$Z$1)^$Z59)/$Z59,IF(AND($H59=1,AW$1&gt;($Y59+$Z59),AW$1&lt;=($Y59+$Z59*2)),($T59*(1+$Z$1)^($Z59*2))/$Z59,IF(AND($H59=1,AW$1&gt;($Y59+$Z59*2),AW$1&lt;=($Y59+$Z59*3)),($T59*(1+$Z$1)^($Z59*3))/$Z59,IF(AND($H59=1,AW$1&gt;($Y59+$Z59*3),AW$1&lt;=($Y59+$Z59*4)),($T59*(1+$Z$1)^($Z59*4))/$Z59,IF(AND($G59=1,AW$1&lt;=$N59),0,IF(AND($G59=1,AW$1&gt;$N59,AW$1&lt;=($Y59+$Z59)),-1*PMT(VLOOKUP($P59,'9 - Finance Strategy Parameters'!$B$3:$C$6,2)/12,$Z59*12,$M59),IF(AND($G59=1,AW$1&gt;($Y59+$Z59),AW$1&lt;=($Y59+$Z59*2)),-1*PMT(VLOOKUP($P59,'9 - Finance Strategy Parameters'!$B$3:$C$6,2)/12,$Z59*12,$M59*(1+$Z$1)^($Z59*2)),IF(AND($G59=1,AW$1&gt;($Y59+$Z59*2),AW$1&lt;=($Y59+$Z59*3)),-1*PMT(VLOOKUP($P59,'9 - Finance Strategy Parameters'!$B$3:$C$6,2)/12,$Z59*12,$M59*(1+$Z$1)^($Z59*3)),"FAILURE"))))))))))</f>
        <v>6767.8783999999996</v>
      </c>
      <c r="AX59" s="159">
        <f>IF($F59=1,0,IF(AND($H59=1,AX$1&lt;=$Y59),$V59,IF(AND($H59=1,AX$1&gt;$Y59,AX$1&lt;=$Y59+$Z59),($T59*(1+$Z$1)^$Z59)/$Z59,IF(AND($H59=1,AX$1&gt;($Y59+$Z59),AX$1&lt;=($Y59+$Z59*2)),($T59*(1+$Z$1)^($Z59*2))/$Z59,IF(AND($H59=1,AX$1&gt;($Y59+$Z59*2),AX$1&lt;=($Y59+$Z59*3)),($T59*(1+$Z$1)^($Z59*3))/$Z59,IF(AND($H59=1,AX$1&gt;($Y59+$Z59*3),AX$1&lt;=($Y59+$Z59*4)),($T59*(1+$Z$1)^($Z59*4))/$Z59,IF(AND($G59=1,AX$1&lt;=$N59),0,IF(AND($G59=1,AX$1&gt;$N59,AX$1&lt;=($Y59+$Z59)),-1*PMT(VLOOKUP($P59,'9 - Finance Strategy Parameters'!$B$3:$C$6,2)/12,$Z59*12,$M59),IF(AND($G59=1,AX$1&gt;($Y59+$Z59),AX$1&lt;=($Y59+$Z59*2)),-1*PMT(VLOOKUP($P59,'9 - Finance Strategy Parameters'!$B$3:$C$6,2)/12,$Z59*12,$M59*(1+$Z$1)^($Z59*2)),IF(AND($G59=1,AX$1&gt;($Y59+$Z59*2),AX$1&lt;=($Y59+$Z59*3)),-1*PMT(VLOOKUP($P59,'9 - Finance Strategy Parameters'!$B$3:$C$6,2)/12,$Z59*12,$M59*(1+$Z$1)^($Z59*3)),"FAILURE"))))))))))</f>
        <v>6767.8783999999996</v>
      </c>
      <c r="AY59" s="159">
        <f>IF($F59=1,0,IF(AND($H59=1,AY$1&lt;=$Y59),$V59,IF(AND($H59=1,AY$1&gt;$Y59,AY$1&lt;=$Y59+$Z59),($T59*(1+$Z$1)^$Z59)/$Z59,IF(AND($H59=1,AY$1&gt;($Y59+$Z59),AY$1&lt;=($Y59+$Z59*2)),($T59*(1+$Z$1)^($Z59*2))/$Z59,IF(AND($H59=1,AY$1&gt;($Y59+$Z59*2),AY$1&lt;=($Y59+$Z59*3)),($T59*(1+$Z$1)^($Z59*3))/$Z59,IF(AND($H59=1,AY$1&gt;($Y59+$Z59*3),AY$1&lt;=($Y59+$Z59*4)),($T59*(1+$Z$1)^($Z59*4))/$Z59,IF(AND($G59=1,AY$1&lt;=$N59),0,IF(AND($G59=1,AY$1&gt;$N59,AY$1&lt;=($Y59+$Z59)),-1*PMT(VLOOKUP($P59,'9 - Finance Strategy Parameters'!$B$3:$C$6,2)/12,$Z59*12,$M59),IF(AND($G59=1,AY$1&gt;($Y59+$Z59),AY$1&lt;=($Y59+$Z59*2)),-1*PMT(VLOOKUP($P59,'9 - Finance Strategy Parameters'!$B$3:$C$6,2)/12,$Z59*12,$M59*(1+$Z$1)^($Z59*2)),IF(AND($G59=1,AY$1&gt;($Y59+$Z59*2),AY$1&lt;=($Y59+$Z59*3)),-1*PMT(VLOOKUP($P59,'9 - Finance Strategy Parameters'!$B$3:$C$6,2)/12,$Z59*12,$M59*(1+$Z$1)^($Z59*3)),"FAILURE"))))))))))</f>
        <v>6767.8783999999996</v>
      </c>
      <c r="AZ59" s="159">
        <f>IF($F59=1,0,IF(AND($H59=1,AZ$1&lt;=$Y59),$V59,IF(AND($H59=1,AZ$1&gt;$Y59,AZ$1&lt;=$Y59+$Z59),($T59*(1+$Z$1)^$Z59)/$Z59,IF(AND($H59=1,AZ$1&gt;($Y59+$Z59),AZ$1&lt;=($Y59+$Z59*2)),($T59*(1+$Z$1)^($Z59*2))/$Z59,IF(AND($H59=1,AZ$1&gt;($Y59+$Z59*2),AZ$1&lt;=($Y59+$Z59*3)),($T59*(1+$Z$1)^($Z59*3))/$Z59,IF(AND($H59=1,AZ$1&gt;($Y59+$Z59*3),AZ$1&lt;=($Y59+$Z59*4)),($T59*(1+$Z$1)^($Z59*4))/$Z59,IF(AND($G59=1,AZ$1&lt;=$N59),0,IF(AND($G59=1,AZ$1&gt;$N59,AZ$1&lt;=($Y59+$Z59)),-1*PMT(VLOOKUP($P59,'9 - Finance Strategy Parameters'!$B$3:$C$6,2)/12,$Z59*12,$M59),IF(AND($G59=1,AZ$1&gt;($Y59+$Z59),AZ$1&lt;=($Y59+$Z59*2)),-1*PMT(VLOOKUP($P59,'9 - Finance Strategy Parameters'!$B$3:$C$6,2)/12,$Z59*12,$M59*(1+$Z$1)^($Z59*2)),IF(AND($G59=1,AZ$1&gt;($Y59+$Z59*2),AZ$1&lt;=($Y59+$Z59*3)),-1*PMT(VLOOKUP($P59,'9 - Finance Strategy Parameters'!$B$3:$C$6,2)/12,$Z59*12,$M59*(1+$Z$1)^($Z59*3)),"FAILURE"))))))))))</f>
        <v>6767.8783999999996</v>
      </c>
      <c r="BA59" s="159">
        <f>IF($F59=1,0,IF(AND($H59=1,BA$1&lt;=$Y59),$V59,IF(AND($H59=1,BA$1&gt;$Y59,BA$1&lt;=$Y59+$Z59),($T59*(1+$Z$1)^$Z59)/$Z59,IF(AND($H59=1,BA$1&gt;($Y59+$Z59),BA$1&lt;=($Y59+$Z59*2)),($T59*(1+$Z$1)^($Z59*2))/$Z59,IF(AND($H59=1,BA$1&gt;($Y59+$Z59*2),BA$1&lt;=($Y59+$Z59*3)),($T59*(1+$Z$1)^($Z59*3))/$Z59,IF(AND($H59=1,BA$1&gt;($Y59+$Z59*3),BA$1&lt;=($Y59+$Z59*4)),($T59*(1+$Z$1)^($Z59*4))/$Z59,IF(AND($G59=1,BA$1&lt;=$N59),0,IF(AND($G59=1,BA$1&gt;$N59,BA$1&lt;=($Y59+$Z59)),-1*PMT(VLOOKUP($P59,'9 - Finance Strategy Parameters'!$B$3:$C$6,2)/12,$Z59*12,$M59),IF(AND($G59=1,BA$1&gt;($Y59+$Z59),BA$1&lt;=($Y59+$Z59*2)),-1*PMT(VLOOKUP($P59,'9 - Finance Strategy Parameters'!$B$3:$C$6,2)/12,$Z59*12,$M59*(1+$Z$1)^($Z59*2)),IF(AND($G59=1,BA$1&gt;($Y59+$Z59*2),BA$1&lt;=($Y59+$Z59*3)),-1*PMT(VLOOKUP($P59,'9 - Finance Strategy Parameters'!$B$3:$C$6,2)/12,$Z59*12,$M59*(1+$Z$1)^($Z59*3)),"FAILURE"))))))))))</f>
        <v>3759.9324444444442</v>
      </c>
      <c r="BB59" s="159">
        <f>IF($F59=1,0,IF(AND($H59=1,BB$1&lt;=$Y59),$V59,IF(AND($H59=1,BB$1&gt;$Y59,BB$1&lt;=$Y59+$Z59),($T59*(1+$Z$1)^$Z59)/$Z59,IF(AND($H59=1,BB$1&gt;($Y59+$Z59),BB$1&lt;=($Y59+$Z59*2)),($T59*(1+$Z$1)^($Z59*2))/$Z59,IF(AND($H59=1,BB$1&gt;($Y59+$Z59*2),BB$1&lt;=($Y59+$Z59*3)),($T59*(1+$Z$1)^($Z59*3))/$Z59,IF(AND($H59=1,BB$1&gt;($Y59+$Z59*3),BB$1&lt;=($Y59+$Z59*4)),($T59*(1+$Z$1)^($Z59*4))/$Z59,IF(AND($G59=1,BB$1&lt;=$N59),0,IF(AND($G59=1,BB$1&gt;$N59,BB$1&lt;=($Y59+$Z59)),-1*PMT(VLOOKUP($P59,'9 - Finance Strategy Parameters'!$B$3:$C$6,2)/12,$Z59*12,$M59),IF(AND($G59=1,BB$1&gt;($Y59+$Z59),BB$1&lt;=($Y59+$Z59*2)),-1*PMT(VLOOKUP($P59,'9 - Finance Strategy Parameters'!$B$3:$C$6,2)/12,$Z59*12,$M59*(1+$Z$1)^($Z59*2)),IF(AND($G59=1,BB$1&gt;($Y59+$Z59*2),BB$1&lt;=($Y59+$Z59*3)),-1*PMT(VLOOKUP($P59,'9 - Finance Strategy Parameters'!$B$3:$C$6,2)/12,$Z59*12,$M59*(1+$Z$1)^($Z59*3)),"FAILURE"))))))))))</f>
        <v>3759.9324444444442</v>
      </c>
      <c r="BC59" s="159">
        <f>IF($F59=1,0,IF(AND($H59=1,BC$1&lt;=$Y59),$V59,IF(AND($H59=1,BC$1&gt;$Y59,BC$1&lt;=$Y59+$Z59),($T59*(1+$Z$1)^$Z59)/$Z59,IF(AND($H59=1,BC$1&gt;($Y59+$Z59),BC$1&lt;=($Y59+$Z59*2)),($T59*(1+$Z$1)^($Z59*2))/$Z59,IF(AND($H59=1,BC$1&gt;($Y59+$Z59*2),BC$1&lt;=($Y59+$Z59*3)),($T59*(1+$Z$1)^($Z59*3))/$Z59,IF(AND($H59=1,BC$1&gt;($Y59+$Z59*3),BC$1&lt;=($Y59+$Z59*4)),($T59*(1+$Z$1)^($Z59*4))/$Z59,IF(AND($G59=1,BC$1&lt;=$N59),0,IF(AND($G59=1,BC$1&gt;$N59,BC$1&lt;=($Y59+$Z59)),-1*PMT(VLOOKUP($P59,'9 - Finance Strategy Parameters'!$B$3:$C$6,2)/12,$Z59*12,$M59),IF(AND($G59=1,BC$1&gt;($Y59+$Z59),BC$1&lt;=($Y59+$Z59*2)),-1*PMT(VLOOKUP($P59,'9 - Finance Strategy Parameters'!$B$3:$C$6,2)/12,$Z59*12,$M59*(1+$Z$1)^($Z59*2)),IF(AND($G59=1,BC$1&gt;($Y59+$Z59*2),BC$1&lt;=($Y59+$Z59*3)),-1*PMT(VLOOKUP($P59,'9 - Finance Strategy Parameters'!$B$3:$C$6,2)/12,$Z59*12,$M59*(1+$Z$1)^($Z59*3)),"FAILURE"))))))))))</f>
        <v>3759.9324444444442</v>
      </c>
      <c r="BD59" s="159">
        <f>IF($F59=1,0,IF(AND($H59=1,BD$1&lt;=$Y59),$V59,IF(AND($H59=1,BD$1&gt;$Y59,BD$1&lt;=$Y59+$Z59),($T59*(1+$Z$1)^$Z59)/$Z59,IF(AND($H59=1,BD$1&gt;($Y59+$Z59),BD$1&lt;=($Y59+$Z59*2)),($T59*(1+$Z$1)^($Z59*2))/$Z59,IF(AND($H59=1,BD$1&gt;($Y59+$Z59*2),BD$1&lt;=($Y59+$Z59*3)),($T59*(1+$Z$1)^($Z59*3))/$Z59,IF(AND($H59=1,BD$1&gt;($Y59+$Z59*3),BD$1&lt;=($Y59+$Z59*4)),($T59*(1+$Z$1)^($Z59*4))/$Z59,IF(AND($G59=1,BD$1&lt;=$N59),0,IF(AND($G59=1,BD$1&gt;$N59,BD$1&lt;=($Y59+$Z59)),-1*PMT(VLOOKUP($P59,'9 - Finance Strategy Parameters'!$B$3:$C$6,2)/12,$Z59*12,$M59),IF(AND($G59=1,BD$1&gt;($Y59+$Z59),BD$1&lt;=($Y59+$Z59*2)),-1*PMT(VLOOKUP($P59,'9 - Finance Strategy Parameters'!$B$3:$C$6,2)/12,$Z59*12,$M59*(1+$Z$1)^($Z59*2)),IF(AND($G59=1,BD$1&gt;($Y59+$Z59*2),BD$1&lt;=($Y59+$Z59*3)),-1*PMT(VLOOKUP($P59,'9 - Finance Strategy Parameters'!$B$3:$C$6,2)/12,$Z59*12,$M59*(1+$Z$1)^($Z59*3)),"FAILURE"))))))))))</f>
        <v>3759.9324444444442</v>
      </c>
      <c r="BE59" s="159">
        <f>IF($F59=1,0,IF(AND($H59=1,BE$1&lt;=$Y59),$V59,IF(AND($H59=1,BE$1&gt;$Y59,BE$1&lt;=$Y59+$Z59),($T59*(1+$Z$1)^$Z59)/$Z59,IF(AND($H59=1,BE$1&gt;($Y59+$Z59),BE$1&lt;=($Y59+$Z59*2)),($T59*(1+$Z$1)^($Z59*2))/$Z59,IF(AND($H59=1,BE$1&gt;($Y59+$Z59*2),BE$1&lt;=($Y59+$Z59*3)),($T59*(1+$Z$1)^($Z59*3))/$Z59,IF(AND($H59=1,BE$1&gt;($Y59+$Z59*3),BE$1&lt;=($Y59+$Z59*4)),($T59*(1+$Z$1)^($Z59*4))/$Z59,IF(AND($G59=1,BE$1&lt;=$N59),0,IF(AND($G59=1,BE$1&gt;$N59,BE$1&lt;=($Y59+$Z59)),-1*PMT(VLOOKUP($P59,'9 - Finance Strategy Parameters'!$B$3:$C$6,2)/12,$Z59*12,$M59),IF(AND($G59=1,BE$1&gt;($Y59+$Z59),BE$1&lt;=($Y59+$Z59*2)),-1*PMT(VLOOKUP($P59,'9 - Finance Strategy Parameters'!$B$3:$C$6,2)/12,$Z59*12,$M59*(1+$Z$1)^($Z59*2)),IF(AND($G59=1,BE$1&gt;($Y59+$Z59*2),BE$1&lt;=($Y59+$Z59*3)),-1*PMT(VLOOKUP($P59,'9 - Finance Strategy Parameters'!$B$3:$C$6,2)/12,$Z59*12,$M59*(1+$Z$1)^($Z59*3)),"FAILURE"))))))))))</f>
        <v>3759.9324444444442</v>
      </c>
      <c r="BF59" s="159">
        <f>IF($F59=1,0,IF(AND($H59=1,BF$1&lt;=$Y59),$V59,IF(AND($H59=1,BF$1&gt;$Y59,BF$1&lt;=$Y59+$Z59),($T59*(1+$Z$1)^$Z59)/$Z59,IF(AND($H59=1,BF$1&gt;($Y59+$Z59),BF$1&lt;=($Y59+$Z59*2)),($T59*(1+$Z$1)^($Z59*2))/$Z59,IF(AND($H59=1,BF$1&gt;($Y59+$Z59*2),BF$1&lt;=($Y59+$Z59*3)),($T59*(1+$Z$1)^($Z59*3))/$Z59,IF(AND($H59=1,BF$1&gt;($Y59+$Z59*3),BF$1&lt;=($Y59+$Z59*4)),($T59*(1+$Z$1)^($Z59*4))/$Z59,IF(AND($G59=1,BF$1&lt;=$N59),0,IF(AND($G59=1,BF$1&gt;$N59,BF$1&lt;=($Y59+$Z59)),-1*PMT(VLOOKUP($P59,'9 - Finance Strategy Parameters'!$B$3:$C$6,2)/12,$Z59*12,$M59),IF(AND($G59=1,BF$1&gt;($Y59+$Z59),BF$1&lt;=($Y59+$Z59*2)),-1*PMT(VLOOKUP($P59,'9 - Finance Strategy Parameters'!$B$3:$C$6,2)/12,$Z59*12,$M59*(1+$Z$1)^($Z59*2)),IF(AND($G59=1,BF$1&gt;($Y59+$Z59*2),BF$1&lt;=($Y59+$Z59*3)),-1*PMT(VLOOKUP($P59,'9 - Finance Strategy Parameters'!$B$3:$C$6,2)/12,$Z59*12,$M59*(1+$Z$1)^($Z59*3)),"FAILURE"))))))))))</f>
        <v>3759.9324444444442</v>
      </c>
      <c r="BG59" s="159">
        <f>IF($F59=1,0,IF(AND($H59=1,BG$1&lt;=$Y59),$V59,IF(AND($H59=1,BG$1&gt;$Y59,BG$1&lt;=$Y59+$Z59),($T59*(1+$Z$1)^$Z59)/$Z59,IF(AND($H59=1,BG$1&gt;($Y59+$Z59),BG$1&lt;=($Y59+$Z59*2)),($T59*(1+$Z$1)^($Z59*2))/$Z59,IF(AND($H59=1,BG$1&gt;($Y59+$Z59*2),BG$1&lt;=($Y59+$Z59*3)),($T59*(1+$Z$1)^($Z59*3))/$Z59,IF(AND($H59=1,BG$1&gt;($Y59+$Z59*3),BG$1&lt;=($Y59+$Z59*4)),($T59*(1+$Z$1)^($Z59*4))/$Z59,IF(AND($G59=1,BG$1&lt;=$N59),0,IF(AND($G59=1,BG$1&gt;$N59,BG$1&lt;=($Y59+$Z59)),-1*PMT(VLOOKUP($P59,'9 - Finance Strategy Parameters'!$B$3:$C$6,2)/12,$Z59*12,$M59),IF(AND($G59=1,BG$1&gt;($Y59+$Z59),BG$1&lt;=($Y59+$Z59*2)),-1*PMT(VLOOKUP($P59,'9 - Finance Strategy Parameters'!$B$3:$C$6,2)/12,$Z59*12,$M59*(1+$Z$1)^($Z59*2)),IF(AND($G59=1,BG$1&gt;($Y59+$Z59*2),BG$1&lt;=($Y59+$Z59*3)),-1*PMT(VLOOKUP($P59,'9 - Finance Strategy Parameters'!$B$3:$C$6,2)/12,$Z59*12,$M59*(1+$Z$1)^($Z59*3)),"FAILURE"))))))))))</f>
        <v>3759.9324444444442</v>
      </c>
      <c r="BH59" s="159">
        <f>IF($F59=1,0,IF(AND($H59=1,BH$1&lt;=$Y59),$V59,IF(AND($H59=1,BH$1&gt;$Y59,BH$1&lt;=$Y59+$Z59),($T59*(1+$Z$1)^$Z59)/$Z59,IF(AND($H59=1,BH$1&gt;($Y59+$Z59),BH$1&lt;=($Y59+$Z59*2)),($T59*(1+$Z$1)^($Z59*2))/$Z59,IF(AND($H59=1,BH$1&gt;($Y59+$Z59*2),BH$1&lt;=($Y59+$Z59*3)),($T59*(1+$Z$1)^($Z59*3))/$Z59,IF(AND($H59=1,BH$1&gt;($Y59+$Z59*3),BH$1&lt;=($Y59+$Z59*4)),($T59*(1+$Z$1)^($Z59*4))/$Z59,IF(AND($G59=1,BH$1&lt;=$N59),0,IF(AND($G59=1,BH$1&gt;$N59,BH$1&lt;=($Y59+$Z59)),-1*PMT(VLOOKUP($P59,'9 - Finance Strategy Parameters'!$B$3:$C$6,2)/12,$Z59*12,$M59),IF(AND($G59=1,BH$1&gt;($Y59+$Z59),BH$1&lt;=($Y59+$Z59*2)),-1*PMT(VLOOKUP($P59,'9 - Finance Strategy Parameters'!$B$3:$C$6,2)/12,$Z59*12,$M59*(1+$Z$1)^($Z59*2)),IF(AND($G59=1,BH$1&gt;($Y59+$Z59*2),BH$1&lt;=($Y59+$Z59*3)),-1*PMT(VLOOKUP($P59,'9 - Finance Strategy Parameters'!$B$3:$C$6,2)/12,$Z59*12,$M59*(1+$Z$1)^($Z59*3)),"FAILURE"))))))))))</f>
        <v>3759.9324444444442</v>
      </c>
      <c r="BI59" s="159">
        <f>IF($F59=1,0,IF(AND($H59=1,BI$1&lt;=$Y59),$V59,IF(AND($H59=1,BI$1&gt;$Y59,BI$1&lt;=$Y59+$Z59),($T59*(1+$Z$1)^$Z59)/$Z59,IF(AND($H59=1,BI$1&gt;($Y59+$Z59),BI$1&lt;=($Y59+$Z59*2)),($T59*(1+$Z$1)^($Z59*2))/$Z59,IF(AND($H59=1,BI$1&gt;($Y59+$Z59*2),BI$1&lt;=($Y59+$Z59*3)),($T59*(1+$Z$1)^($Z59*3))/$Z59,IF(AND($H59=1,BI$1&gt;($Y59+$Z59*3),BI$1&lt;=($Y59+$Z59*4)),($T59*(1+$Z$1)^($Z59*4))/$Z59,IF(AND($G59=1,BI$1&lt;=$N59),0,IF(AND($G59=1,BI$1&gt;$N59,BI$1&lt;=($Y59+$Z59)),-1*PMT(VLOOKUP($P59,'9 - Finance Strategy Parameters'!$B$3:$C$6,2)/12,$Z59*12,$M59),IF(AND($G59=1,BI$1&gt;($Y59+$Z59),BI$1&lt;=($Y59+$Z59*2)),-1*PMT(VLOOKUP($P59,'9 - Finance Strategy Parameters'!$B$3:$C$6,2)/12,$Z59*12,$M59*(1+$Z$1)^($Z59*2)),IF(AND($G59=1,BI$1&gt;($Y59+$Z59*2),BI$1&lt;=($Y59+$Z59*3)),-1*PMT(VLOOKUP($P59,'9 - Finance Strategy Parameters'!$B$3:$C$6,2)/12,$Z59*12,$M59*(1+$Z$1)^($Z59*3)),"FAILURE"))))))))))</f>
        <v>3759.9324444444442</v>
      </c>
      <c r="BJ59" s="159">
        <f>IF($F59=1,0,IF(AND($H59=1,BJ$1&lt;=$Y59),$V59,IF(AND($H59=1,BJ$1&gt;$Y59,BJ$1&lt;=$Y59+$Z59),($T59*(1+$Z$1)^$Z59)/$Z59,IF(AND($H59=1,BJ$1&gt;($Y59+$Z59),BJ$1&lt;=($Y59+$Z59*2)),($T59*(1+$Z$1)^($Z59*2))/$Z59,IF(AND($H59=1,BJ$1&gt;($Y59+$Z59*2),BJ$1&lt;=($Y59+$Z59*3)),($T59*(1+$Z$1)^($Z59*3))/$Z59,IF(AND($H59=1,BJ$1&gt;($Y59+$Z59*3),BJ$1&lt;=($Y59+$Z59*4)),($T59*(1+$Z$1)^($Z59*4))/$Z59,IF(AND($G59=1,BJ$1&lt;=$N59),0,IF(AND($G59=1,BJ$1&gt;$N59,BJ$1&lt;=($Y59+$Z59)),-1*PMT(VLOOKUP($P59,'9 - Finance Strategy Parameters'!$B$3:$C$6,2)/12,$Z59*12,$M59),IF(AND($G59=1,BJ$1&gt;($Y59+$Z59),BJ$1&lt;=($Y59+$Z59*2)),-1*PMT(VLOOKUP($P59,'9 - Finance Strategy Parameters'!$B$3:$C$6,2)/12,$Z59*12,$M59*(1+$Z$1)^($Z59*2)),IF(AND($G59=1,BJ$1&gt;($Y59+$Z59*2),BJ$1&lt;=($Y59+$Z59*3)),-1*PMT(VLOOKUP($P59,'9 - Finance Strategy Parameters'!$B$3:$C$6,2)/12,$Z59*12,$M59*(1+$Z$1)^($Z59*3)),"FAILURE"))))))))))</f>
        <v>3759.9324444444442</v>
      </c>
      <c r="BK59" s="159">
        <f>IF($F59=1,0,IF(AND($H59=1,BK$1&lt;=$Y59),$V59,IF(AND($H59=1,BK$1&gt;$Y59,BK$1&lt;=$Y59+$Z59),($T59*(1+$Z$1)^$Z59)/$Z59,IF(AND($H59=1,BK$1&gt;($Y59+$Z59),BK$1&lt;=($Y59+$Z59*2)),($T59*(1+$Z$1)^($Z59*2))/$Z59,IF(AND($H59=1,BK$1&gt;($Y59+$Z59*2),BK$1&lt;=($Y59+$Z59*3)),($T59*(1+$Z$1)^($Z59*3))/$Z59,IF(AND($H59=1,BK$1&gt;($Y59+$Z59*3),BK$1&lt;=($Y59+$Z59*4)),($T59*(1+$Z$1)^($Z59*4))/$Z59,IF(AND($G59=1,BK$1&lt;=$N59),0,IF(AND($G59=1,BK$1&gt;$N59,BK$1&lt;=($Y59+$Z59)),-1*PMT(VLOOKUP($P59,'9 - Finance Strategy Parameters'!$B$3:$C$6,2)/12,$Z59*12,$M59),IF(AND($G59=1,BK$1&gt;($Y59+$Z59),BK$1&lt;=($Y59+$Z59*2)),-1*PMT(VLOOKUP($P59,'9 - Finance Strategy Parameters'!$B$3:$C$6,2)/12,$Z59*12,$M59*(1+$Z$1)^($Z59*2)),IF(AND($G59=1,BK$1&gt;($Y59+$Z59*2),BK$1&lt;=($Y59+$Z59*3)),-1*PMT(VLOOKUP($P59,'9 - Finance Strategy Parameters'!$B$3:$C$6,2)/12,$Z59*12,$M59*(1+$Z$1)^($Z59*3)),"FAILURE"))))))))))</f>
        <v>3759.9324444444442</v>
      </c>
      <c r="BL59" s="159">
        <f>IF($F59=1,0,IF(AND($H59=1,BL$1&lt;=$Y59),$V59,IF(AND($H59=1,BL$1&gt;$Y59,BL$1&lt;=$Y59+$Z59),($T59*(1+$Z$1)^$Z59)/$Z59,IF(AND($H59=1,BL$1&gt;($Y59+$Z59),BL$1&lt;=($Y59+$Z59*2)),($T59*(1+$Z$1)^($Z59*2))/$Z59,IF(AND($H59=1,BL$1&gt;($Y59+$Z59*2),BL$1&lt;=($Y59+$Z59*3)),($T59*(1+$Z$1)^($Z59*3))/$Z59,IF(AND($H59=1,BL$1&gt;($Y59+$Z59*3),BL$1&lt;=($Y59+$Z59*4)),($T59*(1+$Z$1)^($Z59*4))/$Z59,IF(AND($G59=1,BL$1&lt;=$N59),0,IF(AND($G59=1,BL$1&gt;$N59,BL$1&lt;=($Y59+$Z59)),-1*PMT(VLOOKUP($P59,'9 - Finance Strategy Parameters'!$B$3:$C$6,2)/12,$Z59*12,$M59),IF(AND($G59=1,BL$1&gt;($Y59+$Z59),BL$1&lt;=($Y59+$Z59*2)),-1*PMT(VLOOKUP($P59,'9 - Finance Strategy Parameters'!$B$3:$C$6,2)/12,$Z59*12,$M59*(1+$Z$1)^($Z59*2)),IF(AND($G59=1,BL$1&gt;($Y59+$Z59*2),BL$1&lt;=($Y59+$Z59*3)),-1*PMT(VLOOKUP($P59,'9 - Finance Strategy Parameters'!$B$3:$C$6,2)/12,$Z59*12,$M59*(1+$Z$1)^($Z59*3)),"FAILURE"))))))))))</f>
        <v>3759.9324444444442</v>
      </c>
      <c r="BM59" s="159">
        <f>IF($F59=1,0,IF(AND($H59=1,BM$1&lt;=$Y59),$V59,IF(AND($H59=1,BM$1&gt;$Y59,BM$1&lt;=$Y59+$Z59),($T59*(1+$Z$1)^$Z59)/$Z59,IF(AND($H59=1,BM$1&gt;($Y59+$Z59),BM$1&lt;=($Y59+$Z59*2)),($T59*(1+$Z$1)^($Z59*2))/$Z59,IF(AND($H59=1,BM$1&gt;($Y59+$Z59*2),BM$1&lt;=($Y59+$Z59*3)),($T59*(1+$Z$1)^($Z59*3))/$Z59,IF(AND($H59=1,BM$1&gt;($Y59+$Z59*3),BM$1&lt;=($Y59+$Z59*4)),($T59*(1+$Z$1)^($Z59*4))/$Z59,IF(AND($G59=1,BM$1&lt;=$N59),0,IF(AND($G59=1,BM$1&gt;$N59,BM$1&lt;=($Y59+$Z59)),-1*PMT(VLOOKUP($P59,'9 - Finance Strategy Parameters'!$B$3:$C$6,2)/12,$Z59*12,$M59),IF(AND($G59=1,BM$1&gt;($Y59+$Z59),BM$1&lt;=($Y59+$Z59*2)),-1*PMT(VLOOKUP($P59,'9 - Finance Strategy Parameters'!$B$3:$C$6,2)/12,$Z59*12,$M59*(1+$Z$1)^($Z59*2)),IF(AND($G59=1,BM$1&gt;($Y59+$Z59*2),BM$1&lt;=($Y59+$Z59*3)),-1*PMT(VLOOKUP($P59,'9 - Finance Strategy Parameters'!$B$3:$C$6,2)/12,$Z59*12,$M59*(1+$Z$1)^($Z59*3)),"FAILURE"))))))))))</f>
        <v>3759.9324444444442</v>
      </c>
      <c r="BN59" s="159">
        <f>IF($F59=1,0,IF(AND($H59=1,BN$1&lt;=$Y59),$V59,IF(AND($H59=1,BN$1&gt;$Y59,BN$1&lt;=$Y59+$Z59),($T59*(1+$Z$1)^$Z59)/$Z59,IF(AND($H59=1,BN$1&gt;($Y59+$Z59),BN$1&lt;=($Y59+$Z59*2)),($T59*(1+$Z$1)^($Z59*2))/$Z59,IF(AND($H59=1,BN$1&gt;($Y59+$Z59*2),BN$1&lt;=($Y59+$Z59*3)),($T59*(1+$Z$1)^($Z59*3))/$Z59,IF(AND($H59=1,BN$1&gt;($Y59+$Z59*3),BN$1&lt;=($Y59+$Z59*4)),($T59*(1+$Z$1)^($Z59*4))/$Z59,IF(AND($G59=1,BN$1&lt;=$N59),0,IF(AND($G59=1,BN$1&gt;$N59,BN$1&lt;=($Y59+$Z59)),-1*PMT(VLOOKUP($P59,'9 - Finance Strategy Parameters'!$B$3:$C$6,2)/12,$Z59*12,$M59),IF(AND($G59=1,BN$1&gt;($Y59+$Z59),BN$1&lt;=($Y59+$Z59*2)),-1*PMT(VLOOKUP($P59,'9 - Finance Strategy Parameters'!$B$3:$C$6,2)/12,$Z59*12,$M59*(1+$Z$1)^($Z59*2)),IF(AND($G59=1,BN$1&gt;($Y59+$Z59*2),BN$1&lt;=($Y59+$Z59*3)),-1*PMT(VLOOKUP($P59,'9 - Finance Strategy Parameters'!$B$3:$C$6,2)/12,$Z59*12,$M59*(1+$Z$1)^($Z59*3)),"FAILURE"))))))))))</f>
        <v>3759.9324444444442</v>
      </c>
      <c r="BO59" s="159">
        <f>IF($F59=1,0,IF(AND($H59=1,BO$1&lt;=$Y59),$V59,IF(AND($H59=1,BO$1&gt;$Y59,BO$1&lt;=$Y59+$Z59),($T59*(1+$Z$1)^$Z59)/$Z59,IF(AND($H59=1,BO$1&gt;($Y59+$Z59),BO$1&lt;=($Y59+$Z59*2)),($T59*(1+$Z$1)^($Z59*2))/$Z59,IF(AND($H59=1,BO$1&gt;($Y59+$Z59*2),BO$1&lt;=($Y59+$Z59*3)),($T59*(1+$Z$1)^($Z59*3))/$Z59,IF(AND($H59=1,BO$1&gt;($Y59+$Z59*3),BO$1&lt;=($Y59+$Z59*4)),($T59*(1+$Z$1)^($Z59*4))/$Z59,IF(AND($G59=1,BO$1&lt;=$N59),0,IF(AND($G59=1,BO$1&gt;$N59,BO$1&lt;=($Y59+$Z59)),-1*PMT(VLOOKUP($P59,'9 - Finance Strategy Parameters'!$B$3:$C$6,2)/12,$Z59*12,$M59),IF(AND($G59=1,BO$1&gt;($Y59+$Z59),BO$1&lt;=($Y59+$Z59*2)),-1*PMT(VLOOKUP($P59,'9 - Finance Strategy Parameters'!$B$3:$C$6,2)/12,$Z59*12,$M59*(1+$Z$1)^($Z59*2)),IF(AND($G59=1,BO$1&gt;($Y59+$Z59*2),BO$1&lt;=($Y59+$Z59*3)),-1*PMT(VLOOKUP($P59,'9 - Finance Strategy Parameters'!$B$3:$C$6,2)/12,$Z59*12,$M59*(1+$Z$1)^($Z59*3)),"FAILURE"))))))))))</f>
        <v>3759.9324444444442</v>
      </c>
      <c r="BP59" s="159">
        <f>IF($F59=1,0,IF(AND($H59=1,BP$1&lt;=$Y59),$V59,IF(AND($H59=1,BP$1&gt;$Y59,BP$1&lt;=$Y59+$Z59),($T59*(1+$Z$1)^$Z59)/$Z59,IF(AND($H59=1,BP$1&gt;($Y59+$Z59),BP$1&lt;=($Y59+$Z59*2)),($T59*(1+$Z$1)^($Z59*2))/$Z59,IF(AND($H59=1,BP$1&gt;($Y59+$Z59*2),BP$1&lt;=($Y59+$Z59*3)),($T59*(1+$Z$1)^($Z59*3))/$Z59,IF(AND($H59=1,BP$1&gt;($Y59+$Z59*3),BP$1&lt;=($Y59+$Z59*4)),($T59*(1+$Z$1)^($Z59*4))/$Z59,IF(AND($G59=1,BP$1&lt;=$N59),0,IF(AND($G59=1,BP$1&gt;$N59,BP$1&lt;=($Y59+$Z59)),-1*PMT(VLOOKUP($P59,'9 - Finance Strategy Parameters'!$B$3:$C$6,2)/12,$Z59*12,$M59),IF(AND($G59=1,BP$1&gt;($Y59+$Z59),BP$1&lt;=($Y59+$Z59*2)),-1*PMT(VLOOKUP($P59,'9 - Finance Strategy Parameters'!$B$3:$C$6,2)/12,$Z59*12,$M59*(1+$Z$1)^($Z59*2)),IF(AND($G59=1,BP$1&gt;($Y59+$Z59*2),BP$1&lt;=($Y59+$Z59*3)),-1*PMT(VLOOKUP($P59,'9 - Finance Strategy Parameters'!$B$3:$C$6,2)/12,$Z59*12,$M59*(1+$Z$1)^($Z59*3)),"FAILURE"))))))))))</f>
        <v>3759.9324444444442</v>
      </c>
      <c r="BQ59" s="159">
        <f>IF($F59=1,0,IF(AND($H59=1,BQ$1&lt;=$Y59),$V59,IF(AND($H59=1,BQ$1&gt;$Y59,BQ$1&lt;=$Y59+$Z59),($T59*(1+$Z$1)^$Z59)/$Z59,IF(AND($H59=1,BQ$1&gt;($Y59+$Z59),BQ$1&lt;=($Y59+$Z59*2)),($T59*(1+$Z$1)^($Z59*2))/$Z59,IF(AND($H59=1,BQ$1&gt;($Y59+$Z59*2),BQ$1&lt;=($Y59+$Z59*3)),($T59*(1+$Z$1)^($Z59*3))/$Z59,IF(AND($H59=1,BQ$1&gt;($Y59+$Z59*3),BQ$1&lt;=($Y59+$Z59*4)),($T59*(1+$Z$1)^($Z59*4))/$Z59,IF(AND($G59=1,BQ$1&lt;=$N59),0,IF(AND($G59=1,BQ$1&gt;$N59,BQ$1&lt;=($Y59+$Z59)),-1*PMT(VLOOKUP($P59,'9 - Finance Strategy Parameters'!$B$3:$C$6,2)/12,$Z59*12,$M59),IF(AND($G59=1,BQ$1&gt;($Y59+$Z59),BQ$1&lt;=($Y59+$Z59*2)),-1*PMT(VLOOKUP($P59,'9 - Finance Strategy Parameters'!$B$3:$C$6,2)/12,$Z59*12,$M59*(1+$Z$1)^($Z59*2)),IF(AND($G59=1,BQ$1&gt;($Y59+$Z59*2),BQ$1&lt;=($Y59+$Z59*3)),-1*PMT(VLOOKUP($P59,'9 - Finance Strategy Parameters'!$B$3:$C$6,2)/12,$Z59*12,$M59*(1+$Z$1)^($Z59*3)),"FAILURE"))))))))))</f>
        <v>3759.9324444444442</v>
      </c>
      <c r="BR59" s="159">
        <f>IF($F59=1,0,IF(AND($H59=1,BR$1&lt;=$Y59),$V59,IF(AND($H59=1,BR$1&gt;$Y59,BR$1&lt;=$Y59+$Z59),($T59*(1+$Z$1)^$Z59)/$Z59,IF(AND($H59=1,BR$1&gt;($Y59+$Z59),BR$1&lt;=($Y59+$Z59*2)),($T59*(1+$Z$1)^($Z59*2))/$Z59,IF(AND($H59=1,BR$1&gt;($Y59+$Z59*2),BR$1&lt;=($Y59+$Z59*3)),($T59*(1+$Z$1)^($Z59*3))/$Z59,IF(AND($H59=1,BR$1&gt;($Y59+$Z59*3),BR$1&lt;=($Y59+$Z59*4)),($T59*(1+$Z$1)^($Z59*4))/$Z59,IF(AND($G59=1,BR$1&lt;=$N59),0,IF(AND($G59=1,BR$1&gt;$N59,BR$1&lt;=($Y59+$Z59)),-1*PMT(VLOOKUP($P59,'9 - Finance Strategy Parameters'!$B$3:$C$6,2)/12,$Z59*12,$M59),IF(AND($G59=1,BR$1&gt;($Y59+$Z59),BR$1&lt;=($Y59+$Z59*2)),-1*PMT(VLOOKUP($P59,'9 - Finance Strategy Parameters'!$B$3:$C$6,2)/12,$Z59*12,$M59*(1+$Z$1)^($Z59*2)),IF(AND($G59=1,BR$1&gt;($Y59+$Z59*2),BR$1&lt;=($Y59+$Z59*3)),-1*PMT(VLOOKUP($P59,'9 - Finance Strategy Parameters'!$B$3:$C$6,2)/12,$Z59*12,$M59*(1+$Z$1)^($Z59*3)),"FAILURE"))))))))))</f>
        <v>3759.9324444444442</v>
      </c>
      <c r="BS59" s="159">
        <f>IF($F59=1,0,IF(AND($H59=1,BS$1&lt;=$Y59),$V59,IF(AND($H59=1,BS$1&gt;$Y59,BS$1&lt;=$Y59+$Z59),($T59*(1+$Z$1)^$Z59)/$Z59,IF(AND($H59=1,BS$1&gt;($Y59+$Z59),BS$1&lt;=($Y59+$Z59*2)),($T59*(1+$Z$1)^($Z59*2))/$Z59,IF(AND($H59=1,BS$1&gt;($Y59+$Z59*2),BS$1&lt;=($Y59+$Z59*3)),($T59*(1+$Z$1)^($Z59*3))/$Z59,IF(AND($H59=1,BS$1&gt;($Y59+$Z59*3),BS$1&lt;=($Y59+$Z59*4)),($T59*(1+$Z$1)^($Z59*4))/$Z59,IF(AND($G59=1,BS$1&lt;=$N59),0,IF(AND($G59=1,BS$1&gt;$N59,BS$1&lt;=($Y59+$Z59)),-1*PMT(VLOOKUP($P59,'9 - Finance Strategy Parameters'!$B$3:$C$6,2)/12,$Z59*12,$M59),IF(AND($G59=1,BS$1&gt;($Y59+$Z59),BS$1&lt;=($Y59+$Z59*2)),-1*PMT(VLOOKUP($P59,'9 - Finance Strategy Parameters'!$B$3:$C$6,2)/12,$Z59*12,$M59*(1+$Z$1)^($Z59*2)),IF(AND($G59=1,BS$1&gt;($Y59+$Z59*2),BS$1&lt;=($Y59+$Z59*3)),-1*PMT(VLOOKUP($P59,'9 - Finance Strategy Parameters'!$B$3:$C$6,2)/12,$Z59*12,$M59*(1+$Z$1)^($Z59*3)),"FAILURE"))))))))))</f>
        <v>3759.9324444444442</v>
      </c>
      <c r="BT59" s="159">
        <f>IF($F59=1,0,IF(AND($H59=1,BT$1&lt;=$Y59),$V59,IF(AND($H59=1,BT$1&gt;$Y59,BT$1&lt;=$Y59+$Z59),($T59*(1+$Z$1)^$Z59)/$Z59,IF(AND($H59=1,BT$1&gt;($Y59+$Z59),BT$1&lt;=($Y59+$Z59*2)),($T59*(1+$Z$1)^($Z59*2))/$Z59,IF(AND($H59=1,BT$1&gt;($Y59+$Z59*2),BT$1&lt;=($Y59+$Z59*3)),($T59*(1+$Z$1)^($Z59*3))/$Z59,IF(AND($H59=1,BT$1&gt;($Y59+$Z59*3),BT$1&lt;=($Y59+$Z59*4)),($T59*(1+$Z$1)^($Z59*4))/$Z59,IF(AND($G59=1,BT$1&lt;=$N59),0,IF(AND($G59=1,BT$1&gt;$N59,BT$1&lt;=($Y59+$Z59)),-1*PMT(VLOOKUP($P59,'9 - Finance Strategy Parameters'!$B$3:$C$6,2)/12,$Z59*12,$M59),IF(AND($G59=1,BT$1&gt;($Y59+$Z59),BT$1&lt;=($Y59+$Z59*2)),-1*PMT(VLOOKUP($P59,'9 - Finance Strategy Parameters'!$B$3:$C$6,2)/12,$Z59*12,$M59*(1+$Z$1)^($Z59*2)),IF(AND($G59=1,BT$1&gt;($Y59+$Z59*2),BT$1&lt;=($Y59+$Z59*3)),-1*PMT(VLOOKUP($P59,'9 - Finance Strategy Parameters'!$B$3:$C$6,2)/12,$Z59*12,$M59*(1+$Z$1)^($Z59*3)),"FAILURE"))))))))))</f>
        <v>3759.9324444444442</v>
      </c>
    </row>
    <row r="60" spans="1:72" ht="30" x14ac:dyDescent="0.25">
      <c r="A60" s="10" t="s">
        <v>34</v>
      </c>
      <c r="B60" s="138">
        <f>INDEX('8-Choosing Asset Strategies'!$B$4:$B$101,MATCH('9 - Financing Strategy'!C60,'8-Choosing Asset Strategies'!$C$4:$C$101,0))</f>
        <v>1</v>
      </c>
      <c r="C60" s="28" t="s">
        <v>165</v>
      </c>
      <c r="D60" s="13" t="str">
        <f>IF(INDEX('8-Choosing Asset Strategies'!$CW$4:$CW$101,MATCH($C60,'8-Choosing Asset Strategies'!$C$4:$C$101,0))=0,"",INDEX('8-Choosing Asset Strategies'!$CW$4:$CW$101,MATCH(C60,'8-Choosing Asset Strategies'!$C$4:$C$101,0)))</f>
        <v>Good condition</v>
      </c>
      <c r="E60" s="27"/>
      <c r="F60" s="138"/>
      <c r="G60" s="138"/>
      <c r="H60" s="138">
        <v>1</v>
      </c>
      <c r="J60" s="143" t="str">
        <f>IF(F60=1,ROUND(INDEX('8-Choosing Asset Strategies'!$DL$4:$DL$101,MATCH($C60,'8-Choosing Asset Strategies'!$C$4:$C$101,0)),2),"")</f>
        <v/>
      </c>
      <c r="K60" s="12" t="str">
        <f>IF(F60=1,ROUND(INDEX('8-Choosing Asset Strategies'!$DC$4:$DC$101,MATCH($C60,'8-Choosing Asset Strategies'!$C$4:$C$101,0)),2),"")</f>
        <v/>
      </c>
      <c r="L60" s="12"/>
      <c r="M60" s="143" t="str">
        <f>IF(G60=1,ROUND(INDEX('8-Choosing Asset Strategies'!$DL$4:$DL$101,MATCH($C60,'8-Choosing Asset Strategies'!$C$4:$C$101,0)),2),"")</f>
        <v/>
      </c>
      <c r="N60" s="12" t="str">
        <f>IF(G60=1,ROUND(INDEX('8-Choosing Asset Strategies'!$DC$4:$DC$101,MATCH($C60,'8-Choosing Asset Strategies'!$C$4:$C$101,0)),2),"")</f>
        <v/>
      </c>
      <c r="O60" s="12" t="str">
        <f>IF(G60="","",INDEX('9 - Finance Strategy Parameters'!$H$3:$H$9,MATCH(B60,'9 - Finance Strategy Parameters'!$F$3:$F$9,0)))</f>
        <v/>
      </c>
      <c r="P60" s="12"/>
      <c r="Q60" s="144" t="str">
        <f>IFERROR((M60*INDEX('9 - Finance Strategy Parameters'!$C$3:$C$6,MATCH(P60,'9 - Finance Strategy Parameters'!$B$3:$B$6,0))/12*(1+INDEX('9 - Finance Strategy Parameters'!$C$3:$C$6,MATCH(P60,'9 - Finance Strategy Parameters'!$B$3:$B$6,0))/12)^(O60*12))/((1+INDEX('9 - Finance Strategy Parameters'!$C$3:$C$6,MATCH(P60,'9 - Finance Strategy Parameters'!$B$3:$B$6,0))/12)^(O60*12)-1),"")</f>
        <v/>
      </c>
      <c r="R60" s="144" t="str">
        <f t="shared" si="3"/>
        <v/>
      </c>
      <c r="S60" s="12"/>
      <c r="T60" s="143">
        <f>IF(H60=1,ROUND(INDEX('8-Choosing Asset Strategies'!$DL$4:$DL$101,MATCH($C60,'8-Choosing Asset Strategies'!$C$4:$C$101,0)),2),"")</f>
        <v>23482.639999999999</v>
      </c>
      <c r="U60" s="145">
        <f>IF(H60=1,ROUND(INDEX('8-Choosing Asset Strategies'!$DC$4:$DC$101,MATCH($C60,'8-Choosing Asset Strategies'!$C$4:$C$101,0)),2),"")</f>
        <v>25</v>
      </c>
      <c r="V60" s="101">
        <f t="shared" si="1"/>
        <v>939.30560000000003</v>
      </c>
      <c r="W60" s="155">
        <f t="shared" si="2"/>
        <v>78.275466666666674</v>
      </c>
      <c r="Y60">
        <f>INDEX('8-Choosing Asset Strategies'!$DC$4:$DC$101,MATCH(C60,'8-Choosing Asset Strategies'!$C$4:$C$101,0))</f>
        <v>25</v>
      </c>
      <c r="Z60">
        <f>INDEX('8-Choosing Asset Strategies'!$DA$4:$DA$101,MATCH(C60,'8-Choosing Asset Strategies'!$C$4:$C$101,0))</f>
        <v>45</v>
      </c>
      <c r="AB60" s="159">
        <f>IF($F60=1,0,IF(AND($H60=1,AB$1&lt;=$Y60),$V60,IF(AND($H60=1,AB$1&gt;$Y60,AB$1&lt;=$Y60+$Z60),($T60*(1+$Z$1)^$Z60)/$Z60,IF(AND($H60=1,AB$1&gt;($Y60+$Z60),AB$1&lt;=($Y60+$Z60*2)),($T60*(1+$Z$1)^($Z60*2))/$Z60,IF(AND($H60=1,AB$1&gt;($Y60+$Z60*2),AB$1&lt;=($Y60+$Z60*3)),($T60*(1+$Z$1)^($Z60*3))/$Z60,IF(AND($H60=1,AB$1&gt;($Y60+$Z60*3),AB$1&lt;=($Y60+$Z60*4)),($T60*(1+$Z$1)^($Z60*4))/$Z60,IF(AND($G60=1,AB$1&lt;=$N60),0,IF(AND($G60=1,AB$1&gt;$N60,AB$1&lt;=($Y60+$Z60)),-1*PMT(VLOOKUP($P60,'9 - Finance Strategy Parameters'!$B$3:$C$6,2)/12,$Z60*12,$M60),IF(AND($G60=1,AB$1&gt;($Y60+$Z60),AB$1&lt;=($Y60+$Z60*2)),-1*PMT(VLOOKUP($P60,'9 - Finance Strategy Parameters'!$B$3:$C$6,2)/12,$Z60*12,$M60*(1+$Z$1)^($Z60*2)),IF(AND($G60=1,AB$1&gt;($Y60+$Z60*2),AB$1&lt;=($Y60+$Z60*3)),-1*PMT(VLOOKUP($P60,'9 - Finance Strategy Parameters'!$B$3:$C$6,2)/12,$Z60*12,$M60*(1+$Z$1)^($Z60*3)),"FAILURE"))))))))))</f>
        <v>939.30560000000003</v>
      </c>
      <c r="AC60" s="159">
        <f>IF($F60=1,0,IF(AND($H60=1,AC$1&lt;=$Y60),$V60,IF(AND($H60=1,AC$1&gt;$Y60,AC$1&lt;=$Y60+$Z60),($T60*(1+$Z$1)^$Z60)/$Z60,IF(AND($H60=1,AC$1&gt;($Y60+$Z60),AC$1&lt;=($Y60+$Z60*2)),($T60*(1+$Z$1)^($Z60*2))/$Z60,IF(AND($H60=1,AC$1&gt;($Y60+$Z60*2),AC$1&lt;=($Y60+$Z60*3)),($T60*(1+$Z$1)^($Z60*3))/$Z60,IF(AND($H60=1,AC$1&gt;($Y60+$Z60*3),AC$1&lt;=($Y60+$Z60*4)),($T60*(1+$Z$1)^($Z60*4))/$Z60,IF(AND($G60=1,AC$1&lt;=$N60),0,IF(AND($G60=1,AC$1&gt;$N60,AC$1&lt;=($Y60+$Z60)),-1*PMT(VLOOKUP($P60,'9 - Finance Strategy Parameters'!$B$3:$C$6,2)/12,$Z60*12,$M60),IF(AND($G60=1,AC$1&gt;($Y60+$Z60),AC$1&lt;=($Y60+$Z60*2)),-1*PMT(VLOOKUP($P60,'9 - Finance Strategy Parameters'!$B$3:$C$6,2)/12,$Z60*12,$M60*(1+$Z$1)^($Z60*2)),IF(AND($G60=1,AC$1&gt;($Y60+$Z60*2),AC$1&lt;=($Y60+$Z60*3)),-1*PMT(VLOOKUP($P60,'9 - Finance Strategy Parameters'!$B$3:$C$6,2)/12,$Z60*12,$M60*(1+$Z$1)^($Z60*3)),"FAILURE"))))))))))</f>
        <v>939.30560000000003</v>
      </c>
      <c r="AD60" s="159">
        <f>IF($F60=1,0,IF(AND($H60=1,AD$1&lt;=$Y60),$V60,IF(AND($H60=1,AD$1&gt;$Y60,AD$1&lt;=$Y60+$Z60),($T60*(1+$Z$1)^$Z60)/$Z60,IF(AND($H60=1,AD$1&gt;($Y60+$Z60),AD$1&lt;=($Y60+$Z60*2)),($T60*(1+$Z$1)^($Z60*2))/$Z60,IF(AND($H60=1,AD$1&gt;($Y60+$Z60*2),AD$1&lt;=($Y60+$Z60*3)),($T60*(1+$Z$1)^($Z60*3))/$Z60,IF(AND($H60=1,AD$1&gt;($Y60+$Z60*3),AD$1&lt;=($Y60+$Z60*4)),($T60*(1+$Z$1)^($Z60*4))/$Z60,IF(AND($G60=1,AD$1&lt;=$N60),0,IF(AND($G60=1,AD$1&gt;$N60,AD$1&lt;=($Y60+$Z60)),-1*PMT(VLOOKUP($P60,'9 - Finance Strategy Parameters'!$B$3:$C$6,2)/12,$Z60*12,$M60),IF(AND($G60=1,AD$1&gt;($Y60+$Z60),AD$1&lt;=($Y60+$Z60*2)),-1*PMT(VLOOKUP($P60,'9 - Finance Strategy Parameters'!$B$3:$C$6,2)/12,$Z60*12,$M60*(1+$Z$1)^($Z60*2)),IF(AND($G60=1,AD$1&gt;($Y60+$Z60*2),AD$1&lt;=($Y60+$Z60*3)),-1*PMT(VLOOKUP($P60,'9 - Finance Strategy Parameters'!$B$3:$C$6,2)/12,$Z60*12,$M60*(1+$Z$1)^($Z60*3)),"FAILURE"))))))))))</f>
        <v>939.30560000000003</v>
      </c>
      <c r="AE60" s="159">
        <f>IF($F60=1,0,IF(AND($H60=1,AE$1&lt;=$Y60),$V60,IF(AND($H60=1,AE$1&gt;$Y60,AE$1&lt;=$Y60+$Z60),($T60*(1+$Z$1)^$Z60)/$Z60,IF(AND($H60=1,AE$1&gt;($Y60+$Z60),AE$1&lt;=($Y60+$Z60*2)),($T60*(1+$Z$1)^($Z60*2))/$Z60,IF(AND($H60=1,AE$1&gt;($Y60+$Z60*2),AE$1&lt;=($Y60+$Z60*3)),($T60*(1+$Z$1)^($Z60*3))/$Z60,IF(AND($H60=1,AE$1&gt;($Y60+$Z60*3),AE$1&lt;=($Y60+$Z60*4)),($T60*(1+$Z$1)^($Z60*4))/$Z60,IF(AND($G60=1,AE$1&lt;=$N60),0,IF(AND($G60=1,AE$1&gt;$N60,AE$1&lt;=($Y60+$Z60)),-1*PMT(VLOOKUP($P60,'9 - Finance Strategy Parameters'!$B$3:$C$6,2)/12,$Z60*12,$M60),IF(AND($G60=1,AE$1&gt;($Y60+$Z60),AE$1&lt;=($Y60+$Z60*2)),-1*PMT(VLOOKUP($P60,'9 - Finance Strategy Parameters'!$B$3:$C$6,2)/12,$Z60*12,$M60*(1+$Z$1)^($Z60*2)),IF(AND($G60=1,AE$1&gt;($Y60+$Z60*2),AE$1&lt;=($Y60+$Z60*3)),-1*PMT(VLOOKUP($P60,'9 - Finance Strategy Parameters'!$B$3:$C$6,2)/12,$Z60*12,$M60*(1+$Z$1)^($Z60*3)),"FAILURE"))))))))))</f>
        <v>939.30560000000003</v>
      </c>
      <c r="AF60" s="159">
        <f>IF($F60=1,0,IF(AND($H60=1,AF$1&lt;=$Y60),$V60,IF(AND($H60=1,AF$1&gt;$Y60,AF$1&lt;=$Y60+$Z60),($T60*(1+$Z$1)^$Z60)/$Z60,IF(AND($H60=1,AF$1&gt;($Y60+$Z60),AF$1&lt;=($Y60+$Z60*2)),($T60*(1+$Z$1)^($Z60*2))/$Z60,IF(AND($H60=1,AF$1&gt;($Y60+$Z60*2),AF$1&lt;=($Y60+$Z60*3)),($T60*(1+$Z$1)^($Z60*3))/$Z60,IF(AND($H60=1,AF$1&gt;($Y60+$Z60*3),AF$1&lt;=($Y60+$Z60*4)),($T60*(1+$Z$1)^($Z60*4))/$Z60,IF(AND($G60=1,AF$1&lt;=$N60),0,IF(AND($G60=1,AF$1&gt;$N60,AF$1&lt;=($Y60+$Z60)),-1*PMT(VLOOKUP($P60,'9 - Finance Strategy Parameters'!$B$3:$C$6,2)/12,$Z60*12,$M60),IF(AND($G60=1,AF$1&gt;($Y60+$Z60),AF$1&lt;=($Y60+$Z60*2)),-1*PMT(VLOOKUP($P60,'9 - Finance Strategy Parameters'!$B$3:$C$6,2)/12,$Z60*12,$M60*(1+$Z$1)^($Z60*2)),IF(AND($G60=1,AF$1&gt;($Y60+$Z60*2),AF$1&lt;=($Y60+$Z60*3)),-1*PMT(VLOOKUP($P60,'9 - Finance Strategy Parameters'!$B$3:$C$6,2)/12,$Z60*12,$M60*(1+$Z$1)^($Z60*3)),"FAILURE"))))))))))</f>
        <v>939.30560000000003</v>
      </c>
      <c r="AG60" s="159">
        <f>IF($F60=1,0,IF(AND($H60=1,AG$1&lt;=$Y60),$V60,IF(AND($H60=1,AG$1&gt;$Y60,AG$1&lt;=$Y60+$Z60),($T60*(1+$Z$1)^$Z60)/$Z60,IF(AND($H60=1,AG$1&gt;($Y60+$Z60),AG$1&lt;=($Y60+$Z60*2)),($T60*(1+$Z$1)^($Z60*2))/$Z60,IF(AND($H60=1,AG$1&gt;($Y60+$Z60*2),AG$1&lt;=($Y60+$Z60*3)),($T60*(1+$Z$1)^($Z60*3))/$Z60,IF(AND($H60=1,AG$1&gt;($Y60+$Z60*3),AG$1&lt;=($Y60+$Z60*4)),($T60*(1+$Z$1)^($Z60*4))/$Z60,IF(AND($G60=1,AG$1&lt;=$N60),0,IF(AND($G60=1,AG$1&gt;$N60,AG$1&lt;=($Y60+$Z60)),-1*PMT(VLOOKUP($P60,'9 - Finance Strategy Parameters'!$B$3:$C$6,2)/12,$Z60*12,$M60),IF(AND($G60=1,AG$1&gt;($Y60+$Z60),AG$1&lt;=($Y60+$Z60*2)),-1*PMT(VLOOKUP($P60,'9 - Finance Strategy Parameters'!$B$3:$C$6,2)/12,$Z60*12,$M60*(1+$Z$1)^($Z60*2)),IF(AND($G60=1,AG$1&gt;($Y60+$Z60*2),AG$1&lt;=($Y60+$Z60*3)),-1*PMT(VLOOKUP($P60,'9 - Finance Strategy Parameters'!$B$3:$C$6,2)/12,$Z60*12,$M60*(1+$Z$1)^($Z60*3)),"FAILURE"))))))))))</f>
        <v>939.30560000000003</v>
      </c>
      <c r="AH60" s="159">
        <f>IF($F60=1,0,IF(AND($H60=1,AH$1&lt;=$Y60),$V60,IF(AND($H60=1,AH$1&gt;$Y60,AH$1&lt;=$Y60+$Z60),($T60*(1+$Z$1)^$Z60)/$Z60,IF(AND($H60=1,AH$1&gt;($Y60+$Z60),AH$1&lt;=($Y60+$Z60*2)),($T60*(1+$Z$1)^($Z60*2))/$Z60,IF(AND($H60=1,AH$1&gt;($Y60+$Z60*2),AH$1&lt;=($Y60+$Z60*3)),($T60*(1+$Z$1)^($Z60*3))/$Z60,IF(AND($H60=1,AH$1&gt;($Y60+$Z60*3),AH$1&lt;=($Y60+$Z60*4)),($T60*(1+$Z$1)^($Z60*4))/$Z60,IF(AND($G60=1,AH$1&lt;=$N60),0,IF(AND($G60=1,AH$1&gt;$N60,AH$1&lt;=($Y60+$Z60)),-1*PMT(VLOOKUP($P60,'9 - Finance Strategy Parameters'!$B$3:$C$6,2)/12,$Z60*12,$M60),IF(AND($G60=1,AH$1&gt;($Y60+$Z60),AH$1&lt;=($Y60+$Z60*2)),-1*PMT(VLOOKUP($P60,'9 - Finance Strategy Parameters'!$B$3:$C$6,2)/12,$Z60*12,$M60*(1+$Z$1)^($Z60*2)),IF(AND($G60=1,AH$1&gt;($Y60+$Z60*2),AH$1&lt;=($Y60+$Z60*3)),-1*PMT(VLOOKUP($P60,'9 - Finance Strategy Parameters'!$B$3:$C$6,2)/12,$Z60*12,$M60*(1+$Z$1)^($Z60*3)),"FAILURE"))))))))))</f>
        <v>939.30560000000003</v>
      </c>
      <c r="AI60" s="159">
        <f>IF($F60=1,0,IF(AND($H60=1,AI$1&lt;=$Y60),$V60,IF(AND($H60=1,AI$1&gt;$Y60,AI$1&lt;=$Y60+$Z60),($T60*(1+$Z$1)^$Z60)/$Z60,IF(AND($H60=1,AI$1&gt;($Y60+$Z60),AI$1&lt;=($Y60+$Z60*2)),($T60*(1+$Z$1)^($Z60*2))/$Z60,IF(AND($H60=1,AI$1&gt;($Y60+$Z60*2),AI$1&lt;=($Y60+$Z60*3)),($T60*(1+$Z$1)^($Z60*3))/$Z60,IF(AND($H60=1,AI$1&gt;($Y60+$Z60*3),AI$1&lt;=($Y60+$Z60*4)),($T60*(1+$Z$1)^($Z60*4))/$Z60,IF(AND($G60=1,AI$1&lt;=$N60),0,IF(AND($G60=1,AI$1&gt;$N60,AI$1&lt;=($Y60+$Z60)),-1*PMT(VLOOKUP($P60,'9 - Finance Strategy Parameters'!$B$3:$C$6,2)/12,$Z60*12,$M60),IF(AND($G60=1,AI$1&gt;($Y60+$Z60),AI$1&lt;=($Y60+$Z60*2)),-1*PMT(VLOOKUP($P60,'9 - Finance Strategy Parameters'!$B$3:$C$6,2)/12,$Z60*12,$M60*(1+$Z$1)^($Z60*2)),IF(AND($G60=1,AI$1&gt;($Y60+$Z60*2),AI$1&lt;=($Y60+$Z60*3)),-1*PMT(VLOOKUP($P60,'9 - Finance Strategy Parameters'!$B$3:$C$6,2)/12,$Z60*12,$M60*(1+$Z$1)^($Z60*3)),"FAILURE"))))))))))</f>
        <v>939.30560000000003</v>
      </c>
      <c r="AJ60" s="159">
        <f>IF($F60=1,0,IF(AND($H60=1,AJ$1&lt;=$Y60),$V60,IF(AND($H60=1,AJ$1&gt;$Y60,AJ$1&lt;=$Y60+$Z60),($T60*(1+$Z$1)^$Z60)/$Z60,IF(AND($H60=1,AJ$1&gt;($Y60+$Z60),AJ$1&lt;=($Y60+$Z60*2)),($T60*(1+$Z$1)^($Z60*2))/$Z60,IF(AND($H60=1,AJ$1&gt;($Y60+$Z60*2),AJ$1&lt;=($Y60+$Z60*3)),($T60*(1+$Z$1)^($Z60*3))/$Z60,IF(AND($H60=1,AJ$1&gt;($Y60+$Z60*3),AJ$1&lt;=($Y60+$Z60*4)),($T60*(1+$Z$1)^($Z60*4))/$Z60,IF(AND($G60=1,AJ$1&lt;=$N60),0,IF(AND($G60=1,AJ$1&gt;$N60,AJ$1&lt;=($Y60+$Z60)),-1*PMT(VLOOKUP($P60,'9 - Finance Strategy Parameters'!$B$3:$C$6,2)/12,$Z60*12,$M60),IF(AND($G60=1,AJ$1&gt;($Y60+$Z60),AJ$1&lt;=($Y60+$Z60*2)),-1*PMT(VLOOKUP($P60,'9 - Finance Strategy Parameters'!$B$3:$C$6,2)/12,$Z60*12,$M60*(1+$Z$1)^($Z60*2)),IF(AND($G60=1,AJ$1&gt;($Y60+$Z60*2),AJ$1&lt;=($Y60+$Z60*3)),-1*PMT(VLOOKUP($P60,'9 - Finance Strategy Parameters'!$B$3:$C$6,2)/12,$Z60*12,$M60*(1+$Z$1)^($Z60*3)),"FAILURE"))))))))))</f>
        <v>939.30560000000003</v>
      </c>
      <c r="AK60" s="159">
        <f>IF($F60=1,0,IF(AND($H60=1,AK$1&lt;=$Y60),$V60,IF(AND($H60=1,AK$1&gt;$Y60,AK$1&lt;=$Y60+$Z60),($T60*(1+$Z$1)^$Z60)/$Z60,IF(AND($H60=1,AK$1&gt;($Y60+$Z60),AK$1&lt;=($Y60+$Z60*2)),($T60*(1+$Z$1)^($Z60*2))/$Z60,IF(AND($H60=1,AK$1&gt;($Y60+$Z60*2),AK$1&lt;=($Y60+$Z60*3)),($T60*(1+$Z$1)^($Z60*3))/$Z60,IF(AND($H60=1,AK$1&gt;($Y60+$Z60*3),AK$1&lt;=($Y60+$Z60*4)),($T60*(1+$Z$1)^($Z60*4))/$Z60,IF(AND($G60=1,AK$1&lt;=$N60),0,IF(AND($G60=1,AK$1&gt;$N60,AK$1&lt;=($Y60+$Z60)),-1*PMT(VLOOKUP($P60,'9 - Finance Strategy Parameters'!$B$3:$C$6,2)/12,$Z60*12,$M60),IF(AND($G60=1,AK$1&gt;($Y60+$Z60),AK$1&lt;=($Y60+$Z60*2)),-1*PMT(VLOOKUP($P60,'9 - Finance Strategy Parameters'!$B$3:$C$6,2)/12,$Z60*12,$M60*(1+$Z$1)^($Z60*2)),IF(AND($G60=1,AK$1&gt;($Y60+$Z60*2),AK$1&lt;=($Y60+$Z60*3)),-1*PMT(VLOOKUP($P60,'9 - Finance Strategy Parameters'!$B$3:$C$6,2)/12,$Z60*12,$M60*(1+$Z$1)^($Z60*3)),"FAILURE"))))))))))</f>
        <v>939.30560000000003</v>
      </c>
      <c r="AL60" s="159">
        <f>IF($F60=1,0,IF(AND($H60=1,AL$1&lt;=$Y60),$V60,IF(AND($H60=1,AL$1&gt;$Y60,AL$1&lt;=$Y60+$Z60),($T60*(1+$Z$1)^$Z60)/$Z60,IF(AND($H60=1,AL$1&gt;($Y60+$Z60),AL$1&lt;=($Y60+$Z60*2)),($T60*(1+$Z$1)^($Z60*2))/$Z60,IF(AND($H60=1,AL$1&gt;($Y60+$Z60*2),AL$1&lt;=($Y60+$Z60*3)),($T60*(1+$Z$1)^($Z60*3))/$Z60,IF(AND($H60=1,AL$1&gt;($Y60+$Z60*3),AL$1&lt;=($Y60+$Z60*4)),($T60*(1+$Z$1)^($Z60*4))/$Z60,IF(AND($G60=1,AL$1&lt;=$N60),0,IF(AND($G60=1,AL$1&gt;$N60,AL$1&lt;=($Y60+$Z60)),-1*PMT(VLOOKUP($P60,'9 - Finance Strategy Parameters'!$B$3:$C$6,2)/12,$Z60*12,$M60),IF(AND($G60=1,AL$1&gt;($Y60+$Z60),AL$1&lt;=($Y60+$Z60*2)),-1*PMT(VLOOKUP($P60,'9 - Finance Strategy Parameters'!$B$3:$C$6,2)/12,$Z60*12,$M60*(1+$Z$1)^($Z60*2)),IF(AND($G60=1,AL$1&gt;($Y60+$Z60*2),AL$1&lt;=($Y60+$Z60*3)),-1*PMT(VLOOKUP($P60,'9 - Finance Strategy Parameters'!$B$3:$C$6,2)/12,$Z60*12,$M60*(1+$Z$1)^($Z60*3)),"FAILURE"))))))))))</f>
        <v>939.30560000000003</v>
      </c>
      <c r="AM60" s="159">
        <f>IF($F60=1,0,IF(AND($H60=1,AM$1&lt;=$Y60),$V60,IF(AND($H60=1,AM$1&gt;$Y60,AM$1&lt;=$Y60+$Z60),($T60*(1+$Z$1)^$Z60)/$Z60,IF(AND($H60=1,AM$1&gt;($Y60+$Z60),AM$1&lt;=($Y60+$Z60*2)),($T60*(1+$Z$1)^($Z60*2))/$Z60,IF(AND($H60=1,AM$1&gt;($Y60+$Z60*2),AM$1&lt;=($Y60+$Z60*3)),($T60*(1+$Z$1)^($Z60*3))/$Z60,IF(AND($H60=1,AM$1&gt;($Y60+$Z60*3),AM$1&lt;=($Y60+$Z60*4)),($T60*(1+$Z$1)^($Z60*4))/$Z60,IF(AND($G60=1,AM$1&lt;=$N60),0,IF(AND($G60=1,AM$1&gt;$N60,AM$1&lt;=($Y60+$Z60)),-1*PMT(VLOOKUP($P60,'9 - Finance Strategy Parameters'!$B$3:$C$6,2)/12,$Z60*12,$M60),IF(AND($G60=1,AM$1&gt;($Y60+$Z60),AM$1&lt;=($Y60+$Z60*2)),-1*PMT(VLOOKUP($P60,'9 - Finance Strategy Parameters'!$B$3:$C$6,2)/12,$Z60*12,$M60*(1+$Z$1)^($Z60*2)),IF(AND($G60=1,AM$1&gt;($Y60+$Z60*2),AM$1&lt;=($Y60+$Z60*3)),-1*PMT(VLOOKUP($P60,'9 - Finance Strategy Parameters'!$B$3:$C$6,2)/12,$Z60*12,$M60*(1+$Z$1)^($Z60*3)),"FAILURE"))))))))))</f>
        <v>939.30560000000003</v>
      </c>
      <c r="AN60" s="159">
        <f>IF($F60=1,0,IF(AND($H60=1,AN$1&lt;=$Y60),$V60,IF(AND($H60=1,AN$1&gt;$Y60,AN$1&lt;=$Y60+$Z60),($T60*(1+$Z$1)^$Z60)/$Z60,IF(AND($H60=1,AN$1&gt;($Y60+$Z60),AN$1&lt;=($Y60+$Z60*2)),($T60*(1+$Z$1)^($Z60*2))/$Z60,IF(AND($H60=1,AN$1&gt;($Y60+$Z60*2),AN$1&lt;=($Y60+$Z60*3)),($T60*(1+$Z$1)^($Z60*3))/$Z60,IF(AND($H60=1,AN$1&gt;($Y60+$Z60*3),AN$1&lt;=($Y60+$Z60*4)),($T60*(1+$Z$1)^($Z60*4))/$Z60,IF(AND($G60=1,AN$1&lt;=$N60),0,IF(AND($G60=1,AN$1&gt;$N60,AN$1&lt;=($Y60+$Z60)),-1*PMT(VLOOKUP($P60,'9 - Finance Strategy Parameters'!$B$3:$C$6,2)/12,$Z60*12,$M60),IF(AND($G60=1,AN$1&gt;($Y60+$Z60),AN$1&lt;=($Y60+$Z60*2)),-1*PMT(VLOOKUP($P60,'9 - Finance Strategy Parameters'!$B$3:$C$6,2)/12,$Z60*12,$M60*(1+$Z$1)^($Z60*2)),IF(AND($G60=1,AN$1&gt;($Y60+$Z60*2),AN$1&lt;=($Y60+$Z60*3)),-1*PMT(VLOOKUP($P60,'9 - Finance Strategy Parameters'!$B$3:$C$6,2)/12,$Z60*12,$M60*(1+$Z$1)^($Z60*3)),"FAILURE"))))))))))</f>
        <v>939.30560000000003</v>
      </c>
      <c r="AO60" s="159">
        <f>IF($F60=1,0,IF(AND($H60=1,AO$1&lt;=$Y60),$V60,IF(AND($H60=1,AO$1&gt;$Y60,AO$1&lt;=$Y60+$Z60),($T60*(1+$Z$1)^$Z60)/$Z60,IF(AND($H60=1,AO$1&gt;($Y60+$Z60),AO$1&lt;=($Y60+$Z60*2)),($T60*(1+$Z$1)^($Z60*2))/$Z60,IF(AND($H60=1,AO$1&gt;($Y60+$Z60*2),AO$1&lt;=($Y60+$Z60*3)),($T60*(1+$Z$1)^($Z60*3))/$Z60,IF(AND($H60=1,AO$1&gt;($Y60+$Z60*3),AO$1&lt;=($Y60+$Z60*4)),($T60*(1+$Z$1)^($Z60*4))/$Z60,IF(AND($G60=1,AO$1&lt;=$N60),0,IF(AND($G60=1,AO$1&gt;$N60,AO$1&lt;=($Y60+$Z60)),-1*PMT(VLOOKUP($P60,'9 - Finance Strategy Parameters'!$B$3:$C$6,2)/12,$Z60*12,$M60),IF(AND($G60=1,AO$1&gt;($Y60+$Z60),AO$1&lt;=($Y60+$Z60*2)),-1*PMT(VLOOKUP($P60,'9 - Finance Strategy Parameters'!$B$3:$C$6,2)/12,$Z60*12,$M60*(1+$Z$1)^($Z60*2)),IF(AND($G60=1,AO$1&gt;($Y60+$Z60*2),AO$1&lt;=($Y60+$Z60*3)),-1*PMT(VLOOKUP($P60,'9 - Finance Strategy Parameters'!$B$3:$C$6,2)/12,$Z60*12,$M60*(1+$Z$1)^($Z60*3)),"FAILURE"))))))))))</f>
        <v>939.30560000000003</v>
      </c>
      <c r="AP60" s="159">
        <f>IF($F60=1,0,IF(AND($H60=1,AP$1&lt;=$Y60),$V60,IF(AND($H60=1,AP$1&gt;$Y60,AP$1&lt;=$Y60+$Z60),($T60*(1+$Z$1)^$Z60)/$Z60,IF(AND($H60=1,AP$1&gt;($Y60+$Z60),AP$1&lt;=($Y60+$Z60*2)),($T60*(1+$Z$1)^($Z60*2))/$Z60,IF(AND($H60=1,AP$1&gt;($Y60+$Z60*2),AP$1&lt;=($Y60+$Z60*3)),($T60*(1+$Z$1)^($Z60*3))/$Z60,IF(AND($H60=1,AP$1&gt;($Y60+$Z60*3),AP$1&lt;=($Y60+$Z60*4)),($T60*(1+$Z$1)^($Z60*4))/$Z60,IF(AND($G60=1,AP$1&lt;=$N60),0,IF(AND($G60=1,AP$1&gt;$N60,AP$1&lt;=($Y60+$Z60)),-1*PMT(VLOOKUP($P60,'9 - Finance Strategy Parameters'!$B$3:$C$6,2)/12,$Z60*12,$M60),IF(AND($G60=1,AP$1&gt;($Y60+$Z60),AP$1&lt;=($Y60+$Z60*2)),-1*PMT(VLOOKUP($P60,'9 - Finance Strategy Parameters'!$B$3:$C$6,2)/12,$Z60*12,$M60*(1+$Z$1)^($Z60*2)),IF(AND($G60=1,AP$1&gt;($Y60+$Z60*2),AP$1&lt;=($Y60+$Z60*3)),-1*PMT(VLOOKUP($P60,'9 - Finance Strategy Parameters'!$B$3:$C$6,2)/12,$Z60*12,$M60*(1+$Z$1)^($Z60*3)),"FAILURE"))))))))))</f>
        <v>939.30560000000003</v>
      </c>
      <c r="AQ60" s="159">
        <f>IF($F60=1,0,IF(AND($H60=1,AQ$1&lt;=$Y60),$V60,IF(AND($H60=1,AQ$1&gt;$Y60,AQ$1&lt;=$Y60+$Z60),($T60*(1+$Z$1)^$Z60)/$Z60,IF(AND($H60=1,AQ$1&gt;($Y60+$Z60),AQ$1&lt;=($Y60+$Z60*2)),($T60*(1+$Z$1)^($Z60*2))/$Z60,IF(AND($H60=1,AQ$1&gt;($Y60+$Z60*2),AQ$1&lt;=($Y60+$Z60*3)),($T60*(1+$Z$1)^($Z60*3))/$Z60,IF(AND($H60=1,AQ$1&gt;($Y60+$Z60*3),AQ$1&lt;=($Y60+$Z60*4)),($T60*(1+$Z$1)^($Z60*4))/$Z60,IF(AND($G60=1,AQ$1&lt;=$N60),0,IF(AND($G60=1,AQ$1&gt;$N60,AQ$1&lt;=($Y60+$Z60)),-1*PMT(VLOOKUP($P60,'9 - Finance Strategy Parameters'!$B$3:$C$6,2)/12,$Z60*12,$M60),IF(AND($G60=1,AQ$1&gt;($Y60+$Z60),AQ$1&lt;=($Y60+$Z60*2)),-1*PMT(VLOOKUP($P60,'9 - Finance Strategy Parameters'!$B$3:$C$6,2)/12,$Z60*12,$M60*(1+$Z$1)^($Z60*2)),IF(AND($G60=1,AQ$1&gt;($Y60+$Z60*2),AQ$1&lt;=($Y60+$Z60*3)),-1*PMT(VLOOKUP($P60,'9 - Finance Strategy Parameters'!$B$3:$C$6,2)/12,$Z60*12,$M60*(1+$Z$1)^($Z60*3)),"FAILURE"))))))))))</f>
        <v>939.30560000000003</v>
      </c>
      <c r="AR60" s="159">
        <f>IF($F60=1,0,IF(AND($H60=1,AR$1&lt;=$Y60),$V60,IF(AND($H60=1,AR$1&gt;$Y60,AR$1&lt;=$Y60+$Z60),($T60*(1+$Z$1)^$Z60)/$Z60,IF(AND($H60=1,AR$1&gt;($Y60+$Z60),AR$1&lt;=($Y60+$Z60*2)),($T60*(1+$Z$1)^($Z60*2))/$Z60,IF(AND($H60=1,AR$1&gt;($Y60+$Z60*2),AR$1&lt;=($Y60+$Z60*3)),($T60*(1+$Z$1)^($Z60*3))/$Z60,IF(AND($H60=1,AR$1&gt;($Y60+$Z60*3),AR$1&lt;=($Y60+$Z60*4)),($T60*(1+$Z$1)^($Z60*4))/$Z60,IF(AND($G60=1,AR$1&lt;=$N60),0,IF(AND($G60=1,AR$1&gt;$N60,AR$1&lt;=($Y60+$Z60)),-1*PMT(VLOOKUP($P60,'9 - Finance Strategy Parameters'!$B$3:$C$6,2)/12,$Z60*12,$M60),IF(AND($G60=1,AR$1&gt;($Y60+$Z60),AR$1&lt;=($Y60+$Z60*2)),-1*PMT(VLOOKUP($P60,'9 - Finance Strategy Parameters'!$B$3:$C$6,2)/12,$Z60*12,$M60*(1+$Z$1)^($Z60*2)),IF(AND($G60=1,AR$1&gt;($Y60+$Z60*2),AR$1&lt;=($Y60+$Z60*3)),-1*PMT(VLOOKUP($P60,'9 - Finance Strategy Parameters'!$B$3:$C$6,2)/12,$Z60*12,$M60*(1+$Z$1)^($Z60*3)),"FAILURE"))))))))))</f>
        <v>939.30560000000003</v>
      </c>
      <c r="AS60" s="159">
        <f>IF($F60=1,0,IF(AND($H60=1,AS$1&lt;=$Y60),$V60,IF(AND($H60=1,AS$1&gt;$Y60,AS$1&lt;=$Y60+$Z60),($T60*(1+$Z$1)^$Z60)/$Z60,IF(AND($H60=1,AS$1&gt;($Y60+$Z60),AS$1&lt;=($Y60+$Z60*2)),($T60*(1+$Z$1)^($Z60*2))/$Z60,IF(AND($H60=1,AS$1&gt;($Y60+$Z60*2),AS$1&lt;=($Y60+$Z60*3)),($T60*(1+$Z$1)^($Z60*3))/$Z60,IF(AND($H60=1,AS$1&gt;($Y60+$Z60*3),AS$1&lt;=($Y60+$Z60*4)),($T60*(1+$Z$1)^($Z60*4))/$Z60,IF(AND($G60=1,AS$1&lt;=$N60),0,IF(AND($G60=1,AS$1&gt;$N60,AS$1&lt;=($Y60+$Z60)),-1*PMT(VLOOKUP($P60,'9 - Finance Strategy Parameters'!$B$3:$C$6,2)/12,$Z60*12,$M60),IF(AND($G60=1,AS$1&gt;($Y60+$Z60),AS$1&lt;=($Y60+$Z60*2)),-1*PMT(VLOOKUP($P60,'9 - Finance Strategy Parameters'!$B$3:$C$6,2)/12,$Z60*12,$M60*(1+$Z$1)^($Z60*2)),IF(AND($G60=1,AS$1&gt;($Y60+$Z60*2),AS$1&lt;=($Y60+$Z60*3)),-1*PMT(VLOOKUP($P60,'9 - Finance Strategy Parameters'!$B$3:$C$6,2)/12,$Z60*12,$M60*(1+$Z$1)^($Z60*3)),"FAILURE"))))))))))</f>
        <v>939.30560000000003</v>
      </c>
      <c r="AT60" s="159">
        <f>IF($F60=1,0,IF(AND($H60=1,AT$1&lt;=$Y60),$V60,IF(AND($H60=1,AT$1&gt;$Y60,AT$1&lt;=$Y60+$Z60),($T60*(1+$Z$1)^$Z60)/$Z60,IF(AND($H60=1,AT$1&gt;($Y60+$Z60),AT$1&lt;=($Y60+$Z60*2)),($T60*(1+$Z$1)^($Z60*2))/$Z60,IF(AND($H60=1,AT$1&gt;($Y60+$Z60*2),AT$1&lt;=($Y60+$Z60*3)),($T60*(1+$Z$1)^($Z60*3))/$Z60,IF(AND($H60=1,AT$1&gt;($Y60+$Z60*3),AT$1&lt;=($Y60+$Z60*4)),($T60*(1+$Z$1)^($Z60*4))/$Z60,IF(AND($G60=1,AT$1&lt;=$N60),0,IF(AND($G60=1,AT$1&gt;$N60,AT$1&lt;=($Y60+$Z60)),-1*PMT(VLOOKUP($P60,'9 - Finance Strategy Parameters'!$B$3:$C$6,2)/12,$Z60*12,$M60),IF(AND($G60=1,AT$1&gt;($Y60+$Z60),AT$1&lt;=($Y60+$Z60*2)),-1*PMT(VLOOKUP($P60,'9 - Finance Strategy Parameters'!$B$3:$C$6,2)/12,$Z60*12,$M60*(1+$Z$1)^($Z60*2)),IF(AND($G60=1,AT$1&gt;($Y60+$Z60*2),AT$1&lt;=($Y60+$Z60*3)),-1*PMT(VLOOKUP($P60,'9 - Finance Strategy Parameters'!$B$3:$C$6,2)/12,$Z60*12,$M60*(1+$Z$1)^($Z60*3)),"FAILURE"))))))))))</f>
        <v>939.30560000000003</v>
      </c>
      <c r="AU60" s="159">
        <f>IF($F60=1,0,IF(AND($H60=1,AU$1&lt;=$Y60),$V60,IF(AND($H60=1,AU$1&gt;$Y60,AU$1&lt;=$Y60+$Z60),($T60*(1+$Z$1)^$Z60)/$Z60,IF(AND($H60=1,AU$1&gt;($Y60+$Z60),AU$1&lt;=($Y60+$Z60*2)),($T60*(1+$Z$1)^($Z60*2))/$Z60,IF(AND($H60=1,AU$1&gt;($Y60+$Z60*2),AU$1&lt;=($Y60+$Z60*3)),($T60*(1+$Z$1)^($Z60*3))/$Z60,IF(AND($H60=1,AU$1&gt;($Y60+$Z60*3),AU$1&lt;=($Y60+$Z60*4)),($T60*(1+$Z$1)^($Z60*4))/$Z60,IF(AND($G60=1,AU$1&lt;=$N60),0,IF(AND($G60=1,AU$1&gt;$N60,AU$1&lt;=($Y60+$Z60)),-1*PMT(VLOOKUP($P60,'9 - Finance Strategy Parameters'!$B$3:$C$6,2)/12,$Z60*12,$M60),IF(AND($G60=1,AU$1&gt;($Y60+$Z60),AU$1&lt;=($Y60+$Z60*2)),-1*PMT(VLOOKUP($P60,'9 - Finance Strategy Parameters'!$B$3:$C$6,2)/12,$Z60*12,$M60*(1+$Z$1)^($Z60*2)),IF(AND($G60=1,AU$1&gt;($Y60+$Z60*2),AU$1&lt;=($Y60+$Z60*3)),-1*PMT(VLOOKUP($P60,'9 - Finance Strategy Parameters'!$B$3:$C$6,2)/12,$Z60*12,$M60*(1+$Z$1)^($Z60*3)),"FAILURE"))))))))))</f>
        <v>939.30560000000003</v>
      </c>
      <c r="AV60" s="159">
        <f>IF($F60=1,0,IF(AND($H60=1,AV$1&lt;=$Y60),$V60,IF(AND($H60=1,AV$1&gt;$Y60,AV$1&lt;=$Y60+$Z60),($T60*(1+$Z$1)^$Z60)/$Z60,IF(AND($H60=1,AV$1&gt;($Y60+$Z60),AV$1&lt;=($Y60+$Z60*2)),($T60*(1+$Z$1)^($Z60*2))/$Z60,IF(AND($H60=1,AV$1&gt;($Y60+$Z60*2),AV$1&lt;=($Y60+$Z60*3)),($T60*(1+$Z$1)^($Z60*3))/$Z60,IF(AND($H60=1,AV$1&gt;($Y60+$Z60*3),AV$1&lt;=($Y60+$Z60*4)),($T60*(1+$Z$1)^($Z60*4))/$Z60,IF(AND($G60=1,AV$1&lt;=$N60),0,IF(AND($G60=1,AV$1&gt;$N60,AV$1&lt;=($Y60+$Z60)),-1*PMT(VLOOKUP($P60,'9 - Finance Strategy Parameters'!$B$3:$C$6,2)/12,$Z60*12,$M60),IF(AND($G60=1,AV$1&gt;($Y60+$Z60),AV$1&lt;=($Y60+$Z60*2)),-1*PMT(VLOOKUP($P60,'9 - Finance Strategy Parameters'!$B$3:$C$6,2)/12,$Z60*12,$M60*(1+$Z$1)^($Z60*2)),IF(AND($G60=1,AV$1&gt;($Y60+$Z60*2),AV$1&lt;=($Y60+$Z60*3)),-1*PMT(VLOOKUP($P60,'9 - Finance Strategy Parameters'!$B$3:$C$6,2)/12,$Z60*12,$M60*(1+$Z$1)^($Z60*3)),"FAILURE"))))))))))</f>
        <v>939.30560000000003</v>
      </c>
      <c r="AW60" s="159">
        <f>IF($F60=1,0,IF(AND($H60=1,AW$1&lt;=$Y60),$V60,IF(AND($H60=1,AW$1&gt;$Y60,AW$1&lt;=$Y60+$Z60),($T60*(1+$Z$1)^$Z60)/$Z60,IF(AND($H60=1,AW$1&gt;($Y60+$Z60),AW$1&lt;=($Y60+$Z60*2)),($T60*(1+$Z$1)^($Z60*2))/$Z60,IF(AND($H60=1,AW$1&gt;($Y60+$Z60*2),AW$1&lt;=($Y60+$Z60*3)),($T60*(1+$Z$1)^($Z60*3))/$Z60,IF(AND($H60=1,AW$1&gt;($Y60+$Z60*3),AW$1&lt;=($Y60+$Z60*4)),($T60*(1+$Z$1)^($Z60*4))/$Z60,IF(AND($G60=1,AW$1&lt;=$N60),0,IF(AND($G60=1,AW$1&gt;$N60,AW$1&lt;=($Y60+$Z60)),-1*PMT(VLOOKUP($P60,'9 - Finance Strategy Parameters'!$B$3:$C$6,2)/12,$Z60*12,$M60),IF(AND($G60=1,AW$1&gt;($Y60+$Z60),AW$1&lt;=($Y60+$Z60*2)),-1*PMT(VLOOKUP($P60,'9 - Finance Strategy Parameters'!$B$3:$C$6,2)/12,$Z60*12,$M60*(1+$Z$1)^($Z60*2)),IF(AND($G60=1,AW$1&gt;($Y60+$Z60*2),AW$1&lt;=($Y60+$Z60*3)),-1*PMT(VLOOKUP($P60,'9 - Finance Strategy Parameters'!$B$3:$C$6,2)/12,$Z60*12,$M60*(1+$Z$1)^($Z60*3)),"FAILURE"))))))))))</f>
        <v>939.30560000000003</v>
      </c>
      <c r="AX60" s="159">
        <f>IF($F60=1,0,IF(AND($H60=1,AX$1&lt;=$Y60),$V60,IF(AND($H60=1,AX$1&gt;$Y60,AX$1&lt;=$Y60+$Z60),($T60*(1+$Z$1)^$Z60)/$Z60,IF(AND($H60=1,AX$1&gt;($Y60+$Z60),AX$1&lt;=($Y60+$Z60*2)),($T60*(1+$Z$1)^($Z60*2))/$Z60,IF(AND($H60=1,AX$1&gt;($Y60+$Z60*2),AX$1&lt;=($Y60+$Z60*3)),($T60*(1+$Z$1)^($Z60*3))/$Z60,IF(AND($H60=1,AX$1&gt;($Y60+$Z60*3),AX$1&lt;=($Y60+$Z60*4)),($T60*(1+$Z$1)^($Z60*4))/$Z60,IF(AND($G60=1,AX$1&lt;=$N60),0,IF(AND($G60=1,AX$1&gt;$N60,AX$1&lt;=($Y60+$Z60)),-1*PMT(VLOOKUP($P60,'9 - Finance Strategy Parameters'!$B$3:$C$6,2)/12,$Z60*12,$M60),IF(AND($G60=1,AX$1&gt;($Y60+$Z60),AX$1&lt;=($Y60+$Z60*2)),-1*PMT(VLOOKUP($P60,'9 - Finance Strategy Parameters'!$B$3:$C$6,2)/12,$Z60*12,$M60*(1+$Z$1)^($Z60*2)),IF(AND($G60=1,AX$1&gt;($Y60+$Z60*2),AX$1&lt;=($Y60+$Z60*3)),-1*PMT(VLOOKUP($P60,'9 - Finance Strategy Parameters'!$B$3:$C$6,2)/12,$Z60*12,$M60*(1+$Z$1)^($Z60*3)),"FAILURE"))))))))))</f>
        <v>939.30560000000003</v>
      </c>
      <c r="AY60" s="159">
        <f>IF($F60=1,0,IF(AND($H60=1,AY$1&lt;=$Y60),$V60,IF(AND($H60=1,AY$1&gt;$Y60,AY$1&lt;=$Y60+$Z60),($T60*(1+$Z$1)^$Z60)/$Z60,IF(AND($H60=1,AY$1&gt;($Y60+$Z60),AY$1&lt;=($Y60+$Z60*2)),($T60*(1+$Z$1)^($Z60*2))/$Z60,IF(AND($H60=1,AY$1&gt;($Y60+$Z60*2),AY$1&lt;=($Y60+$Z60*3)),($T60*(1+$Z$1)^($Z60*3))/$Z60,IF(AND($H60=1,AY$1&gt;($Y60+$Z60*3),AY$1&lt;=($Y60+$Z60*4)),($T60*(1+$Z$1)^($Z60*4))/$Z60,IF(AND($G60=1,AY$1&lt;=$N60),0,IF(AND($G60=1,AY$1&gt;$N60,AY$1&lt;=($Y60+$Z60)),-1*PMT(VLOOKUP($P60,'9 - Finance Strategy Parameters'!$B$3:$C$6,2)/12,$Z60*12,$M60),IF(AND($G60=1,AY$1&gt;($Y60+$Z60),AY$1&lt;=($Y60+$Z60*2)),-1*PMT(VLOOKUP($P60,'9 - Finance Strategy Parameters'!$B$3:$C$6,2)/12,$Z60*12,$M60*(1+$Z$1)^($Z60*2)),IF(AND($G60=1,AY$1&gt;($Y60+$Z60*2),AY$1&lt;=($Y60+$Z60*3)),-1*PMT(VLOOKUP($P60,'9 - Finance Strategy Parameters'!$B$3:$C$6,2)/12,$Z60*12,$M60*(1+$Z$1)^($Z60*3)),"FAILURE"))))))))))</f>
        <v>939.30560000000003</v>
      </c>
      <c r="AZ60" s="159">
        <f>IF($F60=1,0,IF(AND($H60=1,AZ$1&lt;=$Y60),$V60,IF(AND($H60=1,AZ$1&gt;$Y60,AZ$1&lt;=$Y60+$Z60),($T60*(1+$Z$1)^$Z60)/$Z60,IF(AND($H60=1,AZ$1&gt;($Y60+$Z60),AZ$1&lt;=($Y60+$Z60*2)),($T60*(1+$Z$1)^($Z60*2))/$Z60,IF(AND($H60=1,AZ$1&gt;($Y60+$Z60*2),AZ$1&lt;=($Y60+$Z60*3)),($T60*(1+$Z$1)^($Z60*3))/$Z60,IF(AND($H60=1,AZ$1&gt;($Y60+$Z60*3),AZ$1&lt;=($Y60+$Z60*4)),($T60*(1+$Z$1)^($Z60*4))/$Z60,IF(AND($G60=1,AZ$1&lt;=$N60),0,IF(AND($G60=1,AZ$1&gt;$N60,AZ$1&lt;=($Y60+$Z60)),-1*PMT(VLOOKUP($P60,'9 - Finance Strategy Parameters'!$B$3:$C$6,2)/12,$Z60*12,$M60),IF(AND($G60=1,AZ$1&gt;($Y60+$Z60),AZ$1&lt;=($Y60+$Z60*2)),-1*PMT(VLOOKUP($P60,'9 - Finance Strategy Parameters'!$B$3:$C$6,2)/12,$Z60*12,$M60*(1+$Z$1)^($Z60*2)),IF(AND($G60=1,AZ$1&gt;($Y60+$Z60*2),AZ$1&lt;=($Y60+$Z60*3)),-1*PMT(VLOOKUP($P60,'9 - Finance Strategy Parameters'!$B$3:$C$6,2)/12,$Z60*12,$M60*(1+$Z$1)^($Z60*3)),"FAILURE"))))))))))</f>
        <v>939.30560000000003</v>
      </c>
      <c r="BA60" s="159">
        <f>IF($F60=1,0,IF(AND($H60=1,BA$1&lt;=$Y60),$V60,IF(AND($H60=1,BA$1&gt;$Y60,BA$1&lt;=$Y60+$Z60),($T60*(1+$Z$1)^$Z60)/$Z60,IF(AND($H60=1,BA$1&gt;($Y60+$Z60),BA$1&lt;=($Y60+$Z60*2)),($T60*(1+$Z$1)^($Z60*2))/$Z60,IF(AND($H60=1,BA$1&gt;($Y60+$Z60*2),BA$1&lt;=($Y60+$Z60*3)),($T60*(1+$Z$1)^($Z60*3))/$Z60,IF(AND($H60=1,BA$1&gt;($Y60+$Z60*3),BA$1&lt;=($Y60+$Z60*4)),($T60*(1+$Z$1)^($Z60*4))/$Z60,IF(AND($G60=1,BA$1&lt;=$N60),0,IF(AND($G60=1,BA$1&gt;$N60,BA$1&lt;=($Y60+$Z60)),-1*PMT(VLOOKUP($P60,'9 - Finance Strategy Parameters'!$B$3:$C$6,2)/12,$Z60*12,$M60),IF(AND($G60=1,BA$1&gt;($Y60+$Z60),BA$1&lt;=($Y60+$Z60*2)),-1*PMT(VLOOKUP($P60,'9 - Finance Strategy Parameters'!$B$3:$C$6,2)/12,$Z60*12,$M60*(1+$Z$1)^($Z60*2)),IF(AND($G60=1,BA$1&gt;($Y60+$Z60*2),BA$1&lt;=($Y60+$Z60*3)),-1*PMT(VLOOKUP($P60,'9 - Finance Strategy Parameters'!$B$3:$C$6,2)/12,$Z60*12,$M60*(1+$Z$1)^($Z60*3)),"FAILURE"))))))))))</f>
        <v>521.8364444444444</v>
      </c>
      <c r="BB60" s="159">
        <f>IF($F60=1,0,IF(AND($H60=1,BB$1&lt;=$Y60),$V60,IF(AND($H60=1,BB$1&gt;$Y60,BB$1&lt;=$Y60+$Z60),($T60*(1+$Z$1)^$Z60)/$Z60,IF(AND($H60=1,BB$1&gt;($Y60+$Z60),BB$1&lt;=($Y60+$Z60*2)),($T60*(1+$Z$1)^($Z60*2))/$Z60,IF(AND($H60=1,BB$1&gt;($Y60+$Z60*2),BB$1&lt;=($Y60+$Z60*3)),($T60*(1+$Z$1)^($Z60*3))/$Z60,IF(AND($H60=1,BB$1&gt;($Y60+$Z60*3),BB$1&lt;=($Y60+$Z60*4)),($T60*(1+$Z$1)^($Z60*4))/$Z60,IF(AND($G60=1,BB$1&lt;=$N60),0,IF(AND($G60=1,BB$1&gt;$N60,BB$1&lt;=($Y60+$Z60)),-1*PMT(VLOOKUP($P60,'9 - Finance Strategy Parameters'!$B$3:$C$6,2)/12,$Z60*12,$M60),IF(AND($G60=1,BB$1&gt;($Y60+$Z60),BB$1&lt;=($Y60+$Z60*2)),-1*PMT(VLOOKUP($P60,'9 - Finance Strategy Parameters'!$B$3:$C$6,2)/12,$Z60*12,$M60*(1+$Z$1)^($Z60*2)),IF(AND($G60=1,BB$1&gt;($Y60+$Z60*2),BB$1&lt;=($Y60+$Z60*3)),-1*PMT(VLOOKUP($P60,'9 - Finance Strategy Parameters'!$B$3:$C$6,2)/12,$Z60*12,$M60*(1+$Z$1)^($Z60*3)),"FAILURE"))))))))))</f>
        <v>521.8364444444444</v>
      </c>
      <c r="BC60" s="159">
        <f>IF($F60=1,0,IF(AND($H60=1,BC$1&lt;=$Y60),$V60,IF(AND($H60=1,BC$1&gt;$Y60,BC$1&lt;=$Y60+$Z60),($T60*(1+$Z$1)^$Z60)/$Z60,IF(AND($H60=1,BC$1&gt;($Y60+$Z60),BC$1&lt;=($Y60+$Z60*2)),($T60*(1+$Z$1)^($Z60*2))/$Z60,IF(AND($H60=1,BC$1&gt;($Y60+$Z60*2),BC$1&lt;=($Y60+$Z60*3)),($T60*(1+$Z$1)^($Z60*3))/$Z60,IF(AND($H60=1,BC$1&gt;($Y60+$Z60*3),BC$1&lt;=($Y60+$Z60*4)),($T60*(1+$Z$1)^($Z60*4))/$Z60,IF(AND($G60=1,BC$1&lt;=$N60),0,IF(AND($G60=1,BC$1&gt;$N60,BC$1&lt;=($Y60+$Z60)),-1*PMT(VLOOKUP($P60,'9 - Finance Strategy Parameters'!$B$3:$C$6,2)/12,$Z60*12,$M60),IF(AND($G60=1,BC$1&gt;($Y60+$Z60),BC$1&lt;=($Y60+$Z60*2)),-1*PMT(VLOOKUP($P60,'9 - Finance Strategy Parameters'!$B$3:$C$6,2)/12,$Z60*12,$M60*(1+$Z$1)^($Z60*2)),IF(AND($G60=1,BC$1&gt;($Y60+$Z60*2),BC$1&lt;=($Y60+$Z60*3)),-1*PMT(VLOOKUP($P60,'9 - Finance Strategy Parameters'!$B$3:$C$6,2)/12,$Z60*12,$M60*(1+$Z$1)^($Z60*3)),"FAILURE"))))))))))</f>
        <v>521.8364444444444</v>
      </c>
      <c r="BD60" s="159">
        <f>IF($F60=1,0,IF(AND($H60=1,BD$1&lt;=$Y60),$V60,IF(AND($H60=1,BD$1&gt;$Y60,BD$1&lt;=$Y60+$Z60),($T60*(1+$Z$1)^$Z60)/$Z60,IF(AND($H60=1,BD$1&gt;($Y60+$Z60),BD$1&lt;=($Y60+$Z60*2)),($T60*(1+$Z$1)^($Z60*2))/$Z60,IF(AND($H60=1,BD$1&gt;($Y60+$Z60*2),BD$1&lt;=($Y60+$Z60*3)),($T60*(1+$Z$1)^($Z60*3))/$Z60,IF(AND($H60=1,BD$1&gt;($Y60+$Z60*3),BD$1&lt;=($Y60+$Z60*4)),($T60*(1+$Z$1)^($Z60*4))/$Z60,IF(AND($G60=1,BD$1&lt;=$N60),0,IF(AND($G60=1,BD$1&gt;$N60,BD$1&lt;=($Y60+$Z60)),-1*PMT(VLOOKUP($P60,'9 - Finance Strategy Parameters'!$B$3:$C$6,2)/12,$Z60*12,$M60),IF(AND($G60=1,BD$1&gt;($Y60+$Z60),BD$1&lt;=($Y60+$Z60*2)),-1*PMT(VLOOKUP($P60,'9 - Finance Strategy Parameters'!$B$3:$C$6,2)/12,$Z60*12,$M60*(1+$Z$1)^($Z60*2)),IF(AND($G60=1,BD$1&gt;($Y60+$Z60*2),BD$1&lt;=($Y60+$Z60*3)),-1*PMT(VLOOKUP($P60,'9 - Finance Strategy Parameters'!$B$3:$C$6,2)/12,$Z60*12,$M60*(1+$Z$1)^($Z60*3)),"FAILURE"))))))))))</f>
        <v>521.8364444444444</v>
      </c>
      <c r="BE60" s="159">
        <f>IF($F60=1,0,IF(AND($H60=1,BE$1&lt;=$Y60),$V60,IF(AND($H60=1,BE$1&gt;$Y60,BE$1&lt;=$Y60+$Z60),($T60*(1+$Z$1)^$Z60)/$Z60,IF(AND($H60=1,BE$1&gt;($Y60+$Z60),BE$1&lt;=($Y60+$Z60*2)),($T60*(1+$Z$1)^($Z60*2))/$Z60,IF(AND($H60=1,BE$1&gt;($Y60+$Z60*2),BE$1&lt;=($Y60+$Z60*3)),($T60*(1+$Z$1)^($Z60*3))/$Z60,IF(AND($H60=1,BE$1&gt;($Y60+$Z60*3),BE$1&lt;=($Y60+$Z60*4)),($T60*(1+$Z$1)^($Z60*4))/$Z60,IF(AND($G60=1,BE$1&lt;=$N60),0,IF(AND($G60=1,BE$1&gt;$N60,BE$1&lt;=($Y60+$Z60)),-1*PMT(VLOOKUP($P60,'9 - Finance Strategy Parameters'!$B$3:$C$6,2)/12,$Z60*12,$M60),IF(AND($G60=1,BE$1&gt;($Y60+$Z60),BE$1&lt;=($Y60+$Z60*2)),-1*PMT(VLOOKUP($P60,'9 - Finance Strategy Parameters'!$B$3:$C$6,2)/12,$Z60*12,$M60*(1+$Z$1)^($Z60*2)),IF(AND($G60=1,BE$1&gt;($Y60+$Z60*2),BE$1&lt;=($Y60+$Z60*3)),-1*PMT(VLOOKUP($P60,'9 - Finance Strategy Parameters'!$B$3:$C$6,2)/12,$Z60*12,$M60*(1+$Z$1)^($Z60*3)),"FAILURE"))))))))))</f>
        <v>521.8364444444444</v>
      </c>
      <c r="BF60" s="159">
        <f>IF($F60=1,0,IF(AND($H60=1,BF$1&lt;=$Y60),$V60,IF(AND($H60=1,BF$1&gt;$Y60,BF$1&lt;=$Y60+$Z60),($T60*(1+$Z$1)^$Z60)/$Z60,IF(AND($H60=1,BF$1&gt;($Y60+$Z60),BF$1&lt;=($Y60+$Z60*2)),($T60*(1+$Z$1)^($Z60*2))/$Z60,IF(AND($H60=1,BF$1&gt;($Y60+$Z60*2),BF$1&lt;=($Y60+$Z60*3)),($T60*(1+$Z$1)^($Z60*3))/$Z60,IF(AND($H60=1,BF$1&gt;($Y60+$Z60*3),BF$1&lt;=($Y60+$Z60*4)),($T60*(1+$Z$1)^($Z60*4))/$Z60,IF(AND($G60=1,BF$1&lt;=$N60),0,IF(AND($G60=1,BF$1&gt;$N60,BF$1&lt;=($Y60+$Z60)),-1*PMT(VLOOKUP($P60,'9 - Finance Strategy Parameters'!$B$3:$C$6,2)/12,$Z60*12,$M60),IF(AND($G60=1,BF$1&gt;($Y60+$Z60),BF$1&lt;=($Y60+$Z60*2)),-1*PMT(VLOOKUP($P60,'9 - Finance Strategy Parameters'!$B$3:$C$6,2)/12,$Z60*12,$M60*(1+$Z$1)^($Z60*2)),IF(AND($G60=1,BF$1&gt;($Y60+$Z60*2),BF$1&lt;=($Y60+$Z60*3)),-1*PMT(VLOOKUP($P60,'9 - Finance Strategy Parameters'!$B$3:$C$6,2)/12,$Z60*12,$M60*(1+$Z$1)^($Z60*3)),"FAILURE"))))))))))</f>
        <v>521.8364444444444</v>
      </c>
      <c r="BG60" s="159">
        <f>IF($F60=1,0,IF(AND($H60=1,BG$1&lt;=$Y60),$V60,IF(AND($H60=1,BG$1&gt;$Y60,BG$1&lt;=$Y60+$Z60),($T60*(1+$Z$1)^$Z60)/$Z60,IF(AND($H60=1,BG$1&gt;($Y60+$Z60),BG$1&lt;=($Y60+$Z60*2)),($T60*(1+$Z$1)^($Z60*2))/$Z60,IF(AND($H60=1,BG$1&gt;($Y60+$Z60*2),BG$1&lt;=($Y60+$Z60*3)),($T60*(1+$Z$1)^($Z60*3))/$Z60,IF(AND($H60=1,BG$1&gt;($Y60+$Z60*3),BG$1&lt;=($Y60+$Z60*4)),($T60*(1+$Z$1)^($Z60*4))/$Z60,IF(AND($G60=1,BG$1&lt;=$N60),0,IF(AND($G60=1,BG$1&gt;$N60,BG$1&lt;=($Y60+$Z60)),-1*PMT(VLOOKUP($P60,'9 - Finance Strategy Parameters'!$B$3:$C$6,2)/12,$Z60*12,$M60),IF(AND($G60=1,BG$1&gt;($Y60+$Z60),BG$1&lt;=($Y60+$Z60*2)),-1*PMT(VLOOKUP($P60,'9 - Finance Strategy Parameters'!$B$3:$C$6,2)/12,$Z60*12,$M60*(1+$Z$1)^($Z60*2)),IF(AND($G60=1,BG$1&gt;($Y60+$Z60*2),BG$1&lt;=($Y60+$Z60*3)),-1*PMT(VLOOKUP($P60,'9 - Finance Strategy Parameters'!$B$3:$C$6,2)/12,$Z60*12,$M60*(1+$Z$1)^($Z60*3)),"FAILURE"))))))))))</f>
        <v>521.8364444444444</v>
      </c>
      <c r="BH60" s="159">
        <f>IF($F60=1,0,IF(AND($H60=1,BH$1&lt;=$Y60),$V60,IF(AND($H60=1,BH$1&gt;$Y60,BH$1&lt;=$Y60+$Z60),($T60*(1+$Z$1)^$Z60)/$Z60,IF(AND($H60=1,BH$1&gt;($Y60+$Z60),BH$1&lt;=($Y60+$Z60*2)),($T60*(1+$Z$1)^($Z60*2))/$Z60,IF(AND($H60=1,BH$1&gt;($Y60+$Z60*2),BH$1&lt;=($Y60+$Z60*3)),($T60*(1+$Z$1)^($Z60*3))/$Z60,IF(AND($H60=1,BH$1&gt;($Y60+$Z60*3),BH$1&lt;=($Y60+$Z60*4)),($T60*(1+$Z$1)^($Z60*4))/$Z60,IF(AND($G60=1,BH$1&lt;=$N60),0,IF(AND($G60=1,BH$1&gt;$N60,BH$1&lt;=($Y60+$Z60)),-1*PMT(VLOOKUP($P60,'9 - Finance Strategy Parameters'!$B$3:$C$6,2)/12,$Z60*12,$M60),IF(AND($G60=1,BH$1&gt;($Y60+$Z60),BH$1&lt;=($Y60+$Z60*2)),-1*PMT(VLOOKUP($P60,'9 - Finance Strategy Parameters'!$B$3:$C$6,2)/12,$Z60*12,$M60*(1+$Z$1)^($Z60*2)),IF(AND($G60=1,BH$1&gt;($Y60+$Z60*2),BH$1&lt;=($Y60+$Z60*3)),-1*PMT(VLOOKUP($P60,'9 - Finance Strategy Parameters'!$B$3:$C$6,2)/12,$Z60*12,$M60*(1+$Z$1)^($Z60*3)),"FAILURE"))))))))))</f>
        <v>521.8364444444444</v>
      </c>
      <c r="BI60" s="159">
        <f>IF($F60=1,0,IF(AND($H60=1,BI$1&lt;=$Y60),$V60,IF(AND($H60=1,BI$1&gt;$Y60,BI$1&lt;=$Y60+$Z60),($T60*(1+$Z$1)^$Z60)/$Z60,IF(AND($H60=1,BI$1&gt;($Y60+$Z60),BI$1&lt;=($Y60+$Z60*2)),($T60*(1+$Z$1)^($Z60*2))/$Z60,IF(AND($H60=1,BI$1&gt;($Y60+$Z60*2),BI$1&lt;=($Y60+$Z60*3)),($T60*(1+$Z$1)^($Z60*3))/$Z60,IF(AND($H60=1,BI$1&gt;($Y60+$Z60*3),BI$1&lt;=($Y60+$Z60*4)),($T60*(1+$Z$1)^($Z60*4))/$Z60,IF(AND($G60=1,BI$1&lt;=$N60),0,IF(AND($G60=1,BI$1&gt;$N60,BI$1&lt;=($Y60+$Z60)),-1*PMT(VLOOKUP($P60,'9 - Finance Strategy Parameters'!$B$3:$C$6,2)/12,$Z60*12,$M60),IF(AND($G60=1,BI$1&gt;($Y60+$Z60),BI$1&lt;=($Y60+$Z60*2)),-1*PMT(VLOOKUP($P60,'9 - Finance Strategy Parameters'!$B$3:$C$6,2)/12,$Z60*12,$M60*(1+$Z$1)^($Z60*2)),IF(AND($G60=1,BI$1&gt;($Y60+$Z60*2),BI$1&lt;=($Y60+$Z60*3)),-1*PMT(VLOOKUP($P60,'9 - Finance Strategy Parameters'!$B$3:$C$6,2)/12,$Z60*12,$M60*(1+$Z$1)^($Z60*3)),"FAILURE"))))))))))</f>
        <v>521.8364444444444</v>
      </c>
      <c r="BJ60" s="159">
        <f>IF($F60=1,0,IF(AND($H60=1,BJ$1&lt;=$Y60),$V60,IF(AND($H60=1,BJ$1&gt;$Y60,BJ$1&lt;=$Y60+$Z60),($T60*(1+$Z$1)^$Z60)/$Z60,IF(AND($H60=1,BJ$1&gt;($Y60+$Z60),BJ$1&lt;=($Y60+$Z60*2)),($T60*(1+$Z$1)^($Z60*2))/$Z60,IF(AND($H60=1,BJ$1&gt;($Y60+$Z60*2),BJ$1&lt;=($Y60+$Z60*3)),($T60*(1+$Z$1)^($Z60*3))/$Z60,IF(AND($H60=1,BJ$1&gt;($Y60+$Z60*3),BJ$1&lt;=($Y60+$Z60*4)),($T60*(1+$Z$1)^($Z60*4))/$Z60,IF(AND($G60=1,BJ$1&lt;=$N60),0,IF(AND($G60=1,BJ$1&gt;$N60,BJ$1&lt;=($Y60+$Z60)),-1*PMT(VLOOKUP($P60,'9 - Finance Strategy Parameters'!$B$3:$C$6,2)/12,$Z60*12,$M60),IF(AND($G60=1,BJ$1&gt;($Y60+$Z60),BJ$1&lt;=($Y60+$Z60*2)),-1*PMT(VLOOKUP($P60,'9 - Finance Strategy Parameters'!$B$3:$C$6,2)/12,$Z60*12,$M60*(1+$Z$1)^($Z60*2)),IF(AND($G60=1,BJ$1&gt;($Y60+$Z60*2),BJ$1&lt;=($Y60+$Z60*3)),-1*PMT(VLOOKUP($P60,'9 - Finance Strategy Parameters'!$B$3:$C$6,2)/12,$Z60*12,$M60*(1+$Z$1)^($Z60*3)),"FAILURE"))))))))))</f>
        <v>521.8364444444444</v>
      </c>
      <c r="BK60" s="159">
        <f>IF($F60=1,0,IF(AND($H60=1,BK$1&lt;=$Y60),$V60,IF(AND($H60=1,BK$1&gt;$Y60,BK$1&lt;=$Y60+$Z60),($T60*(1+$Z$1)^$Z60)/$Z60,IF(AND($H60=1,BK$1&gt;($Y60+$Z60),BK$1&lt;=($Y60+$Z60*2)),($T60*(1+$Z$1)^($Z60*2))/$Z60,IF(AND($H60=1,BK$1&gt;($Y60+$Z60*2),BK$1&lt;=($Y60+$Z60*3)),($T60*(1+$Z$1)^($Z60*3))/$Z60,IF(AND($H60=1,BK$1&gt;($Y60+$Z60*3),BK$1&lt;=($Y60+$Z60*4)),($T60*(1+$Z$1)^($Z60*4))/$Z60,IF(AND($G60=1,BK$1&lt;=$N60),0,IF(AND($G60=1,BK$1&gt;$N60,BK$1&lt;=($Y60+$Z60)),-1*PMT(VLOOKUP($P60,'9 - Finance Strategy Parameters'!$B$3:$C$6,2)/12,$Z60*12,$M60),IF(AND($G60=1,BK$1&gt;($Y60+$Z60),BK$1&lt;=($Y60+$Z60*2)),-1*PMT(VLOOKUP($P60,'9 - Finance Strategy Parameters'!$B$3:$C$6,2)/12,$Z60*12,$M60*(1+$Z$1)^($Z60*2)),IF(AND($G60=1,BK$1&gt;($Y60+$Z60*2),BK$1&lt;=($Y60+$Z60*3)),-1*PMT(VLOOKUP($P60,'9 - Finance Strategy Parameters'!$B$3:$C$6,2)/12,$Z60*12,$M60*(1+$Z$1)^($Z60*3)),"FAILURE"))))))))))</f>
        <v>521.8364444444444</v>
      </c>
      <c r="BL60" s="159">
        <f>IF($F60=1,0,IF(AND($H60=1,BL$1&lt;=$Y60),$V60,IF(AND($H60=1,BL$1&gt;$Y60,BL$1&lt;=$Y60+$Z60),($T60*(1+$Z$1)^$Z60)/$Z60,IF(AND($H60=1,BL$1&gt;($Y60+$Z60),BL$1&lt;=($Y60+$Z60*2)),($T60*(1+$Z$1)^($Z60*2))/$Z60,IF(AND($H60=1,BL$1&gt;($Y60+$Z60*2),BL$1&lt;=($Y60+$Z60*3)),($T60*(1+$Z$1)^($Z60*3))/$Z60,IF(AND($H60=1,BL$1&gt;($Y60+$Z60*3),BL$1&lt;=($Y60+$Z60*4)),($T60*(1+$Z$1)^($Z60*4))/$Z60,IF(AND($G60=1,BL$1&lt;=$N60),0,IF(AND($G60=1,BL$1&gt;$N60,BL$1&lt;=($Y60+$Z60)),-1*PMT(VLOOKUP($P60,'9 - Finance Strategy Parameters'!$B$3:$C$6,2)/12,$Z60*12,$M60),IF(AND($G60=1,BL$1&gt;($Y60+$Z60),BL$1&lt;=($Y60+$Z60*2)),-1*PMT(VLOOKUP($P60,'9 - Finance Strategy Parameters'!$B$3:$C$6,2)/12,$Z60*12,$M60*(1+$Z$1)^($Z60*2)),IF(AND($G60=1,BL$1&gt;($Y60+$Z60*2),BL$1&lt;=($Y60+$Z60*3)),-1*PMT(VLOOKUP($P60,'9 - Finance Strategy Parameters'!$B$3:$C$6,2)/12,$Z60*12,$M60*(1+$Z$1)^($Z60*3)),"FAILURE"))))))))))</f>
        <v>521.8364444444444</v>
      </c>
      <c r="BM60" s="159">
        <f>IF($F60=1,0,IF(AND($H60=1,BM$1&lt;=$Y60),$V60,IF(AND($H60=1,BM$1&gt;$Y60,BM$1&lt;=$Y60+$Z60),($T60*(1+$Z$1)^$Z60)/$Z60,IF(AND($H60=1,BM$1&gt;($Y60+$Z60),BM$1&lt;=($Y60+$Z60*2)),($T60*(1+$Z$1)^($Z60*2))/$Z60,IF(AND($H60=1,BM$1&gt;($Y60+$Z60*2),BM$1&lt;=($Y60+$Z60*3)),($T60*(1+$Z$1)^($Z60*3))/$Z60,IF(AND($H60=1,BM$1&gt;($Y60+$Z60*3),BM$1&lt;=($Y60+$Z60*4)),($T60*(1+$Z$1)^($Z60*4))/$Z60,IF(AND($G60=1,BM$1&lt;=$N60),0,IF(AND($G60=1,BM$1&gt;$N60,BM$1&lt;=($Y60+$Z60)),-1*PMT(VLOOKUP($P60,'9 - Finance Strategy Parameters'!$B$3:$C$6,2)/12,$Z60*12,$M60),IF(AND($G60=1,BM$1&gt;($Y60+$Z60),BM$1&lt;=($Y60+$Z60*2)),-1*PMT(VLOOKUP($P60,'9 - Finance Strategy Parameters'!$B$3:$C$6,2)/12,$Z60*12,$M60*(1+$Z$1)^($Z60*2)),IF(AND($G60=1,BM$1&gt;($Y60+$Z60*2),BM$1&lt;=($Y60+$Z60*3)),-1*PMT(VLOOKUP($P60,'9 - Finance Strategy Parameters'!$B$3:$C$6,2)/12,$Z60*12,$M60*(1+$Z$1)^($Z60*3)),"FAILURE"))))))))))</f>
        <v>521.8364444444444</v>
      </c>
      <c r="BN60" s="159">
        <f>IF($F60=1,0,IF(AND($H60=1,BN$1&lt;=$Y60),$V60,IF(AND($H60=1,BN$1&gt;$Y60,BN$1&lt;=$Y60+$Z60),($T60*(1+$Z$1)^$Z60)/$Z60,IF(AND($H60=1,BN$1&gt;($Y60+$Z60),BN$1&lt;=($Y60+$Z60*2)),($T60*(1+$Z$1)^($Z60*2))/$Z60,IF(AND($H60=1,BN$1&gt;($Y60+$Z60*2),BN$1&lt;=($Y60+$Z60*3)),($T60*(1+$Z$1)^($Z60*3))/$Z60,IF(AND($H60=1,BN$1&gt;($Y60+$Z60*3),BN$1&lt;=($Y60+$Z60*4)),($T60*(1+$Z$1)^($Z60*4))/$Z60,IF(AND($G60=1,BN$1&lt;=$N60),0,IF(AND($G60=1,BN$1&gt;$N60,BN$1&lt;=($Y60+$Z60)),-1*PMT(VLOOKUP($P60,'9 - Finance Strategy Parameters'!$B$3:$C$6,2)/12,$Z60*12,$M60),IF(AND($G60=1,BN$1&gt;($Y60+$Z60),BN$1&lt;=($Y60+$Z60*2)),-1*PMT(VLOOKUP($P60,'9 - Finance Strategy Parameters'!$B$3:$C$6,2)/12,$Z60*12,$M60*(1+$Z$1)^($Z60*2)),IF(AND($G60=1,BN$1&gt;($Y60+$Z60*2),BN$1&lt;=($Y60+$Z60*3)),-1*PMT(VLOOKUP($P60,'9 - Finance Strategy Parameters'!$B$3:$C$6,2)/12,$Z60*12,$M60*(1+$Z$1)^($Z60*3)),"FAILURE"))))))))))</f>
        <v>521.8364444444444</v>
      </c>
      <c r="BO60" s="159">
        <f>IF($F60=1,0,IF(AND($H60=1,BO$1&lt;=$Y60),$V60,IF(AND($H60=1,BO$1&gt;$Y60,BO$1&lt;=$Y60+$Z60),($T60*(1+$Z$1)^$Z60)/$Z60,IF(AND($H60=1,BO$1&gt;($Y60+$Z60),BO$1&lt;=($Y60+$Z60*2)),($T60*(1+$Z$1)^($Z60*2))/$Z60,IF(AND($H60=1,BO$1&gt;($Y60+$Z60*2),BO$1&lt;=($Y60+$Z60*3)),($T60*(1+$Z$1)^($Z60*3))/$Z60,IF(AND($H60=1,BO$1&gt;($Y60+$Z60*3),BO$1&lt;=($Y60+$Z60*4)),($T60*(1+$Z$1)^($Z60*4))/$Z60,IF(AND($G60=1,BO$1&lt;=$N60),0,IF(AND($G60=1,BO$1&gt;$N60,BO$1&lt;=($Y60+$Z60)),-1*PMT(VLOOKUP($P60,'9 - Finance Strategy Parameters'!$B$3:$C$6,2)/12,$Z60*12,$M60),IF(AND($G60=1,BO$1&gt;($Y60+$Z60),BO$1&lt;=($Y60+$Z60*2)),-1*PMT(VLOOKUP($P60,'9 - Finance Strategy Parameters'!$B$3:$C$6,2)/12,$Z60*12,$M60*(1+$Z$1)^($Z60*2)),IF(AND($G60=1,BO$1&gt;($Y60+$Z60*2),BO$1&lt;=($Y60+$Z60*3)),-1*PMT(VLOOKUP($P60,'9 - Finance Strategy Parameters'!$B$3:$C$6,2)/12,$Z60*12,$M60*(1+$Z$1)^($Z60*3)),"FAILURE"))))))))))</f>
        <v>521.8364444444444</v>
      </c>
      <c r="BP60" s="159">
        <f>IF($F60=1,0,IF(AND($H60=1,BP$1&lt;=$Y60),$V60,IF(AND($H60=1,BP$1&gt;$Y60,BP$1&lt;=$Y60+$Z60),($T60*(1+$Z$1)^$Z60)/$Z60,IF(AND($H60=1,BP$1&gt;($Y60+$Z60),BP$1&lt;=($Y60+$Z60*2)),($T60*(1+$Z$1)^($Z60*2))/$Z60,IF(AND($H60=1,BP$1&gt;($Y60+$Z60*2),BP$1&lt;=($Y60+$Z60*3)),($T60*(1+$Z$1)^($Z60*3))/$Z60,IF(AND($H60=1,BP$1&gt;($Y60+$Z60*3),BP$1&lt;=($Y60+$Z60*4)),($T60*(1+$Z$1)^($Z60*4))/$Z60,IF(AND($G60=1,BP$1&lt;=$N60),0,IF(AND($G60=1,BP$1&gt;$N60,BP$1&lt;=($Y60+$Z60)),-1*PMT(VLOOKUP($P60,'9 - Finance Strategy Parameters'!$B$3:$C$6,2)/12,$Z60*12,$M60),IF(AND($G60=1,BP$1&gt;($Y60+$Z60),BP$1&lt;=($Y60+$Z60*2)),-1*PMT(VLOOKUP($P60,'9 - Finance Strategy Parameters'!$B$3:$C$6,2)/12,$Z60*12,$M60*(1+$Z$1)^($Z60*2)),IF(AND($G60=1,BP$1&gt;($Y60+$Z60*2),BP$1&lt;=($Y60+$Z60*3)),-1*PMT(VLOOKUP($P60,'9 - Finance Strategy Parameters'!$B$3:$C$6,2)/12,$Z60*12,$M60*(1+$Z$1)^($Z60*3)),"FAILURE"))))))))))</f>
        <v>521.8364444444444</v>
      </c>
      <c r="BQ60" s="159">
        <f>IF($F60=1,0,IF(AND($H60=1,BQ$1&lt;=$Y60),$V60,IF(AND($H60=1,BQ$1&gt;$Y60,BQ$1&lt;=$Y60+$Z60),($T60*(1+$Z$1)^$Z60)/$Z60,IF(AND($H60=1,BQ$1&gt;($Y60+$Z60),BQ$1&lt;=($Y60+$Z60*2)),($T60*(1+$Z$1)^($Z60*2))/$Z60,IF(AND($H60=1,BQ$1&gt;($Y60+$Z60*2),BQ$1&lt;=($Y60+$Z60*3)),($T60*(1+$Z$1)^($Z60*3))/$Z60,IF(AND($H60=1,BQ$1&gt;($Y60+$Z60*3),BQ$1&lt;=($Y60+$Z60*4)),($T60*(1+$Z$1)^($Z60*4))/$Z60,IF(AND($G60=1,BQ$1&lt;=$N60),0,IF(AND($G60=1,BQ$1&gt;$N60,BQ$1&lt;=($Y60+$Z60)),-1*PMT(VLOOKUP($P60,'9 - Finance Strategy Parameters'!$B$3:$C$6,2)/12,$Z60*12,$M60),IF(AND($G60=1,BQ$1&gt;($Y60+$Z60),BQ$1&lt;=($Y60+$Z60*2)),-1*PMT(VLOOKUP($P60,'9 - Finance Strategy Parameters'!$B$3:$C$6,2)/12,$Z60*12,$M60*(1+$Z$1)^($Z60*2)),IF(AND($G60=1,BQ$1&gt;($Y60+$Z60*2),BQ$1&lt;=($Y60+$Z60*3)),-1*PMT(VLOOKUP($P60,'9 - Finance Strategy Parameters'!$B$3:$C$6,2)/12,$Z60*12,$M60*(1+$Z$1)^($Z60*3)),"FAILURE"))))))))))</f>
        <v>521.8364444444444</v>
      </c>
      <c r="BR60" s="159">
        <f>IF($F60=1,0,IF(AND($H60=1,BR$1&lt;=$Y60),$V60,IF(AND($H60=1,BR$1&gt;$Y60,BR$1&lt;=$Y60+$Z60),($T60*(1+$Z$1)^$Z60)/$Z60,IF(AND($H60=1,BR$1&gt;($Y60+$Z60),BR$1&lt;=($Y60+$Z60*2)),($T60*(1+$Z$1)^($Z60*2))/$Z60,IF(AND($H60=1,BR$1&gt;($Y60+$Z60*2),BR$1&lt;=($Y60+$Z60*3)),($T60*(1+$Z$1)^($Z60*3))/$Z60,IF(AND($H60=1,BR$1&gt;($Y60+$Z60*3),BR$1&lt;=($Y60+$Z60*4)),($T60*(1+$Z$1)^($Z60*4))/$Z60,IF(AND($G60=1,BR$1&lt;=$N60),0,IF(AND($G60=1,BR$1&gt;$N60,BR$1&lt;=($Y60+$Z60)),-1*PMT(VLOOKUP($P60,'9 - Finance Strategy Parameters'!$B$3:$C$6,2)/12,$Z60*12,$M60),IF(AND($G60=1,BR$1&gt;($Y60+$Z60),BR$1&lt;=($Y60+$Z60*2)),-1*PMT(VLOOKUP($P60,'9 - Finance Strategy Parameters'!$B$3:$C$6,2)/12,$Z60*12,$M60*(1+$Z$1)^($Z60*2)),IF(AND($G60=1,BR$1&gt;($Y60+$Z60*2),BR$1&lt;=($Y60+$Z60*3)),-1*PMT(VLOOKUP($P60,'9 - Finance Strategy Parameters'!$B$3:$C$6,2)/12,$Z60*12,$M60*(1+$Z$1)^($Z60*3)),"FAILURE"))))))))))</f>
        <v>521.8364444444444</v>
      </c>
      <c r="BS60" s="159">
        <f>IF($F60=1,0,IF(AND($H60=1,BS$1&lt;=$Y60),$V60,IF(AND($H60=1,BS$1&gt;$Y60,BS$1&lt;=$Y60+$Z60),($T60*(1+$Z$1)^$Z60)/$Z60,IF(AND($H60=1,BS$1&gt;($Y60+$Z60),BS$1&lt;=($Y60+$Z60*2)),($T60*(1+$Z$1)^($Z60*2))/$Z60,IF(AND($H60=1,BS$1&gt;($Y60+$Z60*2),BS$1&lt;=($Y60+$Z60*3)),($T60*(1+$Z$1)^($Z60*3))/$Z60,IF(AND($H60=1,BS$1&gt;($Y60+$Z60*3),BS$1&lt;=($Y60+$Z60*4)),($T60*(1+$Z$1)^($Z60*4))/$Z60,IF(AND($G60=1,BS$1&lt;=$N60),0,IF(AND($G60=1,BS$1&gt;$N60,BS$1&lt;=($Y60+$Z60)),-1*PMT(VLOOKUP($P60,'9 - Finance Strategy Parameters'!$B$3:$C$6,2)/12,$Z60*12,$M60),IF(AND($G60=1,BS$1&gt;($Y60+$Z60),BS$1&lt;=($Y60+$Z60*2)),-1*PMT(VLOOKUP($P60,'9 - Finance Strategy Parameters'!$B$3:$C$6,2)/12,$Z60*12,$M60*(1+$Z$1)^($Z60*2)),IF(AND($G60=1,BS$1&gt;($Y60+$Z60*2),BS$1&lt;=($Y60+$Z60*3)),-1*PMT(VLOOKUP($P60,'9 - Finance Strategy Parameters'!$B$3:$C$6,2)/12,$Z60*12,$M60*(1+$Z$1)^($Z60*3)),"FAILURE"))))))))))</f>
        <v>521.8364444444444</v>
      </c>
      <c r="BT60" s="159">
        <f>IF($F60=1,0,IF(AND($H60=1,BT$1&lt;=$Y60),$V60,IF(AND($H60=1,BT$1&gt;$Y60,BT$1&lt;=$Y60+$Z60),($T60*(1+$Z$1)^$Z60)/$Z60,IF(AND($H60=1,BT$1&gt;($Y60+$Z60),BT$1&lt;=($Y60+$Z60*2)),($T60*(1+$Z$1)^($Z60*2))/$Z60,IF(AND($H60=1,BT$1&gt;($Y60+$Z60*2),BT$1&lt;=($Y60+$Z60*3)),($T60*(1+$Z$1)^($Z60*3))/$Z60,IF(AND($H60=1,BT$1&gt;($Y60+$Z60*3),BT$1&lt;=($Y60+$Z60*4)),($T60*(1+$Z$1)^($Z60*4))/$Z60,IF(AND($G60=1,BT$1&lt;=$N60),0,IF(AND($G60=1,BT$1&gt;$N60,BT$1&lt;=($Y60+$Z60)),-1*PMT(VLOOKUP($P60,'9 - Finance Strategy Parameters'!$B$3:$C$6,2)/12,$Z60*12,$M60),IF(AND($G60=1,BT$1&gt;($Y60+$Z60),BT$1&lt;=($Y60+$Z60*2)),-1*PMT(VLOOKUP($P60,'9 - Finance Strategy Parameters'!$B$3:$C$6,2)/12,$Z60*12,$M60*(1+$Z$1)^($Z60*2)),IF(AND($G60=1,BT$1&gt;($Y60+$Z60*2),BT$1&lt;=($Y60+$Z60*3)),-1*PMT(VLOOKUP($P60,'9 - Finance Strategy Parameters'!$B$3:$C$6,2)/12,$Z60*12,$M60*(1+$Z$1)^($Z60*3)),"FAILURE"))))))))))</f>
        <v>521.8364444444444</v>
      </c>
    </row>
    <row r="61" spans="1:72" ht="30" x14ac:dyDescent="0.25">
      <c r="A61" s="10" t="s">
        <v>36</v>
      </c>
      <c r="B61" s="138">
        <f>INDEX('8-Choosing Asset Strategies'!$B$4:$B$101,MATCH('9 - Financing Strategy'!C61,'8-Choosing Asset Strategies'!$C$4:$C$101,0))</f>
        <v>4</v>
      </c>
      <c r="C61" s="11" t="s">
        <v>46</v>
      </c>
      <c r="D61" s="13" t="str">
        <f>IF(INDEX('8-Choosing Asset Strategies'!$CW$4:$CW$101,MATCH($C61,'8-Choosing Asset Strategies'!$C$4:$C$101,0))=0,"",INDEX('8-Choosing Asset Strategies'!$CW$4:$CW$101,MATCH(C61,'8-Choosing Asset Strategies'!$C$4:$C$101,0)))</f>
        <v>Well operating at 85% capacity</v>
      </c>
      <c r="E61" s="11"/>
      <c r="F61" s="138"/>
      <c r="G61" s="138">
        <v>1</v>
      </c>
      <c r="H61" s="138"/>
      <c r="J61" s="143" t="str">
        <f>IF(F61=1,ROUND(INDEX('8-Choosing Asset Strategies'!$DL$4:$DL$101,MATCH($C61,'8-Choosing Asset Strategies'!$C$4:$C$101,0)),2),"")</f>
        <v/>
      </c>
      <c r="K61" s="12" t="str">
        <f>IF(F61=1,ROUND(INDEX('8-Choosing Asset Strategies'!$DC$4:$DC$101,MATCH($C61,'8-Choosing Asset Strategies'!$C$4:$C$101,0)),2),"")</f>
        <v/>
      </c>
      <c r="L61" s="12"/>
      <c r="M61" s="143">
        <f>IF(G61=1,ROUND(INDEX('8-Choosing Asset Strategies'!$DL$4:$DL$101,MATCH($C61,'8-Choosing Asset Strategies'!$C$4:$C$101,0)),2),"")</f>
        <v>5440127.79</v>
      </c>
      <c r="N61" s="12">
        <f>IF(G61=1,ROUND(INDEX('8-Choosing Asset Strategies'!$DC$4:$DC$101,MATCH($C61,'8-Choosing Asset Strategies'!$C$4:$C$101,0)),2),"")</f>
        <v>25</v>
      </c>
      <c r="O61" s="12">
        <f>IF(G61="","",INDEX('9 - Finance Strategy Parameters'!$H$3:$H$9,MATCH(B61,'9 - Finance Strategy Parameters'!$F$3:$F$9,0)))</f>
        <v>30</v>
      </c>
      <c r="P61" s="12" t="s">
        <v>313</v>
      </c>
      <c r="Q61" s="144">
        <f>IFERROR((M61*INDEX('9 - Finance Strategy Parameters'!$C$3:$C$6,MATCH(P61,'9 - Finance Strategy Parameters'!$B$3:$B$6,0))/12*(1+INDEX('9 - Finance Strategy Parameters'!$C$3:$C$6,MATCH(P61,'9 - Finance Strategy Parameters'!$B$3:$B$6,0))/12)^(O61*12))/((1+INDEX('9 - Finance Strategy Parameters'!$C$3:$C$6,MATCH(P61,'9 - Finance Strategy Parameters'!$B$3:$B$6,0))/12)^(O61*12)-1),"")</f>
        <v>21495.081820680345</v>
      </c>
      <c r="R61" s="144">
        <f t="shared" si="3"/>
        <v>257940.98184816414</v>
      </c>
      <c r="S61" s="12"/>
      <c r="T61" s="143" t="str">
        <f>IF(H61=1,ROUND(INDEX('8-Choosing Asset Strategies'!$DL$4:$DL$101,MATCH($C61,'8-Choosing Asset Strategies'!$C$4:$C$101,0)),2),"")</f>
        <v/>
      </c>
      <c r="U61" s="145" t="str">
        <f>IF(H61=1,ROUND(INDEX('8-Choosing Asset Strategies'!$DC$4:$DC$101,MATCH($C61,'8-Choosing Asset Strategies'!$C$4:$C$101,0)),2),"")</f>
        <v/>
      </c>
      <c r="V61" s="101" t="str">
        <f t="shared" si="1"/>
        <v/>
      </c>
      <c r="W61" s="155" t="str">
        <f t="shared" si="2"/>
        <v/>
      </c>
      <c r="Y61">
        <f>INDEX('8-Choosing Asset Strategies'!$DC$4:$DC$101,MATCH(C61,'8-Choosing Asset Strategies'!$C$4:$C$101,0))</f>
        <v>25</v>
      </c>
      <c r="Z61">
        <f>INDEX('8-Choosing Asset Strategies'!$DA$4:$DA$101,MATCH(C61,'8-Choosing Asset Strategies'!$C$4:$C$101,0))</f>
        <v>50</v>
      </c>
      <c r="AB61" s="159">
        <f>IF($F61=1,0,IF(AND($H61=1,AB$1&lt;=$Y61),$V61,IF(AND($H61=1,AB$1&gt;$Y61,AB$1&lt;=$Y61+$Z61),($T61*(1+$Z$1)^$Z61)/$Z61,IF(AND($H61=1,AB$1&gt;($Y61+$Z61),AB$1&lt;=($Y61+$Z61*2)),($T61*(1+$Z$1)^($Z61*2))/$Z61,IF(AND($H61=1,AB$1&gt;($Y61+$Z61*2),AB$1&lt;=($Y61+$Z61*3)),($T61*(1+$Z$1)^($Z61*3))/$Z61,IF(AND($H61=1,AB$1&gt;($Y61+$Z61*3),AB$1&lt;=($Y61+$Z61*4)),($T61*(1+$Z$1)^($Z61*4))/$Z61,IF(AND($G61=1,AB$1&lt;=$N61),0,IF(AND($G61=1,AB$1&gt;$N61,AB$1&lt;=($Y61+$Z61)),-1*PMT(VLOOKUP($P61,'9 - Finance Strategy Parameters'!$B$3:$C$6,2)/12,$Z61*12,$M61),IF(AND($G61=1,AB$1&gt;($Y61+$Z61),AB$1&lt;=($Y61+$Z61*2)),-1*PMT(VLOOKUP($P61,'9 - Finance Strategy Parameters'!$B$3:$C$6,2)/12,$Z61*12,$M61*(1+$Z$1)^($Z61*2)),IF(AND($G61=1,AB$1&gt;($Y61+$Z61*2),AB$1&lt;=($Y61+$Z61*3)),-1*PMT(VLOOKUP($P61,'9 - Finance Strategy Parameters'!$B$3:$C$6,2)/12,$Z61*12,$M61*(1+$Z$1)^($Z61*3)),"FAILURE"))))))))))</f>
        <v>0</v>
      </c>
      <c r="AC61" s="159">
        <f>IF($F61=1,0,IF(AND($H61=1,AC$1&lt;=$Y61),$V61,IF(AND($H61=1,AC$1&gt;$Y61,AC$1&lt;=$Y61+$Z61),($T61*(1+$Z$1)^$Z61)/$Z61,IF(AND($H61=1,AC$1&gt;($Y61+$Z61),AC$1&lt;=($Y61+$Z61*2)),($T61*(1+$Z$1)^($Z61*2))/$Z61,IF(AND($H61=1,AC$1&gt;($Y61+$Z61*2),AC$1&lt;=($Y61+$Z61*3)),($T61*(1+$Z$1)^($Z61*3))/$Z61,IF(AND($H61=1,AC$1&gt;($Y61+$Z61*3),AC$1&lt;=($Y61+$Z61*4)),($T61*(1+$Z$1)^($Z61*4))/$Z61,IF(AND($G61=1,AC$1&lt;=$N61),0,IF(AND($G61=1,AC$1&gt;$N61,AC$1&lt;=($Y61+$Z61)),-1*PMT(VLOOKUP($P61,'9 - Finance Strategy Parameters'!$B$3:$C$6,2)/12,$Z61*12,$M61),IF(AND($G61=1,AC$1&gt;($Y61+$Z61),AC$1&lt;=($Y61+$Z61*2)),-1*PMT(VLOOKUP($P61,'9 - Finance Strategy Parameters'!$B$3:$C$6,2)/12,$Z61*12,$M61*(1+$Z$1)^($Z61*2)),IF(AND($G61=1,AC$1&gt;($Y61+$Z61*2),AC$1&lt;=($Y61+$Z61*3)),-1*PMT(VLOOKUP($P61,'9 - Finance Strategy Parameters'!$B$3:$C$6,2)/12,$Z61*12,$M61*(1+$Z$1)^($Z61*3)),"FAILURE"))))))))))</f>
        <v>0</v>
      </c>
      <c r="AD61" s="159">
        <f>IF($F61=1,0,IF(AND($H61=1,AD$1&lt;=$Y61),$V61,IF(AND($H61=1,AD$1&gt;$Y61,AD$1&lt;=$Y61+$Z61),($T61*(1+$Z$1)^$Z61)/$Z61,IF(AND($H61=1,AD$1&gt;($Y61+$Z61),AD$1&lt;=($Y61+$Z61*2)),($T61*(1+$Z$1)^($Z61*2))/$Z61,IF(AND($H61=1,AD$1&gt;($Y61+$Z61*2),AD$1&lt;=($Y61+$Z61*3)),($T61*(1+$Z$1)^($Z61*3))/$Z61,IF(AND($H61=1,AD$1&gt;($Y61+$Z61*3),AD$1&lt;=($Y61+$Z61*4)),($T61*(1+$Z$1)^($Z61*4))/$Z61,IF(AND($G61=1,AD$1&lt;=$N61),0,IF(AND($G61=1,AD$1&gt;$N61,AD$1&lt;=($Y61+$Z61)),-1*PMT(VLOOKUP($P61,'9 - Finance Strategy Parameters'!$B$3:$C$6,2)/12,$Z61*12,$M61),IF(AND($G61=1,AD$1&gt;($Y61+$Z61),AD$1&lt;=($Y61+$Z61*2)),-1*PMT(VLOOKUP($P61,'9 - Finance Strategy Parameters'!$B$3:$C$6,2)/12,$Z61*12,$M61*(1+$Z$1)^($Z61*2)),IF(AND($G61=1,AD$1&gt;($Y61+$Z61*2),AD$1&lt;=($Y61+$Z61*3)),-1*PMT(VLOOKUP($P61,'9 - Finance Strategy Parameters'!$B$3:$C$6,2)/12,$Z61*12,$M61*(1+$Z$1)^($Z61*3)),"FAILURE"))))))))))</f>
        <v>0</v>
      </c>
      <c r="AE61" s="159">
        <f>IF($F61=1,0,IF(AND($H61=1,AE$1&lt;=$Y61),$V61,IF(AND($H61=1,AE$1&gt;$Y61,AE$1&lt;=$Y61+$Z61),($T61*(1+$Z$1)^$Z61)/$Z61,IF(AND($H61=1,AE$1&gt;($Y61+$Z61),AE$1&lt;=($Y61+$Z61*2)),($T61*(1+$Z$1)^($Z61*2))/$Z61,IF(AND($H61=1,AE$1&gt;($Y61+$Z61*2),AE$1&lt;=($Y61+$Z61*3)),($T61*(1+$Z$1)^($Z61*3))/$Z61,IF(AND($H61=1,AE$1&gt;($Y61+$Z61*3),AE$1&lt;=($Y61+$Z61*4)),($T61*(1+$Z$1)^($Z61*4))/$Z61,IF(AND($G61=1,AE$1&lt;=$N61),0,IF(AND($G61=1,AE$1&gt;$N61,AE$1&lt;=($Y61+$Z61)),-1*PMT(VLOOKUP($P61,'9 - Finance Strategy Parameters'!$B$3:$C$6,2)/12,$Z61*12,$M61),IF(AND($G61=1,AE$1&gt;($Y61+$Z61),AE$1&lt;=($Y61+$Z61*2)),-1*PMT(VLOOKUP($P61,'9 - Finance Strategy Parameters'!$B$3:$C$6,2)/12,$Z61*12,$M61*(1+$Z$1)^($Z61*2)),IF(AND($G61=1,AE$1&gt;($Y61+$Z61*2),AE$1&lt;=($Y61+$Z61*3)),-1*PMT(VLOOKUP($P61,'9 - Finance Strategy Parameters'!$B$3:$C$6,2)/12,$Z61*12,$M61*(1+$Z$1)^($Z61*3)),"FAILURE"))))))))))</f>
        <v>0</v>
      </c>
      <c r="AF61" s="159">
        <f>IF($F61=1,0,IF(AND($H61=1,AF$1&lt;=$Y61),$V61,IF(AND($H61=1,AF$1&gt;$Y61,AF$1&lt;=$Y61+$Z61),($T61*(1+$Z$1)^$Z61)/$Z61,IF(AND($H61=1,AF$1&gt;($Y61+$Z61),AF$1&lt;=($Y61+$Z61*2)),($T61*(1+$Z$1)^($Z61*2))/$Z61,IF(AND($H61=1,AF$1&gt;($Y61+$Z61*2),AF$1&lt;=($Y61+$Z61*3)),($T61*(1+$Z$1)^($Z61*3))/$Z61,IF(AND($H61=1,AF$1&gt;($Y61+$Z61*3),AF$1&lt;=($Y61+$Z61*4)),($T61*(1+$Z$1)^($Z61*4))/$Z61,IF(AND($G61=1,AF$1&lt;=$N61),0,IF(AND($G61=1,AF$1&gt;$N61,AF$1&lt;=($Y61+$Z61)),-1*PMT(VLOOKUP($P61,'9 - Finance Strategy Parameters'!$B$3:$C$6,2)/12,$Z61*12,$M61),IF(AND($G61=1,AF$1&gt;($Y61+$Z61),AF$1&lt;=($Y61+$Z61*2)),-1*PMT(VLOOKUP($P61,'9 - Finance Strategy Parameters'!$B$3:$C$6,2)/12,$Z61*12,$M61*(1+$Z$1)^($Z61*2)),IF(AND($G61=1,AF$1&gt;($Y61+$Z61*2),AF$1&lt;=($Y61+$Z61*3)),-1*PMT(VLOOKUP($P61,'9 - Finance Strategy Parameters'!$B$3:$C$6,2)/12,$Z61*12,$M61*(1+$Z$1)^($Z61*3)),"FAILURE"))))))))))</f>
        <v>0</v>
      </c>
      <c r="AG61" s="159">
        <f>IF($F61=1,0,IF(AND($H61=1,AG$1&lt;=$Y61),$V61,IF(AND($H61=1,AG$1&gt;$Y61,AG$1&lt;=$Y61+$Z61),($T61*(1+$Z$1)^$Z61)/$Z61,IF(AND($H61=1,AG$1&gt;($Y61+$Z61),AG$1&lt;=($Y61+$Z61*2)),($T61*(1+$Z$1)^($Z61*2))/$Z61,IF(AND($H61=1,AG$1&gt;($Y61+$Z61*2),AG$1&lt;=($Y61+$Z61*3)),($T61*(1+$Z$1)^($Z61*3))/$Z61,IF(AND($H61=1,AG$1&gt;($Y61+$Z61*3),AG$1&lt;=($Y61+$Z61*4)),($T61*(1+$Z$1)^($Z61*4))/$Z61,IF(AND($G61=1,AG$1&lt;=$N61),0,IF(AND($G61=1,AG$1&gt;$N61,AG$1&lt;=($Y61+$Z61)),-1*PMT(VLOOKUP($P61,'9 - Finance Strategy Parameters'!$B$3:$C$6,2)/12,$Z61*12,$M61),IF(AND($G61=1,AG$1&gt;($Y61+$Z61),AG$1&lt;=($Y61+$Z61*2)),-1*PMT(VLOOKUP($P61,'9 - Finance Strategy Parameters'!$B$3:$C$6,2)/12,$Z61*12,$M61*(1+$Z$1)^($Z61*2)),IF(AND($G61=1,AG$1&gt;($Y61+$Z61*2),AG$1&lt;=($Y61+$Z61*3)),-1*PMT(VLOOKUP($P61,'9 - Finance Strategy Parameters'!$B$3:$C$6,2)/12,$Z61*12,$M61*(1+$Z$1)^($Z61*3)),"FAILURE"))))))))))</f>
        <v>0</v>
      </c>
      <c r="AH61" s="159">
        <f>IF($F61=1,0,IF(AND($H61=1,AH$1&lt;=$Y61),$V61,IF(AND($H61=1,AH$1&gt;$Y61,AH$1&lt;=$Y61+$Z61),($T61*(1+$Z$1)^$Z61)/$Z61,IF(AND($H61=1,AH$1&gt;($Y61+$Z61),AH$1&lt;=($Y61+$Z61*2)),($T61*(1+$Z$1)^($Z61*2))/$Z61,IF(AND($H61=1,AH$1&gt;($Y61+$Z61*2),AH$1&lt;=($Y61+$Z61*3)),($T61*(1+$Z$1)^($Z61*3))/$Z61,IF(AND($H61=1,AH$1&gt;($Y61+$Z61*3),AH$1&lt;=($Y61+$Z61*4)),($T61*(1+$Z$1)^($Z61*4))/$Z61,IF(AND($G61=1,AH$1&lt;=$N61),0,IF(AND($G61=1,AH$1&gt;$N61,AH$1&lt;=($Y61+$Z61)),-1*PMT(VLOOKUP($P61,'9 - Finance Strategy Parameters'!$B$3:$C$6,2)/12,$Z61*12,$M61),IF(AND($G61=1,AH$1&gt;($Y61+$Z61),AH$1&lt;=($Y61+$Z61*2)),-1*PMT(VLOOKUP($P61,'9 - Finance Strategy Parameters'!$B$3:$C$6,2)/12,$Z61*12,$M61*(1+$Z$1)^($Z61*2)),IF(AND($G61=1,AH$1&gt;($Y61+$Z61*2),AH$1&lt;=($Y61+$Z61*3)),-1*PMT(VLOOKUP($P61,'9 - Finance Strategy Parameters'!$B$3:$C$6,2)/12,$Z61*12,$M61*(1+$Z$1)^($Z61*3)),"FAILURE"))))))))))</f>
        <v>0</v>
      </c>
      <c r="AI61" s="159">
        <f>IF($F61=1,0,IF(AND($H61=1,AI$1&lt;=$Y61),$V61,IF(AND($H61=1,AI$1&gt;$Y61,AI$1&lt;=$Y61+$Z61),($T61*(1+$Z$1)^$Z61)/$Z61,IF(AND($H61=1,AI$1&gt;($Y61+$Z61),AI$1&lt;=($Y61+$Z61*2)),($T61*(1+$Z$1)^($Z61*2))/$Z61,IF(AND($H61=1,AI$1&gt;($Y61+$Z61*2),AI$1&lt;=($Y61+$Z61*3)),($T61*(1+$Z$1)^($Z61*3))/$Z61,IF(AND($H61=1,AI$1&gt;($Y61+$Z61*3),AI$1&lt;=($Y61+$Z61*4)),($T61*(1+$Z$1)^($Z61*4))/$Z61,IF(AND($G61=1,AI$1&lt;=$N61),0,IF(AND($G61=1,AI$1&gt;$N61,AI$1&lt;=($Y61+$Z61)),-1*PMT(VLOOKUP($P61,'9 - Finance Strategy Parameters'!$B$3:$C$6,2)/12,$Z61*12,$M61),IF(AND($G61=1,AI$1&gt;($Y61+$Z61),AI$1&lt;=($Y61+$Z61*2)),-1*PMT(VLOOKUP($P61,'9 - Finance Strategy Parameters'!$B$3:$C$6,2)/12,$Z61*12,$M61*(1+$Z$1)^($Z61*2)),IF(AND($G61=1,AI$1&gt;($Y61+$Z61*2),AI$1&lt;=($Y61+$Z61*3)),-1*PMT(VLOOKUP($P61,'9 - Finance Strategy Parameters'!$B$3:$C$6,2)/12,$Z61*12,$M61*(1+$Z$1)^($Z61*3)),"FAILURE"))))))))))</f>
        <v>0</v>
      </c>
      <c r="AJ61" s="159">
        <f>IF($F61=1,0,IF(AND($H61=1,AJ$1&lt;=$Y61),$V61,IF(AND($H61=1,AJ$1&gt;$Y61,AJ$1&lt;=$Y61+$Z61),($T61*(1+$Z$1)^$Z61)/$Z61,IF(AND($H61=1,AJ$1&gt;($Y61+$Z61),AJ$1&lt;=($Y61+$Z61*2)),($T61*(1+$Z$1)^($Z61*2))/$Z61,IF(AND($H61=1,AJ$1&gt;($Y61+$Z61*2),AJ$1&lt;=($Y61+$Z61*3)),($T61*(1+$Z$1)^($Z61*3))/$Z61,IF(AND($H61=1,AJ$1&gt;($Y61+$Z61*3),AJ$1&lt;=($Y61+$Z61*4)),($T61*(1+$Z$1)^($Z61*4))/$Z61,IF(AND($G61=1,AJ$1&lt;=$N61),0,IF(AND($G61=1,AJ$1&gt;$N61,AJ$1&lt;=($Y61+$Z61)),-1*PMT(VLOOKUP($P61,'9 - Finance Strategy Parameters'!$B$3:$C$6,2)/12,$Z61*12,$M61),IF(AND($G61=1,AJ$1&gt;($Y61+$Z61),AJ$1&lt;=($Y61+$Z61*2)),-1*PMT(VLOOKUP($P61,'9 - Finance Strategy Parameters'!$B$3:$C$6,2)/12,$Z61*12,$M61*(1+$Z$1)^($Z61*2)),IF(AND($G61=1,AJ$1&gt;($Y61+$Z61*2),AJ$1&lt;=($Y61+$Z61*3)),-1*PMT(VLOOKUP($P61,'9 - Finance Strategy Parameters'!$B$3:$C$6,2)/12,$Z61*12,$M61*(1+$Z$1)^($Z61*3)),"FAILURE"))))))))))</f>
        <v>0</v>
      </c>
      <c r="AK61" s="159">
        <f>IF($F61=1,0,IF(AND($H61=1,AK$1&lt;=$Y61),$V61,IF(AND($H61=1,AK$1&gt;$Y61,AK$1&lt;=$Y61+$Z61),($T61*(1+$Z$1)^$Z61)/$Z61,IF(AND($H61=1,AK$1&gt;($Y61+$Z61),AK$1&lt;=($Y61+$Z61*2)),($T61*(1+$Z$1)^($Z61*2))/$Z61,IF(AND($H61=1,AK$1&gt;($Y61+$Z61*2),AK$1&lt;=($Y61+$Z61*3)),($T61*(1+$Z$1)^($Z61*3))/$Z61,IF(AND($H61=1,AK$1&gt;($Y61+$Z61*3),AK$1&lt;=($Y61+$Z61*4)),($T61*(1+$Z$1)^($Z61*4))/$Z61,IF(AND($G61=1,AK$1&lt;=$N61),0,IF(AND($G61=1,AK$1&gt;$N61,AK$1&lt;=($Y61+$Z61)),-1*PMT(VLOOKUP($P61,'9 - Finance Strategy Parameters'!$B$3:$C$6,2)/12,$Z61*12,$M61),IF(AND($G61=1,AK$1&gt;($Y61+$Z61),AK$1&lt;=($Y61+$Z61*2)),-1*PMT(VLOOKUP($P61,'9 - Finance Strategy Parameters'!$B$3:$C$6,2)/12,$Z61*12,$M61*(1+$Z$1)^($Z61*2)),IF(AND($G61=1,AK$1&gt;($Y61+$Z61*2),AK$1&lt;=($Y61+$Z61*3)),-1*PMT(VLOOKUP($P61,'9 - Finance Strategy Parameters'!$B$3:$C$6,2)/12,$Z61*12,$M61*(1+$Z$1)^($Z61*3)),"FAILURE"))))))))))</f>
        <v>0</v>
      </c>
      <c r="AL61" s="159">
        <f>IF($F61=1,0,IF(AND($H61=1,AL$1&lt;=$Y61),$V61,IF(AND($H61=1,AL$1&gt;$Y61,AL$1&lt;=$Y61+$Z61),($T61*(1+$Z$1)^$Z61)/$Z61,IF(AND($H61=1,AL$1&gt;($Y61+$Z61),AL$1&lt;=($Y61+$Z61*2)),($T61*(1+$Z$1)^($Z61*2))/$Z61,IF(AND($H61=1,AL$1&gt;($Y61+$Z61*2),AL$1&lt;=($Y61+$Z61*3)),($T61*(1+$Z$1)^($Z61*3))/$Z61,IF(AND($H61=1,AL$1&gt;($Y61+$Z61*3),AL$1&lt;=($Y61+$Z61*4)),($T61*(1+$Z$1)^($Z61*4))/$Z61,IF(AND($G61=1,AL$1&lt;=$N61),0,IF(AND($G61=1,AL$1&gt;$N61,AL$1&lt;=($Y61+$Z61)),-1*PMT(VLOOKUP($P61,'9 - Finance Strategy Parameters'!$B$3:$C$6,2)/12,$Z61*12,$M61),IF(AND($G61=1,AL$1&gt;($Y61+$Z61),AL$1&lt;=($Y61+$Z61*2)),-1*PMT(VLOOKUP($P61,'9 - Finance Strategy Parameters'!$B$3:$C$6,2)/12,$Z61*12,$M61*(1+$Z$1)^($Z61*2)),IF(AND($G61=1,AL$1&gt;($Y61+$Z61*2),AL$1&lt;=($Y61+$Z61*3)),-1*PMT(VLOOKUP($P61,'9 - Finance Strategy Parameters'!$B$3:$C$6,2)/12,$Z61*12,$M61*(1+$Z$1)^($Z61*3)),"FAILURE"))))))))))</f>
        <v>0</v>
      </c>
      <c r="AM61" s="159">
        <f>IF($F61=1,0,IF(AND($H61=1,AM$1&lt;=$Y61),$V61,IF(AND($H61=1,AM$1&gt;$Y61,AM$1&lt;=$Y61+$Z61),($T61*(1+$Z$1)^$Z61)/$Z61,IF(AND($H61=1,AM$1&gt;($Y61+$Z61),AM$1&lt;=($Y61+$Z61*2)),($T61*(1+$Z$1)^($Z61*2))/$Z61,IF(AND($H61=1,AM$1&gt;($Y61+$Z61*2),AM$1&lt;=($Y61+$Z61*3)),($T61*(1+$Z$1)^($Z61*3))/$Z61,IF(AND($H61=1,AM$1&gt;($Y61+$Z61*3),AM$1&lt;=($Y61+$Z61*4)),($T61*(1+$Z$1)^($Z61*4))/$Z61,IF(AND($G61=1,AM$1&lt;=$N61),0,IF(AND($G61=1,AM$1&gt;$N61,AM$1&lt;=($Y61+$Z61)),-1*PMT(VLOOKUP($P61,'9 - Finance Strategy Parameters'!$B$3:$C$6,2)/12,$Z61*12,$M61),IF(AND($G61=1,AM$1&gt;($Y61+$Z61),AM$1&lt;=($Y61+$Z61*2)),-1*PMT(VLOOKUP($P61,'9 - Finance Strategy Parameters'!$B$3:$C$6,2)/12,$Z61*12,$M61*(1+$Z$1)^($Z61*2)),IF(AND($G61=1,AM$1&gt;($Y61+$Z61*2),AM$1&lt;=($Y61+$Z61*3)),-1*PMT(VLOOKUP($P61,'9 - Finance Strategy Parameters'!$B$3:$C$6,2)/12,$Z61*12,$M61*(1+$Z$1)^($Z61*3)),"FAILURE"))))))))))</f>
        <v>0</v>
      </c>
      <c r="AN61" s="159">
        <f>IF($F61=1,0,IF(AND($H61=1,AN$1&lt;=$Y61),$V61,IF(AND($H61=1,AN$1&gt;$Y61,AN$1&lt;=$Y61+$Z61),($T61*(1+$Z$1)^$Z61)/$Z61,IF(AND($H61=1,AN$1&gt;($Y61+$Z61),AN$1&lt;=($Y61+$Z61*2)),($T61*(1+$Z$1)^($Z61*2))/$Z61,IF(AND($H61=1,AN$1&gt;($Y61+$Z61*2),AN$1&lt;=($Y61+$Z61*3)),($T61*(1+$Z$1)^($Z61*3))/$Z61,IF(AND($H61=1,AN$1&gt;($Y61+$Z61*3),AN$1&lt;=($Y61+$Z61*4)),($T61*(1+$Z$1)^($Z61*4))/$Z61,IF(AND($G61=1,AN$1&lt;=$N61),0,IF(AND($G61=1,AN$1&gt;$N61,AN$1&lt;=($Y61+$Z61)),-1*PMT(VLOOKUP($P61,'9 - Finance Strategy Parameters'!$B$3:$C$6,2)/12,$Z61*12,$M61),IF(AND($G61=1,AN$1&gt;($Y61+$Z61),AN$1&lt;=($Y61+$Z61*2)),-1*PMT(VLOOKUP($P61,'9 - Finance Strategy Parameters'!$B$3:$C$6,2)/12,$Z61*12,$M61*(1+$Z$1)^($Z61*2)),IF(AND($G61=1,AN$1&gt;($Y61+$Z61*2),AN$1&lt;=($Y61+$Z61*3)),-1*PMT(VLOOKUP($P61,'9 - Finance Strategy Parameters'!$B$3:$C$6,2)/12,$Z61*12,$M61*(1+$Z$1)^($Z61*3)),"FAILURE"))))))))))</f>
        <v>0</v>
      </c>
      <c r="AO61" s="159">
        <f>IF($F61=1,0,IF(AND($H61=1,AO$1&lt;=$Y61),$V61,IF(AND($H61=1,AO$1&gt;$Y61,AO$1&lt;=$Y61+$Z61),($T61*(1+$Z$1)^$Z61)/$Z61,IF(AND($H61=1,AO$1&gt;($Y61+$Z61),AO$1&lt;=($Y61+$Z61*2)),($T61*(1+$Z$1)^($Z61*2))/$Z61,IF(AND($H61=1,AO$1&gt;($Y61+$Z61*2),AO$1&lt;=($Y61+$Z61*3)),($T61*(1+$Z$1)^($Z61*3))/$Z61,IF(AND($H61=1,AO$1&gt;($Y61+$Z61*3),AO$1&lt;=($Y61+$Z61*4)),($T61*(1+$Z$1)^($Z61*4))/$Z61,IF(AND($G61=1,AO$1&lt;=$N61),0,IF(AND($G61=1,AO$1&gt;$N61,AO$1&lt;=($Y61+$Z61)),-1*PMT(VLOOKUP($P61,'9 - Finance Strategy Parameters'!$B$3:$C$6,2)/12,$Z61*12,$M61),IF(AND($G61=1,AO$1&gt;($Y61+$Z61),AO$1&lt;=($Y61+$Z61*2)),-1*PMT(VLOOKUP($P61,'9 - Finance Strategy Parameters'!$B$3:$C$6,2)/12,$Z61*12,$M61*(1+$Z$1)^($Z61*2)),IF(AND($G61=1,AO$1&gt;($Y61+$Z61*2),AO$1&lt;=($Y61+$Z61*3)),-1*PMT(VLOOKUP($P61,'9 - Finance Strategy Parameters'!$B$3:$C$6,2)/12,$Z61*12,$M61*(1+$Z$1)^($Z61*3)),"FAILURE"))))))))))</f>
        <v>0</v>
      </c>
      <c r="AP61" s="159">
        <f>IF($F61=1,0,IF(AND($H61=1,AP$1&lt;=$Y61),$V61,IF(AND($H61=1,AP$1&gt;$Y61,AP$1&lt;=$Y61+$Z61),($T61*(1+$Z$1)^$Z61)/$Z61,IF(AND($H61=1,AP$1&gt;($Y61+$Z61),AP$1&lt;=($Y61+$Z61*2)),($T61*(1+$Z$1)^($Z61*2))/$Z61,IF(AND($H61=1,AP$1&gt;($Y61+$Z61*2),AP$1&lt;=($Y61+$Z61*3)),($T61*(1+$Z$1)^($Z61*3))/$Z61,IF(AND($H61=1,AP$1&gt;($Y61+$Z61*3),AP$1&lt;=($Y61+$Z61*4)),($T61*(1+$Z$1)^($Z61*4))/$Z61,IF(AND($G61=1,AP$1&lt;=$N61),0,IF(AND($G61=1,AP$1&gt;$N61,AP$1&lt;=($Y61+$Z61)),-1*PMT(VLOOKUP($P61,'9 - Finance Strategy Parameters'!$B$3:$C$6,2)/12,$Z61*12,$M61),IF(AND($G61=1,AP$1&gt;($Y61+$Z61),AP$1&lt;=($Y61+$Z61*2)),-1*PMT(VLOOKUP($P61,'9 - Finance Strategy Parameters'!$B$3:$C$6,2)/12,$Z61*12,$M61*(1+$Z$1)^($Z61*2)),IF(AND($G61=1,AP$1&gt;($Y61+$Z61*2),AP$1&lt;=($Y61+$Z61*3)),-1*PMT(VLOOKUP($P61,'9 - Finance Strategy Parameters'!$B$3:$C$6,2)/12,$Z61*12,$M61*(1+$Z$1)^($Z61*3)),"FAILURE"))))))))))</f>
        <v>0</v>
      </c>
      <c r="AQ61" s="159">
        <f>IF($F61=1,0,IF(AND($H61=1,AQ$1&lt;=$Y61),$V61,IF(AND($H61=1,AQ$1&gt;$Y61,AQ$1&lt;=$Y61+$Z61),($T61*(1+$Z$1)^$Z61)/$Z61,IF(AND($H61=1,AQ$1&gt;($Y61+$Z61),AQ$1&lt;=($Y61+$Z61*2)),($T61*(1+$Z$1)^($Z61*2))/$Z61,IF(AND($H61=1,AQ$1&gt;($Y61+$Z61*2),AQ$1&lt;=($Y61+$Z61*3)),($T61*(1+$Z$1)^($Z61*3))/$Z61,IF(AND($H61=1,AQ$1&gt;($Y61+$Z61*3),AQ$1&lt;=($Y61+$Z61*4)),($T61*(1+$Z$1)^($Z61*4))/$Z61,IF(AND($G61=1,AQ$1&lt;=$N61),0,IF(AND($G61=1,AQ$1&gt;$N61,AQ$1&lt;=($Y61+$Z61)),-1*PMT(VLOOKUP($P61,'9 - Finance Strategy Parameters'!$B$3:$C$6,2)/12,$Z61*12,$M61),IF(AND($G61=1,AQ$1&gt;($Y61+$Z61),AQ$1&lt;=($Y61+$Z61*2)),-1*PMT(VLOOKUP($P61,'9 - Finance Strategy Parameters'!$B$3:$C$6,2)/12,$Z61*12,$M61*(1+$Z$1)^($Z61*2)),IF(AND($G61=1,AQ$1&gt;($Y61+$Z61*2),AQ$1&lt;=($Y61+$Z61*3)),-1*PMT(VLOOKUP($P61,'9 - Finance Strategy Parameters'!$B$3:$C$6,2)/12,$Z61*12,$M61*(1+$Z$1)^($Z61*3)),"FAILURE"))))))))))</f>
        <v>0</v>
      </c>
      <c r="AR61" s="159">
        <f>IF($F61=1,0,IF(AND($H61=1,AR$1&lt;=$Y61),$V61,IF(AND($H61=1,AR$1&gt;$Y61,AR$1&lt;=$Y61+$Z61),($T61*(1+$Z$1)^$Z61)/$Z61,IF(AND($H61=1,AR$1&gt;($Y61+$Z61),AR$1&lt;=($Y61+$Z61*2)),($T61*(1+$Z$1)^($Z61*2))/$Z61,IF(AND($H61=1,AR$1&gt;($Y61+$Z61*2),AR$1&lt;=($Y61+$Z61*3)),($T61*(1+$Z$1)^($Z61*3))/$Z61,IF(AND($H61=1,AR$1&gt;($Y61+$Z61*3),AR$1&lt;=($Y61+$Z61*4)),($T61*(1+$Z$1)^($Z61*4))/$Z61,IF(AND($G61=1,AR$1&lt;=$N61),0,IF(AND($G61=1,AR$1&gt;$N61,AR$1&lt;=($Y61+$Z61)),-1*PMT(VLOOKUP($P61,'9 - Finance Strategy Parameters'!$B$3:$C$6,2)/12,$Z61*12,$M61),IF(AND($G61=1,AR$1&gt;($Y61+$Z61),AR$1&lt;=($Y61+$Z61*2)),-1*PMT(VLOOKUP($P61,'9 - Finance Strategy Parameters'!$B$3:$C$6,2)/12,$Z61*12,$M61*(1+$Z$1)^($Z61*2)),IF(AND($G61=1,AR$1&gt;($Y61+$Z61*2),AR$1&lt;=($Y61+$Z61*3)),-1*PMT(VLOOKUP($P61,'9 - Finance Strategy Parameters'!$B$3:$C$6,2)/12,$Z61*12,$M61*(1+$Z$1)^($Z61*3)),"FAILURE"))))))))))</f>
        <v>0</v>
      </c>
      <c r="AS61" s="159">
        <f>IF($F61=1,0,IF(AND($H61=1,AS$1&lt;=$Y61),$V61,IF(AND($H61=1,AS$1&gt;$Y61,AS$1&lt;=$Y61+$Z61),($T61*(1+$Z$1)^$Z61)/$Z61,IF(AND($H61=1,AS$1&gt;($Y61+$Z61),AS$1&lt;=($Y61+$Z61*2)),($T61*(1+$Z$1)^($Z61*2))/$Z61,IF(AND($H61=1,AS$1&gt;($Y61+$Z61*2),AS$1&lt;=($Y61+$Z61*3)),($T61*(1+$Z$1)^($Z61*3))/$Z61,IF(AND($H61=1,AS$1&gt;($Y61+$Z61*3),AS$1&lt;=($Y61+$Z61*4)),($T61*(1+$Z$1)^($Z61*4))/$Z61,IF(AND($G61=1,AS$1&lt;=$N61),0,IF(AND($G61=1,AS$1&gt;$N61,AS$1&lt;=($Y61+$Z61)),-1*PMT(VLOOKUP($P61,'9 - Finance Strategy Parameters'!$B$3:$C$6,2)/12,$Z61*12,$M61),IF(AND($G61=1,AS$1&gt;($Y61+$Z61),AS$1&lt;=($Y61+$Z61*2)),-1*PMT(VLOOKUP($P61,'9 - Finance Strategy Parameters'!$B$3:$C$6,2)/12,$Z61*12,$M61*(1+$Z$1)^($Z61*2)),IF(AND($G61=1,AS$1&gt;($Y61+$Z61*2),AS$1&lt;=($Y61+$Z61*3)),-1*PMT(VLOOKUP($P61,'9 - Finance Strategy Parameters'!$B$3:$C$6,2)/12,$Z61*12,$M61*(1+$Z$1)^($Z61*3)),"FAILURE"))))))))))</f>
        <v>0</v>
      </c>
      <c r="AT61" s="159">
        <f>IF($F61=1,0,IF(AND($H61=1,AT$1&lt;=$Y61),$V61,IF(AND($H61=1,AT$1&gt;$Y61,AT$1&lt;=$Y61+$Z61),($T61*(1+$Z$1)^$Z61)/$Z61,IF(AND($H61=1,AT$1&gt;($Y61+$Z61),AT$1&lt;=($Y61+$Z61*2)),($T61*(1+$Z$1)^($Z61*2))/$Z61,IF(AND($H61=1,AT$1&gt;($Y61+$Z61*2),AT$1&lt;=($Y61+$Z61*3)),($T61*(1+$Z$1)^($Z61*3))/$Z61,IF(AND($H61=1,AT$1&gt;($Y61+$Z61*3),AT$1&lt;=($Y61+$Z61*4)),($T61*(1+$Z$1)^($Z61*4))/$Z61,IF(AND($G61=1,AT$1&lt;=$N61),0,IF(AND($G61=1,AT$1&gt;$N61,AT$1&lt;=($Y61+$Z61)),-1*PMT(VLOOKUP($P61,'9 - Finance Strategy Parameters'!$B$3:$C$6,2)/12,$Z61*12,$M61),IF(AND($G61=1,AT$1&gt;($Y61+$Z61),AT$1&lt;=($Y61+$Z61*2)),-1*PMT(VLOOKUP($P61,'9 - Finance Strategy Parameters'!$B$3:$C$6,2)/12,$Z61*12,$M61*(1+$Z$1)^($Z61*2)),IF(AND($G61=1,AT$1&gt;($Y61+$Z61*2),AT$1&lt;=($Y61+$Z61*3)),-1*PMT(VLOOKUP($P61,'9 - Finance Strategy Parameters'!$B$3:$C$6,2)/12,$Z61*12,$M61*(1+$Z$1)^($Z61*3)),"FAILURE"))))))))))</f>
        <v>0</v>
      </c>
      <c r="AU61" s="159">
        <f>IF($F61=1,0,IF(AND($H61=1,AU$1&lt;=$Y61),$V61,IF(AND($H61=1,AU$1&gt;$Y61,AU$1&lt;=$Y61+$Z61),($T61*(1+$Z$1)^$Z61)/$Z61,IF(AND($H61=1,AU$1&gt;($Y61+$Z61),AU$1&lt;=($Y61+$Z61*2)),($T61*(1+$Z$1)^($Z61*2))/$Z61,IF(AND($H61=1,AU$1&gt;($Y61+$Z61*2),AU$1&lt;=($Y61+$Z61*3)),($T61*(1+$Z$1)^($Z61*3))/$Z61,IF(AND($H61=1,AU$1&gt;($Y61+$Z61*3),AU$1&lt;=($Y61+$Z61*4)),($T61*(1+$Z$1)^($Z61*4))/$Z61,IF(AND($G61=1,AU$1&lt;=$N61),0,IF(AND($G61=1,AU$1&gt;$N61,AU$1&lt;=($Y61+$Z61)),-1*PMT(VLOOKUP($P61,'9 - Finance Strategy Parameters'!$B$3:$C$6,2)/12,$Z61*12,$M61),IF(AND($G61=1,AU$1&gt;($Y61+$Z61),AU$1&lt;=($Y61+$Z61*2)),-1*PMT(VLOOKUP($P61,'9 - Finance Strategy Parameters'!$B$3:$C$6,2)/12,$Z61*12,$M61*(1+$Z$1)^($Z61*2)),IF(AND($G61=1,AU$1&gt;($Y61+$Z61*2),AU$1&lt;=($Y61+$Z61*3)),-1*PMT(VLOOKUP($P61,'9 - Finance Strategy Parameters'!$B$3:$C$6,2)/12,$Z61*12,$M61*(1+$Z$1)^($Z61*3)),"FAILURE"))))))))))</f>
        <v>0</v>
      </c>
      <c r="AV61" s="159">
        <f>IF($F61=1,0,IF(AND($H61=1,AV$1&lt;=$Y61),$V61,IF(AND($H61=1,AV$1&gt;$Y61,AV$1&lt;=$Y61+$Z61),($T61*(1+$Z$1)^$Z61)/$Z61,IF(AND($H61=1,AV$1&gt;($Y61+$Z61),AV$1&lt;=($Y61+$Z61*2)),($T61*(1+$Z$1)^($Z61*2))/$Z61,IF(AND($H61=1,AV$1&gt;($Y61+$Z61*2),AV$1&lt;=($Y61+$Z61*3)),($T61*(1+$Z$1)^($Z61*3))/$Z61,IF(AND($H61=1,AV$1&gt;($Y61+$Z61*3),AV$1&lt;=($Y61+$Z61*4)),($T61*(1+$Z$1)^($Z61*4))/$Z61,IF(AND($G61=1,AV$1&lt;=$N61),0,IF(AND($G61=1,AV$1&gt;$N61,AV$1&lt;=($Y61+$Z61)),-1*PMT(VLOOKUP($P61,'9 - Finance Strategy Parameters'!$B$3:$C$6,2)/12,$Z61*12,$M61),IF(AND($G61=1,AV$1&gt;($Y61+$Z61),AV$1&lt;=($Y61+$Z61*2)),-1*PMT(VLOOKUP($P61,'9 - Finance Strategy Parameters'!$B$3:$C$6,2)/12,$Z61*12,$M61*(1+$Z$1)^($Z61*2)),IF(AND($G61=1,AV$1&gt;($Y61+$Z61*2),AV$1&lt;=($Y61+$Z61*3)),-1*PMT(VLOOKUP($P61,'9 - Finance Strategy Parameters'!$B$3:$C$6,2)/12,$Z61*12,$M61*(1+$Z$1)^($Z61*3)),"FAILURE"))))))))))</f>
        <v>0</v>
      </c>
      <c r="AW61" s="159">
        <f>IF($F61=1,0,IF(AND($H61=1,AW$1&lt;=$Y61),$V61,IF(AND($H61=1,AW$1&gt;$Y61,AW$1&lt;=$Y61+$Z61),($T61*(1+$Z$1)^$Z61)/$Z61,IF(AND($H61=1,AW$1&gt;($Y61+$Z61),AW$1&lt;=($Y61+$Z61*2)),($T61*(1+$Z$1)^($Z61*2))/$Z61,IF(AND($H61=1,AW$1&gt;($Y61+$Z61*2),AW$1&lt;=($Y61+$Z61*3)),($T61*(1+$Z$1)^($Z61*3))/$Z61,IF(AND($H61=1,AW$1&gt;($Y61+$Z61*3),AW$1&lt;=($Y61+$Z61*4)),($T61*(1+$Z$1)^($Z61*4))/$Z61,IF(AND($G61=1,AW$1&lt;=$N61),0,IF(AND($G61=1,AW$1&gt;$N61,AW$1&lt;=($Y61+$Z61)),-1*PMT(VLOOKUP($P61,'9 - Finance Strategy Parameters'!$B$3:$C$6,2)/12,$Z61*12,$M61),IF(AND($G61=1,AW$1&gt;($Y61+$Z61),AW$1&lt;=($Y61+$Z61*2)),-1*PMT(VLOOKUP($P61,'9 - Finance Strategy Parameters'!$B$3:$C$6,2)/12,$Z61*12,$M61*(1+$Z$1)^($Z61*2)),IF(AND($G61=1,AW$1&gt;($Y61+$Z61*2),AW$1&lt;=($Y61+$Z61*3)),-1*PMT(VLOOKUP($P61,'9 - Finance Strategy Parameters'!$B$3:$C$6,2)/12,$Z61*12,$M61*(1+$Z$1)^($Z61*3)),"FAILURE"))))))))))</f>
        <v>0</v>
      </c>
      <c r="AX61" s="159">
        <f>IF($F61=1,0,IF(AND($H61=1,AX$1&lt;=$Y61),$V61,IF(AND($H61=1,AX$1&gt;$Y61,AX$1&lt;=$Y61+$Z61),($T61*(1+$Z$1)^$Z61)/$Z61,IF(AND($H61=1,AX$1&gt;($Y61+$Z61),AX$1&lt;=($Y61+$Z61*2)),($T61*(1+$Z$1)^($Z61*2))/$Z61,IF(AND($H61=1,AX$1&gt;($Y61+$Z61*2),AX$1&lt;=($Y61+$Z61*3)),($T61*(1+$Z$1)^($Z61*3))/$Z61,IF(AND($H61=1,AX$1&gt;($Y61+$Z61*3),AX$1&lt;=($Y61+$Z61*4)),($T61*(1+$Z$1)^($Z61*4))/$Z61,IF(AND($G61=1,AX$1&lt;=$N61),0,IF(AND($G61=1,AX$1&gt;$N61,AX$1&lt;=($Y61+$Z61)),-1*PMT(VLOOKUP($P61,'9 - Finance Strategy Parameters'!$B$3:$C$6,2)/12,$Z61*12,$M61),IF(AND($G61=1,AX$1&gt;($Y61+$Z61),AX$1&lt;=($Y61+$Z61*2)),-1*PMT(VLOOKUP($P61,'9 - Finance Strategy Parameters'!$B$3:$C$6,2)/12,$Z61*12,$M61*(1+$Z$1)^($Z61*2)),IF(AND($G61=1,AX$1&gt;($Y61+$Z61*2),AX$1&lt;=($Y61+$Z61*3)),-1*PMT(VLOOKUP($P61,'9 - Finance Strategy Parameters'!$B$3:$C$6,2)/12,$Z61*12,$M61*(1+$Z$1)^($Z61*3)),"FAILURE"))))))))))</f>
        <v>0</v>
      </c>
      <c r="AY61" s="159">
        <f>IF($F61=1,0,IF(AND($H61=1,AY$1&lt;=$Y61),$V61,IF(AND($H61=1,AY$1&gt;$Y61,AY$1&lt;=$Y61+$Z61),($T61*(1+$Z$1)^$Z61)/$Z61,IF(AND($H61=1,AY$1&gt;($Y61+$Z61),AY$1&lt;=($Y61+$Z61*2)),($T61*(1+$Z$1)^($Z61*2))/$Z61,IF(AND($H61=1,AY$1&gt;($Y61+$Z61*2),AY$1&lt;=($Y61+$Z61*3)),($T61*(1+$Z$1)^($Z61*3))/$Z61,IF(AND($H61=1,AY$1&gt;($Y61+$Z61*3),AY$1&lt;=($Y61+$Z61*4)),($T61*(1+$Z$1)^($Z61*4))/$Z61,IF(AND($G61=1,AY$1&lt;=$N61),0,IF(AND($G61=1,AY$1&gt;$N61,AY$1&lt;=($Y61+$Z61)),-1*PMT(VLOOKUP($P61,'9 - Finance Strategy Parameters'!$B$3:$C$6,2)/12,$Z61*12,$M61),IF(AND($G61=1,AY$1&gt;($Y61+$Z61),AY$1&lt;=($Y61+$Z61*2)),-1*PMT(VLOOKUP($P61,'9 - Finance Strategy Parameters'!$B$3:$C$6,2)/12,$Z61*12,$M61*(1+$Z$1)^($Z61*2)),IF(AND($G61=1,AY$1&gt;($Y61+$Z61*2),AY$1&lt;=($Y61+$Z61*3)),-1*PMT(VLOOKUP($P61,'9 - Finance Strategy Parameters'!$B$3:$C$6,2)/12,$Z61*12,$M61*(1+$Z$1)^($Z61*3)),"FAILURE"))))))))))</f>
        <v>0</v>
      </c>
      <c r="AZ61" s="159">
        <f>IF($F61=1,0,IF(AND($H61=1,AZ$1&lt;=$Y61),$V61,IF(AND($H61=1,AZ$1&gt;$Y61,AZ$1&lt;=$Y61+$Z61),($T61*(1+$Z$1)^$Z61)/$Z61,IF(AND($H61=1,AZ$1&gt;($Y61+$Z61),AZ$1&lt;=($Y61+$Z61*2)),($T61*(1+$Z$1)^($Z61*2))/$Z61,IF(AND($H61=1,AZ$1&gt;($Y61+$Z61*2),AZ$1&lt;=($Y61+$Z61*3)),($T61*(1+$Z$1)^($Z61*3))/$Z61,IF(AND($H61=1,AZ$1&gt;($Y61+$Z61*3),AZ$1&lt;=($Y61+$Z61*4)),($T61*(1+$Z$1)^($Z61*4))/$Z61,IF(AND($G61=1,AZ$1&lt;=$N61),0,IF(AND($G61=1,AZ$1&gt;$N61,AZ$1&lt;=($Y61+$Z61)),-1*PMT(VLOOKUP($P61,'9 - Finance Strategy Parameters'!$B$3:$C$6,2)/12,$Z61*12,$M61),IF(AND($G61=1,AZ$1&gt;($Y61+$Z61),AZ$1&lt;=($Y61+$Z61*2)),-1*PMT(VLOOKUP($P61,'9 - Finance Strategy Parameters'!$B$3:$C$6,2)/12,$Z61*12,$M61*(1+$Z$1)^($Z61*2)),IF(AND($G61=1,AZ$1&gt;($Y61+$Z61*2),AZ$1&lt;=($Y61+$Z61*3)),-1*PMT(VLOOKUP($P61,'9 - Finance Strategy Parameters'!$B$3:$C$6,2)/12,$Z61*12,$M61*(1+$Z$1)^($Z61*3)),"FAILURE"))))))))))</f>
        <v>0</v>
      </c>
      <c r="BA61" s="159">
        <f>IF($F61=1,0,IF(AND($H61=1,BA$1&lt;=$Y61),$V61,IF(AND($H61=1,BA$1&gt;$Y61,BA$1&lt;=$Y61+$Z61),($T61*(1+$Z$1)^$Z61)/$Z61,IF(AND($H61=1,BA$1&gt;($Y61+$Z61),BA$1&lt;=($Y61+$Z61*2)),($T61*(1+$Z$1)^($Z61*2))/$Z61,IF(AND($H61=1,BA$1&gt;($Y61+$Z61*2),BA$1&lt;=($Y61+$Z61*3)),($T61*(1+$Z$1)^($Z61*3))/$Z61,IF(AND($H61=1,BA$1&gt;($Y61+$Z61*3),BA$1&lt;=($Y61+$Z61*4)),($T61*(1+$Z$1)^($Z61*4))/$Z61,IF(AND($G61=1,BA$1&lt;=$N61),0,IF(AND($G61=1,BA$1&gt;$N61,BA$1&lt;=($Y61+$Z61)),-1*PMT(VLOOKUP($P61,'9 - Finance Strategy Parameters'!$B$3:$C$6,2)/12,$Z61*12,$M61),IF(AND($G61=1,BA$1&gt;($Y61+$Z61),BA$1&lt;=($Y61+$Z61*2)),-1*PMT(VLOOKUP($P61,'9 - Finance Strategy Parameters'!$B$3:$C$6,2)/12,$Z61*12,$M61*(1+$Z$1)^($Z61*2)),IF(AND($G61=1,BA$1&gt;($Y61+$Z61*2),BA$1&lt;=($Y61+$Z61*3)),-1*PMT(VLOOKUP($P61,'9 - Finance Strategy Parameters'!$B$3:$C$6,2)/12,$Z61*12,$M61*(1+$Z$1)^($Z61*3)),"FAILURE"))))))))))</f>
        <v>15892.922680062711</v>
      </c>
      <c r="BB61" s="159">
        <f>IF($F61=1,0,IF(AND($H61=1,BB$1&lt;=$Y61),$V61,IF(AND($H61=1,BB$1&gt;$Y61,BB$1&lt;=$Y61+$Z61),($T61*(1+$Z$1)^$Z61)/$Z61,IF(AND($H61=1,BB$1&gt;($Y61+$Z61),BB$1&lt;=($Y61+$Z61*2)),($T61*(1+$Z$1)^($Z61*2))/$Z61,IF(AND($H61=1,BB$1&gt;($Y61+$Z61*2),BB$1&lt;=($Y61+$Z61*3)),($T61*(1+$Z$1)^($Z61*3))/$Z61,IF(AND($H61=1,BB$1&gt;($Y61+$Z61*3),BB$1&lt;=($Y61+$Z61*4)),($T61*(1+$Z$1)^($Z61*4))/$Z61,IF(AND($G61=1,BB$1&lt;=$N61),0,IF(AND($G61=1,BB$1&gt;$N61,BB$1&lt;=($Y61+$Z61)),-1*PMT(VLOOKUP($P61,'9 - Finance Strategy Parameters'!$B$3:$C$6,2)/12,$Z61*12,$M61),IF(AND($G61=1,BB$1&gt;($Y61+$Z61),BB$1&lt;=($Y61+$Z61*2)),-1*PMT(VLOOKUP($P61,'9 - Finance Strategy Parameters'!$B$3:$C$6,2)/12,$Z61*12,$M61*(1+$Z$1)^($Z61*2)),IF(AND($G61=1,BB$1&gt;($Y61+$Z61*2),BB$1&lt;=($Y61+$Z61*3)),-1*PMT(VLOOKUP($P61,'9 - Finance Strategy Parameters'!$B$3:$C$6,2)/12,$Z61*12,$M61*(1+$Z$1)^($Z61*3)),"FAILURE"))))))))))</f>
        <v>15892.922680062711</v>
      </c>
      <c r="BC61" s="159">
        <f>IF($F61=1,0,IF(AND($H61=1,BC$1&lt;=$Y61),$V61,IF(AND($H61=1,BC$1&gt;$Y61,BC$1&lt;=$Y61+$Z61),($T61*(1+$Z$1)^$Z61)/$Z61,IF(AND($H61=1,BC$1&gt;($Y61+$Z61),BC$1&lt;=($Y61+$Z61*2)),($T61*(1+$Z$1)^($Z61*2))/$Z61,IF(AND($H61=1,BC$1&gt;($Y61+$Z61*2),BC$1&lt;=($Y61+$Z61*3)),($T61*(1+$Z$1)^($Z61*3))/$Z61,IF(AND($H61=1,BC$1&gt;($Y61+$Z61*3),BC$1&lt;=($Y61+$Z61*4)),($T61*(1+$Z$1)^($Z61*4))/$Z61,IF(AND($G61=1,BC$1&lt;=$N61),0,IF(AND($G61=1,BC$1&gt;$N61,BC$1&lt;=($Y61+$Z61)),-1*PMT(VLOOKUP($P61,'9 - Finance Strategy Parameters'!$B$3:$C$6,2)/12,$Z61*12,$M61),IF(AND($G61=1,BC$1&gt;($Y61+$Z61),BC$1&lt;=($Y61+$Z61*2)),-1*PMT(VLOOKUP($P61,'9 - Finance Strategy Parameters'!$B$3:$C$6,2)/12,$Z61*12,$M61*(1+$Z$1)^($Z61*2)),IF(AND($G61=1,BC$1&gt;($Y61+$Z61*2),BC$1&lt;=($Y61+$Z61*3)),-1*PMT(VLOOKUP($P61,'9 - Finance Strategy Parameters'!$B$3:$C$6,2)/12,$Z61*12,$M61*(1+$Z$1)^($Z61*3)),"FAILURE"))))))))))</f>
        <v>15892.922680062711</v>
      </c>
      <c r="BD61" s="159">
        <f>IF($F61=1,0,IF(AND($H61=1,BD$1&lt;=$Y61),$V61,IF(AND($H61=1,BD$1&gt;$Y61,BD$1&lt;=$Y61+$Z61),($T61*(1+$Z$1)^$Z61)/$Z61,IF(AND($H61=1,BD$1&gt;($Y61+$Z61),BD$1&lt;=($Y61+$Z61*2)),($T61*(1+$Z$1)^($Z61*2))/$Z61,IF(AND($H61=1,BD$1&gt;($Y61+$Z61*2),BD$1&lt;=($Y61+$Z61*3)),($T61*(1+$Z$1)^($Z61*3))/$Z61,IF(AND($H61=1,BD$1&gt;($Y61+$Z61*3),BD$1&lt;=($Y61+$Z61*4)),($T61*(1+$Z$1)^($Z61*4))/$Z61,IF(AND($G61=1,BD$1&lt;=$N61),0,IF(AND($G61=1,BD$1&gt;$N61,BD$1&lt;=($Y61+$Z61)),-1*PMT(VLOOKUP($P61,'9 - Finance Strategy Parameters'!$B$3:$C$6,2)/12,$Z61*12,$M61),IF(AND($G61=1,BD$1&gt;($Y61+$Z61),BD$1&lt;=($Y61+$Z61*2)),-1*PMT(VLOOKUP($P61,'9 - Finance Strategy Parameters'!$B$3:$C$6,2)/12,$Z61*12,$M61*(1+$Z$1)^($Z61*2)),IF(AND($G61=1,BD$1&gt;($Y61+$Z61*2),BD$1&lt;=($Y61+$Z61*3)),-1*PMT(VLOOKUP($P61,'9 - Finance Strategy Parameters'!$B$3:$C$6,2)/12,$Z61*12,$M61*(1+$Z$1)^($Z61*3)),"FAILURE"))))))))))</f>
        <v>15892.922680062711</v>
      </c>
      <c r="BE61" s="159">
        <f>IF($F61=1,0,IF(AND($H61=1,BE$1&lt;=$Y61),$V61,IF(AND($H61=1,BE$1&gt;$Y61,BE$1&lt;=$Y61+$Z61),($T61*(1+$Z$1)^$Z61)/$Z61,IF(AND($H61=1,BE$1&gt;($Y61+$Z61),BE$1&lt;=($Y61+$Z61*2)),($T61*(1+$Z$1)^($Z61*2))/$Z61,IF(AND($H61=1,BE$1&gt;($Y61+$Z61*2),BE$1&lt;=($Y61+$Z61*3)),($T61*(1+$Z$1)^($Z61*3))/$Z61,IF(AND($H61=1,BE$1&gt;($Y61+$Z61*3),BE$1&lt;=($Y61+$Z61*4)),($T61*(1+$Z$1)^($Z61*4))/$Z61,IF(AND($G61=1,BE$1&lt;=$N61),0,IF(AND($G61=1,BE$1&gt;$N61,BE$1&lt;=($Y61+$Z61)),-1*PMT(VLOOKUP($P61,'9 - Finance Strategy Parameters'!$B$3:$C$6,2)/12,$Z61*12,$M61),IF(AND($G61=1,BE$1&gt;($Y61+$Z61),BE$1&lt;=($Y61+$Z61*2)),-1*PMT(VLOOKUP($P61,'9 - Finance Strategy Parameters'!$B$3:$C$6,2)/12,$Z61*12,$M61*(1+$Z$1)^($Z61*2)),IF(AND($G61=1,BE$1&gt;($Y61+$Z61*2),BE$1&lt;=($Y61+$Z61*3)),-1*PMT(VLOOKUP($P61,'9 - Finance Strategy Parameters'!$B$3:$C$6,2)/12,$Z61*12,$M61*(1+$Z$1)^($Z61*3)),"FAILURE"))))))))))</f>
        <v>15892.922680062711</v>
      </c>
      <c r="BF61" s="159">
        <f>IF($F61=1,0,IF(AND($H61=1,BF$1&lt;=$Y61),$V61,IF(AND($H61=1,BF$1&gt;$Y61,BF$1&lt;=$Y61+$Z61),($T61*(1+$Z$1)^$Z61)/$Z61,IF(AND($H61=1,BF$1&gt;($Y61+$Z61),BF$1&lt;=($Y61+$Z61*2)),($T61*(1+$Z$1)^($Z61*2))/$Z61,IF(AND($H61=1,BF$1&gt;($Y61+$Z61*2),BF$1&lt;=($Y61+$Z61*3)),($T61*(1+$Z$1)^($Z61*3))/$Z61,IF(AND($H61=1,BF$1&gt;($Y61+$Z61*3),BF$1&lt;=($Y61+$Z61*4)),($T61*(1+$Z$1)^($Z61*4))/$Z61,IF(AND($G61=1,BF$1&lt;=$N61),0,IF(AND($G61=1,BF$1&gt;$N61,BF$1&lt;=($Y61+$Z61)),-1*PMT(VLOOKUP($P61,'9 - Finance Strategy Parameters'!$B$3:$C$6,2)/12,$Z61*12,$M61),IF(AND($G61=1,BF$1&gt;($Y61+$Z61),BF$1&lt;=($Y61+$Z61*2)),-1*PMT(VLOOKUP($P61,'9 - Finance Strategy Parameters'!$B$3:$C$6,2)/12,$Z61*12,$M61*(1+$Z$1)^($Z61*2)),IF(AND($G61=1,BF$1&gt;($Y61+$Z61*2),BF$1&lt;=($Y61+$Z61*3)),-1*PMT(VLOOKUP($P61,'9 - Finance Strategy Parameters'!$B$3:$C$6,2)/12,$Z61*12,$M61*(1+$Z$1)^($Z61*3)),"FAILURE"))))))))))</f>
        <v>15892.922680062711</v>
      </c>
      <c r="BG61" s="159">
        <f>IF($F61=1,0,IF(AND($H61=1,BG$1&lt;=$Y61),$V61,IF(AND($H61=1,BG$1&gt;$Y61,BG$1&lt;=$Y61+$Z61),($T61*(1+$Z$1)^$Z61)/$Z61,IF(AND($H61=1,BG$1&gt;($Y61+$Z61),BG$1&lt;=($Y61+$Z61*2)),($T61*(1+$Z$1)^($Z61*2))/$Z61,IF(AND($H61=1,BG$1&gt;($Y61+$Z61*2),BG$1&lt;=($Y61+$Z61*3)),($T61*(1+$Z$1)^($Z61*3))/$Z61,IF(AND($H61=1,BG$1&gt;($Y61+$Z61*3),BG$1&lt;=($Y61+$Z61*4)),($T61*(1+$Z$1)^($Z61*4))/$Z61,IF(AND($G61=1,BG$1&lt;=$N61),0,IF(AND($G61=1,BG$1&gt;$N61,BG$1&lt;=($Y61+$Z61)),-1*PMT(VLOOKUP($P61,'9 - Finance Strategy Parameters'!$B$3:$C$6,2)/12,$Z61*12,$M61),IF(AND($G61=1,BG$1&gt;($Y61+$Z61),BG$1&lt;=($Y61+$Z61*2)),-1*PMT(VLOOKUP($P61,'9 - Finance Strategy Parameters'!$B$3:$C$6,2)/12,$Z61*12,$M61*(1+$Z$1)^($Z61*2)),IF(AND($G61=1,BG$1&gt;($Y61+$Z61*2),BG$1&lt;=($Y61+$Z61*3)),-1*PMT(VLOOKUP($P61,'9 - Finance Strategy Parameters'!$B$3:$C$6,2)/12,$Z61*12,$M61*(1+$Z$1)^($Z61*3)),"FAILURE"))))))))))</f>
        <v>15892.922680062711</v>
      </c>
      <c r="BH61" s="159">
        <f>IF($F61=1,0,IF(AND($H61=1,BH$1&lt;=$Y61),$V61,IF(AND($H61=1,BH$1&gt;$Y61,BH$1&lt;=$Y61+$Z61),($T61*(1+$Z$1)^$Z61)/$Z61,IF(AND($H61=1,BH$1&gt;($Y61+$Z61),BH$1&lt;=($Y61+$Z61*2)),($T61*(1+$Z$1)^($Z61*2))/$Z61,IF(AND($H61=1,BH$1&gt;($Y61+$Z61*2),BH$1&lt;=($Y61+$Z61*3)),($T61*(1+$Z$1)^($Z61*3))/$Z61,IF(AND($H61=1,BH$1&gt;($Y61+$Z61*3),BH$1&lt;=($Y61+$Z61*4)),($T61*(1+$Z$1)^($Z61*4))/$Z61,IF(AND($G61=1,BH$1&lt;=$N61),0,IF(AND($G61=1,BH$1&gt;$N61,BH$1&lt;=($Y61+$Z61)),-1*PMT(VLOOKUP($P61,'9 - Finance Strategy Parameters'!$B$3:$C$6,2)/12,$Z61*12,$M61),IF(AND($G61=1,BH$1&gt;($Y61+$Z61),BH$1&lt;=($Y61+$Z61*2)),-1*PMT(VLOOKUP($P61,'9 - Finance Strategy Parameters'!$B$3:$C$6,2)/12,$Z61*12,$M61*(1+$Z$1)^($Z61*2)),IF(AND($G61=1,BH$1&gt;($Y61+$Z61*2),BH$1&lt;=($Y61+$Z61*3)),-1*PMT(VLOOKUP($P61,'9 - Finance Strategy Parameters'!$B$3:$C$6,2)/12,$Z61*12,$M61*(1+$Z$1)^($Z61*3)),"FAILURE"))))))))))</f>
        <v>15892.922680062711</v>
      </c>
      <c r="BI61" s="159">
        <f>IF($F61=1,0,IF(AND($H61=1,BI$1&lt;=$Y61),$V61,IF(AND($H61=1,BI$1&gt;$Y61,BI$1&lt;=$Y61+$Z61),($T61*(1+$Z$1)^$Z61)/$Z61,IF(AND($H61=1,BI$1&gt;($Y61+$Z61),BI$1&lt;=($Y61+$Z61*2)),($T61*(1+$Z$1)^($Z61*2))/$Z61,IF(AND($H61=1,BI$1&gt;($Y61+$Z61*2),BI$1&lt;=($Y61+$Z61*3)),($T61*(1+$Z$1)^($Z61*3))/$Z61,IF(AND($H61=1,BI$1&gt;($Y61+$Z61*3),BI$1&lt;=($Y61+$Z61*4)),($T61*(1+$Z$1)^($Z61*4))/$Z61,IF(AND($G61=1,BI$1&lt;=$N61),0,IF(AND($G61=1,BI$1&gt;$N61,BI$1&lt;=($Y61+$Z61)),-1*PMT(VLOOKUP($P61,'9 - Finance Strategy Parameters'!$B$3:$C$6,2)/12,$Z61*12,$M61),IF(AND($G61=1,BI$1&gt;($Y61+$Z61),BI$1&lt;=($Y61+$Z61*2)),-1*PMT(VLOOKUP($P61,'9 - Finance Strategy Parameters'!$B$3:$C$6,2)/12,$Z61*12,$M61*(1+$Z$1)^($Z61*2)),IF(AND($G61=1,BI$1&gt;($Y61+$Z61*2),BI$1&lt;=($Y61+$Z61*3)),-1*PMT(VLOOKUP($P61,'9 - Finance Strategy Parameters'!$B$3:$C$6,2)/12,$Z61*12,$M61*(1+$Z$1)^($Z61*3)),"FAILURE"))))))))))</f>
        <v>15892.922680062711</v>
      </c>
      <c r="BJ61" s="159">
        <f>IF($F61=1,0,IF(AND($H61=1,BJ$1&lt;=$Y61),$V61,IF(AND($H61=1,BJ$1&gt;$Y61,BJ$1&lt;=$Y61+$Z61),($T61*(1+$Z$1)^$Z61)/$Z61,IF(AND($H61=1,BJ$1&gt;($Y61+$Z61),BJ$1&lt;=($Y61+$Z61*2)),($T61*(1+$Z$1)^($Z61*2))/$Z61,IF(AND($H61=1,BJ$1&gt;($Y61+$Z61*2),BJ$1&lt;=($Y61+$Z61*3)),($T61*(1+$Z$1)^($Z61*3))/$Z61,IF(AND($H61=1,BJ$1&gt;($Y61+$Z61*3),BJ$1&lt;=($Y61+$Z61*4)),($T61*(1+$Z$1)^($Z61*4))/$Z61,IF(AND($G61=1,BJ$1&lt;=$N61),0,IF(AND($G61=1,BJ$1&gt;$N61,BJ$1&lt;=($Y61+$Z61)),-1*PMT(VLOOKUP($P61,'9 - Finance Strategy Parameters'!$B$3:$C$6,2)/12,$Z61*12,$M61),IF(AND($G61=1,BJ$1&gt;($Y61+$Z61),BJ$1&lt;=($Y61+$Z61*2)),-1*PMT(VLOOKUP($P61,'9 - Finance Strategy Parameters'!$B$3:$C$6,2)/12,$Z61*12,$M61*(1+$Z$1)^($Z61*2)),IF(AND($G61=1,BJ$1&gt;($Y61+$Z61*2),BJ$1&lt;=($Y61+$Z61*3)),-1*PMT(VLOOKUP($P61,'9 - Finance Strategy Parameters'!$B$3:$C$6,2)/12,$Z61*12,$M61*(1+$Z$1)^($Z61*3)),"FAILURE"))))))))))</f>
        <v>15892.922680062711</v>
      </c>
      <c r="BK61" s="159">
        <f>IF($F61=1,0,IF(AND($H61=1,BK$1&lt;=$Y61),$V61,IF(AND($H61=1,BK$1&gt;$Y61,BK$1&lt;=$Y61+$Z61),($T61*(1+$Z$1)^$Z61)/$Z61,IF(AND($H61=1,BK$1&gt;($Y61+$Z61),BK$1&lt;=($Y61+$Z61*2)),($T61*(1+$Z$1)^($Z61*2))/$Z61,IF(AND($H61=1,BK$1&gt;($Y61+$Z61*2),BK$1&lt;=($Y61+$Z61*3)),($T61*(1+$Z$1)^($Z61*3))/$Z61,IF(AND($H61=1,BK$1&gt;($Y61+$Z61*3),BK$1&lt;=($Y61+$Z61*4)),($T61*(1+$Z$1)^($Z61*4))/$Z61,IF(AND($G61=1,BK$1&lt;=$N61),0,IF(AND($G61=1,BK$1&gt;$N61,BK$1&lt;=($Y61+$Z61)),-1*PMT(VLOOKUP($P61,'9 - Finance Strategy Parameters'!$B$3:$C$6,2)/12,$Z61*12,$M61),IF(AND($G61=1,BK$1&gt;($Y61+$Z61),BK$1&lt;=($Y61+$Z61*2)),-1*PMT(VLOOKUP($P61,'9 - Finance Strategy Parameters'!$B$3:$C$6,2)/12,$Z61*12,$M61*(1+$Z$1)^($Z61*2)),IF(AND($G61=1,BK$1&gt;($Y61+$Z61*2),BK$1&lt;=($Y61+$Z61*3)),-1*PMT(VLOOKUP($P61,'9 - Finance Strategy Parameters'!$B$3:$C$6,2)/12,$Z61*12,$M61*(1+$Z$1)^($Z61*3)),"FAILURE"))))))))))</f>
        <v>15892.922680062711</v>
      </c>
      <c r="BL61" s="159">
        <f>IF($F61=1,0,IF(AND($H61=1,BL$1&lt;=$Y61),$V61,IF(AND($H61=1,BL$1&gt;$Y61,BL$1&lt;=$Y61+$Z61),($T61*(1+$Z$1)^$Z61)/$Z61,IF(AND($H61=1,BL$1&gt;($Y61+$Z61),BL$1&lt;=($Y61+$Z61*2)),($T61*(1+$Z$1)^($Z61*2))/$Z61,IF(AND($H61=1,BL$1&gt;($Y61+$Z61*2),BL$1&lt;=($Y61+$Z61*3)),($T61*(1+$Z$1)^($Z61*3))/$Z61,IF(AND($H61=1,BL$1&gt;($Y61+$Z61*3),BL$1&lt;=($Y61+$Z61*4)),($T61*(1+$Z$1)^($Z61*4))/$Z61,IF(AND($G61=1,BL$1&lt;=$N61),0,IF(AND($G61=1,BL$1&gt;$N61,BL$1&lt;=($Y61+$Z61)),-1*PMT(VLOOKUP($P61,'9 - Finance Strategy Parameters'!$B$3:$C$6,2)/12,$Z61*12,$M61),IF(AND($G61=1,BL$1&gt;($Y61+$Z61),BL$1&lt;=($Y61+$Z61*2)),-1*PMT(VLOOKUP($P61,'9 - Finance Strategy Parameters'!$B$3:$C$6,2)/12,$Z61*12,$M61*(1+$Z$1)^($Z61*2)),IF(AND($G61=1,BL$1&gt;($Y61+$Z61*2),BL$1&lt;=($Y61+$Z61*3)),-1*PMT(VLOOKUP($P61,'9 - Finance Strategy Parameters'!$B$3:$C$6,2)/12,$Z61*12,$M61*(1+$Z$1)^($Z61*3)),"FAILURE"))))))))))</f>
        <v>15892.922680062711</v>
      </c>
      <c r="BM61" s="159">
        <f>IF($F61=1,0,IF(AND($H61=1,BM$1&lt;=$Y61),$V61,IF(AND($H61=1,BM$1&gt;$Y61,BM$1&lt;=$Y61+$Z61),($T61*(1+$Z$1)^$Z61)/$Z61,IF(AND($H61=1,BM$1&gt;($Y61+$Z61),BM$1&lt;=($Y61+$Z61*2)),($T61*(1+$Z$1)^($Z61*2))/$Z61,IF(AND($H61=1,BM$1&gt;($Y61+$Z61*2),BM$1&lt;=($Y61+$Z61*3)),($T61*(1+$Z$1)^($Z61*3))/$Z61,IF(AND($H61=1,BM$1&gt;($Y61+$Z61*3),BM$1&lt;=($Y61+$Z61*4)),($T61*(1+$Z$1)^($Z61*4))/$Z61,IF(AND($G61=1,BM$1&lt;=$N61),0,IF(AND($G61=1,BM$1&gt;$N61,BM$1&lt;=($Y61+$Z61)),-1*PMT(VLOOKUP($P61,'9 - Finance Strategy Parameters'!$B$3:$C$6,2)/12,$Z61*12,$M61),IF(AND($G61=1,BM$1&gt;($Y61+$Z61),BM$1&lt;=($Y61+$Z61*2)),-1*PMT(VLOOKUP($P61,'9 - Finance Strategy Parameters'!$B$3:$C$6,2)/12,$Z61*12,$M61*(1+$Z$1)^($Z61*2)),IF(AND($G61=1,BM$1&gt;($Y61+$Z61*2),BM$1&lt;=($Y61+$Z61*3)),-1*PMT(VLOOKUP($P61,'9 - Finance Strategy Parameters'!$B$3:$C$6,2)/12,$Z61*12,$M61*(1+$Z$1)^($Z61*3)),"FAILURE"))))))))))</f>
        <v>15892.922680062711</v>
      </c>
      <c r="BN61" s="159">
        <f>IF($F61=1,0,IF(AND($H61=1,BN$1&lt;=$Y61),$V61,IF(AND($H61=1,BN$1&gt;$Y61,BN$1&lt;=$Y61+$Z61),($T61*(1+$Z$1)^$Z61)/$Z61,IF(AND($H61=1,BN$1&gt;($Y61+$Z61),BN$1&lt;=($Y61+$Z61*2)),($T61*(1+$Z$1)^($Z61*2))/$Z61,IF(AND($H61=1,BN$1&gt;($Y61+$Z61*2),BN$1&lt;=($Y61+$Z61*3)),($T61*(1+$Z$1)^($Z61*3))/$Z61,IF(AND($H61=1,BN$1&gt;($Y61+$Z61*3),BN$1&lt;=($Y61+$Z61*4)),($T61*(1+$Z$1)^($Z61*4))/$Z61,IF(AND($G61=1,BN$1&lt;=$N61),0,IF(AND($G61=1,BN$1&gt;$N61,BN$1&lt;=($Y61+$Z61)),-1*PMT(VLOOKUP($P61,'9 - Finance Strategy Parameters'!$B$3:$C$6,2)/12,$Z61*12,$M61),IF(AND($G61=1,BN$1&gt;($Y61+$Z61),BN$1&lt;=($Y61+$Z61*2)),-1*PMT(VLOOKUP($P61,'9 - Finance Strategy Parameters'!$B$3:$C$6,2)/12,$Z61*12,$M61*(1+$Z$1)^($Z61*2)),IF(AND($G61=1,BN$1&gt;($Y61+$Z61*2),BN$1&lt;=($Y61+$Z61*3)),-1*PMT(VLOOKUP($P61,'9 - Finance Strategy Parameters'!$B$3:$C$6,2)/12,$Z61*12,$M61*(1+$Z$1)^($Z61*3)),"FAILURE"))))))))))</f>
        <v>15892.922680062711</v>
      </c>
      <c r="BO61" s="159">
        <f>IF($F61=1,0,IF(AND($H61=1,BO$1&lt;=$Y61),$V61,IF(AND($H61=1,BO$1&gt;$Y61,BO$1&lt;=$Y61+$Z61),($T61*(1+$Z$1)^$Z61)/$Z61,IF(AND($H61=1,BO$1&gt;($Y61+$Z61),BO$1&lt;=($Y61+$Z61*2)),($T61*(1+$Z$1)^($Z61*2))/$Z61,IF(AND($H61=1,BO$1&gt;($Y61+$Z61*2),BO$1&lt;=($Y61+$Z61*3)),($T61*(1+$Z$1)^($Z61*3))/$Z61,IF(AND($H61=1,BO$1&gt;($Y61+$Z61*3),BO$1&lt;=($Y61+$Z61*4)),($T61*(1+$Z$1)^($Z61*4))/$Z61,IF(AND($G61=1,BO$1&lt;=$N61),0,IF(AND($G61=1,BO$1&gt;$N61,BO$1&lt;=($Y61+$Z61)),-1*PMT(VLOOKUP($P61,'9 - Finance Strategy Parameters'!$B$3:$C$6,2)/12,$Z61*12,$M61),IF(AND($G61=1,BO$1&gt;($Y61+$Z61),BO$1&lt;=($Y61+$Z61*2)),-1*PMT(VLOOKUP($P61,'9 - Finance Strategy Parameters'!$B$3:$C$6,2)/12,$Z61*12,$M61*(1+$Z$1)^($Z61*2)),IF(AND($G61=1,BO$1&gt;($Y61+$Z61*2),BO$1&lt;=($Y61+$Z61*3)),-1*PMT(VLOOKUP($P61,'9 - Finance Strategy Parameters'!$B$3:$C$6,2)/12,$Z61*12,$M61*(1+$Z$1)^($Z61*3)),"FAILURE"))))))))))</f>
        <v>15892.922680062711</v>
      </c>
      <c r="BP61" s="159">
        <f>IF($F61=1,0,IF(AND($H61=1,BP$1&lt;=$Y61),$V61,IF(AND($H61=1,BP$1&gt;$Y61,BP$1&lt;=$Y61+$Z61),($T61*(1+$Z$1)^$Z61)/$Z61,IF(AND($H61=1,BP$1&gt;($Y61+$Z61),BP$1&lt;=($Y61+$Z61*2)),($T61*(1+$Z$1)^($Z61*2))/$Z61,IF(AND($H61=1,BP$1&gt;($Y61+$Z61*2),BP$1&lt;=($Y61+$Z61*3)),($T61*(1+$Z$1)^($Z61*3))/$Z61,IF(AND($H61=1,BP$1&gt;($Y61+$Z61*3),BP$1&lt;=($Y61+$Z61*4)),($T61*(1+$Z$1)^($Z61*4))/$Z61,IF(AND($G61=1,BP$1&lt;=$N61),0,IF(AND($G61=1,BP$1&gt;$N61,BP$1&lt;=($Y61+$Z61)),-1*PMT(VLOOKUP($P61,'9 - Finance Strategy Parameters'!$B$3:$C$6,2)/12,$Z61*12,$M61),IF(AND($G61=1,BP$1&gt;($Y61+$Z61),BP$1&lt;=($Y61+$Z61*2)),-1*PMT(VLOOKUP($P61,'9 - Finance Strategy Parameters'!$B$3:$C$6,2)/12,$Z61*12,$M61*(1+$Z$1)^($Z61*2)),IF(AND($G61=1,BP$1&gt;($Y61+$Z61*2),BP$1&lt;=($Y61+$Z61*3)),-1*PMT(VLOOKUP($P61,'9 - Finance Strategy Parameters'!$B$3:$C$6,2)/12,$Z61*12,$M61*(1+$Z$1)^($Z61*3)),"FAILURE"))))))))))</f>
        <v>15892.922680062711</v>
      </c>
      <c r="BQ61" s="159">
        <f>IF($F61=1,0,IF(AND($H61=1,BQ$1&lt;=$Y61),$V61,IF(AND($H61=1,BQ$1&gt;$Y61,BQ$1&lt;=$Y61+$Z61),($T61*(1+$Z$1)^$Z61)/$Z61,IF(AND($H61=1,BQ$1&gt;($Y61+$Z61),BQ$1&lt;=($Y61+$Z61*2)),($T61*(1+$Z$1)^($Z61*2))/$Z61,IF(AND($H61=1,BQ$1&gt;($Y61+$Z61*2),BQ$1&lt;=($Y61+$Z61*3)),($T61*(1+$Z$1)^($Z61*3))/$Z61,IF(AND($H61=1,BQ$1&gt;($Y61+$Z61*3),BQ$1&lt;=($Y61+$Z61*4)),($T61*(1+$Z$1)^($Z61*4))/$Z61,IF(AND($G61=1,BQ$1&lt;=$N61),0,IF(AND($G61=1,BQ$1&gt;$N61,BQ$1&lt;=($Y61+$Z61)),-1*PMT(VLOOKUP($P61,'9 - Finance Strategy Parameters'!$B$3:$C$6,2)/12,$Z61*12,$M61),IF(AND($G61=1,BQ$1&gt;($Y61+$Z61),BQ$1&lt;=($Y61+$Z61*2)),-1*PMT(VLOOKUP($P61,'9 - Finance Strategy Parameters'!$B$3:$C$6,2)/12,$Z61*12,$M61*(1+$Z$1)^($Z61*2)),IF(AND($G61=1,BQ$1&gt;($Y61+$Z61*2),BQ$1&lt;=($Y61+$Z61*3)),-1*PMT(VLOOKUP($P61,'9 - Finance Strategy Parameters'!$B$3:$C$6,2)/12,$Z61*12,$M61*(1+$Z$1)^($Z61*3)),"FAILURE"))))))))))</f>
        <v>15892.922680062711</v>
      </c>
      <c r="BR61" s="159">
        <f>IF($F61=1,0,IF(AND($H61=1,BR$1&lt;=$Y61),$V61,IF(AND($H61=1,BR$1&gt;$Y61,BR$1&lt;=$Y61+$Z61),($T61*(1+$Z$1)^$Z61)/$Z61,IF(AND($H61=1,BR$1&gt;($Y61+$Z61),BR$1&lt;=($Y61+$Z61*2)),($T61*(1+$Z$1)^($Z61*2))/$Z61,IF(AND($H61=1,BR$1&gt;($Y61+$Z61*2),BR$1&lt;=($Y61+$Z61*3)),($T61*(1+$Z$1)^($Z61*3))/$Z61,IF(AND($H61=1,BR$1&gt;($Y61+$Z61*3),BR$1&lt;=($Y61+$Z61*4)),($T61*(1+$Z$1)^($Z61*4))/$Z61,IF(AND($G61=1,BR$1&lt;=$N61),0,IF(AND($G61=1,BR$1&gt;$N61,BR$1&lt;=($Y61+$Z61)),-1*PMT(VLOOKUP($P61,'9 - Finance Strategy Parameters'!$B$3:$C$6,2)/12,$Z61*12,$M61),IF(AND($G61=1,BR$1&gt;($Y61+$Z61),BR$1&lt;=($Y61+$Z61*2)),-1*PMT(VLOOKUP($P61,'9 - Finance Strategy Parameters'!$B$3:$C$6,2)/12,$Z61*12,$M61*(1+$Z$1)^($Z61*2)),IF(AND($G61=1,BR$1&gt;($Y61+$Z61*2),BR$1&lt;=($Y61+$Z61*3)),-1*PMT(VLOOKUP($P61,'9 - Finance Strategy Parameters'!$B$3:$C$6,2)/12,$Z61*12,$M61*(1+$Z$1)^($Z61*3)),"FAILURE"))))))))))</f>
        <v>15892.922680062711</v>
      </c>
      <c r="BS61" s="159">
        <f>IF($F61=1,0,IF(AND($H61=1,BS$1&lt;=$Y61),$V61,IF(AND($H61=1,BS$1&gt;$Y61,BS$1&lt;=$Y61+$Z61),($T61*(1+$Z$1)^$Z61)/$Z61,IF(AND($H61=1,BS$1&gt;($Y61+$Z61),BS$1&lt;=($Y61+$Z61*2)),($T61*(1+$Z$1)^($Z61*2))/$Z61,IF(AND($H61=1,BS$1&gt;($Y61+$Z61*2),BS$1&lt;=($Y61+$Z61*3)),($T61*(1+$Z$1)^($Z61*3))/$Z61,IF(AND($H61=1,BS$1&gt;($Y61+$Z61*3),BS$1&lt;=($Y61+$Z61*4)),($T61*(1+$Z$1)^($Z61*4))/$Z61,IF(AND($G61=1,BS$1&lt;=$N61),0,IF(AND($G61=1,BS$1&gt;$N61,BS$1&lt;=($Y61+$Z61)),-1*PMT(VLOOKUP($P61,'9 - Finance Strategy Parameters'!$B$3:$C$6,2)/12,$Z61*12,$M61),IF(AND($G61=1,BS$1&gt;($Y61+$Z61),BS$1&lt;=($Y61+$Z61*2)),-1*PMT(VLOOKUP($P61,'9 - Finance Strategy Parameters'!$B$3:$C$6,2)/12,$Z61*12,$M61*(1+$Z$1)^($Z61*2)),IF(AND($G61=1,BS$1&gt;($Y61+$Z61*2),BS$1&lt;=($Y61+$Z61*3)),-1*PMT(VLOOKUP($P61,'9 - Finance Strategy Parameters'!$B$3:$C$6,2)/12,$Z61*12,$M61*(1+$Z$1)^($Z61*3)),"FAILURE"))))))))))</f>
        <v>15892.922680062711</v>
      </c>
      <c r="BT61" s="159">
        <f>IF($F61=1,0,IF(AND($H61=1,BT$1&lt;=$Y61),$V61,IF(AND($H61=1,BT$1&gt;$Y61,BT$1&lt;=$Y61+$Z61),($T61*(1+$Z$1)^$Z61)/$Z61,IF(AND($H61=1,BT$1&gt;($Y61+$Z61),BT$1&lt;=($Y61+$Z61*2)),($T61*(1+$Z$1)^($Z61*2))/$Z61,IF(AND($H61=1,BT$1&gt;($Y61+$Z61*2),BT$1&lt;=($Y61+$Z61*3)),($T61*(1+$Z$1)^($Z61*3))/$Z61,IF(AND($H61=1,BT$1&gt;($Y61+$Z61*3),BT$1&lt;=($Y61+$Z61*4)),($T61*(1+$Z$1)^($Z61*4))/$Z61,IF(AND($G61=1,BT$1&lt;=$N61),0,IF(AND($G61=1,BT$1&gt;$N61,BT$1&lt;=($Y61+$Z61)),-1*PMT(VLOOKUP($P61,'9 - Finance Strategy Parameters'!$B$3:$C$6,2)/12,$Z61*12,$M61),IF(AND($G61=1,BT$1&gt;($Y61+$Z61),BT$1&lt;=($Y61+$Z61*2)),-1*PMT(VLOOKUP($P61,'9 - Finance Strategy Parameters'!$B$3:$C$6,2)/12,$Z61*12,$M61*(1+$Z$1)^($Z61*2)),IF(AND($G61=1,BT$1&gt;($Y61+$Z61*2),BT$1&lt;=($Y61+$Z61*3)),-1*PMT(VLOOKUP($P61,'9 - Finance Strategy Parameters'!$B$3:$C$6,2)/12,$Z61*12,$M61*(1+$Z$1)^($Z61*3)),"FAILURE"))))))))))</f>
        <v>15892.922680062711</v>
      </c>
    </row>
    <row r="62" spans="1:72" x14ac:dyDescent="0.25">
      <c r="A62" s="1" t="s">
        <v>34</v>
      </c>
      <c r="B62" s="138">
        <f>INDEX('8-Choosing Asset Strategies'!$B$4:$B$101,MATCH('9 - Financing Strategy'!C62,'8-Choosing Asset Strategies'!$C$4:$C$101,0))</f>
        <v>2</v>
      </c>
      <c r="C62" s="12" t="s">
        <v>243</v>
      </c>
      <c r="D62" s="13" t="str">
        <f>IF(INDEX('8-Choosing Asset Strategies'!$CW$4:$CW$101,MATCH($C62,'8-Choosing Asset Strategies'!$C$4:$C$101,0))=0,"",INDEX('8-Choosing Asset Strategies'!$CW$4:$CW$101,MATCH(C62,'8-Choosing Asset Strategies'!$C$4:$C$101,0)))</f>
        <v/>
      </c>
      <c r="F62" s="138"/>
      <c r="G62" s="138"/>
      <c r="H62" s="138">
        <v>1</v>
      </c>
      <c r="J62" s="143" t="str">
        <f>IF(F62=1,ROUND(INDEX('8-Choosing Asset Strategies'!$DL$4:$DL$101,MATCH($C62,'8-Choosing Asset Strategies'!$C$4:$C$101,0)),2),"")</f>
        <v/>
      </c>
      <c r="K62" s="12" t="str">
        <f>IF(F62=1,ROUND(INDEX('8-Choosing Asset Strategies'!$DC$4:$DC$101,MATCH($C62,'8-Choosing Asset Strategies'!$C$4:$C$101,0)),2),"")</f>
        <v/>
      </c>
      <c r="L62" s="12"/>
      <c r="M62" s="143" t="str">
        <f>IF(G62=1,ROUND(INDEX('8-Choosing Asset Strategies'!$DL$4:$DL$101,MATCH($C62,'8-Choosing Asset Strategies'!$C$4:$C$101,0)),2),"")</f>
        <v/>
      </c>
      <c r="N62" s="12" t="str">
        <f>IF(G62=1,ROUND(INDEX('8-Choosing Asset Strategies'!$DC$4:$DC$101,MATCH($C62,'8-Choosing Asset Strategies'!$C$4:$C$101,0)),2),"")</f>
        <v/>
      </c>
      <c r="O62" s="12" t="str">
        <f>IF(G62="","",INDEX('9 - Finance Strategy Parameters'!$H$3:$H$9,MATCH(B62,'9 - Finance Strategy Parameters'!$F$3:$F$9,0)))</f>
        <v/>
      </c>
      <c r="P62" s="12"/>
      <c r="Q62" s="144" t="str">
        <f>IFERROR((M62*INDEX('9 - Finance Strategy Parameters'!$C$3:$C$6,MATCH(P62,'9 - Finance Strategy Parameters'!$B$3:$B$6,0))/12*(1+INDEX('9 - Finance Strategy Parameters'!$C$3:$C$6,MATCH(P62,'9 - Finance Strategy Parameters'!$B$3:$B$6,0))/12)^(O62*12))/((1+INDEX('9 - Finance Strategy Parameters'!$C$3:$C$6,MATCH(P62,'9 - Finance Strategy Parameters'!$B$3:$B$6,0))/12)^(O62*12)-1),"")</f>
        <v/>
      </c>
      <c r="R62" s="144" t="str">
        <f t="shared" si="3"/>
        <v/>
      </c>
      <c r="S62" s="12"/>
      <c r="T62" s="143">
        <f>IF(H62=1,ROUND(INDEX('8-Choosing Asset Strategies'!$DL$4:$DL$101,MATCH($C62,'8-Choosing Asset Strategies'!$C$4:$C$101,0)),2),"")</f>
        <v>123051.5</v>
      </c>
      <c r="U62" s="145">
        <f>IF(H62=1,ROUND(INDEX('8-Choosing Asset Strategies'!$DC$4:$DC$101,MATCH($C62,'8-Choosing Asset Strategies'!$C$4:$C$101,0)),2),"")</f>
        <v>13</v>
      </c>
      <c r="V62" s="101">
        <f t="shared" si="1"/>
        <v>9465.5</v>
      </c>
      <c r="W62" s="155">
        <f t="shared" si="2"/>
        <v>788.79166666666663</v>
      </c>
      <c r="Y62">
        <f>INDEX('8-Choosing Asset Strategies'!$DC$4:$DC$101,MATCH(C62,'8-Choosing Asset Strategies'!$C$4:$C$101,0))</f>
        <v>13</v>
      </c>
      <c r="Z62">
        <f>INDEX('8-Choosing Asset Strategies'!$DA$4:$DA$101,MATCH(C62,'8-Choosing Asset Strategies'!$C$4:$C$101,0))</f>
        <v>20</v>
      </c>
      <c r="AB62" s="159">
        <f>IF($F62=1,0,IF(AND($H62=1,AB$1&lt;=$Y62),$V62,IF(AND($H62=1,AB$1&gt;$Y62,AB$1&lt;=$Y62+$Z62),($T62*(1+$Z$1)^$Z62)/$Z62,IF(AND($H62=1,AB$1&gt;($Y62+$Z62),AB$1&lt;=($Y62+$Z62*2)),($T62*(1+$Z$1)^($Z62*2))/$Z62,IF(AND($H62=1,AB$1&gt;($Y62+$Z62*2),AB$1&lt;=($Y62+$Z62*3)),($T62*(1+$Z$1)^($Z62*3))/$Z62,IF(AND($H62=1,AB$1&gt;($Y62+$Z62*3),AB$1&lt;=($Y62+$Z62*4)),($T62*(1+$Z$1)^($Z62*4))/$Z62,IF(AND($G62=1,AB$1&lt;=$N62),0,IF(AND($G62=1,AB$1&gt;$N62,AB$1&lt;=($Y62+$Z62)),-1*PMT(VLOOKUP($P62,'9 - Finance Strategy Parameters'!$B$3:$C$6,2)/12,$Z62*12,$M62),IF(AND($G62=1,AB$1&gt;($Y62+$Z62),AB$1&lt;=($Y62+$Z62*2)),-1*PMT(VLOOKUP($P62,'9 - Finance Strategy Parameters'!$B$3:$C$6,2)/12,$Z62*12,$M62*(1+$Z$1)^($Z62*2)),IF(AND($G62=1,AB$1&gt;($Y62+$Z62*2),AB$1&lt;=($Y62+$Z62*3)),-1*PMT(VLOOKUP($P62,'9 - Finance Strategy Parameters'!$B$3:$C$6,2)/12,$Z62*12,$M62*(1+$Z$1)^($Z62*3)),"FAILURE"))))))))))</f>
        <v>9465.5</v>
      </c>
      <c r="AC62" s="159">
        <f>IF($F62=1,0,IF(AND($H62=1,AC$1&lt;=$Y62),$V62,IF(AND($H62=1,AC$1&gt;$Y62,AC$1&lt;=$Y62+$Z62),($T62*(1+$Z$1)^$Z62)/$Z62,IF(AND($H62=1,AC$1&gt;($Y62+$Z62),AC$1&lt;=($Y62+$Z62*2)),($T62*(1+$Z$1)^($Z62*2))/$Z62,IF(AND($H62=1,AC$1&gt;($Y62+$Z62*2),AC$1&lt;=($Y62+$Z62*3)),($T62*(1+$Z$1)^($Z62*3))/$Z62,IF(AND($H62=1,AC$1&gt;($Y62+$Z62*3),AC$1&lt;=($Y62+$Z62*4)),($T62*(1+$Z$1)^($Z62*4))/$Z62,IF(AND($G62=1,AC$1&lt;=$N62),0,IF(AND($G62=1,AC$1&gt;$N62,AC$1&lt;=($Y62+$Z62)),-1*PMT(VLOOKUP($P62,'9 - Finance Strategy Parameters'!$B$3:$C$6,2)/12,$Z62*12,$M62),IF(AND($G62=1,AC$1&gt;($Y62+$Z62),AC$1&lt;=($Y62+$Z62*2)),-1*PMT(VLOOKUP($P62,'9 - Finance Strategy Parameters'!$B$3:$C$6,2)/12,$Z62*12,$M62*(1+$Z$1)^($Z62*2)),IF(AND($G62=1,AC$1&gt;($Y62+$Z62*2),AC$1&lt;=($Y62+$Z62*3)),-1*PMT(VLOOKUP($P62,'9 - Finance Strategy Parameters'!$B$3:$C$6,2)/12,$Z62*12,$M62*(1+$Z$1)^($Z62*3)),"FAILURE"))))))))))</f>
        <v>9465.5</v>
      </c>
      <c r="AD62" s="159">
        <f>IF($F62=1,0,IF(AND($H62=1,AD$1&lt;=$Y62),$V62,IF(AND($H62=1,AD$1&gt;$Y62,AD$1&lt;=$Y62+$Z62),($T62*(1+$Z$1)^$Z62)/$Z62,IF(AND($H62=1,AD$1&gt;($Y62+$Z62),AD$1&lt;=($Y62+$Z62*2)),($T62*(1+$Z$1)^($Z62*2))/$Z62,IF(AND($H62=1,AD$1&gt;($Y62+$Z62*2),AD$1&lt;=($Y62+$Z62*3)),($T62*(1+$Z$1)^($Z62*3))/$Z62,IF(AND($H62=1,AD$1&gt;($Y62+$Z62*3),AD$1&lt;=($Y62+$Z62*4)),($T62*(1+$Z$1)^($Z62*4))/$Z62,IF(AND($G62=1,AD$1&lt;=$N62),0,IF(AND($G62=1,AD$1&gt;$N62,AD$1&lt;=($Y62+$Z62)),-1*PMT(VLOOKUP($P62,'9 - Finance Strategy Parameters'!$B$3:$C$6,2)/12,$Z62*12,$M62),IF(AND($G62=1,AD$1&gt;($Y62+$Z62),AD$1&lt;=($Y62+$Z62*2)),-1*PMT(VLOOKUP($P62,'9 - Finance Strategy Parameters'!$B$3:$C$6,2)/12,$Z62*12,$M62*(1+$Z$1)^($Z62*2)),IF(AND($G62=1,AD$1&gt;($Y62+$Z62*2),AD$1&lt;=($Y62+$Z62*3)),-1*PMT(VLOOKUP($P62,'9 - Finance Strategy Parameters'!$B$3:$C$6,2)/12,$Z62*12,$M62*(1+$Z$1)^($Z62*3)),"FAILURE"))))))))))</f>
        <v>9465.5</v>
      </c>
      <c r="AE62" s="159">
        <f>IF($F62=1,0,IF(AND($H62=1,AE$1&lt;=$Y62),$V62,IF(AND($H62=1,AE$1&gt;$Y62,AE$1&lt;=$Y62+$Z62),($T62*(1+$Z$1)^$Z62)/$Z62,IF(AND($H62=1,AE$1&gt;($Y62+$Z62),AE$1&lt;=($Y62+$Z62*2)),($T62*(1+$Z$1)^($Z62*2))/$Z62,IF(AND($H62=1,AE$1&gt;($Y62+$Z62*2),AE$1&lt;=($Y62+$Z62*3)),($T62*(1+$Z$1)^($Z62*3))/$Z62,IF(AND($H62=1,AE$1&gt;($Y62+$Z62*3),AE$1&lt;=($Y62+$Z62*4)),($T62*(1+$Z$1)^($Z62*4))/$Z62,IF(AND($G62=1,AE$1&lt;=$N62),0,IF(AND($G62=1,AE$1&gt;$N62,AE$1&lt;=($Y62+$Z62)),-1*PMT(VLOOKUP($P62,'9 - Finance Strategy Parameters'!$B$3:$C$6,2)/12,$Z62*12,$M62),IF(AND($G62=1,AE$1&gt;($Y62+$Z62),AE$1&lt;=($Y62+$Z62*2)),-1*PMT(VLOOKUP($P62,'9 - Finance Strategy Parameters'!$B$3:$C$6,2)/12,$Z62*12,$M62*(1+$Z$1)^($Z62*2)),IF(AND($G62=1,AE$1&gt;($Y62+$Z62*2),AE$1&lt;=($Y62+$Z62*3)),-1*PMT(VLOOKUP($P62,'9 - Finance Strategy Parameters'!$B$3:$C$6,2)/12,$Z62*12,$M62*(1+$Z$1)^($Z62*3)),"FAILURE"))))))))))</f>
        <v>9465.5</v>
      </c>
      <c r="AF62" s="159">
        <f>IF($F62=1,0,IF(AND($H62=1,AF$1&lt;=$Y62),$V62,IF(AND($H62=1,AF$1&gt;$Y62,AF$1&lt;=$Y62+$Z62),($T62*(1+$Z$1)^$Z62)/$Z62,IF(AND($H62=1,AF$1&gt;($Y62+$Z62),AF$1&lt;=($Y62+$Z62*2)),($T62*(1+$Z$1)^($Z62*2))/$Z62,IF(AND($H62=1,AF$1&gt;($Y62+$Z62*2),AF$1&lt;=($Y62+$Z62*3)),($T62*(1+$Z$1)^($Z62*3))/$Z62,IF(AND($H62=1,AF$1&gt;($Y62+$Z62*3),AF$1&lt;=($Y62+$Z62*4)),($T62*(1+$Z$1)^($Z62*4))/$Z62,IF(AND($G62=1,AF$1&lt;=$N62),0,IF(AND($G62=1,AF$1&gt;$N62,AF$1&lt;=($Y62+$Z62)),-1*PMT(VLOOKUP($P62,'9 - Finance Strategy Parameters'!$B$3:$C$6,2)/12,$Z62*12,$M62),IF(AND($G62=1,AF$1&gt;($Y62+$Z62),AF$1&lt;=($Y62+$Z62*2)),-1*PMT(VLOOKUP($P62,'9 - Finance Strategy Parameters'!$B$3:$C$6,2)/12,$Z62*12,$M62*(1+$Z$1)^($Z62*2)),IF(AND($G62=1,AF$1&gt;($Y62+$Z62*2),AF$1&lt;=($Y62+$Z62*3)),-1*PMT(VLOOKUP($P62,'9 - Finance Strategy Parameters'!$B$3:$C$6,2)/12,$Z62*12,$M62*(1+$Z$1)^($Z62*3)),"FAILURE"))))))))))</f>
        <v>9465.5</v>
      </c>
      <c r="AG62" s="159">
        <f>IF($F62=1,0,IF(AND($H62=1,AG$1&lt;=$Y62),$V62,IF(AND($H62=1,AG$1&gt;$Y62,AG$1&lt;=$Y62+$Z62),($T62*(1+$Z$1)^$Z62)/$Z62,IF(AND($H62=1,AG$1&gt;($Y62+$Z62),AG$1&lt;=($Y62+$Z62*2)),($T62*(1+$Z$1)^($Z62*2))/$Z62,IF(AND($H62=1,AG$1&gt;($Y62+$Z62*2),AG$1&lt;=($Y62+$Z62*3)),($T62*(1+$Z$1)^($Z62*3))/$Z62,IF(AND($H62=1,AG$1&gt;($Y62+$Z62*3),AG$1&lt;=($Y62+$Z62*4)),($T62*(1+$Z$1)^($Z62*4))/$Z62,IF(AND($G62=1,AG$1&lt;=$N62),0,IF(AND($G62=1,AG$1&gt;$N62,AG$1&lt;=($Y62+$Z62)),-1*PMT(VLOOKUP($P62,'9 - Finance Strategy Parameters'!$B$3:$C$6,2)/12,$Z62*12,$M62),IF(AND($G62=1,AG$1&gt;($Y62+$Z62),AG$1&lt;=($Y62+$Z62*2)),-1*PMT(VLOOKUP($P62,'9 - Finance Strategy Parameters'!$B$3:$C$6,2)/12,$Z62*12,$M62*(1+$Z$1)^($Z62*2)),IF(AND($G62=1,AG$1&gt;($Y62+$Z62*2),AG$1&lt;=($Y62+$Z62*3)),-1*PMT(VLOOKUP($P62,'9 - Finance Strategy Parameters'!$B$3:$C$6,2)/12,$Z62*12,$M62*(1+$Z$1)^($Z62*3)),"FAILURE"))))))))))</f>
        <v>9465.5</v>
      </c>
      <c r="AH62" s="159">
        <f>IF($F62=1,0,IF(AND($H62=1,AH$1&lt;=$Y62),$V62,IF(AND($H62=1,AH$1&gt;$Y62,AH$1&lt;=$Y62+$Z62),($T62*(1+$Z$1)^$Z62)/$Z62,IF(AND($H62=1,AH$1&gt;($Y62+$Z62),AH$1&lt;=($Y62+$Z62*2)),($T62*(1+$Z$1)^($Z62*2))/$Z62,IF(AND($H62=1,AH$1&gt;($Y62+$Z62*2),AH$1&lt;=($Y62+$Z62*3)),($T62*(1+$Z$1)^($Z62*3))/$Z62,IF(AND($H62=1,AH$1&gt;($Y62+$Z62*3),AH$1&lt;=($Y62+$Z62*4)),($T62*(1+$Z$1)^($Z62*4))/$Z62,IF(AND($G62=1,AH$1&lt;=$N62),0,IF(AND($G62=1,AH$1&gt;$N62,AH$1&lt;=($Y62+$Z62)),-1*PMT(VLOOKUP($P62,'9 - Finance Strategy Parameters'!$B$3:$C$6,2)/12,$Z62*12,$M62),IF(AND($G62=1,AH$1&gt;($Y62+$Z62),AH$1&lt;=($Y62+$Z62*2)),-1*PMT(VLOOKUP($P62,'9 - Finance Strategy Parameters'!$B$3:$C$6,2)/12,$Z62*12,$M62*(1+$Z$1)^($Z62*2)),IF(AND($G62=1,AH$1&gt;($Y62+$Z62*2),AH$1&lt;=($Y62+$Z62*3)),-1*PMT(VLOOKUP($P62,'9 - Finance Strategy Parameters'!$B$3:$C$6,2)/12,$Z62*12,$M62*(1+$Z$1)^($Z62*3)),"FAILURE"))))))))))</f>
        <v>9465.5</v>
      </c>
      <c r="AI62" s="159">
        <f>IF($F62=1,0,IF(AND($H62=1,AI$1&lt;=$Y62),$V62,IF(AND($H62=1,AI$1&gt;$Y62,AI$1&lt;=$Y62+$Z62),($T62*(1+$Z$1)^$Z62)/$Z62,IF(AND($H62=1,AI$1&gt;($Y62+$Z62),AI$1&lt;=($Y62+$Z62*2)),($T62*(1+$Z$1)^($Z62*2))/$Z62,IF(AND($H62=1,AI$1&gt;($Y62+$Z62*2),AI$1&lt;=($Y62+$Z62*3)),($T62*(1+$Z$1)^($Z62*3))/$Z62,IF(AND($H62=1,AI$1&gt;($Y62+$Z62*3),AI$1&lt;=($Y62+$Z62*4)),($T62*(1+$Z$1)^($Z62*4))/$Z62,IF(AND($G62=1,AI$1&lt;=$N62),0,IF(AND($G62=1,AI$1&gt;$N62,AI$1&lt;=($Y62+$Z62)),-1*PMT(VLOOKUP($P62,'9 - Finance Strategy Parameters'!$B$3:$C$6,2)/12,$Z62*12,$M62),IF(AND($G62=1,AI$1&gt;($Y62+$Z62),AI$1&lt;=($Y62+$Z62*2)),-1*PMT(VLOOKUP($P62,'9 - Finance Strategy Parameters'!$B$3:$C$6,2)/12,$Z62*12,$M62*(1+$Z$1)^($Z62*2)),IF(AND($G62=1,AI$1&gt;($Y62+$Z62*2),AI$1&lt;=($Y62+$Z62*3)),-1*PMT(VLOOKUP($P62,'9 - Finance Strategy Parameters'!$B$3:$C$6,2)/12,$Z62*12,$M62*(1+$Z$1)^($Z62*3)),"FAILURE"))))))))))</f>
        <v>9465.5</v>
      </c>
      <c r="AJ62" s="159">
        <f>IF($F62=1,0,IF(AND($H62=1,AJ$1&lt;=$Y62),$V62,IF(AND($H62=1,AJ$1&gt;$Y62,AJ$1&lt;=$Y62+$Z62),($T62*(1+$Z$1)^$Z62)/$Z62,IF(AND($H62=1,AJ$1&gt;($Y62+$Z62),AJ$1&lt;=($Y62+$Z62*2)),($T62*(1+$Z$1)^($Z62*2))/$Z62,IF(AND($H62=1,AJ$1&gt;($Y62+$Z62*2),AJ$1&lt;=($Y62+$Z62*3)),($T62*(1+$Z$1)^($Z62*3))/$Z62,IF(AND($H62=1,AJ$1&gt;($Y62+$Z62*3),AJ$1&lt;=($Y62+$Z62*4)),($T62*(1+$Z$1)^($Z62*4))/$Z62,IF(AND($G62=1,AJ$1&lt;=$N62),0,IF(AND($G62=1,AJ$1&gt;$N62,AJ$1&lt;=($Y62+$Z62)),-1*PMT(VLOOKUP($P62,'9 - Finance Strategy Parameters'!$B$3:$C$6,2)/12,$Z62*12,$M62),IF(AND($G62=1,AJ$1&gt;($Y62+$Z62),AJ$1&lt;=($Y62+$Z62*2)),-1*PMT(VLOOKUP($P62,'9 - Finance Strategy Parameters'!$B$3:$C$6,2)/12,$Z62*12,$M62*(1+$Z$1)^($Z62*2)),IF(AND($G62=1,AJ$1&gt;($Y62+$Z62*2),AJ$1&lt;=($Y62+$Z62*3)),-1*PMT(VLOOKUP($P62,'9 - Finance Strategy Parameters'!$B$3:$C$6,2)/12,$Z62*12,$M62*(1+$Z$1)^($Z62*3)),"FAILURE"))))))))))</f>
        <v>9465.5</v>
      </c>
      <c r="AK62" s="159">
        <f>IF($F62=1,0,IF(AND($H62=1,AK$1&lt;=$Y62),$V62,IF(AND($H62=1,AK$1&gt;$Y62,AK$1&lt;=$Y62+$Z62),($T62*(1+$Z$1)^$Z62)/$Z62,IF(AND($H62=1,AK$1&gt;($Y62+$Z62),AK$1&lt;=($Y62+$Z62*2)),($T62*(1+$Z$1)^($Z62*2))/$Z62,IF(AND($H62=1,AK$1&gt;($Y62+$Z62*2),AK$1&lt;=($Y62+$Z62*3)),($T62*(1+$Z$1)^($Z62*3))/$Z62,IF(AND($H62=1,AK$1&gt;($Y62+$Z62*3),AK$1&lt;=($Y62+$Z62*4)),($T62*(1+$Z$1)^($Z62*4))/$Z62,IF(AND($G62=1,AK$1&lt;=$N62),0,IF(AND($G62=1,AK$1&gt;$N62,AK$1&lt;=($Y62+$Z62)),-1*PMT(VLOOKUP($P62,'9 - Finance Strategy Parameters'!$B$3:$C$6,2)/12,$Z62*12,$M62),IF(AND($G62=1,AK$1&gt;($Y62+$Z62),AK$1&lt;=($Y62+$Z62*2)),-1*PMT(VLOOKUP($P62,'9 - Finance Strategy Parameters'!$B$3:$C$6,2)/12,$Z62*12,$M62*(1+$Z$1)^($Z62*2)),IF(AND($G62=1,AK$1&gt;($Y62+$Z62*2),AK$1&lt;=($Y62+$Z62*3)),-1*PMT(VLOOKUP($P62,'9 - Finance Strategy Parameters'!$B$3:$C$6,2)/12,$Z62*12,$M62*(1+$Z$1)^($Z62*3)),"FAILURE"))))))))))</f>
        <v>9465.5</v>
      </c>
      <c r="AL62" s="159">
        <f>IF($F62=1,0,IF(AND($H62=1,AL$1&lt;=$Y62),$V62,IF(AND($H62=1,AL$1&gt;$Y62,AL$1&lt;=$Y62+$Z62),($T62*(1+$Z$1)^$Z62)/$Z62,IF(AND($H62=1,AL$1&gt;($Y62+$Z62),AL$1&lt;=($Y62+$Z62*2)),($T62*(1+$Z$1)^($Z62*2))/$Z62,IF(AND($H62=1,AL$1&gt;($Y62+$Z62*2),AL$1&lt;=($Y62+$Z62*3)),($T62*(1+$Z$1)^($Z62*3))/$Z62,IF(AND($H62=1,AL$1&gt;($Y62+$Z62*3),AL$1&lt;=($Y62+$Z62*4)),($T62*(1+$Z$1)^($Z62*4))/$Z62,IF(AND($G62=1,AL$1&lt;=$N62),0,IF(AND($G62=1,AL$1&gt;$N62,AL$1&lt;=($Y62+$Z62)),-1*PMT(VLOOKUP($P62,'9 - Finance Strategy Parameters'!$B$3:$C$6,2)/12,$Z62*12,$M62),IF(AND($G62=1,AL$1&gt;($Y62+$Z62),AL$1&lt;=($Y62+$Z62*2)),-1*PMT(VLOOKUP($P62,'9 - Finance Strategy Parameters'!$B$3:$C$6,2)/12,$Z62*12,$M62*(1+$Z$1)^($Z62*2)),IF(AND($G62=1,AL$1&gt;($Y62+$Z62*2),AL$1&lt;=($Y62+$Z62*3)),-1*PMT(VLOOKUP($P62,'9 - Finance Strategy Parameters'!$B$3:$C$6,2)/12,$Z62*12,$M62*(1+$Z$1)^($Z62*3)),"FAILURE"))))))))))</f>
        <v>9465.5</v>
      </c>
      <c r="AM62" s="159">
        <f>IF($F62=1,0,IF(AND($H62=1,AM$1&lt;=$Y62),$V62,IF(AND($H62=1,AM$1&gt;$Y62,AM$1&lt;=$Y62+$Z62),($T62*(1+$Z$1)^$Z62)/$Z62,IF(AND($H62=1,AM$1&gt;($Y62+$Z62),AM$1&lt;=($Y62+$Z62*2)),($T62*(1+$Z$1)^($Z62*2))/$Z62,IF(AND($H62=1,AM$1&gt;($Y62+$Z62*2),AM$1&lt;=($Y62+$Z62*3)),($T62*(1+$Z$1)^($Z62*3))/$Z62,IF(AND($H62=1,AM$1&gt;($Y62+$Z62*3),AM$1&lt;=($Y62+$Z62*4)),($T62*(1+$Z$1)^($Z62*4))/$Z62,IF(AND($G62=1,AM$1&lt;=$N62),0,IF(AND($G62=1,AM$1&gt;$N62,AM$1&lt;=($Y62+$Z62)),-1*PMT(VLOOKUP($P62,'9 - Finance Strategy Parameters'!$B$3:$C$6,2)/12,$Z62*12,$M62),IF(AND($G62=1,AM$1&gt;($Y62+$Z62),AM$1&lt;=($Y62+$Z62*2)),-1*PMT(VLOOKUP($P62,'9 - Finance Strategy Parameters'!$B$3:$C$6,2)/12,$Z62*12,$M62*(1+$Z$1)^($Z62*2)),IF(AND($G62=1,AM$1&gt;($Y62+$Z62*2),AM$1&lt;=($Y62+$Z62*3)),-1*PMT(VLOOKUP($P62,'9 - Finance Strategy Parameters'!$B$3:$C$6,2)/12,$Z62*12,$M62*(1+$Z$1)^($Z62*3)),"FAILURE"))))))))))</f>
        <v>9465.5</v>
      </c>
      <c r="AN62" s="159">
        <f>IF($F62=1,0,IF(AND($H62=1,AN$1&lt;=$Y62),$V62,IF(AND($H62=1,AN$1&gt;$Y62,AN$1&lt;=$Y62+$Z62),($T62*(1+$Z$1)^$Z62)/$Z62,IF(AND($H62=1,AN$1&gt;($Y62+$Z62),AN$1&lt;=($Y62+$Z62*2)),($T62*(1+$Z$1)^($Z62*2))/$Z62,IF(AND($H62=1,AN$1&gt;($Y62+$Z62*2),AN$1&lt;=($Y62+$Z62*3)),($T62*(1+$Z$1)^($Z62*3))/$Z62,IF(AND($H62=1,AN$1&gt;($Y62+$Z62*3),AN$1&lt;=($Y62+$Z62*4)),($T62*(1+$Z$1)^($Z62*4))/$Z62,IF(AND($G62=1,AN$1&lt;=$N62),0,IF(AND($G62=1,AN$1&gt;$N62,AN$1&lt;=($Y62+$Z62)),-1*PMT(VLOOKUP($P62,'9 - Finance Strategy Parameters'!$B$3:$C$6,2)/12,$Z62*12,$M62),IF(AND($G62=1,AN$1&gt;($Y62+$Z62),AN$1&lt;=($Y62+$Z62*2)),-1*PMT(VLOOKUP($P62,'9 - Finance Strategy Parameters'!$B$3:$C$6,2)/12,$Z62*12,$M62*(1+$Z$1)^($Z62*2)),IF(AND($G62=1,AN$1&gt;($Y62+$Z62*2),AN$1&lt;=($Y62+$Z62*3)),-1*PMT(VLOOKUP($P62,'9 - Finance Strategy Parameters'!$B$3:$C$6,2)/12,$Z62*12,$M62*(1+$Z$1)^($Z62*3)),"FAILURE"))))))))))</f>
        <v>9465.5</v>
      </c>
      <c r="AO62" s="159">
        <f>IF($F62=1,0,IF(AND($H62=1,AO$1&lt;=$Y62),$V62,IF(AND($H62=1,AO$1&gt;$Y62,AO$1&lt;=$Y62+$Z62),($T62*(1+$Z$1)^$Z62)/$Z62,IF(AND($H62=1,AO$1&gt;($Y62+$Z62),AO$1&lt;=($Y62+$Z62*2)),($T62*(1+$Z$1)^($Z62*2))/$Z62,IF(AND($H62=1,AO$1&gt;($Y62+$Z62*2),AO$1&lt;=($Y62+$Z62*3)),($T62*(1+$Z$1)^($Z62*3))/$Z62,IF(AND($H62=1,AO$1&gt;($Y62+$Z62*3),AO$1&lt;=($Y62+$Z62*4)),($T62*(1+$Z$1)^($Z62*4))/$Z62,IF(AND($G62=1,AO$1&lt;=$N62),0,IF(AND($G62=1,AO$1&gt;$N62,AO$1&lt;=($Y62+$Z62)),-1*PMT(VLOOKUP($P62,'9 - Finance Strategy Parameters'!$B$3:$C$6,2)/12,$Z62*12,$M62),IF(AND($G62=1,AO$1&gt;($Y62+$Z62),AO$1&lt;=($Y62+$Z62*2)),-1*PMT(VLOOKUP($P62,'9 - Finance Strategy Parameters'!$B$3:$C$6,2)/12,$Z62*12,$M62*(1+$Z$1)^($Z62*2)),IF(AND($G62=1,AO$1&gt;($Y62+$Z62*2),AO$1&lt;=($Y62+$Z62*3)),-1*PMT(VLOOKUP($P62,'9 - Finance Strategy Parameters'!$B$3:$C$6,2)/12,$Z62*12,$M62*(1+$Z$1)^($Z62*3)),"FAILURE"))))))))))</f>
        <v>6152.5749999999998</v>
      </c>
      <c r="AP62" s="159">
        <f>IF($F62=1,0,IF(AND($H62=1,AP$1&lt;=$Y62),$V62,IF(AND($H62=1,AP$1&gt;$Y62,AP$1&lt;=$Y62+$Z62),($T62*(1+$Z$1)^$Z62)/$Z62,IF(AND($H62=1,AP$1&gt;($Y62+$Z62),AP$1&lt;=($Y62+$Z62*2)),($T62*(1+$Z$1)^($Z62*2))/$Z62,IF(AND($H62=1,AP$1&gt;($Y62+$Z62*2),AP$1&lt;=($Y62+$Z62*3)),($T62*(1+$Z$1)^($Z62*3))/$Z62,IF(AND($H62=1,AP$1&gt;($Y62+$Z62*3),AP$1&lt;=($Y62+$Z62*4)),($T62*(1+$Z$1)^($Z62*4))/$Z62,IF(AND($G62=1,AP$1&lt;=$N62),0,IF(AND($G62=1,AP$1&gt;$N62,AP$1&lt;=($Y62+$Z62)),-1*PMT(VLOOKUP($P62,'9 - Finance Strategy Parameters'!$B$3:$C$6,2)/12,$Z62*12,$M62),IF(AND($G62=1,AP$1&gt;($Y62+$Z62),AP$1&lt;=($Y62+$Z62*2)),-1*PMT(VLOOKUP($P62,'9 - Finance Strategy Parameters'!$B$3:$C$6,2)/12,$Z62*12,$M62*(1+$Z$1)^($Z62*2)),IF(AND($G62=1,AP$1&gt;($Y62+$Z62*2),AP$1&lt;=($Y62+$Z62*3)),-1*PMT(VLOOKUP($P62,'9 - Finance Strategy Parameters'!$B$3:$C$6,2)/12,$Z62*12,$M62*(1+$Z$1)^($Z62*3)),"FAILURE"))))))))))</f>
        <v>6152.5749999999998</v>
      </c>
      <c r="AQ62" s="159">
        <f>IF($F62=1,0,IF(AND($H62=1,AQ$1&lt;=$Y62),$V62,IF(AND($H62=1,AQ$1&gt;$Y62,AQ$1&lt;=$Y62+$Z62),($T62*(1+$Z$1)^$Z62)/$Z62,IF(AND($H62=1,AQ$1&gt;($Y62+$Z62),AQ$1&lt;=($Y62+$Z62*2)),($T62*(1+$Z$1)^($Z62*2))/$Z62,IF(AND($H62=1,AQ$1&gt;($Y62+$Z62*2),AQ$1&lt;=($Y62+$Z62*3)),($T62*(1+$Z$1)^($Z62*3))/$Z62,IF(AND($H62=1,AQ$1&gt;($Y62+$Z62*3),AQ$1&lt;=($Y62+$Z62*4)),($T62*(1+$Z$1)^($Z62*4))/$Z62,IF(AND($G62=1,AQ$1&lt;=$N62),0,IF(AND($G62=1,AQ$1&gt;$N62,AQ$1&lt;=($Y62+$Z62)),-1*PMT(VLOOKUP($P62,'9 - Finance Strategy Parameters'!$B$3:$C$6,2)/12,$Z62*12,$M62),IF(AND($G62=1,AQ$1&gt;($Y62+$Z62),AQ$1&lt;=($Y62+$Z62*2)),-1*PMT(VLOOKUP($P62,'9 - Finance Strategy Parameters'!$B$3:$C$6,2)/12,$Z62*12,$M62*(1+$Z$1)^($Z62*2)),IF(AND($G62=1,AQ$1&gt;($Y62+$Z62*2),AQ$1&lt;=($Y62+$Z62*3)),-1*PMT(VLOOKUP($P62,'9 - Finance Strategy Parameters'!$B$3:$C$6,2)/12,$Z62*12,$M62*(1+$Z$1)^($Z62*3)),"FAILURE"))))))))))</f>
        <v>6152.5749999999998</v>
      </c>
      <c r="AR62" s="159">
        <f>IF($F62=1,0,IF(AND($H62=1,AR$1&lt;=$Y62),$V62,IF(AND($H62=1,AR$1&gt;$Y62,AR$1&lt;=$Y62+$Z62),($T62*(1+$Z$1)^$Z62)/$Z62,IF(AND($H62=1,AR$1&gt;($Y62+$Z62),AR$1&lt;=($Y62+$Z62*2)),($T62*(1+$Z$1)^($Z62*2))/$Z62,IF(AND($H62=1,AR$1&gt;($Y62+$Z62*2),AR$1&lt;=($Y62+$Z62*3)),($T62*(1+$Z$1)^($Z62*3))/$Z62,IF(AND($H62=1,AR$1&gt;($Y62+$Z62*3),AR$1&lt;=($Y62+$Z62*4)),($T62*(1+$Z$1)^($Z62*4))/$Z62,IF(AND($G62=1,AR$1&lt;=$N62),0,IF(AND($G62=1,AR$1&gt;$N62,AR$1&lt;=($Y62+$Z62)),-1*PMT(VLOOKUP($P62,'9 - Finance Strategy Parameters'!$B$3:$C$6,2)/12,$Z62*12,$M62),IF(AND($G62=1,AR$1&gt;($Y62+$Z62),AR$1&lt;=($Y62+$Z62*2)),-1*PMT(VLOOKUP($P62,'9 - Finance Strategy Parameters'!$B$3:$C$6,2)/12,$Z62*12,$M62*(1+$Z$1)^($Z62*2)),IF(AND($G62=1,AR$1&gt;($Y62+$Z62*2),AR$1&lt;=($Y62+$Z62*3)),-1*PMT(VLOOKUP($P62,'9 - Finance Strategy Parameters'!$B$3:$C$6,2)/12,$Z62*12,$M62*(1+$Z$1)^($Z62*3)),"FAILURE"))))))))))</f>
        <v>6152.5749999999998</v>
      </c>
      <c r="AS62" s="159">
        <f>IF($F62=1,0,IF(AND($H62=1,AS$1&lt;=$Y62),$V62,IF(AND($H62=1,AS$1&gt;$Y62,AS$1&lt;=$Y62+$Z62),($T62*(1+$Z$1)^$Z62)/$Z62,IF(AND($H62=1,AS$1&gt;($Y62+$Z62),AS$1&lt;=($Y62+$Z62*2)),($T62*(1+$Z$1)^($Z62*2))/$Z62,IF(AND($H62=1,AS$1&gt;($Y62+$Z62*2),AS$1&lt;=($Y62+$Z62*3)),($T62*(1+$Z$1)^($Z62*3))/$Z62,IF(AND($H62=1,AS$1&gt;($Y62+$Z62*3),AS$1&lt;=($Y62+$Z62*4)),($T62*(1+$Z$1)^($Z62*4))/$Z62,IF(AND($G62=1,AS$1&lt;=$N62),0,IF(AND($G62=1,AS$1&gt;$N62,AS$1&lt;=($Y62+$Z62)),-1*PMT(VLOOKUP($P62,'9 - Finance Strategy Parameters'!$B$3:$C$6,2)/12,$Z62*12,$M62),IF(AND($G62=1,AS$1&gt;($Y62+$Z62),AS$1&lt;=($Y62+$Z62*2)),-1*PMT(VLOOKUP($P62,'9 - Finance Strategy Parameters'!$B$3:$C$6,2)/12,$Z62*12,$M62*(1+$Z$1)^($Z62*2)),IF(AND($G62=1,AS$1&gt;($Y62+$Z62*2),AS$1&lt;=($Y62+$Z62*3)),-1*PMT(VLOOKUP($P62,'9 - Finance Strategy Parameters'!$B$3:$C$6,2)/12,$Z62*12,$M62*(1+$Z$1)^($Z62*3)),"FAILURE"))))))))))</f>
        <v>6152.5749999999998</v>
      </c>
      <c r="AT62" s="159">
        <f>IF($F62=1,0,IF(AND($H62=1,AT$1&lt;=$Y62),$V62,IF(AND($H62=1,AT$1&gt;$Y62,AT$1&lt;=$Y62+$Z62),($T62*(1+$Z$1)^$Z62)/$Z62,IF(AND($H62=1,AT$1&gt;($Y62+$Z62),AT$1&lt;=($Y62+$Z62*2)),($T62*(1+$Z$1)^($Z62*2))/$Z62,IF(AND($H62=1,AT$1&gt;($Y62+$Z62*2),AT$1&lt;=($Y62+$Z62*3)),($T62*(1+$Z$1)^($Z62*3))/$Z62,IF(AND($H62=1,AT$1&gt;($Y62+$Z62*3),AT$1&lt;=($Y62+$Z62*4)),($T62*(1+$Z$1)^($Z62*4))/$Z62,IF(AND($G62=1,AT$1&lt;=$N62),0,IF(AND($G62=1,AT$1&gt;$N62,AT$1&lt;=($Y62+$Z62)),-1*PMT(VLOOKUP($P62,'9 - Finance Strategy Parameters'!$B$3:$C$6,2)/12,$Z62*12,$M62),IF(AND($G62=1,AT$1&gt;($Y62+$Z62),AT$1&lt;=($Y62+$Z62*2)),-1*PMT(VLOOKUP($P62,'9 - Finance Strategy Parameters'!$B$3:$C$6,2)/12,$Z62*12,$M62*(1+$Z$1)^($Z62*2)),IF(AND($G62=1,AT$1&gt;($Y62+$Z62*2),AT$1&lt;=($Y62+$Z62*3)),-1*PMT(VLOOKUP($P62,'9 - Finance Strategy Parameters'!$B$3:$C$6,2)/12,$Z62*12,$M62*(1+$Z$1)^($Z62*3)),"FAILURE"))))))))))</f>
        <v>6152.5749999999998</v>
      </c>
      <c r="AU62" s="159">
        <f>IF($F62=1,0,IF(AND($H62=1,AU$1&lt;=$Y62),$V62,IF(AND($H62=1,AU$1&gt;$Y62,AU$1&lt;=$Y62+$Z62),($T62*(1+$Z$1)^$Z62)/$Z62,IF(AND($H62=1,AU$1&gt;($Y62+$Z62),AU$1&lt;=($Y62+$Z62*2)),($T62*(1+$Z$1)^($Z62*2))/$Z62,IF(AND($H62=1,AU$1&gt;($Y62+$Z62*2),AU$1&lt;=($Y62+$Z62*3)),($T62*(1+$Z$1)^($Z62*3))/$Z62,IF(AND($H62=1,AU$1&gt;($Y62+$Z62*3),AU$1&lt;=($Y62+$Z62*4)),($T62*(1+$Z$1)^($Z62*4))/$Z62,IF(AND($G62=1,AU$1&lt;=$N62),0,IF(AND($G62=1,AU$1&gt;$N62,AU$1&lt;=($Y62+$Z62)),-1*PMT(VLOOKUP($P62,'9 - Finance Strategy Parameters'!$B$3:$C$6,2)/12,$Z62*12,$M62),IF(AND($G62=1,AU$1&gt;($Y62+$Z62),AU$1&lt;=($Y62+$Z62*2)),-1*PMT(VLOOKUP($P62,'9 - Finance Strategy Parameters'!$B$3:$C$6,2)/12,$Z62*12,$M62*(1+$Z$1)^($Z62*2)),IF(AND($G62=1,AU$1&gt;($Y62+$Z62*2),AU$1&lt;=($Y62+$Z62*3)),-1*PMT(VLOOKUP($P62,'9 - Finance Strategy Parameters'!$B$3:$C$6,2)/12,$Z62*12,$M62*(1+$Z$1)^($Z62*3)),"FAILURE"))))))))))</f>
        <v>6152.5749999999998</v>
      </c>
      <c r="AV62" s="159">
        <f>IF($F62=1,0,IF(AND($H62=1,AV$1&lt;=$Y62),$V62,IF(AND($H62=1,AV$1&gt;$Y62,AV$1&lt;=$Y62+$Z62),($T62*(1+$Z$1)^$Z62)/$Z62,IF(AND($H62=1,AV$1&gt;($Y62+$Z62),AV$1&lt;=($Y62+$Z62*2)),($T62*(1+$Z$1)^($Z62*2))/$Z62,IF(AND($H62=1,AV$1&gt;($Y62+$Z62*2),AV$1&lt;=($Y62+$Z62*3)),($T62*(1+$Z$1)^($Z62*3))/$Z62,IF(AND($H62=1,AV$1&gt;($Y62+$Z62*3),AV$1&lt;=($Y62+$Z62*4)),($T62*(1+$Z$1)^($Z62*4))/$Z62,IF(AND($G62=1,AV$1&lt;=$N62),0,IF(AND($G62=1,AV$1&gt;$N62,AV$1&lt;=($Y62+$Z62)),-1*PMT(VLOOKUP($P62,'9 - Finance Strategy Parameters'!$B$3:$C$6,2)/12,$Z62*12,$M62),IF(AND($G62=1,AV$1&gt;($Y62+$Z62),AV$1&lt;=($Y62+$Z62*2)),-1*PMT(VLOOKUP($P62,'9 - Finance Strategy Parameters'!$B$3:$C$6,2)/12,$Z62*12,$M62*(1+$Z$1)^($Z62*2)),IF(AND($G62=1,AV$1&gt;($Y62+$Z62*2),AV$1&lt;=($Y62+$Z62*3)),-1*PMT(VLOOKUP($P62,'9 - Finance Strategy Parameters'!$B$3:$C$6,2)/12,$Z62*12,$M62*(1+$Z$1)^($Z62*3)),"FAILURE"))))))))))</f>
        <v>6152.5749999999998</v>
      </c>
      <c r="AW62" s="159">
        <f>IF($F62=1,0,IF(AND($H62=1,AW$1&lt;=$Y62),$V62,IF(AND($H62=1,AW$1&gt;$Y62,AW$1&lt;=$Y62+$Z62),($T62*(1+$Z$1)^$Z62)/$Z62,IF(AND($H62=1,AW$1&gt;($Y62+$Z62),AW$1&lt;=($Y62+$Z62*2)),($T62*(1+$Z$1)^($Z62*2))/$Z62,IF(AND($H62=1,AW$1&gt;($Y62+$Z62*2),AW$1&lt;=($Y62+$Z62*3)),($T62*(1+$Z$1)^($Z62*3))/$Z62,IF(AND($H62=1,AW$1&gt;($Y62+$Z62*3),AW$1&lt;=($Y62+$Z62*4)),($T62*(1+$Z$1)^($Z62*4))/$Z62,IF(AND($G62=1,AW$1&lt;=$N62),0,IF(AND($G62=1,AW$1&gt;$N62,AW$1&lt;=($Y62+$Z62)),-1*PMT(VLOOKUP($P62,'9 - Finance Strategy Parameters'!$B$3:$C$6,2)/12,$Z62*12,$M62),IF(AND($G62=1,AW$1&gt;($Y62+$Z62),AW$1&lt;=($Y62+$Z62*2)),-1*PMT(VLOOKUP($P62,'9 - Finance Strategy Parameters'!$B$3:$C$6,2)/12,$Z62*12,$M62*(1+$Z$1)^($Z62*2)),IF(AND($G62=1,AW$1&gt;($Y62+$Z62*2),AW$1&lt;=($Y62+$Z62*3)),-1*PMT(VLOOKUP($P62,'9 - Finance Strategy Parameters'!$B$3:$C$6,2)/12,$Z62*12,$M62*(1+$Z$1)^($Z62*3)),"FAILURE"))))))))))</f>
        <v>6152.5749999999998</v>
      </c>
      <c r="AX62" s="159">
        <f>IF($F62=1,0,IF(AND($H62=1,AX$1&lt;=$Y62),$V62,IF(AND($H62=1,AX$1&gt;$Y62,AX$1&lt;=$Y62+$Z62),($T62*(1+$Z$1)^$Z62)/$Z62,IF(AND($H62=1,AX$1&gt;($Y62+$Z62),AX$1&lt;=($Y62+$Z62*2)),($T62*(1+$Z$1)^($Z62*2))/$Z62,IF(AND($H62=1,AX$1&gt;($Y62+$Z62*2),AX$1&lt;=($Y62+$Z62*3)),($T62*(1+$Z$1)^($Z62*3))/$Z62,IF(AND($H62=1,AX$1&gt;($Y62+$Z62*3),AX$1&lt;=($Y62+$Z62*4)),($T62*(1+$Z$1)^($Z62*4))/$Z62,IF(AND($G62=1,AX$1&lt;=$N62),0,IF(AND($G62=1,AX$1&gt;$N62,AX$1&lt;=($Y62+$Z62)),-1*PMT(VLOOKUP($P62,'9 - Finance Strategy Parameters'!$B$3:$C$6,2)/12,$Z62*12,$M62),IF(AND($G62=1,AX$1&gt;($Y62+$Z62),AX$1&lt;=($Y62+$Z62*2)),-1*PMT(VLOOKUP($P62,'9 - Finance Strategy Parameters'!$B$3:$C$6,2)/12,$Z62*12,$M62*(1+$Z$1)^($Z62*2)),IF(AND($G62=1,AX$1&gt;($Y62+$Z62*2),AX$1&lt;=($Y62+$Z62*3)),-1*PMT(VLOOKUP($P62,'9 - Finance Strategy Parameters'!$B$3:$C$6,2)/12,$Z62*12,$M62*(1+$Z$1)^($Z62*3)),"FAILURE"))))))))))</f>
        <v>6152.5749999999998</v>
      </c>
      <c r="AY62" s="159">
        <f>IF($F62=1,0,IF(AND($H62=1,AY$1&lt;=$Y62),$V62,IF(AND($H62=1,AY$1&gt;$Y62,AY$1&lt;=$Y62+$Z62),($T62*(1+$Z$1)^$Z62)/$Z62,IF(AND($H62=1,AY$1&gt;($Y62+$Z62),AY$1&lt;=($Y62+$Z62*2)),($T62*(1+$Z$1)^($Z62*2))/$Z62,IF(AND($H62=1,AY$1&gt;($Y62+$Z62*2),AY$1&lt;=($Y62+$Z62*3)),($T62*(1+$Z$1)^($Z62*3))/$Z62,IF(AND($H62=1,AY$1&gt;($Y62+$Z62*3),AY$1&lt;=($Y62+$Z62*4)),($T62*(1+$Z$1)^($Z62*4))/$Z62,IF(AND($G62=1,AY$1&lt;=$N62),0,IF(AND($G62=1,AY$1&gt;$N62,AY$1&lt;=($Y62+$Z62)),-1*PMT(VLOOKUP($P62,'9 - Finance Strategy Parameters'!$B$3:$C$6,2)/12,$Z62*12,$M62),IF(AND($G62=1,AY$1&gt;($Y62+$Z62),AY$1&lt;=($Y62+$Z62*2)),-1*PMT(VLOOKUP($P62,'9 - Finance Strategy Parameters'!$B$3:$C$6,2)/12,$Z62*12,$M62*(1+$Z$1)^($Z62*2)),IF(AND($G62=1,AY$1&gt;($Y62+$Z62*2),AY$1&lt;=($Y62+$Z62*3)),-1*PMT(VLOOKUP($P62,'9 - Finance Strategy Parameters'!$B$3:$C$6,2)/12,$Z62*12,$M62*(1+$Z$1)^($Z62*3)),"FAILURE"))))))))))</f>
        <v>6152.5749999999998</v>
      </c>
      <c r="AZ62" s="159">
        <f>IF($F62=1,0,IF(AND($H62=1,AZ$1&lt;=$Y62),$V62,IF(AND($H62=1,AZ$1&gt;$Y62,AZ$1&lt;=$Y62+$Z62),($T62*(1+$Z$1)^$Z62)/$Z62,IF(AND($H62=1,AZ$1&gt;($Y62+$Z62),AZ$1&lt;=($Y62+$Z62*2)),($T62*(1+$Z$1)^($Z62*2))/$Z62,IF(AND($H62=1,AZ$1&gt;($Y62+$Z62*2),AZ$1&lt;=($Y62+$Z62*3)),($T62*(1+$Z$1)^($Z62*3))/$Z62,IF(AND($H62=1,AZ$1&gt;($Y62+$Z62*3),AZ$1&lt;=($Y62+$Z62*4)),($T62*(1+$Z$1)^($Z62*4))/$Z62,IF(AND($G62=1,AZ$1&lt;=$N62),0,IF(AND($G62=1,AZ$1&gt;$N62,AZ$1&lt;=($Y62+$Z62)),-1*PMT(VLOOKUP($P62,'9 - Finance Strategy Parameters'!$B$3:$C$6,2)/12,$Z62*12,$M62),IF(AND($G62=1,AZ$1&gt;($Y62+$Z62),AZ$1&lt;=($Y62+$Z62*2)),-1*PMT(VLOOKUP($P62,'9 - Finance Strategy Parameters'!$B$3:$C$6,2)/12,$Z62*12,$M62*(1+$Z$1)^($Z62*2)),IF(AND($G62=1,AZ$1&gt;($Y62+$Z62*2),AZ$1&lt;=($Y62+$Z62*3)),-1*PMT(VLOOKUP($P62,'9 - Finance Strategy Parameters'!$B$3:$C$6,2)/12,$Z62*12,$M62*(1+$Z$1)^($Z62*3)),"FAILURE"))))))))))</f>
        <v>6152.5749999999998</v>
      </c>
      <c r="BA62" s="159">
        <f>IF($F62=1,0,IF(AND($H62=1,BA$1&lt;=$Y62),$V62,IF(AND($H62=1,BA$1&gt;$Y62,BA$1&lt;=$Y62+$Z62),($T62*(1+$Z$1)^$Z62)/$Z62,IF(AND($H62=1,BA$1&gt;($Y62+$Z62),BA$1&lt;=($Y62+$Z62*2)),($T62*(1+$Z$1)^($Z62*2))/$Z62,IF(AND($H62=1,BA$1&gt;($Y62+$Z62*2),BA$1&lt;=($Y62+$Z62*3)),($T62*(1+$Z$1)^($Z62*3))/$Z62,IF(AND($H62=1,BA$1&gt;($Y62+$Z62*3),BA$1&lt;=($Y62+$Z62*4)),($T62*(1+$Z$1)^($Z62*4))/$Z62,IF(AND($G62=1,BA$1&lt;=$N62),0,IF(AND($G62=1,BA$1&gt;$N62,BA$1&lt;=($Y62+$Z62)),-1*PMT(VLOOKUP($P62,'9 - Finance Strategy Parameters'!$B$3:$C$6,2)/12,$Z62*12,$M62),IF(AND($G62=1,BA$1&gt;($Y62+$Z62),BA$1&lt;=($Y62+$Z62*2)),-1*PMT(VLOOKUP($P62,'9 - Finance Strategy Parameters'!$B$3:$C$6,2)/12,$Z62*12,$M62*(1+$Z$1)^($Z62*2)),IF(AND($G62=1,BA$1&gt;($Y62+$Z62*2),BA$1&lt;=($Y62+$Z62*3)),-1*PMT(VLOOKUP($P62,'9 - Finance Strategy Parameters'!$B$3:$C$6,2)/12,$Z62*12,$M62*(1+$Z$1)^($Z62*3)),"FAILURE"))))))))))</f>
        <v>6152.5749999999998</v>
      </c>
      <c r="BB62" s="159">
        <f>IF($F62=1,0,IF(AND($H62=1,BB$1&lt;=$Y62),$V62,IF(AND($H62=1,BB$1&gt;$Y62,BB$1&lt;=$Y62+$Z62),($T62*(1+$Z$1)^$Z62)/$Z62,IF(AND($H62=1,BB$1&gt;($Y62+$Z62),BB$1&lt;=($Y62+$Z62*2)),($T62*(1+$Z$1)^($Z62*2))/$Z62,IF(AND($H62=1,BB$1&gt;($Y62+$Z62*2),BB$1&lt;=($Y62+$Z62*3)),($T62*(1+$Z$1)^($Z62*3))/$Z62,IF(AND($H62=1,BB$1&gt;($Y62+$Z62*3),BB$1&lt;=($Y62+$Z62*4)),($T62*(1+$Z$1)^($Z62*4))/$Z62,IF(AND($G62=1,BB$1&lt;=$N62),0,IF(AND($G62=1,BB$1&gt;$N62,BB$1&lt;=($Y62+$Z62)),-1*PMT(VLOOKUP($P62,'9 - Finance Strategy Parameters'!$B$3:$C$6,2)/12,$Z62*12,$M62),IF(AND($G62=1,BB$1&gt;($Y62+$Z62),BB$1&lt;=($Y62+$Z62*2)),-1*PMT(VLOOKUP($P62,'9 - Finance Strategy Parameters'!$B$3:$C$6,2)/12,$Z62*12,$M62*(1+$Z$1)^($Z62*2)),IF(AND($G62=1,BB$1&gt;($Y62+$Z62*2),BB$1&lt;=($Y62+$Z62*3)),-1*PMT(VLOOKUP($P62,'9 - Finance Strategy Parameters'!$B$3:$C$6,2)/12,$Z62*12,$M62*(1+$Z$1)^($Z62*3)),"FAILURE"))))))))))</f>
        <v>6152.5749999999998</v>
      </c>
      <c r="BC62" s="159">
        <f>IF($F62=1,0,IF(AND($H62=1,BC$1&lt;=$Y62),$V62,IF(AND($H62=1,BC$1&gt;$Y62,BC$1&lt;=$Y62+$Z62),($T62*(1+$Z$1)^$Z62)/$Z62,IF(AND($H62=1,BC$1&gt;($Y62+$Z62),BC$1&lt;=($Y62+$Z62*2)),($T62*(1+$Z$1)^($Z62*2))/$Z62,IF(AND($H62=1,BC$1&gt;($Y62+$Z62*2),BC$1&lt;=($Y62+$Z62*3)),($T62*(1+$Z$1)^($Z62*3))/$Z62,IF(AND($H62=1,BC$1&gt;($Y62+$Z62*3),BC$1&lt;=($Y62+$Z62*4)),($T62*(1+$Z$1)^($Z62*4))/$Z62,IF(AND($G62=1,BC$1&lt;=$N62),0,IF(AND($G62=1,BC$1&gt;$N62,BC$1&lt;=($Y62+$Z62)),-1*PMT(VLOOKUP($P62,'9 - Finance Strategy Parameters'!$B$3:$C$6,2)/12,$Z62*12,$M62),IF(AND($G62=1,BC$1&gt;($Y62+$Z62),BC$1&lt;=($Y62+$Z62*2)),-1*PMT(VLOOKUP($P62,'9 - Finance Strategy Parameters'!$B$3:$C$6,2)/12,$Z62*12,$M62*(1+$Z$1)^($Z62*2)),IF(AND($G62=1,BC$1&gt;($Y62+$Z62*2),BC$1&lt;=($Y62+$Z62*3)),-1*PMT(VLOOKUP($P62,'9 - Finance Strategy Parameters'!$B$3:$C$6,2)/12,$Z62*12,$M62*(1+$Z$1)^($Z62*3)),"FAILURE"))))))))))</f>
        <v>6152.5749999999998</v>
      </c>
      <c r="BD62" s="159">
        <f>IF($F62=1,0,IF(AND($H62=1,BD$1&lt;=$Y62),$V62,IF(AND($H62=1,BD$1&gt;$Y62,BD$1&lt;=$Y62+$Z62),($T62*(1+$Z$1)^$Z62)/$Z62,IF(AND($H62=1,BD$1&gt;($Y62+$Z62),BD$1&lt;=($Y62+$Z62*2)),($T62*(1+$Z$1)^($Z62*2))/$Z62,IF(AND($H62=1,BD$1&gt;($Y62+$Z62*2),BD$1&lt;=($Y62+$Z62*3)),($T62*(1+$Z$1)^($Z62*3))/$Z62,IF(AND($H62=1,BD$1&gt;($Y62+$Z62*3),BD$1&lt;=($Y62+$Z62*4)),($T62*(1+$Z$1)^($Z62*4))/$Z62,IF(AND($G62=1,BD$1&lt;=$N62),0,IF(AND($G62=1,BD$1&gt;$N62,BD$1&lt;=($Y62+$Z62)),-1*PMT(VLOOKUP($P62,'9 - Finance Strategy Parameters'!$B$3:$C$6,2)/12,$Z62*12,$M62),IF(AND($G62=1,BD$1&gt;($Y62+$Z62),BD$1&lt;=($Y62+$Z62*2)),-1*PMT(VLOOKUP($P62,'9 - Finance Strategy Parameters'!$B$3:$C$6,2)/12,$Z62*12,$M62*(1+$Z$1)^($Z62*2)),IF(AND($G62=1,BD$1&gt;($Y62+$Z62*2),BD$1&lt;=($Y62+$Z62*3)),-1*PMT(VLOOKUP($P62,'9 - Finance Strategy Parameters'!$B$3:$C$6,2)/12,$Z62*12,$M62*(1+$Z$1)^($Z62*3)),"FAILURE"))))))))))</f>
        <v>6152.5749999999998</v>
      </c>
      <c r="BE62" s="159">
        <f>IF($F62=1,0,IF(AND($H62=1,BE$1&lt;=$Y62),$V62,IF(AND($H62=1,BE$1&gt;$Y62,BE$1&lt;=$Y62+$Z62),($T62*(1+$Z$1)^$Z62)/$Z62,IF(AND($H62=1,BE$1&gt;($Y62+$Z62),BE$1&lt;=($Y62+$Z62*2)),($T62*(1+$Z$1)^($Z62*2))/$Z62,IF(AND($H62=1,BE$1&gt;($Y62+$Z62*2),BE$1&lt;=($Y62+$Z62*3)),($T62*(1+$Z$1)^($Z62*3))/$Z62,IF(AND($H62=1,BE$1&gt;($Y62+$Z62*3),BE$1&lt;=($Y62+$Z62*4)),($T62*(1+$Z$1)^($Z62*4))/$Z62,IF(AND($G62=1,BE$1&lt;=$N62),0,IF(AND($G62=1,BE$1&gt;$N62,BE$1&lt;=($Y62+$Z62)),-1*PMT(VLOOKUP($P62,'9 - Finance Strategy Parameters'!$B$3:$C$6,2)/12,$Z62*12,$M62),IF(AND($G62=1,BE$1&gt;($Y62+$Z62),BE$1&lt;=($Y62+$Z62*2)),-1*PMT(VLOOKUP($P62,'9 - Finance Strategy Parameters'!$B$3:$C$6,2)/12,$Z62*12,$M62*(1+$Z$1)^($Z62*2)),IF(AND($G62=1,BE$1&gt;($Y62+$Z62*2),BE$1&lt;=($Y62+$Z62*3)),-1*PMT(VLOOKUP($P62,'9 - Finance Strategy Parameters'!$B$3:$C$6,2)/12,$Z62*12,$M62*(1+$Z$1)^($Z62*3)),"FAILURE"))))))))))</f>
        <v>6152.5749999999998</v>
      </c>
      <c r="BF62" s="159">
        <f>IF($F62=1,0,IF(AND($H62=1,BF$1&lt;=$Y62),$V62,IF(AND($H62=1,BF$1&gt;$Y62,BF$1&lt;=$Y62+$Z62),($T62*(1+$Z$1)^$Z62)/$Z62,IF(AND($H62=1,BF$1&gt;($Y62+$Z62),BF$1&lt;=($Y62+$Z62*2)),($T62*(1+$Z$1)^($Z62*2))/$Z62,IF(AND($H62=1,BF$1&gt;($Y62+$Z62*2),BF$1&lt;=($Y62+$Z62*3)),($T62*(1+$Z$1)^($Z62*3))/$Z62,IF(AND($H62=1,BF$1&gt;($Y62+$Z62*3),BF$1&lt;=($Y62+$Z62*4)),($T62*(1+$Z$1)^($Z62*4))/$Z62,IF(AND($G62=1,BF$1&lt;=$N62),0,IF(AND($G62=1,BF$1&gt;$N62,BF$1&lt;=($Y62+$Z62)),-1*PMT(VLOOKUP($P62,'9 - Finance Strategy Parameters'!$B$3:$C$6,2)/12,$Z62*12,$M62),IF(AND($G62=1,BF$1&gt;($Y62+$Z62),BF$1&lt;=($Y62+$Z62*2)),-1*PMT(VLOOKUP($P62,'9 - Finance Strategy Parameters'!$B$3:$C$6,2)/12,$Z62*12,$M62*(1+$Z$1)^($Z62*2)),IF(AND($G62=1,BF$1&gt;($Y62+$Z62*2),BF$1&lt;=($Y62+$Z62*3)),-1*PMT(VLOOKUP($P62,'9 - Finance Strategy Parameters'!$B$3:$C$6,2)/12,$Z62*12,$M62*(1+$Z$1)^($Z62*3)),"FAILURE"))))))))))</f>
        <v>6152.5749999999998</v>
      </c>
      <c r="BG62" s="159">
        <f>IF($F62=1,0,IF(AND($H62=1,BG$1&lt;=$Y62),$V62,IF(AND($H62=1,BG$1&gt;$Y62,BG$1&lt;=$Y62+$Z62),($T62*(1+$Z$1)^$Z62)/$Z62,IF(AND($H62=1,BG$1&gt;($Y62+$Z62),BG$1&lt;=($Y62+$Z62*2)),($T62*(1+$Z$1)^($Z62*2))/$Z62,IF(AND($H62=1,BG$1&gt;($Y62+$Z62*2),BG$1&lt;=($Y62+$Z62*3)),($T62*(1+$Z$1)^($Z62*3))/$Z62,IF(AND($H62=1,BG$1&gt;($Y62+$Z62*3),BG$1&lt;=($Y62+$Z62*4)),($T62*(1+$Z$1)^($Z62*4))/$Z62,IF(AND($G62=1,BG$1&lt;=$N62),0,IF(AND($G62=1,BG$1&gt;$N62,BG$1&lt;=($Y62+$Z62)),-1*PMT(VLOOKUP($P62,'9 - Finance Strategy Parameters'!$B$3:$C$6,2)/12,$Z62*12,$M62),IF(AND($G62=1,BG$1&gt;($Y62+$Z62),BG$1&lt;=($Y62+$Z62*2)),-1*PMT(VLOOKUP($P62,'9 - Finance Strategy Parameters'!$B$3:$C$6,2)/12,$Z62*12,$M62*(1+$Z$1)^($Z62*2)),IF(AND($G62=1,BG$1&gt;($Y62+$Z62*2),BG$1&lt;=($Y62+$Z62*3)),-1*PMT(VLOOKUP($P62,'9 - Finance Strategy Parameters'!$B$3:$C$6,2)/12,$Z62*12,$M62*(1+$Z$1)^($Z62*3)),"FAILURE"))))))))))</f>
        <v>6152.5749999999998</v>
      </c>
      <c r="BH62" s="159">
        <f>IF($F62=1,0,IF(AND($H62=1,BH$1&lt;=$Y62),$V62,IF(AND($H62=1,BH$1&gt;$Y62,BH$1&lt;=$Y62+$Z62),($T62*(1+$Z$1)^$Z62)/$Z62,IF(AND($H62=1,BH$1&gt;($Y62+$Z62),BH$1&lt;=($Y62+$Z62*2)),($T62*(1+$Z$1)^($Z62*2))/$Z62,IF(AND($H62=1,BH$1&gt;($Y62+$Z62*2),BH$1&lt;=($Y62+$Z62*3)),($T62*(1+$Z$1)^($Z62*3))/$Z62,IF(AND($H62=1,BH$1&gt;($Y62+$Z62*3),BH$1&lt;=($Y62+$Z62*4)),($T62*(1+$Z$1)^($Z62*4))/$Z62,IF(AND($G62=1,BH$1&lt;=$N62),0,IF(AND($G62=1,BH$1&gt;$N62,BH$1&lt;=($Y62+$Z62)),-1*PMT(VLOOKUP($P62,'9 - Finance Strategy Parameters'!$B$3:$C$6,2)/12,$Z62*12,$M62),IF(AND($G62=1,BH$1&gt;($Y62+$Z62),BH$1&lt;=($Y62+$Z62*2)),-1*PMT(VLOOKUP($P62,'9 - Finance Strategy Parameters'!$B$3:$C$6,2)/12,$Z62*12,$M62*(1+$Z$1)^($Z62*2)),IF(AND($G62=1,BH$1&gt;($Y62+$Z62*2),BH$1&lt;=($Y62+$Z62*3)),-1*PMT(VLOOKUP($P62,'9 - Finance Strategy Parameters'!$B$3:$C$6,2)/12,$Z62*12,$M62*(1+$Z$1)^($Z62*3)),"FAILURE"))))))))))</f>
        <v>6152.5749999999998</v>
      </c>
      <c r="BI62" s="159">
        <f>IF($F62=1,0,IF(AND($H62=1,BI$1&lt;=$Y62),$V62,IF(AND($H62=1,BI$1&gt;$Y62,BI$1&lt;=$Y62+$Z62),($T62*(1+$Z$1)^$Z62)/$Z62,IF(AND($H62=1,BI$1&gt;($Y62+$Z62),BI$1&lt;=($Y62+$Z62*2)),($T62*(1+$Z$1)^($Z62*2))/$Z62,IF(AND($H62=1,BI$1&gt;($Y62+$Z62*2),BI$1&lt;=($Y62+$Z62*3)),($T62*(1+$Z$1)^($Z62*3))/$Z62,IF(AND($H62=1,BI$1&gt;($Y62+$Z62*3),BI$1&lt;=($Y62+$Z62*4)),($T62*(1+$Z$1)^($Z62*4))/$Z62,IF(AND($G62=1,BI$1&lt;=$N62),0,IF(AND($G62=1,BI$1&gt;$N62,BI$1&lt;=($Y62+$Z62)),-1*PMT(VLOOKUP($P62,'9 - Finance Strategy Parameters'!$B$3:$C$6,2)/12,$Z62*12,$M62),IF(AND($G62=1,BI$1&gt;($Y62+$Z62),BI$1&lt;=($Y62+$Z62*2)),-1*PMT(VLOOKUP($P62,'9 - Finance Strategy Parameters'!$B$3:$C$6,2)/12,$Z62*12,$M62*(1+$Z$1)^($Z62*2)),IF(AND($G62=1,BI$1&gt;($Y62+$Z62*2),BI$1&lt;=($Y62+$Z62*3)),-1*PMT(VLOOKUP($P62,'9 - Finance Strategy Parameters'!$B$3:$C$6,2)/12,$Z62*12,$M62*(1+$Z$1)^($Z62*3)),"FAILURE"))))))))))</f>
        <v>6152.5749999999998</v>
      </c>
      <c r="BJ62" s="159">
        <f>IF($F62=1,0,IF(AND($H62=1,BJ$1&lt;=$Y62),$V62,IF(AND($H62=1,BJ$1&gt;$Y62,BJ$1&lt;=$Y62+$Z62),($T62*(1+$Z$1)^$Z62)/$Z62,IF(AND($H62=1,BJ$1&gt;($Y62+$Z62),BJ$1&lt;=($Y62+$Z62*2)),($T62*(1+$Z$1)^($Z62*2))/$Z62,IF(AND($H62=1,BJ$1&gt;($Y62+$Z62*2),BJ$1&lt;=($Y62+$Z62*3)),($T62*(1+$Z$1)^($Z62*3))/$Z62,IF(AND($H62=1,BJ$1&gt;($Y62+$Z62*3),BJ$1&lt;=($Y62+$Z62*4)),($T62*(1+$Z$1)^($Z62*4))/$Z62,IF(AND($G62=1,BJ$1&lt;=$N62),0,IF(AND($G62=1,BJ$1&gt;$N62,BJ$1&lt;=($Y62+$Z62)),-1*PMT(VLOOKUP($P62,'9 - Finance Strategy Parameters'!$B$3:$C$6,2)/12,$Z62*12,$M62),IF(AND($G62=1,BJ$1&gt;($Y62+$Z62),BJ$1&lt;=($Y62+$Z62*2)),-1*PMT(VLOOKUP($P62,'9 - Finance Strategy Parameters'!$B$3:$C$6,2)/12,$Z62*12,$M62*(1+$Z$1)^($Z62*2)),IF(AND($G62=1,BJ$1&gt;($Y62+$Z62*2),BJ$1&lt;=($Y62+$Z62*3)),-1*PMT(VLOOKUP($P62,'9 - Finance Strategy Parameters'!$B$3:$C$6,2)/12,$Z62*12,$M62*(1+$Z$1)^($Z62*3)),"FAILURE"))))))))))</f>
        <v>6152.5749999999998</v>
      </c>
      <c r="BK62" s="159">
        <f>IF($F62=1,0,IF(AND($H62=1,BK$1&lt;=$Y62),$V62,IF(AND($H62=1,BK$1&gt;$Y62,BK$1&lt;=$Y62+$Z62),($T62*(1+$Z$1)^$Z62)/$Z62,IF(AND($H62=1,BK$1&gt;($Y62+$Z62),BK$1&lt;=($Y62+$Z62*2)),($T62*(1+$Z$1)^($Z62*2))/$Z62,IF(AND($H62=1,BK$1&gt;($Y62+$Z62*2),BK$1&lt;=($Y62+$Z62*3)),($T62*(1+$Z$1)^($Z62*3))/$Z62,IF(AND($H62=1,BK$1&gt;($Y62+$Z62*3),BK$1&lt;=($Y62+$Z62*4)),($T62*(1+$Z$1)^($Z62*4))/$Z62,IF(AND($G62=1,BK$1&lt;=$N62),0,IF(AND($G62=1,BK$1&gt;$N62,BK$1&lt;=($Y62+$Z62)),-1*PMT(VLOOKUP($P62,'9 - Finance Strategy Parameters'!$B$3:$C$6,2)/12,$Z62*12,$M62),IF(AND($G62=1,BK$1&gt;($Y62+$Z62),BK$1&lt;=($Y62+$Z62*2)),-1*PMT(VLOOKUP($P62,'9 - Finance Strategy Parameters'!$B$3:$C$6,2)/12,$Z62*12,$M62*(1+$Z$1)^($Z62*2)),IF(AND($G62=1,BK$1&gt;($Y62+$Z62*2),BK$1&lt;=($Y62+$Z62*3)),-1*PMT(VLOOKUP($P62,'9 - Finance Strategy Parameters'!$B$3:$C$6,2)/12,$Z62*12,$M62*(1+$Z$1)^($Z62*3)),"FAILURE"))))))))))</f>
        <v>6152.5749999999998</v>
      </c>
      <c r="BL62" s="159">
        <f>IF($F62=1,0,IF(AND($H62=1,BL$1&lt;=$Y62),$V62,IF(AND($H62=1,BL$1&gt;$Y62,BL$1&lt;=$Y62+$Z62),($T62*(1+$Z$1)^$Z62)/$Z62,IF(AND($H62=1,BL$1&gt;($Y62+$Z62),BL$1&lt;=($Y62+$Z62*2)),($T62*(1+$Z$1)^($Z62*2))/$Z62,IF(AND($H62=1,BL$1&gt;($Y62+$Z62*2),BL$1&lt;=($Y62+$Z62*3)),($T62*(1+$Z$1)^($Z62*3))/$Z62,IF(AND($H62=1,BL$1&gt;($Y62+$Z62*3),BL$1&lt;=($Y62+$Z62*4)),($T62*(1+$Z$1)^($Z62*4))/$Z62,IF(AND($G62=1,BL$1&lt;=$N62),0,IF(AND($G62=1,BL$1&gt;$N62,BL$1&lt;=($Y62+$Z62)),-1*PMT(VLOOKUP($P62,'9 - Finance Strategy Parameters'!$B$3:$C$6,2)/12,$Z62*12,$M62),IF(AND($G62=1,BL$1&gt;($Y62+$Z62),BL$1&lt;=($Y62+$Z62*2)),-1*PMT(VLOOKUP($P62,'9 - Finance Strategy Parameters'!$B$3:$C$6,2)/12,$Z62*12,$M62*(1+$Z$1)^($Z62*2)),IF(AND($G62=1,BL$1&gt;($Y62+$Z62*2),BL$1&lt;=($Y62+$Z62*3)),-1*PMT(VLOOKUP($P62,'9 - Finance Strategy Parameters'!$B$3:$C$6,2)/12,$Z62*12,$M62*(1+$Z$1)^($Z62*3)),"FAILURE"))))))))))</f>
        <v>6152.5749999999998</v>
      </c>
      <c r="BM62" s="159">
        <f>IF($F62=1,0,IF(AND($H62=1,BM$1&lt;=$Y62),$V62,IF(AND($H62=1,BM$1&gt;$Y62,BM$1&lt;=$Y62+$Z62),($T62*(1+$Z$1)^$Z62)/$Z62,IF(AND($H62=1,BM$1&gt;($Y62+$Z62),BM$1&lt;=($Y62+$Z62*2)),($T62*(1+$Z$1)^($Z62*2))/$Z62,IF(AND($H62=1,BM$1&gt;($Y62+$Z62*2),BM$1&lt;=($Y62+$Z62*3)),($T62*(1+$Z$1)^($Z62*3))/$Z62,IF(AND($H62=1,BM$1&gt;($Y62+$Z62*3),BM$1&lt;=($Y62+$Z62*4)),($T62*(1+$Z$1)^($Z62*4))/$Z62,IF(AND($G62=1,BM$1&lt;=$N62),0,IF(AND($G62=1,BM$1&gt;$N62,BM$1&lt;=($Y62+$Z62)),-1*PMT(VLOOKUP($P62,'9 - Finance Strategy Parameters'!$B$3:$C$6,2)/12,$Z62*12,$M62),IF(AND($G62=1,BM$1&gt;($Y62+$Z62),BM$1&lt;=($Y62+$Z62*2)),-1*PMT(VLOOKUP($P62,'9 - Finance Strategy Parameters'!$B$3:$C$6,2)/12,$Z62*12,$M62*(1+$Z$1)^($Z62*2)),IF(AND($G62=1,BM$1&gt;($Y62+$Z62*2),BM$1&lt;=($Y62+$Z62*3)),-1*PMT(VLOOKUP($P62,'9 - Finance Strategy Parameters'!$B$3:$C$6,2)/12,$Z62*12,$M62*(1+$Z$1)^($Z62*3)),"FAILURE"))))))))))</f>
        <v>6152.5749999999998</v>
      </c>
      <c r="BN62" s="159">
        <f>IF($F62=1,0,IF(AND($H62=1,BN$1&lt;=$Y62),$V62,IF(AND($H62=1,BN$1&gt;$Y62,BN$1&lt;=$Y62+$Z62),($T62*(1+$Z$1)^$Z62)/$Z62,IF(AND($H62=1,BN$1&gt;($Y62+$Z62),BN$1&lt;=($Y62+$Z62*2)),($T62*(1+$Z$1)^($Z62*2))/$Z62,IF(AND($H62=1,BN$1&gt;($Y62+$Z62*2),BN$1&lt;=($Y62+$Z62*3)),($T62*(1+$Z$1)^($Z62*3))/$Z62,IF(AND($H62=1,BN$1&gt;($Y62+$Z62*3),BN$1&lt;=($Y62+$Z62*4)),($T62*(1+$Z$1)^($Z62*4))/$Z62,IF(AND($G62=1,BN$1&lt;=$N62),0,IF(AND($G62=1,BN$1&gt;$N62,BN$1&lt;=($Y62+$Z62)),-1*PMT(VLOOKUP($P62,'9 - Finance Strategy Parameters'!$B$3:$C$6,2)/12,$Z62*12,$M62),IF(AND($G62=1,BN$1&gt;($Y62+$Z62),BN$1&lt;=($Y62+$Z62*2)),-1*PMT(VLOOKUP($P62,'9 - Finance Strategy Parameters'!$B$3:$C$6,2)/12,$Z62*12,$M62*(1+$Z$1)^($Z62*2)),IF(AND($G62=1,BN$1&gt;($Y62+$Z62*2),BN$1&lt;=($Y62+$Z62*3)),-1*PMT(VLOOKUP($P62,'9 - Finance Strategy Parameters'!$B$3:$C$6,2)/12,$Z62*12,$M62*(1+$Z$1)^($Z62*3)),"FAILURE"))))))))))</f>
        <v>6152.5749999999998</v>
      </c>
      <c r="BO62" s="159">
        <f>IF($F62=1,0,IF(AND($H62=1,BO$1&lt;=$Y62),$V62,IF(AND($H62=1,BO$1&gt;$Y62,BO$1&lt;=$Y62+$Z62),($T62*(1+$Z$1)^$Z62)/$Z62,IF(AND($H62=1,BO$1&gt;($Y62+$Z62),BO$1&lt;=($Y62+$Z62*2)),($T62*(1+$Z$1)^($Z62*2))/$Z62,IF(AND($H62=1,BO$1&gt;($Y62+$Z62*2),BO$1&lt;=($Y62+$Z62*3)),($T62*(1+$Z$1)^($Z62*3))/$Z62,IF(AND($H62=1,BO$1&gt;($Y62+$Z62*3),BO$1&lt;=($Y62+$Z62*4)),($T62*(1+$Z$1)^($Z62*4))/$Z62,IF(AND($G62=1,BO$1&lt;=$N62),0,IF(AND($G62=1,BO$1&gt;$N62,BO$1&lt;=($Y62+$Z62)),-1*PMT(VLOOKUP($P62,'9 - Finance Strategy Parameters'!$B$3:$C$6,2)/12,$Z62*12,$M62),IF(AND($G62=1,BO$1&gt;($Y62+$Z62),BO$1&lt;=($Y62+$Z62*2)),-1*PMT(VLOOKUP($P62,'9 - Finance Strategy Parameters'!$B$3:$C$6,2)/12,$Z62*12,$M62*(1+$Z$1)^($Z62*2)),IF(AND($G62=1,BO$1&gt;($Y62+$Z62*2),BO$1&lt;=($Y62+$Z62*3)),-1*PMT(VLOOKUP($P62,'9 - Finance Strategy Parameters'!$B$3:$C$6,2)/12,$Z62*12,$M62*(1+$Z$1)^($Z62*3)),"FAILURE"))))))))))</f>
        <v>6152.5749999999998</v>
      </c>
      <c r="BP62" s="159">
        <f>IF($F62=1,0,IF(AND($H62=1,BP$1&lt;=$Y62),$V62,IF(AND($H62=1,BP$1&gt;$Y62,BP$1&lt;=$Y62+$Z62),($T62*(1+$Z$1)^$Z62)/$Z62,IF(AND($H62=1,BP$1&gt;($Y62+$Z62),BP$1&lt;=($Y62+$Z62*2)),($T62*(1+$Z$1)^($Z62*2))/$Z62,IF(AND($H62=1,BP$1&gt;($Y62+$Z62*2),BP$1&lt;=($Y62+$Z62*3)),($T62*(1+$Z$1)^($Z62*3))/$Z62,IF(AND($H62=1,BP$1&gt;($Y62+$Z62*3),BP$1&lt;=($Y62+$Z62*4)),($T62*(1+$Z$1)^($Z62*4))/$Z62,IF(AND($G62=1,BP$1&lt;=$N62),0,IF(AND($G62=1,BP$1&gt;$N62,BP$1&lt;=($Y62+$Z62)),-1*PMT(VLOOKUP($P62,'9 - Finance Strategy Parameters'!$B$3:$C$6,2)/12,$Z62*12,$M62),IF(AND($G62=1,BP$1&gt;($Y62+$Z62),BP$1&lt;=($Y62+$Z62*2)),-1*PMT(VLOOKUP($P62,'9 - Finance Strategy Parameters'!$B$3:$C$6,2)/12,$Z62*12,$M62*(1+$Z$1)^($Z62*2)),IF(AND($G62=1,BP$1&gt;($Y62+$Z62*2),BP$1&lt;=($Y62+$Z62*3)),-1*PMT(VLOOKUP($P62,'9 - Finance Strategy Parameters'!$B$3:$C$6,2)/12,$Z62*12,$M62*(1+$Z$1)^($Z62*3)),"FAILURE"))))))))))</f>
        <v>6152.5749999999998</v>
      </c>
      <c r="BQ62" s="159">
        <f>IF($F62=1,0,IF(AND($H62=1,BQ$1&lt;=$Y62),$V62,IF(AND($H62=1,BQ$1&gt;$Y62,BQ$1&lt;=$Y62+$Z62),($T62*(1+$Z$1)^$Z62)/$Z62,IF(AND($H62=1,BQ$1&gt;($Y62+$Z62),BQ$1&lt;=($Y62+$Z62*2)),($T62*(1+$Z$1)^($Z62*2))/$Z62,IF(AND($H62=1,BQ$1&gt;($Y62+$Z62*2),BQ$1&lt;=($Y62+$Z62*3)),($T62*(1+$Z$1)^($Z62*3))/$Z62,IF(AND($H62=1,BQ$1&gt;($Y62+$Z62*3),BQ$1&lt;=($Y62+$Z62*4)),($T62*(1+$Z$1)^($Z62*4))/$Z62,IF(AND($G62=1,BQ$1&lt;=$N62),0,IF(AND($G62=1,BQ$1&gt;$N62,BQ$1&lt;=($Y62+$Z62)),-1*PMT(VLOOKUP($P62,'9 - Finance Strategy Parameters'!$B$3:$C$6,2)/12,$Z62*12,$M62),IF(AND($G62=1,BQ$1&gt;($Y62+$Z62),BQ$1&lt;=($Y62+$Z62*2)),-1*PMT(VLOOKUP($P62,'9 - Finance Strategy Parameters'!$B$3:$C$6,2)/12,$Z62*12,$M62*(1+$Z$1)^($Z62*2)),IF(AND($G62=1,BQ$1&gt;($Y62+$Z62*2),BQ$1&lt;=($Y62+$Z62*3)),-1*PMT(VLOOKUP($P62,'9 - Finance Strategy Parameters'!$B$3:$C$6,2)/12,$Z62*12,$M62*(1+$Z$1)^($Z62*3)),"FAILURE"))))))))))</f>
        <v>6152.5749999999998</v>
      </c>
      <c r="BR62" s="159">
        <f>IF($F62=1,0,IF(AND($H62=1,BR$1&lt;=$Y62),$V62,IF(AND($H62=1,BR$1&gt;$Y62,BR$1&lt;=$Y62+$Z62),($T62*(1+$Z$1)^$Z62)/$Z62,IF(AND($H62=1,BR$1&gt;($Y62+$Z62),BR$1&lt;=($Y62+$Z62*2)),($T62*(1+$Z$1)^($Z62*2))/$Z62,IF(AND($H62=1,BR$1&gt;($Y62+$Z62*2),BR$1&lt;=($Y62+$Z62*3)),($T62*(1+$Z$1)^($Z62*3))/$Z62,IF(AND($H62=1,BR$1&gt;($Y62+$Z62*3),BR$1&lt;=($Y62+$Z62*4)),($T62*(1+$Z$1)^($Z62*4))/$Z62,IF(AND($G62=1,BR$1&lt;=$N62),0,IF(AND($G62=1,BR$1&gt;$N62,BR$1&lt;=($Y62+$Z62)),-1*PMT(VLOOKUP($P62,'9 - Finance Strategy Parameters'!$B$3:$C$6,2)/12,$Z62*12,$M62),IF(AND($G62=1,BR$1&gt;($Y62+$Z62),BR$1&lt;=($Y62+$Z62*2)),-1*PMT(VLOOKUP($P62,'9 - Finance Strategy Parameters'!$B$3:$C$6,2)/12,$Z62*12,$M62*(1+$Z$1)^($Z62*2)),IF(AND($G62=1,BR$1&gt;($Y62+$Z62*2),BR$1&lt;=($Y62+$Z62*3)),-1*PMT(VLOOKUP($P62,'9 - Finance Strategy Parameters'!$B$3:$C$6,2)/12,$Z62*12,$M62*(1+$Z$1)^($Z62*3)),"FAILURE"))))))))))</f>
        <v>6152.5749999999998</v>
      </c>
      <c r="BS62" s="159">
        <f>IF($F62=1,0,IF(AND($H62=1,BS$1&lt;=$Y62),$V62,IF(AND($H62=1,BS$1&gt;$Y62,BS$1&lt;=$Y62+$Z62),($T62*(1+$Z$1)^$Z62)/$Z62,IF(AND($H62=1,BS$1&gt;($Y62+$Z62),BS$1&lt;=($Y62+$Z62*2)),($T62*(1+$Z$1)^($Z62*2))/$Z62,IF(AND($H62=1,BS$1&gt;($Y62+$Z62*2),BS$1&lt;=($Y62+$Z62*3)),($T62*(1+$Z$1)^($Z62*3))/$Z62,IF(AND($H62=1,BS$1&gt;($Y62+$Z62*3),BS$1&lt;=($Y62+$Z62*4)),($T62*(1+$Z$1)^($Z62*4))/$Z62,IF(AND($G62=1,BS$1&lt;=$N62),0,IF(AND($G62=1,BS$1&gt;$N62,BS$1&lt;=($Y62+$Z62)),-1*PMT(VLOOKUP($P62,'9 - Finance Strategy Parameters'!$B$3:$C$6,2)/12,$Z62*12,$M62),IF(AND($G62=1,BS$1&gt;($Y62+$Z62),BS$1&lt;=($Y62+$Z62*2)),-1*PMT(VLOOKUP($P62,'9 - Finance Strategy Parameters'!$B$3:$C$6,2)/12,$Z62*12,$M62*(1+$Z$1)^($Z62*2)),IF(AND($G62=1,BS$1&gt;($Y62+$Z62*2),BS$1&lt;=($Y62+$Z62*3)),-1*PMT(VLOOKUP($P62,'9 - Finance Strategy Parameters'!$B$3:$C$6,2)/12,$Z62*12,$M62*(1+$Z$1)^($Z62*3)),"FAILURE"))))))))))</f>
        <v>6152.5749999999998</v>
      </c>
      <c r="BT62" s="159">
        <f>IF($F62=1,0,IF(AND($H62=1,BT$1&lt;=$Y62),$V62,IF(AND($H62=1,BT$1&gt;$Y62,BT$1&lt;=$Y62+$Z62),($T62*(1+$Z$1)^$Z62)/$Z62,IF(AND($H62=1,BT$1&gt;($Y62+$Z62),BT$1&lt;=($Y62+$Z62*2)),($T62*(1+$Z$1)^($Z62*2))/$Z62,IF(AND($H62=1,BT$1&gt;($Y62+$Z62*2),BT$1&lt;=($Y62+$Z62*3)),($T62*(1+$Z$1)^($Z62*3))/$Z62,IF(AND($H62=1,BT$1&gt;($Y62+$Z62*3),BT$1&lt;=($Y62+$Z62*4)),($T62*(1+$Z$1)^($Z62*4))/$Z62,IF(AND($G62=1,BT$1&lt;=$N62),0,IF(AND($G62=1,BT$1&gt;$N62,BT$1&lt;=($Y62+$Z62)),-1*PMT(VLOOKUP($P62,'9 - Finance Strategy Parameters'!$B$3:$C$6,2)/12,$Z62*12,$M62),IF(AND($G62=1,BT$1&gt;($Y62+$Z62),BT$1&lt;=($Y62+$Z62*2)),-1*PMT(VLOOKUP($P62,'9 - Finance Strategy Parameters'!$B$3:$C$6,2)/12,$Z62*12,$M62*(1+$Z$1)^($Z62*2)),IF(AND($G62=1,BT$1&gt;($Y62+$Z62*2),BT$1&lt;=($Y62+$Z62*3)),-1*PMT(VLOOKUP($P62,'9 - Finance Strategy Parameters'!$B$3:$C$6,2)/12,$Z62*12,$M62*(1+$Z$1)^($Z62*3)),"FAILURE"))))))))))</f>
        <v>6152.5749999999998</v>
      </c>
    </row>
    <row r="63" spans="1:72" x14ac:dyDescent="0.25">
      <c r="A63" s="1" t="s">
        <v>34</v>
      </c>
      <c r="B63" s="138">
        <f>INDEX('8-Choosing Asset Strategies'!$B$4:$B$101,MATCH('9 - Financing Strategy'!C63,'8-Choosing Asset Strategies'!$C$4:$C$101,0))</f>
        <v>2</v>
      </c>
      <c r="C63" s="12" t="s">
        <v>238</v>
      </c>
      <c r="D63" s="13" t="str">
        <f>IF(INDEX('8-Choosing Asset Strategies'!$CW$4:$CW$101,MATCH($C63,'8-Choosing Asset Strategies'!$C$4:$C$101,0))=0,"",INDEX('8-Choosing Asset Strategies'!$CW$4:$CW$101,MATCH(C63,'8-Choosing Asset Strategies'!$C$4:$C$101,0)))</f>
        <v/>
      </c>
      <c r="F63" s="138"/>
      <c r="G63" s="138"/>
      <c r="H63" s="138">
        <v>1</v>
      </c>
      <c r="J63" s="143" t="str">
        <f>IF(F63=1,ROUND(INDEX('8-Choosing Asset Strategies'!$DL$4:$DL$101,MATCH($C63,'8-Choosing Asset Strategies'!$C$4:$C$101,0)),2),"")</f>
        <v/>
      </c>
      <c r="K63" s="12" t="str">
        <f>IF(F63=1,ROUND(INDEX('8-Choosing Asset Strategies'!$DC$4:$DC$101,MATCH($C63,'8-Choosing Asset Strategies'!$C$4:$C$101,0)),2),"")</f>
        <v/>
      </c>
      <c r="L63" s="12"/>
      <c r="M63" s="143" t="str">
        <f>IF(G63=1,ROUND(INDEX('8-Choosing Asset Strategies'!$DL$4:$DL$101,MATCH($C63,'8-Choosing Asset Strategies'!$C$4:$C$101,0)),2),"")</f>
        <v/>
      </c>
      <c r="N63" s="12" t="str">
        <f>IF(G63=1,ROUND(INDEX('8-Choosing Asset Strategies'!$DC$4:$DC$101,MATCH($C63,'8-Choosing Asset Strategies'!$C$4:$C$101,0)),2),"")</f>
        <v/>
      </c>
      <c r="O63" s="12" t="str">
        <f>IF(G63="","",INDEX('9 - Finance Strategy Parameters'!$H$3:$H$9,MATCH(B63,'9 - Finance Strategy Parameters'!$F$3:$F$9,0)))</f>
        <v/>
      </c>
      <c r="P63" s="12"/>
      <c r="Q63" s="144" t="str">
        <f>IFERROR((M63*INDEX('9 - Finance Strategy Parameters'!$C$3:$C$6,MATCH(P63,'9 - Finance Strategy Parameters'!$B$3:$B$6,0))/12*(1+INDEX('9 - Finance Strategy Parameters'!$C$3:$C$6,MATCH(P63,'9 - Finance Strategy Parameters'!$B$3:$B$6,0))/12)^(O63*12))/((1+INDEX('9 - Finance Strategy Parameters'!$C$3:$C$6,MATCH(P63,'9 - Finance Strategy Parameters'!$B$3:$B$6,0))/12)^(O63*12)-1),"")</f>
        <v/>
      </c>
      <c r="R63" s="144" t="str">
        <f t="shared" si="3"/>
        <v/>
      </c>
      <c r="S63" s="12"/>
      <c r="T63" s="143">
        <f>IF(H63=1,ROUND(INDEX('8-Choosing Asset Strategies'!$DL$4:$DL$101,MATCH($C63,'8-Choosing Asset Strategies'!$C$4:$C$101,0)),2),"")</f>
        <v>54220.11</v>
      </c>
      <c r="U63" s="145">
        <f>IF(H63=1,ROUND(INDEX('8-Choosing Asset Strategies'!$DC$4:$DC$101,MATCH($C63,'8-Choosing Asset Strategies'!$C$4:$C$101,0)),2),"")</f>
        <v>14</v>
      </c>
      <c r="V63" s="101">
        <f t="shared" si="1"/>
        <v>3872.8650000000002</v>
      </c>
      <c r="W63" s="155">
        <f t="shared" si="2"/>
        <v>322.73875000000004</v>
      </c>
      <c r="Y63">
        <f>INDEX('8-Choosing Asset Strategies'!$DC$4:$DC$101,MATCH(C63,'8-Choosing Asset Strategies'!$C$4:$C$101,0))</f>
        <v>14</v>
      </c>
      <c r="Z63">
        <f>INDEX('8-Choosing Asset Strategies'!$DA$4:$DA$101,MATCH(C63,'8-Choosing Asset Strategies'!$C$4:$C$101,0))</f>
        <v>20</v>
      </c>
      <c r="AB63" s="159">
        <f>IF($F63=1,0,IF(AND($H63=1,AB$1&lt;=$Y63),$V63,IF(AND($H63=1,AB$1&gt;$Y63,AB$1&lt;=$Y63+$Z63),($T63*(1+$Z$1)^$Z63)/$Z63,IF(AND($H63=1,AB$1&gt;($Y63+$Z63),AB$1&lt;=($Y63+$Z63*2)),($T63*(1+$Z$1)^($Z63*2))/$Z63,IF(AND($H63=1,AB$1&gt;($Y63+$Z63*2),AB$1&lt;=($Y63+$Z63*3)),($T63*(1+$Z$1)^($Z63*3))/$Z63,IF(AND($H63=1,AB$1&gt;($Y63+$Z63*3),AB$1&lt;=($Y63+$Z63*4)),($T63*(1+$Z$1)^($Z63*4))/$Z63,IF(AND($G63=1,AB$1&lt;=$N63),0,IF(AND($G63=1,AB$1&gt;$N63,AB$1&lt;=($Y63+$Z63)),-1*PMT(VLOOKUP($P63,'9 - Finance Strategy Parameters'!$B$3:$C$6,2)/12,$Z63*12,$M63),IF(AND($G63=1,AB$1&gt;($Y63+$Z63),AB$1&lt;=($Y63+$Z63*2)),-1*PMT(VLOOKUP($P63,'9 - Finance Strategy Parameters'!$B$3:$C$6,2)/12,$Z63*12,$M63*(1+$Z$1)^($Z63*2)),IF(AND($G63=1,AB$1&gt;($Y63+$Z63*2),AB$1&lt;=($Y63+$Z63*3)),-1*PMT(VLOOKUP($P63,'9 - Finance Strategy Parameters'!$B$3:$C$6,2)/12,$Z63*12,$M63*(1+$Z$1)^($Z63*3)),"FAILURE"))))))))))</f>
        <v>3872.8650000000002</v>
      </c>
      <c r="AC63" s="159">
        <f>IF($F63=1,0,IF(AND($H63=1,AC$1&lt;=$Y63),$V63,IF(AND($H63=1,AC$1&gt;$Y63,AC$1&lt;=$Y63+$Z63),($T63*(1+$Z$1)^$Z63)/$Z63,IF(AND($H63=1,AC$1&gt;($Y63+$Z63),AC$1&lt;=($Y63+$Z63*2)),($T63*(1+$Z$1)^($Z63*2))/$Z63,IF(AND($H63=1,AC$1&gt;($Y63+$Z63*2),AC$1&lt;=($Y63+$Z63*3)),($T63*(1+$Z$1)^($Z63*3))/$Z63,IF(AND($H63=1,AC$1&gt;($Y63+$Z63*3),AC$1&lt;=($Y63+$Z63*4)),($T63*(1+$Z$1)^($Z63*4))/$Z63,IF(AND($G63=1,AC$1&lt;=$N63),0,IF(AND($G63=1,AC$1&gt;$N63,AC$1&lt;=($Y63+$Z63)),-1*PMT(VLOOKUP($P63,'9 - Finance Strategy Parameters'!$B$3:$C$6,2)/12,$Z63*12,$M63),IF(AND($G63=1,AC$1&gt;($Y63+$Z63),AC$1&lt;=($Y63+$Z63*2)),-1*PMT(VLOOKUP($P63,'9 - Finance Strategy Parameters'!$B$3:$C$6,2)/12,$Z63*12,$M63*(1+$Z$1)^($Z63*2)),IF(AND($G63=1,AC$1&gt;($Y63+$Z63*2),AC$1&lt;=($Y63+$Z63*3)),-1*PMT(VLOOKUP($P63,'9 - Finance Strategy Parameters'!$B$3:$C$6,2)/12,$Z63*12,$M63*(1+$Z$1)^($Z63*3)),"FAILURE"))))))))))</f>
        <v>3872.8650000000002</v>
      </c>
      <c r="AD63" s="159">
        <f>IF($F63=1,0,IF(AND($H63=1,AD$1&lt;=$Y63),$V63,IF(AND($H63=1,AD$1&gt;$Y63,AD$1&lt;=$Y63+$Z63),($T63*(1+$Z$1)^$Z63)/$Z63,IF(AND($H63=1,AD$1&gt;($Y63+$Z63),AD$1&lt;=($Y63+$Z63*2)),($T63*(1+$Z$1)^($Z63*2))/$Z63,IF(AND($H63=1,AD$1&gt;($Y63+$Z63*2),AD$1&lt;=($Y63+$Z63*3)),($T63*(1+$Z$1)^($Z63*3))/$Z63,IF(AND($H63=1,AD$1&gt;($Y63+$Z63*3),AD$1&lt;=($Y63+$Z63*4)),($T63*(1+$Z$1)^($Z63*4))/$Z63,IF(AND($G63=1,AD$1&lt;=$N63),0,IF(AND($G63=1,AD$1&gt;$N63,AD$1&lt;=($Y63+$Z63)),-1*PMT(VLOOKUP($P63,'9 - Finance Strategy Parameters'!$B$3:$C$6,2)/12,$Z63*12,$M63),IF(AND($G63=1,AD$1&gt;($Y63+$Z63),AD$1&lt;=($Y63+$Z63*2)),-1*PMT(VLOOKUP($P63,'9 - Finance Strategy Parameters'!$B$3:$C$6,2)/12,$Z63*12,$M63*(1+$Z$1)^($Z63*2)),IF(AND($G63=1,AD$1&gt;($Y63+$Z63*2),AD$1&lt;=($Y63+$Z63*3)),-1*PMT(VLOOKUP($P63,'9 - Finance Strategy Parameters'!$B$3:$C$6,2)/12,$Z63*12,$M63*(1+$Z$1)^($Z63*3)),"FAILURE"))))))))))</f>
        <v>3872.8650000000002</v>
      </c>
      <c r="AE63" s="159">
        <f>IF($F63=1,0,IF(AND($H63=1,AE$1&lt;=$Y63),$V63,IF(AND($H63=1,AE$1&gt;$Y63,AE$1&lt;=$Y63+$Z63),($T63*(1+$Z$1)^$Z63)/$Z63,IF(AND($H63=1,AE$1&gt;($Y63+$Z63),AE$1&lt;=($Y63+$Z63*2)),($T63*(1+$Z$1)^($Z63*2))/$Z63,IF(AND($H63=1,AE$1&gt;($Y63+$Z63*2),AE$1&lt;=($Y63+$Z63*3)),($T63*(1+$Z$1)^($Z63*3))/$Z63,IF(AND($H63=1,AE$1&gt;($Y63+$Z63*3),AE$1&lt;=($Y63+$Z63*4)),($T63*(1+$Z$1)^($Z63*4))/$Z63,IF(AND($G63=1,AE$1&lt;=$N63),0,IF(AND($G63=1,AE$1&gt;$N63,AE$1&lt;=($Y63+$Z63)),-1*PMT(VLOOKUP($P63,'9 - Finance Strategy Parameters'!$B$3:$C$6,2)/12,$Z63*12,$M63),IF(AND($G63=1,AE$1&gt;($Y63+$Z63),AE$1&lt;=($Y63+$Z63*2)),-1*PMT(VLOOKUP($P63,'9 - Finance Strategy Parameters'!$B$3:$C$6,2)/12,$Z63*12,$M63*(1+$Z$1)^($Z63*2)),IF(AND($G63=1,AE$1&gt;($Y63+$Z63*2),AE$1&lt;=($Y63+$Z63*3)),-1*PMT(VLOOKUP($P63,'9 - Finance Strategy Parameters'!$B$3:$C$6,2)/12,$Z63*12,$M63*(1+$Z$1)^($Z63*3)),"FAILURE"))))))))))</f>
        <v>3872.8650000000002</v>
      </c>
      <c r="AF63" s="159">
        <f>IF($F63=1,0,IF(AND($H63=1,AF$1&lt;=$Y63),$V63,IF(AND($H63=1,AF$1&gt;$Y63,AF$1&lt;=$Y63+$Z63),($T63*(1+$Z$1)^$Z63)/$Z63,IF(AND($H63=1,AF$1&gt;($Y63+$Z63),AF$1&lt;=($Y63+$Z63*2)),($T63*(1+$Z$1)^($Z63*2))/$Z63,IF(AND($H63=1,AF$1&gt;($Y63+$Z63*2),AF$1&lt;=($Y63+$Z63*3)),($T63*(1+$Z$1)^($Z63*3))/$Z63,IF(AND($H63=1,AF$1&gt;($Y63+$Z63*3),AF$1&lt;=($Y63+$Z63*4)),($T63*(1+$Z$1)^($Z63*4))/$Z63,IF(AND($G63=1,AF$1&lt;=$N63),0,IF(AND($G63=1,AF$1&gt;$N63,AF$1&lt;=($Y63+$Z63)),-1*PMT(VLOOKUP($P63,'9 - Finance Strategy Parameters'!$B$3:$C$6,2)/12,$Z63*12,$M63),IF(AND($G63=1,AF$1&gt;($Y63+$Z63),AF$1&lt;=($Y63+$Z63*2)),-1*PMT(VLOOKUP($P63,'9 - Finance Strategy Parameters'!$B$3:$C$6,2)/12,$Z63*12,$M63*(1+$Z$1)^($Z63*2)),IF(AND($G63=1,AF$1&gt;($Y63+$Z63*2),AF$1&lt;=($Y63+$Z63*3)),-1*PMT(VLOOKUP($P63,'9 - Finance Strategy Parameters'!$B$3:$C$6,2)/12,$Z63*12,$M63*(1+$Z$1)^($Z63*3)),"FAILURE"))))))))))</f>
        <v>3872.8650000000002</v>
      </c>
      <c r="AG63" s="159">
        <f>IF($F63=1,0,IF(AND($H63=1,AG$1&lt;=$Y63),$V63,IF(AND($H63=1,AG$1&gt;$Y63,AG$1&lt;=$Y63+$Z63),($T63*(1+$Z$1)^$Z63)/$Z63,IF(AND($H63=1,AG$1&gt;($Y63+$Z63),AG$1&lt;=($Y63+$Z63*2)),($T63*(1+$Z$1)^($Z63*2))/$Z63,IF(AND($H63=1,AG$1&gt;($Y63+$Z63*2),AG$1&lt;=($Y63+$Z63*3)),($T63*(1+$Z$1)^($Z63*3))/$Z63,IF(AND($H63=1,AG$1&gt;($Y63+$Z63*3),AG$1&lt;=($Y63+$Z63*4)),($T63*(1+$Z$1)^($Z63*4))/$Z63,IF(AND($G63=1,AG$1&lt;=$N63),0,IF(AND($G63=1,AG$1&gt;$N63,AG$1&lt;=($Y63+$Z63)),-1*PMT(VLOOKUP($P63,'9 - Finance Strategy Parameters'!$B$3:$C$6,2)/12,$Z63*12,$M63),IF(AND($G63=1,AG$1&gt;($Y63+$Z63),AG$1&lt;=($Y63+$Z63*2)),-1*PMT(VLOOKUP($P63,'9 - Finance Strategy Parameters'!$B$3:$C$6,2)/12,$Z63*12,$M63*(1+$Z$1)^($Z63*2)),IF(AND($G63=1,AG$1&gt;($Y63+$Z63*2),AG$1&lt;=($Y63+$Z63*3)),-1*PMT(VLOOKUP($P63,'9 - Finance Strategy Parameters'!$B$3:$C$6,2)/12,$Z63*12,$M63*(1+$Z$1)^($Z63*3)),"FAILURE"))))))))))</f>
        <v>3872.8650000000002</v>
      </c>
      <c r="AH63" s="159">
        <f>IF($F63=1,0,IF(AND($H63=1,AH$1&lt;=$Y63),$V63,IF(AND($H63=1,AH$1&gt;$Y63,AH$1&lt;=$Y63+$Z63),($T63*(1+$Z$1)^$Z63)/$Z63,IF(AND($H63=1,AH$1&gt;($Y63+$Z63),AH$1&lt;=($Y63+$Z63*2)),($T63*(1+$Z$1)^($Z63*2))/$Z63,IF(AND($H63=1,AH$1&gt;($Y63+$Z63*2),AH$1&lt;=($Y63+$Z63*3)),($T63*(1+$Z$1)^($Z63*3))/$Z63,IF(AND($H63=1,AH$1&gt;($Y63+$Z63*3),AH$1&lt;=($Y63+$Z63*4)),($T63*(1+$Z$1)^($Z63*4))/$Z63,IF(AND($G63=1,AH$1&lt;=$N63),0,IF(AND($G63=1,AH$1&gt;$N63,AH$1&lt;=($Y63+$Z63)),-1*PMT(VLOOKUP($P63,'9 - Finance Strategy Parameters'!$B$3:$C$6,2)/12,$Z63*12,$M63),IF(AND($G63=1,AH$1&gt;($Y63+$Z63),AH$1&lt;=($Y63+$Z63*2)),-1*PMT(VLOOKUP($P63,'9 - Finance Strategy Parameters'!$B$3:$C$6,2)/12,$Z63*12,$M63*(1+$Z$1)^($Z63*2)),IF(AND($G63=1,AH$1&gt;($Y63+$Z63*2),AH$1&lt;=($Y63+$Z63*3)),-1*PMT(VLOOKUP($P63,'9 - Finance Strategy Parameters'!$B$3:$C$6,2)/12,$Z63*12,$M63*(1+$Z$1)^($Z63*3)),"FAILURE"))))))))))</f>
        <v>3872.8650000000002</v>
      </c>
      <c r="AI63" s="159">
        <f>IF($F63=1,0,IF(AND($H63=1,AI$1&lt;=$Y63),$V63,IF(AND($H63=1,AI$1&gt;$Y63,AI$1&lt;=$Y63+$Z63),($T63*(1+$Z$1)^$Z63)/$Z63,IF(AND($H63=1,AI$1&gt;($Y63+$Z63),AI$1&lt;=($Y63+$Z63*2)),($T63*(1+$Z$1)^($Z63*2))/$Z63,IF(AND($H63=1,AI$1&gt;($Y63+$Z63*2),AI$1&lt;=($Y63+$Z63*3)),($T63*(1+$Z$1)^($Z63*3))/$Z63,IF(AND($H63=1,AI$1&gt;($Y63+$Z63*3),AI$1&lt;=($Y63+$Z63*4)),($T63*(1+$Z$1)^($Z63*4))/$Z63,IF(AND($G63=1,AI$1&lt;=$N63),0,IF(AND($G63=1,AI$1&gt;$N63,AI$1&lt;=($Y63+$Z63)),-1*PMT(VLOOKUP($P63,'9 - Finance Strategy Parameters'!$B$3:$C$6,2)/12,$Z63*12,$M63),IF(AND($G63=1,AI$1&gt;($Y63+$Z63),AI$1&lt;=($Y63+$Z63*2)),-1*PMT(VLOOKUP($P63,'9 - Finance Strategy Parameters'!$B$3:$C$6,2)/12,$Z63*12,$M63*(1+$Z$1)^($Z63*2)),IF(AND($G63=1,AI$1&gt;($Y63+$Z63*2),AI$1&lt;=($Y63+$Z63*3)),-1*PMT(VLOOKUP($P63,'9 - Finance Strategy Parameters'!$B$3:$C$6,2)/12,$Z63*12,$M63*(1+$Z$1)^($Z63*3)),"FAILURE"))))))))))</f>
        <v>3872.8650000000002</v>
      </c>
      <c r="AJ63" s="159">
        <f>IF($F63=1,0,IF(AND($H63=1,AJ$1&lt;=$Y63),$V63,IF(AND($H63=1,AJ$1&gt;$Y63,AJ$1&lt;=$Y63+$Z63),($T63*(1+$Z$1)^$Z63)/$Z63,IF(AND($H63=1,AJ$1&gt;($Y63+$Z63),AJ$1&lt;=($Y63+$Z63*2)),($T63*(1+$Z$1)^($Z63*2))/$Z63,IF(AND($H63=1,AJ$1&gt;($Y63+$Z63*2),AJ$1&lt;=($Y63+$Z63*3)),($T63*(1+$Z$1)^($Z63*3))/$Z63,IF(AND($H63=1,AJ$1&gt;($Y63+$Z63*3),AJ$1&lt;=($Y63+$Z63*4)),($T63*(1+$Z$1)^($Z63*4))/$Z63,IF(AND($G63=1,AJ$1&lt;=$N63),0,IF(AND($G63=1,AJ$1&gt;$N63,AJ$1&lt;=($Y63+$Z63)),-1*PMT(VLOOKUP($P63,'9 - Finance Strategy Parameters'!$B$3:$C$6,2)/12,$Z63*12,$M63),IF(AND($G63=1,AJ$1&gt;($Y63+$Z63),AJ$1&lt;=($Y63+$Z63*2)),-1*PMT(VLOOKUP($P63,'9 - Finance Strategy Parameters'!$B$3:$C$6,2)/12,$Z63*12,$M63*(1+$Z$1)^($Z63*2)),IF(AND($G63=1,AJ$1&gt;($Y63+$Z63*2),AJ$1&lt;=($Y63+$Z63*3)),-1*PMT(VLOOKUP($P63,'9 - Finance Strategy Parameters'!$B$3:$C$6,2)/12,$Z63*12,$M63*(1+$Z$1)^($Z63*3)),"FAILURE"))))))))))</f>
        <v>3872.8650000000002</v>
      </c>
      <c r="AK63" s="159">
        <f>IF($F63=1,0,IF(AND($H63=1,AK$1&lt;=$Y63),$V63,IF(AND($H63=1,AK$1&gt;$Y63,AK$1&lt;=$Y63+$Z63),($T63*(1+$Z$1)^$Z63)/$Z63,IF(AND($H63=1,AK$1&gt;($Y63+$Z63),AK$1&lt;=($Y63+$Z63*2)),($T63*(1+$Z$1)^($Z63*2))/$Z63,IF(AND($H63=1,AK$1&gt;($Y63+$Z63*2),AK$1&lt;=($Y63+$Z63*3)),($T63*(1+$Z$1)^($Z63*3))/$Z63,IF(AND($H63=1,AK$1&gt;($Y63+$Z63*3),AK$1&lt;=($Y63+$Z63*4)),($T63*(1+$Z$1)^($Z63*4))/$Z63,IF(AND($G63=1,AK$1&lt;=$N63),0,IF(AND($G63=1,AK$1&gt;$N63,AK$1&lt;=($Y63+$Z63)),-1*PMT(VLOOKUP($P63,'9 - Finance Strategy Parameters'!$B$3:$C$6,2)/12,$Z63*12,$M63),IF(AND($G63=1,AK$1&gt;($Y63+$Z63),AK$1&lt;=($Y63+$Z63*2)),-1*PMT(VLOOKUP($P63,'9 - Finance Strategy Parameters'!$B$3:$C$6,2)/12,$Z63*12,$M63*(1+$Z$1)^($Z63*2)),IF(AND($G63=1,AK$1&gt;($Y63+$Z63*2),AK$1&lt;=($Y63+$Z63*3)),-1*PMT(VLOOKUP($P63,'9 - Finance Strategy Parameters'!$B$3:$C$6,2)/12,$Z63*12,$M63*(1+$Z$1)^($Z63*3)),"FAILURE"))))))))))</f>
        <v>3872.8650000000002</v>
      </c>
      <c r="AL63" s="159">
        <f>IF($F63=1,0,IF(AND($H63=1,AL$1&lt;=$Y63),$V63,IF(AND($H63=1,AL$1&gt;$Y63,AL$1&lt;=$Y63+$Z63),($T63*(1+$Z$1)^$Z63)/$Z63,IF(AND($H63=1,AL$1&gt;($Y63+$Z63),AL$1&lt;=($Y63+$Z63*2)),($T63*(1+$Z$1)^($Z63*2))/$Z63,IF(AND($H63=1,AL$1&gt;($Y63+$Z63*2),AL$1&lt;=($Y63+$Z63*3)),($T63*(1+$Z$1)^($Z63*3))/$Z63,IF(AND($H63=1,AL$1&gt;($Y63+$Z63*3),AL$1&lt;=($Y63+$Z63*4)),($T63*(1+$Z$1)^($Z63*4))/$Z63,IF(AND($G63=1,AL$1&lt;=$N63),0,IF(AND($G63=1,AL$1&gt;$N63,AL$1&lt;=($Y63+$Z63)),-1*PMT(VLOOKUP($P63,'9 - Finance Strategy Parameters'!$B$3:$C$6,2)/12,$Z63*12,$M63),IF(AND($G63=1,AL$1&gt;($Y63+$Z63),AL$1&lt;=($Y63+$Z63*2)),-1*PMT(VLOOKUP($P63,'9 - Finance Strategy Parameters'!$B$3:$C$6,2)/12,$Z63*12,$M63*(1+$Z$1)^($Z63*2)),IF(AND($G63=1,AL$1&gt;($Y63+$Z63*2),AL$1&lt;=($Y63+$Z63*3)),-1*PMT(VLOOKUP($P63,'9 - Finance Strategy Parameters'!$B$3:$C$6,2)/12,$Z63*12,$M63*(1+$Z$1)^($Z63*3)),"FAILURE"))))))))))</f>
        <v>3872.8650000000002</v>
      </c>
      <c r="AM63" s="159">
        <f>IF($F63=1,0,IF(AND($H63=1,AM$1&lt;=$Y63),$V63,IF(AND($H63=1,AM$1&gt;$Y63,AM$1&lt;=$Y63+$Z63),($T63*(1+$Z$1)^$Z63)/$Z63,IF(AND($H63=1,AM$1&gt;($Y63+$Z63),AM$1&lt;=($Y63+$Z63*2)),($T63*(1+$Z$1)^($Z63*2))/$Z63,IF(AND($H63=1,AM$1&gt;($Y63+$Z63*2),AM$1&lt;=($Y63+$Z63*3)),($T63*(1+$Z$1)^($Z63*3))/$Z63,IF(AND($H63=1,AM$1&gt;($Y63+$Z63*3),AM$1&lt;=($Y63+$Z63*4)),($T63*(1+$Z$1)^($Z63*4))/$Z63,IF(AND($G63=1,AM$1&lt;=$N63),0,IF(AND($G63=1,AM$1&gt;$N63,AM$1&lt;=($Y63+$Z63)),-1*PMT(VLOOKUP($P63,'9 - Finance Strategy Parameters'!$B$3:$C$6,2)/12,$Z63*12,$M63),IF(AND($G63=1,AM$1&gt;($Y63+$Z63),AM$1&lt;=($Y63+$Z63*2)),-1*PMT(VLOOKUP($P63,'9 - Finance Strategy Parameters'!$B$3:$C$6,2)/12,$Z63*12,$M63*(1+$Z$1)^($Z63*2)),IF(AND($G63=1,AM$1&gt;($Y63+$Z63*2),AM$1&lt;=($Y63+$Z63*3)),-1*PMT(VLOOKUP($P63,'9 - Finance Strategy Parameters'!$B$3:$C$6,2)/12,$Z63*12,$M63*(1+$Z$1)^($Z63*3)),"FAILURE"))))))))))</f>
        <v>3872.8650000000002</v>
      </c>
      <c r="AN63" s="159">
        <f>IF($F63=1,0,IF(AND($H63=1,AN$1&lt;=$Y63),$V63,IF(AND($H63=1,AN$1&gt;$Y63,AN$1&lt;=$Y63+$Z63),($T63*(1+$Z$1)^$Z63)/$Z63,IF(AND($H63=1,AN$1&gt;($Y63+$Z63),AN$1&lt;=($Y63+$Z63*2)),($T63*(1+$Z$1)^($Z63*2))/$Z63,IF(AND($H63=1,AN$1&gt;($Y63+$Z63*2),AN$1&lt;=($Y63+$Z63*3)),($T63*(1+$Z$1)^($Z63*3))/$Z63,IF(AND($H63=1,AN$1&gt;($Y63+$Z63*3),AN$1&lt;=($Y63+$Z63*4)),($T63*(1+$Z$1)^($Z63*4))/$Z63,IF(AND($G63=1,AN$1&lt;=$N63),0,IF(AND($G63=1,AN$1&gt;$N63,AN$1&lt;=($Y63+$Z63)),-1*PMT(VLOOKUP($P63,'9 - Finance Strategy Parameters'!$B$3:$C$6,2)/12,$Z63*12,$M63),IF(AND($G63=1,AN$1&gt;($Y63+$Z63),AN$1&lt;=($Y63+$Z63*2)),-1*PMT(VLOOKUP($P63,'9 - Finance Strategy Parameters'!$B$3:$C$6,2)/12,$Z63*12,$M63*(1+$Z$1)^($Z63*2)),IF(AND($G63=1,AN$1&gt;($Y63+$Z63*2),AN$1&lt;=($Y63+$Z63*3)),-1*PMT(VLOOKUP($P63,'9 - Finance Strategy Parameters'!$B$3:$C$6,2)/12,$Z63*12,$M63*(1+$Z$1)^($Z63*3)),"FAILURE"))))))))))</f>
        <v>3872.8650000000002</v>
      </c>
      <c r="AO63" s="159">
        <f>IF($F63=1,0,IF(AND($H63=1,AO$1&lt;=$Y63),$V63,IF(AND($H63=1,AO$1&gt;$Y63,AO$1&lt;=$Y63+$Z63),($T63*(1+$Z$1)^$Z63)/$Z63,IF(AND($H63=1,AO$1&gt;($Y63+$Z63),AO$1&lt;=($Y63+$Z63*2)),($T63*(1+$Z$1)^($Z63*2))/$Z63,IF(AND($H63=1,AO$1&gt;($Y63+$Z63*2),AO$1&lt;=($Y63+$Z63*3)),($T63*(1+$Z$1)^($Z63*3))/$Z63,IF(AND($H63=1,AO$1&gt;($Y63+$Z63*3),AO$1&lt;=($Y63+$Z63*4)),($T63*(1+$Z$1)^($Z63*4))/$Z63,IF(AND($G63=1,AO$1&lt;=$N63),0,IF(AND($G63=1,AO$1&gt;$N63,AO$1&lt;=($Y63+$Z63)),-1*PMT(VLOOKUP($P63,'9 - Finance Strategy Parameters'!$B$3:$C$6,2)/12,$Z63*12,$M63),IF(AND($G63=1,AO$1&gt;($Y63+$Z63),AO$1&lt;=($Y63+$Z63*2)),-1*PMT(VLOOKUP($P63,'9 - Finance Strategy Parameters'!$B$3:$C$6,2)/12,$Z63*12,$M63*(1+$Z$1)^($Z63*2)),IF(AND($G63=1,AO$1&gt;($Y63+$Z63*2),AO$1&lt;=($Y63+$Z63*3)),-1*PMT(VLOOKUP($P63,'9 - Finance Strategy Parameters'!$B$3:$C$6,2)/12,$Z63*12,$M63*(1+$Z$1)^($Z63*3)),"FAILURE"))))))))))</f>
        <v>3872.8650000000002</v>
      </c>
      <c r="AP63" s="159">
        <f>IF($F63=1,0,IF(AND($H63=1,AP$1&lt;=$Y63),$V63,IF(AND($H63=1,AP$1&gt;$Y63,AP$1&lt;=$Y63+$Z63),($T63*(1+$Z$1)^$Z63)/$Z63,IF(AND($H63=1,AP$1&gt;($Y63+$Z63),AP$1&lt;=($Y63+$Z63*2)),($T63*(1+$Z$1)^($Z63*2))/$Z63,IF(AND($H63=1,AP$1&gt;($Y63+$Z63*2),AP$1&lt;=($Y63+$Z63*3)),($T63*(1+$Z$1)^($Z63*3))/$Z63,IF(AND($H63=1,AP$1&gt;($Y63+$Z63*3),AP$1&lt;=($Y63+$Z63*4)),($T63*(1+$Z$1)^($Z63*4))/$Z63,IF(AND($G63=1,AP$1&lt;=$N63),0,IF(AND($G63=1,AP$1&gt;$N63,AP$1&lt;=($Y63+$Z63)),-1*PMT(VLOOKUP($P63,'9 - Finance Strategy Parameters'!$B$3:$C$6,2)/12,$Z63*12,$M63),IF(AND($G63=1,AP$1&gt;($Y63+$Z63),AP$1&lt;=($Y63+$Z63*2)),-1*PMT(VLOOKUP($P63,'9 - Finance Strategy Parameters'!$B$3:$C$6,2)/12,$Z63*12,$M63*(1+$Z$1)^($Z63*2)),IF(AND($G63=1,AP$1&gt;($Y63+$Z63*2),AP$1&lt;=($Y63+$Z63*3)),-1*PMT(VLOOKUP($P63,'9 - Finance Strategy Parameters'!$B$3:$C$6,2)/12,$Z63*12,$M63*(1+$Z$1)^($Z63*3)),"FAILURE"))))))))))</f>
        <v>2711.0055000000002</v>
      </c>
      <c r="AQ63" s="159">
        <f>IF($F63=1,0,IF(AND($H63=1,AQ$1&lt;=$Y63),$V63,IF(AND($H63=1,AQ$1&gt;$Y63,AQ$1&lt;=$Y63+$Z63),($T63*(1+$Z$1)^$Z63)/$Z63,IF(AND($H63=1,AQ$1&gt;($Y63+$Z63),AQ$1&lt;=($Y63+$Z63*2)),($T63*(1+$Z$1)^($Z63*2))/$Z63,IF(AND($H63=1,AQ$1&gt;($Y63+$Z63*2),AQ$1&lt;=($Y63+$Z63*3)),($T63*(1+$Z$1)^($Z63*3))/$Z63,IF(AND($H63=1,AQ$1&gt;($Y63+$Z63*3),AQ$1&lt;=($Y63+$Z63*4)),($T63*(1+$Z$1)^($Z63*4))/$Z63,IF(AND($G63=1,AQ$1&lt;=$N63),0,IF(AND($G63=1,AQ$1&gt;$N63,AQ$1&lt;=($Y63+$Z63)),-1*PMT(VLOOKUP($P63,'9 - Finance Strategy Parameters'!$B$3:$C$6,2)/12,$Z63*12,$M63),IF(AND($G63=1,AQ$1&gt;($Y63+$Z63),AQ$1&lt;=($Y63+$Z63*2)),-1*PMT(VLOOKUP($P63,'9 - Finance Strategy Parameters'!$B$3:$C$6,2)/12,$Z63*12,$M63*(1+$Z$1)^($Z63*2)),IF(AND($G63=1,AQ$1&gt;($Y63+$Z63*2),AQ$1&lt;=($Y63+$Z63*3)),-1*PMT(VLOOKUP($P63,'9 - Finance Strategy Parameters'!$B$3:$C$6,2)/12,$Z63*12,$M63*(1+$Z$1)^($Z63*3)),"FAILURE"))))))))))</f>
        <v>2711.0055000000002</v>
      </c>
      <c r="AR63" s="159">
        <f>IF($F63=1,0,IF(AND($H63=1,AR$1&lt;=$Y63),$V63,IF(AND($H63=1,AR$1&gt;$Y63,AR$1&lt;=$Y63+$Z63),($T63*(1+$Z$1)^$Z63)/$Z63,IF(AND($H63=1,AR$1&gt;($Y63+$Z63),AR$1&lt;=($Y63+$Z63*2)),($T63*(1+$Z$1)^($Z63*2))/$Z63,IF(AND($H63=1,AR$1&gt;($Y63+$Z63*2),AR$1&lt;=($Y63+$Z63*3)),($T63*(1+$Z$1)^($Z63*3))/$Z63,IF(AND($H63=1,AR$1&gt;($Y63+$Z63*3),AR$1&lt;=($Y63+$Z63*4)),($T63*(1+$Z$1)^($Z63*4))/$Z63,IF(AND($G63=1,AR$1&lt;=$N63),0,IF(AND($G63=1,AR$1&gt;$N63,AR$1&lt;=($Y63+$Z63)),-1*PMT(VLOOKUP($P63,'9 - Finance Strategy Parameters'!$B$3:$C$6,2)/12,$Z63*12,$M63),IF(AND($G63=1,AR$1&gt;($Y63+$Z63),AR$1&lt;=($Y63+$Z63*2)),-1*PMT(VLOOKUP($P63,'9 - Finance Strategy Parameters'!$B$3:$C$6,2)/12,$Z63*12,$M63*(1+$Z$1)^($Z63*2)),IF(AND($G63=1,AR$1&gt;($Y63+$Z63*2),AR$1&lt;=($Y63+$Z63*3)),-1*PMT(VLOOKUP($P63,'9 - Finance Strategy Parameters'!$B$3:$C$6,2)/12,$Z63*12,$M63*(1+$Z$1)^($Z63*3)),"FAILURE"))))))))))</f>
        <v>2711.0055000000002</v>
      </c>
      <c r="AS63" s="159">
        <f>IF($F63=1,0,IF(AND($H63=1,AS$1&lt;=$Y63),$V63,IF(AND($H63=1,AS$1&gt;$Y63,AS$1&lt;=$Y63+$Z63),($T63*(1+$Z$1)^$Z63)/$Z63,IF(AND($H63=1,AS$1&gt;($Y63+$Z63),AS$1&lt;=($Y63+$Z63*2)),($T63*(1+$Z$1)^($Z63*2))/$Z63,IF(AND($H63=1,AS$1&gt;($Y63+$Z63*2),AS$1&lt;=($Y63+$Z63*3)),($T63*(1+$Z$1)^($Z63*3))/$Z63,IF(AND($H63=1,AS$1&gt;($Y63+$Z63*3),AS$1&lt;=($Y63+$Z63*4)),($T63*(1+$Z$1)^($Z63*4))/$Z63,IF(AND($G63=1,AS$1&lt;=$N63),0,IF(AND($G63=1,AS$1&gt;$N63,AS$1&lt;=($Y63+$Z63)),-1*PMT(VLOOKUP($P63,'9 - Finance Strategy Parameters'!$B$3:$C$6,2)/12,$Z63*12,$M63),IF(AND($G63=1,AS$1&gt;($Y63+$Z63),AS$1&lt;=($Y63+$Z63*2)),-1*PMT(VLOOKUP($P63,'9 - Finance Strategy Parameters'!$B$3:$C$6,2)/12,$Z63*12,$M63*(1+$Z$1)^($Z63*2)),IF(AND($G63=1,AS$1&gt;($Y63+$Z63*2),AS$1&lt;=($Y63+$Z63*3)),-1*PMT(VLOOKUP($P63,'9 - Finance Strategy Parameters'!$B$3:$C$6,2)/12,$Z63*12,$M63*(1+$Z$1)^($Z63*3)),"FAILURE"))))))))))</f>
        <v>2711.0055000000002</v>
      </c>
      <c r="AT63" s="159">
        <f>IF($F63=1,0,IF(AND($H63=1,AT$1&lt;=$Y63),$V63,IF(AND($H63=1,AT$1&gt;$Y63,AT$1&lt;=$Y63+$Z63),($T63*(1+$Z$1)^$Z63)/$Z63,IF(AND($H63=1,AT$1&gt;($Y63+$Z63),AT$1&lt;=($Y63+$Z63*2)),($T63*(1+$Z$1)^($Z63*2))/$Z63,IF(AND($H63=1,AT$1&gt;($Y63+$Z63*2),AT$1&lt;=($Y63+$Z63*3)),($T63*(1+$Z$1)^($Z63*3))/$Z63,IF(AND($H63=1,AT$1&gt;($Y63+$Z63*3),AT$1&lt;=($Y63+$Z63*4)),($T63*(1+$Z$1)^($Z63*4))/$Z63,IF(AND($G63=1,AT$1&lt;=$N63),0,IF(AND($G63=1,AT$1&gt;$N63,AT$1&lt;=($Y63+$Z63)),-1*PMT(VLOOKUP($P63,'9 - Finance Strategy Parameters'!$B$3:$C$6,2)/12,$Z63*12,$M63),IF(AND($G63=1,AT$1&gt;($Y63+$Z63),AT$1&lt;=($Y63+$Z63*2)),-1*PMT(VLOOKUP($P63,'9 - Finance Strategy Parameters'!$B$3:$C$6,2)/12,$Z63*12,$M63*(1+$Z$1)^($Z63*2)),IF(AND($G63=1,AT$1&gt;($Y63+$Z63*2),AT$1&lt;=($Y63+$Z63*3)),-1*PMT(VLOOKUP($P63,'9 - Finance Strategy Parameters'!$B$3:$C$6,2)/12,$Z63*12,$M63*(1+$Z$1)^($Z63*3)),"FAILURE"))))))))))</f>
        <v>2711.0055000000002</v>
      </c>
      <c r="AU63" s="159">
        <f>IF($F63=1,0,IF(AND($H63=1,AU$1&lt;=$Y63),$V63,IF(AND($H63=1,AU$1&gt;$Y63,AU$1&lt;=$Y63+$Z63),($T63*(1+$Z$1)^$Z63)/$Z63,IF(AND($H63=1,AU$1&gt;($Y63+$Z63),AU$1&lt;=($Y63+$Z63*2)),($T63*(1+$Z$1)^($Z63*2))/$Z63,IF(AND($H63=1,AU$1&gt;($Y63+$Z63*2),AU$1&lt;=($Y63+$Z63*3)),($T63*(1+$Z$1)^($Z63*3))/$Z63,IF(AND($H63=1,AU$1&gt;($Y63+$Z63*3),AU$1&lt;=($Y63+$Z63*4)),($T63*(1+$Z$1)^($Z63*4))/$Z63,IF(AND($G63=1,AU$1&lt;=$N63),0,IF(AND($G63=1,AU$1&gt;$N63,AU$1&lt;=($Y63+$Z63)),-1*PMT(VLOOKUP($P63,'9 - Finance Strategy Parameters'!$B$3:$C$6,2)/12,$Z63*12,$M63),IF(AND($G63=1,AU$1&gt;($Y63+$Z63),AU$1&lt;=($Y63+$Z63*2)),-1*PMT(VLOOKUP($P63,'9 - Finance Strategy Parameters'!$B$3:$C$6,2)/12,$Z63*12,$M63*(1+$Z$1)^($Z63*2)),IF(AND($G63=1,AU$1&gt;($Y63+$Z63*2),AU$1&lt;=($Y63+$Z63*3)),-1*PMT(VLOOKUP($P63,'9 - Finance Strategy Parameters'!$B$3:$C$6,2)/12,$Z63*12,$M63*(1+$Z$1)^($Z63*3)),"FAILURE"))))))))))</f>
        <v>2711.0055000000002</v>
      </c>
      <c r="AV63" s="159">
        <f>IF($F63=1,0,IF(AND($H63=1,AV$1&lt;=$Y63),$V63,IF(AND($H63=1,AV$1&gt;$Y63,AV$1&lt;=$Y63+$Z63),($T63*(1+$Z$1)^$Z63)/$Z63,IF(AND($H63=1,AV$1&gt;($Y63+$Z63),AV$1&lt;=($Y63+$Z63*2)),($T63*(1+$Z$1)^($Z63*2))/$Z63,IF(AND($H63=1,AV$1&gt;($Y63+$Z63*2),AV$1&lt;=($Y63+$Z63*3)),($T63*(1+$Z$1)^($Z63*3))/$Z63,IF(AND($H63=1,AV$1&gt;($Y63+$Z63*3),AV$1&lt;=($Y63+$Z63*4)),($T63*(1+$Z$1)^($Z63*4))/$Z63,IF(AND($G63=1,AV$1&lt;=$N63),0,IF(AND($G63=1,AV$1&gt;$N63,AV$1&lt;=($Y63+$Z63)),-1*PMT(VLOOKUP($P63,'9 - Finance Strategy Parameters'!$B$3:$C$6,2)/12,$Z63*12,$M63),IF(AND($G63=1,AV$1&gt;($Y63+$Z63),AV$1&lt;=($Y63+$Z63*2)),-1*PMT(VLOOKUP($P63,'9 - Finance Strategy Parameters'!$B$3:$C$6,2)/12,$Z63*12,$M63*(1+$Z$1)^($Z63*2)),IF(AND($G63=1,AV$1&gt;($Y63+$Z63*2),AV$1&lt;=($Y63+$Z63*3)),-1*PMT(VLOOKUP($P63,'9 - Finance Strategy Parameters'!$B$3:$C$6,2)/12,$Z63*12,$M63*(1+$Z$1)^($Z63*3)),"FAILURE"))))))))))</f>
        <v>2711.0055000000002</v>
      </c>
      <c r="AW63" s="159">
        <f>IF($F63=1,0,IF(AND($H63=1,AW$1&lt;=$Y63),$V63,IF(AND($H63=1,AW$1&gt;$Y63,AW$1&lt;=$Y63+$Z63),($T63*(1+$Z$1)^$Z63)/$Z63,IF(AND($H63=1,AW$1&gt;($Y63+$Z63),AW$1&lt;=($Y63+$Z63*2)),($T63*(1+$Z$1)^($Z63*2))/$Z63,IF(AND($H63=1,AW$1&gt;($Y63+$Z63*2),AW$1&lt;=($Y63+$Z63*3)),($T63*(1+$Z$1)^($Z63*3))/$Z63,IF(AND($H63=1,AW$1&gt;($Y63+$Z63*3),AW$1&lt;=($Y63+$Z63*4)),($T63*(1+$Z$1)^($Z63*4))/$Z63,IF(AND($G63=1,AW$1&lt;=$N63),0,IF(AND($G63=1,AW$1&gt;$N63,AW$1&lt;=($Y63+$Z63)),-1*PMT(VLOOKUP($P63,'9 - Finance Strategy Parameters'!$B$3:$C$6,2)/12,$Z63*12,$M63),IF(AND($G63=1,AW$1&gt;($Y63+$Z63),AW$1&lt;=($Y63+$Z63*2)),-1*PMT(VLOOKUP($P63,'9 - Finance Strategy Parameters'!$B$3:$C$6,2)/12,$Z63*12,$M63*(1+$Z$1)^($Z63*2)),IF(AND($G63=1,AW$1&gt;($Y63+$Z63*2),AW$1&lt;=($Y63+$Z63*3)),-1*PMT(VLOOKUP($P63,'9 - Finance Strategy Parameters'!$B$3:$C$6,2)/12,$Z63*12,$M63*(1+$Z$1)^($Z63*3)),"FAILURE"))))))))))</f>
        <v>2711.0055000000002</v>
      </c>
      <c r="AX63" s="159">
        <f>IF($F63=1,0,IF(AND($H63=1,AX$1&lt;=$Y63),$V63,IF(AND($H63=1,AX$1&gt;$Y63,AX$1&lt;=$Y63+$Z63),($T63*(1+$Z$1)^$Z63)/$Z63,IF(AND($H63=1,AX$1&gt;($Y63+$Z63),AX$1&lt;=($Y63+$Z63*2)),($T63*(1+$Z$1)^($Z63*2))/$Z63,IF(AND($H63=1,AX$1&gt;($Y63+$Z63*2),AX$1&lt;=($Y63+$Z63*3)),($T63*(1+$Z$1)^($Z63*3))/$Z63,IF(AND($H63=1,AX$1&gt;($Y63+$Z63*3),AX$1&lt;=($Y63+$Z63*4)),($T63*(1+$Z$1)^($Z63*4))/$Z63,IF(AND($G63=1,AX$1&lt;=$N63),0,IF(AND($G63=1,AX$1&gt;$N63,AX$1&lt;=($Y63+$Z63)),-1*PMT(VLOOKUP($P63,'9 - Finance Strategy Parameters'!$B$3:$C$6,2)/12,$Z63*12,$M63),IF(AND($G63=1,AX$1&gt;($Y63+$Z63),AX$1&lt;=($Y63+$Z63*2)),-1*PMT(VLOOKUP($P63,'9 - Finance Strategy Parameters'!$B$3:$C$6,2)/12,$Z63*12,$M63*(1+$Z$1)^($Z63*2)),IF(AND($G63=1,AX$1&gt;($Y63+$Z63*2),AX$1&lt;=($Y63+$Z63*3)),-1*PMT(VLOOKUP($P63,'9 - Finance Strategy Parameters'!$B$3:$C$6,2)/12,$Z63*12,$M63*(1+$Z$1)^($Z63*3)),"FAILURE"))))))))))</f>
        <v>2711.0055000000002</v>
      </c>
      <c r="AY63" s="159">
        <f>IF($F63=1,0,IF(AND($H63=1,AY$1&lt;=$Y63),$V63,IF(AND($H63=1,AY$1&gt;$Y63,AY$1&lt;=$Y63+$Z63),($T63*(1+$Z$1)^$Z63)/$Z63,IF(AND($H63=1,AY$1&gt;($Y63+$Z63),AY$1&lt;=($Y63+$Z63*2)),($T63*(1+$Z$1)^($Z63*2))/$Z63,IF(AND($H63=1,AY$1&gt;($Y63+$Z63*2),AY$1&lt;=($Y63+$Z63*3)),($T63*(1+$Z$1)^($Z63*3))/$Z63,IF(AND($H63=1,AY$1&gt;($Y63+$Z63*3),AY$1&lt;=($Y63+$Z63*4)),($T63*(1+$Z$1)^($Z63*4))/$Z63,IF(AND($G63=1,AY$1&lt;=$N63),0,IF(AND($G63=1,AY$1&gt;$N63,AY$1&lt;=($Y63+$Z63)),-1*PMT(VLOOKUP($P63,'9 - Finance Strategy Parameters'!$B$3:$C$6,2)/12,$Z63*12,$M63),IF(AND($G63=1,AY$1&gt;($Y63+$Z63),AY$1&lt;=($Y63+$Z63*2)),-1*PMT(VLOOKUP($P63,'9 - Finance Strategy Parameters'!$B$3:$C$6,2)/12,$Z63*12,$M63*(1+$Z$1)^($Z63*2)),IF(AND($G63=1,AY$1&gt;($Y63+$Z63*2),AY$1&lt;=($Y63+$Z63*3)),-1*PMT(VLOOKUP($P63,'9 - Finance Strategy Parameters'!$B$3:$C$6,2)/12,$Z63*12,$M63*(1+$Z$1)^($Z63*3)),"FAILURE"))))))))))</f>
        <v>2711.0055000000002</v>
      </c>
      <c r="AZ63" s="159">
        <f>IF($F63=1,0,IF(AND($H63=1,AZ$1&lt;=$Y63),$V63,IF(AND($H63=1,AZ$1&gt;$Y63,AZ$1&lt;=$Y63+$Z63),($T63*(1+$Z$1)^$Z63)/$Z63,IF(AND($H63=1,AZ$1&gt;($Y63+$Z63),AZ$1&lt;=($Y63+$Z63*2)),($T63*(1+$Z$1)^($Z63*2))/$Z63,IF(AND($H63=1,AZ$1&gt;($Y63+$Z63*2),AZ$1&lt;=($Y63+$Z63*3)),($T63*(1+$Z$1)^($Z63*3))/$Z63,IF(AND($H63=1,AZ$1&gt;($Y63+$Z63*3),AZ$1&lt;=($Y63+$Z63*4)),($T63*(1+$Z$1)^($Z63*4))/$Z63,IF(AND($G63=1,AZ$1&lt;=$N63),0,IF(AND($G63=1,AZ$1&gt;$N63,AZ$1&lt;=($Y63+$Z63)),-1*PMT(VLOOKUP($P63,'9 - Finance Strategy Parameters'!$B$3:$C$6,2)/12,$Z63*12,$M63),IF(AND($G63=1,AZ$1&gt;($Y63+$Z63),AZ$1&lt;=($Y63+$Z63*2)),-1*PMT(VLOOKUP($P63,'9 - Finance Strategy Parameters'!$B$3:$C$6,2)/12,$Z63*12,$M63*(1+$Z$1)^($Z63*2)),IF(AND($G63=1,AZ$1&gt;($Y63+$Z63*2),AZ$1&lt;=($Y63+$Z63*3)),-1*PMT(VLOOKUP($P63,'9 - Finance Strategy Parameters'!$B$3:$C$6,2)/12,$Z63*12,$M63*(1+$Z$1)^($Z63*3)),"FAILURE"))))))))))</f>
        <v>2711.0055000000002</v>
      </c>
      <c r="BA63" s="159">
        <f>IF($F63=1,0,IF(AND($H63=1,BA$1&lt;=$Y63),$V63,IF(AND($H63=1,BA$1&gt;$Y63,BA$1&lt;=$Y63+$Z63),($T63*(1+$Z$1)^$Z63)/$Z63,IF(AND($H63=1,BA$1&gt;($Y63+$Z63),BA$1&lt;=($Y63+$Z63*2)),($T63*(1+$Z$1)^($Z63*2))/$Z63,IF(AND($H63=1,BA$1&gt;($Y63+$Z63*2),BA$1&lt;=($Y63+$Z63*3)),($T63*(1+$Z$1)^($Z63*3))/$Z63,IF(AND($H63=1,BA$1&gt;($Y63+$Z63*3),BA$1&lt;=($Y63+$Z63*4)),($T63*(1+$Z$1)^($Z63*4))/$Z63,IF(AND($G63=1,BA$1&lt;=$N63),0,IF(AND($G63=1,BA$1&gt;$N63,BA$1&lt;=($Y63+$Z63)),-1*PMT(VLOOKUP($P63,'9 - Finance Strategy Parameters'!$B$3:$C$6,2)/12,$Z63*12,$M63),IF(AND($G63=1,BA$1&gt;($Y63+$Z63),BA$1&lt;=($Y63+$Z63*2)),-1*PMT(VLOOKUP($P63,'9 - Finance Strategy Parameters'!$B$3:$C$6,2)/12,$Z63*12,$M63*(1+$Z$1)^($Z63*2)),IF(AND($G63=1,BA$1&gt;($Y63+$Z63*2),BA$1&lt;=($Y63+$Z63*3)),-1*PMT(VLOOKUP($P63,'9 - Finance Strategy Parameters'!$B$3:$C$6,2)/12,$Z63*12,$M63*(1+$Z$1)^($Z63*3)),"FAILURE"))))))))))</f>
        <v>2711.0055000000002</v>
      </c>
      <c r="BB63" s="159">
        <f>IF($F63=1,0,IF(AND($H63=1,BB$1&lt;=$Y63),$V63,IF(AND($H63=1,BB$1&gt;$Y63,BB$1&lt;=$Y63+$Z63),($T63*(1+$Z$1)^$Z63)/$Z63,IF(AND($H63=1,BB$1&gt;($Y63+$Z63),BB$1&lt;=($Y63+$Z63*2)),($T63*(1+$Z$1)^($Z63*2))/$Z63,IF(AND($H63=1,BB$1&gt;($Y63+$Z63*2),BB$1&lt;=($Y63+$Z63*3)),($T63*(1+$Z$1)^($Z63*3))/$Z63,IF(AND($H63=1,BB$1&gt;($Y63+$Z63*3),BB$1&lt;=($Y63+$Z63*4)),($T63*(1+$Z$1)^($Z63*4))/$Z63,IF(AND($G63=1,BB$1&lt;=$N63),0,IF(AND($G63=1,BB$1&gt;$N63,BB$1&lt;=($Y63+$Z63)),-1*PMT(VLOOKUP($P63,'9 - Finance Strategy Parameters'!$B$3:$C$6,2)/12,$Z63*12,$M63),IF(AND($G63=1,BB$1&gt;($Y63+$Z63),BB$1&lt;=($Y63+$Z63*2)),-1*PMT(VLOOKUP($P63,'9 - Finance Strategy Parameters'!$B$3:$C$6,2)/12,$Z63*12,$M63*(1+$Z$1)^($Z63*2)),IF(AND($G63=1,BB$1&gt;($Y63+$Z63*2),BB$1&lt;=($Y63+$Z63*3)),-1*PMT(VLOOKUP($P63,'9 - Finance Strategy Parameters'!$B$3:$C$6,2)/12,$Z63*12,$M63*(1+$Z$1)^($Z63*3)),"FAILURE"))))))))))</f>
        <v>2711.0055000000002</v>
      </c>
      <c r="BC63" s="159">
        <f>IF($F63=1,0,IF(AND($H63=1,BC$1&lt;=$Y63),$V63,IF(AND($H63=1,BC$1&gt;$Y63,BC$1&lt;=$Y63+$Z63),($T63*(1+$Z$1)^$Z63)/$Z63,IF(AND($H63=1,BC$1&gt;($Y63+$Z63),BC$1&lt;=($Y63+$Z63*2)),($T63*(1+$Z$1)^($Z63*2))/$Z63,IF(AND($H63=1,BC$1&gt;($Y63+$Z63*2),BC$1&lt;=($Y63+$Z63*3)),($T63*(1+$Z$1)^($Z63*3))/$Z63,IF(AND($H63=1,BC$1&gt;($Y63+$Z63*3),BC$1&lt;=($Y63+$Z63*4)),($T63*(1+$Z$1)^($Z63*4))/$Z63,IF(AND($G63=1,BC$1&lt;=$N63),0,IF(AND($G63=1,BC$1&gt;$N63,BC$1&lt;=($Y63+$Z63)),-1*PMT(VLOOKUP($P63,'9 - Finance Strategy Parameters'!$B$3:$C$6,2)/12,$Z63*12,$M63),IF(AND($G63=1,BC$1&gt;($Y63+$Z63),BC$1&lt;=($Y63+$Z63*2)),-1*PMT(VLOOKUP($P63,'9 - Finance Strategy Parameters'!$B$3:$C$6,2)/12,$Z63*12,$M63*(1+$Z$1)^($Z63*2)),IF(AND($G63=1,BC$1&gt;($Y63+$Z63*2),BC$1&lt;=($Y63+$Z63*3)),-1*PMT(VLOOKUP($P63,'9 - Finance Strategy Parameters'!$B$3:$C$6,2)/12,$Z63*12,$M63*(1+$Z$1)^($Z63*3)),"FAILURE"))))))))))</f>
        <v>2711.0055000000002</v>
      </c>
      <c r="BD63" s="159">
        <f>IF($F63=1,0,IF(AND($H63=1,BD$1&lt;=$Y63),$V63,IF(AND($H63=1,BD$1&gt;$Y63,BD$1&lt;=$Y63+$Z63),($T63*(1+$Z$1)^$Z63)/$Z63,IF(AND($H63=1,BD$1&gt;($Y63+$Z63),BD$1&lt;=($Y63+$Z63*2)),($T63*(1+$Z$1)^($Z63*2))/$Z63,IF(AND($H63=1,BD$1&gt;($Y63+$Z63*2),BD$1&lt;=($Y63+$Z63*3)),($T63*(1+$Z$1)^($Z63*3))/$Z63,IF(AND($H63=1,BD$1&gt;($Y63+$Z63*3),BD$1&lt;=($Y63+$Z63*4)),($T63*(1+$Z$1)^($Z63*4))/$Z63,IF(AND($G63=1,BD$1&lt;=$N63),0,IF(AND($G63=1,BD$1&gt;$N63,BD$1&lt;=($Y63+$Z63)),-1*PMT(VLOOKUP($P63,'9 - Finance Strategy Parameters'!$B$3:$C$6,2)/12,$Z63*12,$M63),IF(AND($G63=1,BD$1&gt;($Y63+$Z63),BD$1&lt;=($Y63+$Z63*2)),-1*PMT(VLOOKUP($P63,'9 - Finance Strategy Parameters'!$B$3:$C$6,2)/12,$Z63*12,$M63*(1+$Z$1)^($Z63*2)),IF(AND($G63=1,BD$1&gt;($Y63+$Z63*2),BD$1&lt;=($Y63+$Z63*3)),-1*PMT(VLOOKUP($P63,'9 - Finance Strategy Parameters'!$B$3:$C$6,2)/12,$Z63*12,$M63*(1+$Z$1)^($Z63*3)),"FAILURE"))))))))))</f>
        <v>2711.0055000000002</v>
      </c>
      <c r="BE63" s="159">
        <f>IF($F63=1,0,IF(AND($H63=1,BE$1&lt;=$Y63),$V63,IF(AND($H63=1,BE$1&gt;$Y63,BE$1&lt;=$Y63+$Z63),($T63*(1+$Z$1)^$Z63)/$Z63,IF(AND($H63=1,BE$1&gt;($Y63+$Z63),BE$1&lt;=($Y63+$Z63*2)),($T63*(1+$Z$1)^($Z63*2))/$Z63,IF(AND($H63=1,BE$1&gt;($Y63+$Z63*2),BE$1&lt;=($Y63+$Z63*3)),($T63*(1+$Z$1)^($Z63*3))/$Z63,IF(AND($H63=1,BE$1&gt;($Y63+$Z63*3),BE$1&lt;=($Y63+$Z63*4)),($T63*(1+$Z$1)^($Z63*4))/$Z63,IF(AND($G63=1,BE$1&lt;=$N63),0,IF(AND($G63=1,BE$1&gt;$N63,BE$1&lt;=($Y63+$Z63)),-1*PMT(VLOOKUP($P63,'9 - Finance Strategy Parameters'!$B$3:$C$6,2)/12,$Z63*12,$M63),IF(AND($G63=1,BE$1&gt;($Y63+$Z63),BE$1&lt;=($Y63+$Z63*2)),-1*PMT(VLOOKUP($P63,'9 - Finance Strategy Parameters'!$B$3:$C$6,2)/12,$Z63*12,$M63*(1+$Z$1)^($Z63*2)),IF(AND($G63=1,BE$1&gt;($Y63+$Z63*2),BE$1&lt;=($Y63+$Z63*3)),-1*PMT(VLOOKUP($P63,'9 - Finance Strategy Parameters'!$B$3:$C$6,2)/12,$Z63*12,$M63*(1+$Z$1)^($Z63*3)),"FAILURE"))))))))))</f>
        <v>2711.0055000000002</v>
      </c>
      <c r="BF63" s="159">
        <f>IF($F63=1,0,IF(AND($H63=1,BF$1&lt;=$Y63),$V63,IF(AND($H63=1,BF$1&gt;$Y63,BF$1&lt;=$Y63+$Z63),($T63*(1+$Z$1)^$Z63)/$Z63,IF(AND($H63=1,BF$1&gt;($Y63+$Z63),BF$1&lt;=($Y63+$Z63*2)),($T63*(1+$Z$1)^($Z63*2))/$Z63,IF(AND($H63=1,BF$1&gt;($Y63+$Z63*2),BF$1&lt;=($Y63+$Z63*3)),($T63*(1+$Z$1)^($Z63*3))/$Z63,IF(AND($H63=1,BF$1&gt;($Y63+$Z63*3),BF$1&lt;=($Y63+$Z63*4)),($T63*(1+$Z$1)^($Z63*4))/$Z63,IF(AND($G63=1,BF$1&lt;=$N63),0,IF(AND($G63=1,BF$1&gt;$N63,BF$1&lt;=($Y63+$Z63)),-1*PMT(VLOOKUP($P63,'9 - Finance Strategy Parameters'!$B$3:$C$6,2)/12,$Z63*12,$M63),IF(AND($G63=1,BF$1&gt;($Y63+$Z63),BF$1&lt;=($Y63+$Z63*2)),-1*PMT(VLOOKUP($P63,'9 - Finance Strategy Parameters'!$B$3:$C$6,2)/12,$Z63*12,$M63*(1+$Z$1)^($Z63*2)),IF(AND($G63=1,BF$1&gt;($Y63+$Z63*2),BF$1&lt;=($Y63+$Z63*3)),-1*PMT(VLOOKUP($P63,'9 - Finance Strategy Parameters'!$B$3:$C$6,2)/12,$Z63*12,$M63*(1+$Z$1)^($Z63*3)),"FAILURE"))))))))))</f>
        <v>2711.0055000000002</v>
      </c>
      <c r="BG63" s="159">
        <f>IF($F63=1,0,IF(AND($H63=1,BG$1&lt;=$Y63),$V63,IF(AND($H63=1,BG$1&gt;$Y63,BG$1&lt;=$Y63+$Z63),($T63*(1+$Z$1)^$Z63)/$Z63,IF(AND($H63=1,BG$1&gt;($Y63+$Z63),BG$1&lt;=($Y63+$Z63*2)),($T63*(1+$Z$1)^($Z63*2))/$Z63,IF(AND($H63=1,BG$1&gt;($Y63+$Z63*2),BG$1&lt;=($Y63+$Z63*3)),($T63*(1+$Z$1)^($Z63*3))/$Z63,IF(AND($H63=1,BG$1&gt;($Y63+$Z63*3),BG$1&lt;=($Y63+$Z63*4)),($T63*(1+$Z$1)^($Z63*4))/$Z63,IF(AND($G63=1,BG$1&lt;=$N63),0,IF(AND($G63=1,BG$1&gt;$N63,BG$1&lt;=($Y63+$Z63)),-1*PMT(VLOOKUP($P63,'9 - Finance Strategy Parameters'!$B$3:$C$6,2)/12,$Z63*12,$M63),IF(AND($G63=1,BG$1&gt;($Y63+$Z63),BG$1&lt;=($Y63+$Z63*2)),-1*PMT(VLOOKUP($P63,'9 - Finance Strategy Parameters'!$B$3:$C$6,2)/12,$Z63*12,$M63*(1+$Z$1)^($Z63*2)),IF(AND($G63=1,BG$1&gt;($Y63+$Z63*2),BG$1&lt;=($Y63+$Z63*3)),-1*PMT(VLOOKUP($P63,'9 - Finance Strategy Parameters'!$B$3:$C$6,2)/12,$Z63*12,$M63*(1+$Z$1)^($Z63*3)),"FAILURE"))))))))))</f>
        <v>2711.0055000000002</v>
      </c>
      <c r="BH63" s="159">
        <f>IF($F63=1,0,IF(AND($H63=1,BH$1&lt;=$Y63),$V63,IF(AND($H63=1,BH$1&gt;$Y63,BH$1&lt;=$Y63+$Z63),($T63*(1+$Z$1)^$Z63)/$Z63,IF(AND($H63=1,BH$1&gt;($Y63+$Z63),BH$1&lt;=($Y63+$Z63*2)),($T63*(1+$Z$1)^($Z63*2))/$Z63,IF(AND($H63=1,BH$1&gt;($Y63+$Z63*2),BH$1&lt;=($Y63+$Z63*3)),($T63*(1+$Z$1)^($Z63*3))/$Z63,IF(AND($H63=1,BH$1&gt;($Y63+$Z63*3),BH$1&lt;=($Y63+$Z63*4)),($T63*(1+$Z$1)^($Z63*4))/$Z63,IF(AND($G63=1,BH$1&lt;=$N63),0,IF(AND($G63=1,BH$1&gt;$N63,BH$1&lt;=($Y63+$Z63)),-1*PMT(VLOOKUP($P63,'9 - Finance Strategy Parameters'!$B$3:$C$6,2)/12,$Z63*12,$M63),IF(AND($G63=1,BH$1&gt;($Y63+$Z63),BH$1&lt;=($Y63+$Z63*2)),-1*PMT(VLOOKUP($P63,'9 - Finance Strategy Parameters'!$B$3:$C$6,2)/12,$Z63*12,$M63*(1+$Z$1)^($Z63*2)),IF(AND($G63=1,BH$1&gt;($Y63+$Z63*2),BH$1&lt;=($Y63+$Z63*3)),-1*PMT(VLOOKUP($P63,'9 - Finance Strategy Parameters'!$B$3:$C$6,2)/12,$Z63*12,$M63*(1+$Z$1)^($Z63*3)),"FAILURE"))))))))))</f>
        <v>2711.0055000000002</v>
      </c>
      <c r="BI63" s="159">
        <f>IF($F63=1,0,IF(AND($H63=1,BI$1&lt;=$Y63),$V63,IF(AND($H63=1,BI$1&gt;$Y63,BI$1&lt;=$Y63+$Z63),($T63*(1+$Z$1)^$Z63)/$Z63,IF(AND($H63=1,BI$1&gt;($Y63+$Z63),BI$1&lt;=($Y63+$Z63*2)),($T63*(1+$Z$1)^($Z63*2))/$Z63,IF(AND($H63=1,BI$1&gt;($Y63+$Z63*2),BI$1&lt;=($Y63+$Z63*3)),($T63*(1+$Z$1)^($Z63*3))/$Z63,IF(AND($H63=1,BI$1&gt;($Y63+$Z63*3),BI$1&lt;=($Y63+$Z63*4)),($T63*(1+$Z$1)^($Z63*4))/$Z63,IF(AND($G63=1,BI$1&lt;=$N63),0,IF(AND($G63=1,BI$1&gt;$N63,BI$1&lt;=($Y63+$Z63)),-1*PMT(VLOOKUP($P63,'9 - Finance Strategy Parameters'!$B$3:$C$6,2)/12,$Z63*12,$M63),IF(AND($G63=1,BI$1&gt;($Y63+$Z63),BI$1&lt;=($Y63+$Z63*2)),-1*PMT(VLOOKUP($P63,'9 - Finance Strategy Parameters'!$B$3:$C$6,2)/12,$Z63*12,$M63*(1+$Z$1)^($Z63*2)),IF(AND($G63=1,BI$1&gt;($Y63+$Z63*2),BI$1&lt;=($Y63+$Z63*3)),-1*PMT(VLOOKUP($P63,'9 - Finance Strategy Parameters'!$B$3:$C$6,2)/12,$Z63*12,$M63*(1+$Z$1)^($Z63*3)),"FAILURE"))))))))))</f>
        <v>2711.0055000000002</v>
      </c>
      <c r="BJ63" s="159">
        <f>IF($F63=1,0,IF(AND($H63=1,BJ$1&lt;=$Y63),$V63,IF(AND($H63=1,BJ$1&gt;$Y63,BJ$1&lt;=$Y63+$Z63),($T63*(1+$Z$1)^$Z63)/$Z63,IF(AND($H63=1,BJ$1&gt;($Y63+$Z63),BJ$1&lt;=($Y63+$Z63*2)),($T63*(1+$Z$1)^($Z63*2))/$Z63,IF(AND($H63=1,BJ$1&gt;($Y63+$Z63*2),BJ$1&lt;=($Y63+$Z63*3)),($T63*(1+$Z$1)^($Z63*3))/$Z63,IF(AND($H63=1,BJ$1&gt;($Y63+$Z63*3),BJ$1&lt;=($Y63+$Z63*4)),($T63*(1+$Z$1)^($Z63*4))/$Z63,IF(AND($G63=1,BJ$1&lt;=$N63),0,IF(AND($G63=1,BJ$1&gt;$N63,BJ$1&lt;=($Y63+$Z63)),-1*PMT(VLOOKUP($P63,'9 - Finance Strategy Parameters'!$B$3:$C$6,2)/12,$Z63*12,$M63),IF(AND($G63=1,BJ$1&gt;($Y63+$Z63),BJ$1&lt;=($Y63+$Z63*2)),-1*PMT(VLOOKUP($P63,'9 - Finance Strategy Parameters'!$B$3:$C$6,2)/12,$Z63*12,$M63*(1+$Z$1)^($Z63*2)),IF(AND($G63=1,BJ$1&gt;($Y63+$Z63*2),BJ$1&lt;=($Y63+$Z63*3)),-1*PMT(VLOOKUP($P63,'9 - Finance Strategy Parameters'!$B$3:$C$6,2)/12,$Z63*12,$M63*(1+$Z$1)^($Z63*3)),"FAILURE"))))))))))</f>
        <v>2711.0055000000002</v>
      </c>
      <c r="BK63" s="159">
        <f>IF($F63=1,0,IF(AND($H63=1,BK$1&lt;=$Y63),$V63,IF(AND($H63=1,BK$1&gt;$Y63,BK$1&lt;=$Y63+$Z63),($T63*(1+$Z$1)^$Z63)/$Z63,IF(AND($H63=1,BK$1&gt;($Y63+$Z63),BK$1&lt;=($Y63+$Z63*2)),($T63*(1+$Z$1)^($Z63*2))/$Z63,IF(AND($H63=1,BK$1&gt;($Y63+$Z63*2),BK$1&lt;=($Y63+$Z63*3)),($T63*(1+$Z$1)^($Z63*3))/$Z63,IF(AND($H63=1,BK$1&gt;($Y63+$Z63*3),BK$1&lt;=($Y63+$Z63*4)),($T63*(1+$Z$1)^($Z63*4))/$Z63,IF(AND($G63=1,BK$1&lt;=$N63),0,IF(AND($G63=1,BK$1&gt;$N63,BK$1&lt;=($Y63+$Z63)),-1*PMT(VLOOKUP($P63,'9 - Finance Strategy Parameters'!$B$3:$C$6,2)/12,$Z63*12,$M63),IF(AND($G63=1,BK$1&gt;($Y63+$Z63),BK$1&lt;=($Y63+$Z63*2)),-1*PMT(VLOOKUP($P63,'9 - Finance Strategy Parameters'!$B$3:$C$6,2)/12,$Z63*12,$M63*(1+$Z$1)^($Z63*2)),IF(AND($G63=1,BK$1&gt;($Y63+$Z63*2),BK$1&lt;=($Y63+$Z63*3)),-1*PMT(VLOOKUP($P63,'9 - Finance Strategy Parameters'!$B$3:$C$6,2)/12,$Z63*12,$M63*(1+$Z$1)^($Z63*3)),"FAILURE"))))))))))</f>
        <v>2711.0055000000002</v>
      </c>
      <c r="BL63" s="159">
        <f>IF($F63=1,0,IF(AND($H63=1,BL$1&lt;=$Y63),$V63,IF(AND($H63=1,BL$1&gt;$Y63,BL$1&lt;=$Y63+$Z63),($T63*(1+$Z$1)^$Z63)/$Z63,IF(AND($H63=1,BL$1&gt;($Y63+$Z63),BL$1&lt;=($Y63+$Z63*2)),($T63*(1+$Z$1)^($Z63*2))/$Z63,IF(AND($H63=1,BL$1&gt;($Y63+$Z63*2),BL$1&lt;=($Y63+$Z63*3)),($T63*(1+$Z$1)^($Z63*3))/$Z63,IF(AND($H63=1,BL$1&gt;($Y63+$Z63*3),BL$1&lt;=($Y63+$Z63*4)),($T63*(1+$Z$1)^($Z63*4))/$Z63,IF(AND($G63=1,BL$1&lt;=$N63),0,IF(AND($G63=1,BL$1&gt;$N63,BL$1&lt;=($Y63+$Z63)),-1*PMT(VLOOKUP($P63,'9 - Finance Strategy Parameters'!$B$3:$C$6,2)/12,$Z63*12,$M63),IF(AND($G63=1,BL$1&gt;($Y63+$Z63),BL$1&lt;=($Y63+$Z63*2)),-1*PMT(VLOOKUP($P63,'9 - Finance Strategy Parameters'!$B$3:$C$6,2)/12,$Z63*12,$M63*(1+$Z$1)^($Z63*2)),IF(AND($G63=1,BL$1&gt;($Y63+$Z63*2),BL$1&lt;=($Y63+$Z63*3)),-1*PMT(VLOOKUP($P63,'9 - Finance Strategy Parameters'!$B$3:$C$6,2)/12,$Z63*12,$M63*(1+$Z$1)^($Z63*3)),"FAILURE"))))))))))</f>
        <v>2711.0055000000002</v>
      </c>
      <c r="BM63" s="159">
        <f>IF($F63=1,0,IF(AND($H63=1,BM$1&lt;=$Y63),$V63,IF(AND($H63=1,BM$1&gt;$Y63,BM$1&lt;=$Y63+$Z63),($T63*(1+$Z$1)^$Z63)/$Z63,IF(AND($H63=1,BM$1&gt;($Y63+$Z63),BM$1&lt;=($Y63+$Z63*2)),($T63*(1+$Z$1)^($Z63*2))/$Z63,IF(AND($H63=1,BM$1&gt;($Y63+$Z63*2),BM$1&lt;=($Y63+$Z63*3)),($T63*(1+$Z$1)^($Z63*3))/$Z63,IF(AND($H63=1,BM$1&gt;($Y63+$Z63*3),BM$1&lt;=($Y63+$Z63*4)),($T63*(1+$Z$1)^($Z63*4))/$Z63,IF(AND($G63=1,BM$1&lt;=$N63),0,IF(AND($G63=1,BM$1&gt;$N63,BM$1&lt;=($Y63+$Z63)),-1*PMT(VLOOKUP($P63,'9 - Finance Strategy Parameters'!$B$3:$C$6,2)/12,$Z63*12,$M63),IF(AND($G63=1,BM$1&gt;($Y63+$Z63),BM$1&lt;=($Y63+$Z63*2)),-1*PMT(VLOOKUP($P63,'9 - Finance Strategy Parameters'!$B$3:$C$6,2)/12,$Z63*12,$M63*(1+$Z$1)^($Z63*2)),IF(AND($G63=1,BM$1&gt;($Y63+$Z63*2),BM$1&lt;=($Y63+$Z63*3)),-1*PMT(VLOOKUP($P63,'9 - Finance Strategy Parameters'!$B$3:$C$6,2)/12,$Z63*12,$M63*(1+$Z$1)^($Z63*3)),"FAILURE"))))))))))</f>
        <v>2711.0055000000002</v>
      </c>
      <c r="BN63" s="159">
        <f>IF($F63=1,0,IF(AND($H63=1,BN$1&lt;=$Y63),$V63,IF(AND($H63=1,BN$1&gt;$Y63,BN$1&lt;=$Y63+$Z63),($T63*(1+$Z$1)^$Z63)/$Z63,IF(AND($H63=1,BN$1&gt;($Y63+$Z63),BN$1&lt;=($Y63+$Z63*2)),($T63*(1+$Z$1)^($Z63*2))/$Z63,IF(AND($H63=1,BN$1&gt;($Y63+$Z63*2),BN$1&lt;=($Y63+$Z63*3)),($T63*(1+$Z$1)^($Z63*3))/$Z63,IF(AND($H63=1,BN$1&gt;($Y63+$Z63*3),BN$1&lt;=($Y63+$Z63*4)),($T63*(1+$Z$1)^($Z63*4))/$Z63,IF(AND($G63=1,BN$1&lt;=$N63),0,IF(AND($G63=1,BN$1&gt;$N63,BN$1&lt;=($Y63+$Z63)),-1*PMT(VLOOKUP($P63,'9 - Finance Strategy Parameters'!$B$3:$C$6,2)/12,$Z63*12,$M63),IF(AND($G63=1,BN$1&gt;($Y63+$Z63),BN$1&lt;=($Y63+$Z63*2)),-1*PMT(VLOOKUP($P63,'9 - Finance Strategy Parameters'!$B$3:$C$6,2)/12,$Z63*12,$M63*(1+$Z$1)^($Z63*2)),IF(AND($G63=1,BN$1&gt;($Y63+$Z63*2),BN$1&lt;=($Y63+$Z63*3)),-1*PMT(VLOOKUP($P63,'9 - Finance Strategy Parameters'!$B$3:$C$6,2)/12,$Z63*12,$M63*(1+$Z$1)^($Z63*3)),"FAILURE"))))))))))</f>
        <v>2711.0055000000002</v>
      </c>
      <c r="BO63" s="159">
        <f>IF($F63=1,0,IF(AND($H63=1,BO$1&lt;=$Y63),$V63,IF(AND($H63=1,BO$1&gt;$Y63,BO$1&lt;=$Y63+$Z63),($T63*(1+$Z$1)^$Z63)/$Z63,IF(AND($H63=1,BO$1&gt;($Y63+$Z63),BO$1&lt;=($Y63+$Z63*2)),($T63*(1+$Z$1)^($Z63*2))/$Z63,IF(AND($H63=1,BO$1&gt;($Y63+$Z63*2),BO$1&lt;=($Y63+$Z63*3)),($T63*(1+$Z$1)^($Z63*3))/$Z63,IF(AND($H63=1,BO$1&gt;($Y63+$Z63*3),BO$1&lt;=($Y63+$Z63*4)),($T63*(1+$Z$1)^($Z63*4))/$Z63,IF(AND($G63=1,BO$1&lt;=$N63),0,IF(AND($G63=1,BO$1&gt;$N63,BO$1&lt;=($Y63+$Z63)),-1*PMT(VLOOKUP($P63,'9 - Finance Strategy Parameters'!$B$3:$C$6,2)/12,$Z63*12,$M63),IF(AND($G63=1,BO$1&gt;($Y63+$Z63),BO$1&lt;=($Y63+$Z63*2)),-1*PMT(VLOOKUP($P63,'9 - Finance Strategy Parameters'!$B$3:$C$6,2)/12,$Z63*12,$M63*(1+$Z$1)^($Z63*2)),IF(AND($G63=1,BO$1&gt;($Y63+$Z63*2),BO$1&lt;=($Y63+$Z63*3)),-1*PMT(VLOOKUP($P63,'9 - Finance Strategy Parameters'!$B$3:$C$6,2)/12,$Z63*12,$M63*(1+$Z$1)^($Z63*3)),"FAILURE"))))))))))</f>
        <v>2711.0055000000002</v>
      </c>
      <c r="BP63" s="159">
        <f>IF($F63=1,0,IF(AND($H63=1,BP$1&lt;=$Y63),$V63,IF(AND($H63=1,BP$1&gt;$Y63,BP$1&lt;=$Y63+$Z63),($T63*(1+$Z$1)^$Z63)/$Z63,IF(AND($H63=1,BP$1&gt;($Y63+$Z63),BP$1&lt;=($Y63+$Z63*2)),($T63*(1+$Z$1)^($Z63*2))/$Z63,IF(AND($H63=1,BP$1&gt;($Y63+$Z63*2),BP$1&lt;=($Y63+$Z63*3)),($T63*(1+$Z$1)^($Z63*3))/$Z63,IF(AND($H63=1,BP$1&gt;($Y63+$Z63*3),BP$1&lt;=($Y63+$Z63*4)),($T63*(1+$Z$1)^($Z63*4))/$Z63,IF(AND($G63=1,BP$1&lt;=$N63),0,IF(AND($G63=1,BP$1&gt;$N63,BP$1&lt;=($Y63+$Z63)),-1*PMT(VLOOKUP($P63,'9 - Finance Strategy Parameters'!$B$3:$C$6,2)/12,$Z63*12,$M63),IF(AND($G63=1,BP$1&gt;($Y63+$Z63),BP$1&lt;=($Y63+$Z63*2)),-1*PMT(VLOOKUP($P63,'9 - Finance Strategy Parameters'!$B$3:$C$6,2)/12,$Z63*12,$M63*(1+$Z$1)^($Z63*2)),IF(AND($G63=1,BP$1&gt;($Y63+$Z63*2),BP$1&lt;=($Y63+$Z63*3)),-1*PMT(VLOOKUP($P63,'9 - Finance Strategy Parameters'!$B$3:$C$6,2)/12,$Z63*12,$M63*(1+$Z$1)^($Z63*3)),"FAILURE"))))))))))</f>
        <v>2711.0055000000002</v>
      </c>
      <c r="BQ63" s="159">
        <f>IF($F63=1,0,IF(AND($H63=1,BQ$1&lt;=$Y63),$V63,IF(AND($H63=1,BQ$1&gt;$Y63,BQ$1&lt;=$Y63+$Z63),($T63*(1+$Z$1)^$Z63)/$Z63,IF(AND($H63=1,BQ$1&gt;($Y63+$Z63),BQ$1&lt;=($Y63+$Z63*2)),($T63*(1+$Z$1)^($Z63*2))/$Z63,IF(AND($H63=1,BQ$1&gt;($Y63+$Z63*2),BQ$1&lt;=($Y63+$Z63*3)),($T63*(1+$Z$1)^($Z63*3))/$Z63,IF(AND($H63=1,BQ$1&gt;($Y63+$Z63*3),BQ$1&lt;=($Y63+$Z63*4)),($T63*(1+$Z$1)^($Z63*4))/$Z63,IF(AND($G63=1,BQ$1&lt;=$N63),0,IF(AND($G63=1,BQ$1&gt;$N63,BQ$1&lt;=($Y63+$Z63)),-1*PMT(VLOOKUP($P63,'9 - Finance Strategy Parameters'!$B$3:$C$6,2)/12,$Z63*12,$M63),IF(AND($G63=1,BQ$1&gt;($Y63+$Z63),BQ$1&lt;=($Y63+$Z63*2)),-1*PMT(VLOOKUP($P63,'9 - Finance Strategy Parameters'!$B$3:$C$6,2)/12,$Z63*12,$M63*(1+$Z$1)^($Z63*2)),IF(AND($G63=1,BQ$1&gt;($Y63+$Z63*2),BQ$1&lt;=($Y63+$Z63*3)),-1*PMT(VLOOKUP($P63,'9 - Finance Strategy Parameters'!$B$3:$C$6,2)/12,$Z63*12,$M63*(1+$Z$1)^($Z63*3)),"FAILURE"))))))))))</f>
        <v>2711.0055000000002</v>
      </c>
      <c r="BR63" s="159">
        <f>IF($F63=1,0,IF(AND($H63=1,BR$1&lt;=$Y63),$V63,IF(AND($H63=1,BR$1&gt;$Y63,BR$1&lt;=$Y63+$Z63),($T63*(1+$Z$1)^$Z63)/$Z63,IF(AND($H63=1,BR$1&gt;($Y63+$Z63),BR$1&lt;=($Y63+$Z63*2)),($T63*(1+$Z$1)^($Z63*2))/$Z63,IF(AND($H63=1,BR$1&gt;($Y63+$Z63*2),BR$1&lt;=($Y63+$Z63*3)),($T63*(1+$Z$1)^($Z63*3))/$Z63,IF(AND($H63=1,BR$1&gt;($Y63+$Z63*3),BR$1&lt;=($Y63+$Z63*4)),($T63*(1+$Z$1)^($Z63*4))/$Z63,IF(AND($G63=1,BR$1&lt;=$N63),0,IF(AND($G63=1,BR$1&gt;$N63,BR$1&lt;=($Y63+$Z63)),-1*PMT(VLOOKUP($P63,'9 - Finance Strategy Parameters'!$B$3:$C$6,2)/12,$Z63*12,$M63),IF(AND($G63=1,BR$1&gt;($Y63+$Z63),BR$1&lt;=($Y63+$Z63*2)),-1*PMT(VLOOKUP($P63,'9 - Finance Strategy Parameters'!$B$3:$C$6,2)/12,$Z63*12,$M63*(1+$Z$1)^($Z63*2)),IF(AND($G63=1,BR$1&gt;($Y63+$Z63*2),BR$1&lt;=($Y63+$Z63*3)),-1*PMT(VLOOKUP($P63,'9 - Finance Strategy Parameters'!$B$3:$C$6,2)/12,$Z63*12,$M63*(1+$Z$1)^($Z63*3)),"FAILURE"))))))))))</f>
        <v>2711.0055000000002</v>
      </c>
      <c r="BS63" s="159">
        <f>IF($F63=1,0,IF(AND($H63=1,BS$1&lt;=$Y63),$V63,IF(AND($H63=1,BS$1&gt;$Y63,BS$1&lt;=$Y63+$Z63),($T63*(1+$Z$1)^$Z63)/$Z63,IF(AND($H63=1,BS$1&gt;($Y63+$Z63),BS$1&lt;=($Y63+$Z63*2)),($T63*(1+$Z$1)^($Z63*2))/$Z63,IF(AND($H63=1,BS$1&gt;($Y63+$Z63*2),BS$1&lt;=($Y63+$Z63*3)),($T63*(1+$Z$1)^($Z63*3))/$Z63,IF(AND($H63=1,BS$1&gt;($Y63+$Z63*3),BS$1&lt;=($Y63+$Z63*4)),($T63*(1+$Z$1)^($Z63*4))/$Z63,IF(AND($G63=1,BS$1&lt;=$N63),0,IF(AND($G63=1,BS$1&gt;$N63,BS$1&lt;=($Y63+$Z63)),-1*PMT(VLOOKUP($P63,'9 - Finance Strategy Parameters'!$B$3:$C$6,2)/12,$Z63*12,$M63),IF(AND($G63=1,BS$1&gt;($Y63+$Z63),BS$1&lt;=($Y63+$Z63*2)),-1*PMT(VLOOKUP($P63,'9 - Finance Strategy Parameters'!$B$3:$C$6,2)/12,$Z63*12,$M63*(1+$Z$1)^($Z63*2)),IF(AND($G63=1,BS$1&gt;($Y63+$Z63*2),BS$1&lt;=($Y63+$Z63*3)),-1*PMT(VLOOKUP($P63,'9 - Finance Strategy Parameters'!$B$3:$C$6,2)/12,$Z63*12,$M63*(1+$Z$1)^($Z63*3)),"FAILURE"))))))))))</f>
        <v>2711.0055000000002</v>
      </c>
      <c r="BT63" s="159">
        <f>IF($F63=1,0,IF(AND($H63=1,BT$1&lt;=$Y63),$V63,IF(AND($H63=1,BT$1&gt;$Y63,BT$1&lt;=$Y63+$Z63),($T63*(1+$Z$1)^$Z63)/$Z63,IF(AND($H63=1,BT$1&gt;($Y63+$Z63),BT$1&lt;=($Y63+$Z63*2)),($T63*(1+$Z$1)^($Z63*2))/$Z63,IF(AND($H63=1,BT$1&gt;($Y63+$Z63*2),BT$1&lt;=($Y63+$Z63*3)),($T63*(1+$Z$1)^($Z63*3))/$Z63,IF(AND($H63=1,BT$1&gt;($Y63+$Z63*3),BT$1&lt;=($Y63+$Z63*4)),($T63*(1+$Z$1)^($Z63*4))/$Z63,IF(AND($G63=1,BT$1&lt;=$N63),0,IF(AND($G63=1,BT$1&gt;$N63,BT$1&lt;=($Y63+$Z63)),-1*PMT(VLOOKUP($P63,'9 - Finance Strategy Parameters'!$B$3:$C$6,2)/12,$Z63*12,$M63),IF(AND($G63=1,BT$1&gt;($Y63+$Z63),BT$1&lt;=($Y63+$Z63*2)),-1*PMT(VLOOKUP($P63,'9 - Finance Strategy Parameters'!$B$3:$C$6,2)/12,$Z63*12,$M63*(1+$Z$1)^($Z63*2)),IF(AND($G63=1,BT$1&gt;($Y63+$Z63*2),BT$1&lt;=($Y63+$Z63*3)),-1*PMT(VLOOKUP($P63,'9 - Finance Strategy Parameters'!$B$3:$C$6,2)/12,$Z63*12,$M63*(1+$Z$1)^($Z63*3)),"FAILURE"))))))))))</f>
        <v>2711.0055000000002</v>
      </c>
    </row>
    <row r="64" spans="1:72" x14ac:dyDescent="0.25">
      <c r="A64" s="1" t="s">
        <v>34</v>
      </c>
      <c r="B64" s="138">
        <f>INDEX('8-Choosing Asset Strategies'!$B$4:$B$101,MATCH('9 - Financing Strategy'!C64,'8-Choosing Asset Strategies'!$C$4:$C$101,0))</f>
        <v>2</v>
      </c>
      <c r="C64" s="12" t="s">
        <v>245</v>
      </c>
      <c r="D64" s="13" t="str">
        <f>IF(INDEX('8-Choosing Asset Strategies'!$CW$4:$CW$101,MATCH($C64,'8-Choosing Asset Strategies'!$C$4:$C$101,0))=0,"",INDEX('8-Choosing Asset Strategies'!$CW$4:$CW$101,MATCH(C64,'8-Choosing Asset Strategies'!$C$4:$C$101,0)))</f>
        <v/>
      </c>
      <c r="F64" s="138"/>
      <c r="G64" s="138"/>
      <c r="H64" s="138">
        <v>1</v>
      </c>
      <c r="J64" s="143" t="str">
        <f>IF(F64=1,ROUND(INDEX('8-Choosing Asset Strategies'!$DL$4:$DL$101,MATCH($C64,'8-Choosing Asset Strategies'!$C$4:$C$101,0)),2),"")</f>
        <v/>
      </c>
      <c r="K64" s="12" t="str">
        <f>IF(F64=1,ROUND(INDEX('8-Choosing Asset Strategies'!$DC$4:$DC$101,MATCH($C64,'8-Choosing Asset Strategies'!$C$4:$C$101,0)),2),"")</f>
        <v/>
      </c>
      <c r="L64" s="12"/>
      <c r="M64" s="143" t="str">
        <f>IF(G64=1,ROUND(INDEX('8-Choosing Asset Strategies'!$DL$4:$DL$101,MATCH($C64,'8-Choosing Asset Strategies'!$C$4:$C$101,0)),2),"")</f>
        <v/>
      </c>
      <c r="N64" s="12" t="str">
        <f>IF(G64=1,ROUND(INDEX('8-Choosing Asset Strategies'!$DC$4:$DC$101,MATCH($C64,'8-Choosing Asset Strategies'!$C$4:$C$101,0)),2),"")</f>
        <v/>
      </c>
      <c r="O64" s="12" t="str">
        <f>IF(G64="","",INDEX('9 - Finance Strategy Parameters'!$H$3:$H$9,MATCH(B64,'9 - Finance Strategy Parameters'!$F$3:$F$9,0)))</f>
        <v/>
      </c>
      <c r="P64" s="12"/>
      <c r="Q64" s="144" t="str">
        <f>IFERROR((M64*INDEX('9 - Finance Strategy Parameters'!$C$3:$C$6,MATCH(P64,'9 - Finance Strategy Parameters'!$B$3:$B$6,0))/12*(1+INDEX('9 - Finance Strategy Parameters'!$C$3:$C$6,MATCH(P64,'9 - Finance Strategy Parameters'!$B$3:$B$6,0))/12)^(O64*12))/((1+INDEX('9 - Finance Strategy Parameters'!$C$3:$C$6,MATCH(P64,'9 - Finance Strategy Parameters'!$B$3:$B$6,0))/12)^(O64*12)-1),"")</f>
        <v/>
      </c>
      <c r="R64" s="144" t="str">
        <f t="shared" si="3"/>
        <v/>
      </c>
      <c r="S64" s="12"/>
      <c r="T64" s="143">
        <f>IF(H64=1,ROUND(INDEX('8-Choosing Asset Strategies'!$DL$4:$DL$101,MATCH($C64,'8-Choosing Asset Strategies'!$C$4:$C$101,0)),2),"")</f>
        <v>54220.11</v>
      </c>
      <c r="U64" s="145">
        <f>IF(H64=1,ROUND(INDEX('8-Choosing Asset Strategies'!$DC$4:$DC$101,MATCH($C64,'8-Choosing Asset Strategies'!$C$4:$C$101,0)),2),"")</f>
        <v>14</v>
      </c>
      <c r="V64" s="101">
        <f t="shared" si="1"/>
        <v>3872.8650000000002</v>
      </c>
      <c r="W64" s="155">
        <f t="shared" si="2"/>
        <v>322.73875000000004</v>
      </c>
      <c r="Y64">
        <f>INDEX('8-Choosing Asset Strategies'!$DC$4:$DC$101,MATCH(C64,'8-Choosing Asset Strategies'!$C$4:$C$101,0))</f>
        <v>14</v>
      </c>
      <c r="Z64">
        <f>INDEX('8-Choosing Asset Strategies'!$DA$4:$DA$101,MATCH(C64,'8-Choosing Asset Strategies'!$C$4:$C$101,0))</f>
        <v>20</v>
      </c>
      <c r="AB64" s="159">
        <f>IF($F64=1,0,IF(AND($H64=1,AB$1&lt;=$Y64),$V64,IF(AND($H64=1,AB$1&gt;$Y64,AB$1&lt;=$Y64+$Z64),($T64*(1+$Z$1)^$Z64)/$Z64,IF(AND($H64=1,AB$1&gt;($Y64+$Z64),AB$1&lt;=($Y64+$Z64*2)),($T64*(1+$Z$1)^($Z64*2))/$Z64,IF(AND($H64=1,AB$1&gt;($Y64+$Z64*2),AB$1&lt;=($Y64+$Z64*3)),($T64*(1+$Z$1)^($Z64*3))/$Z64,IF(AND($H64=1,AB$1&gt;($Y64+$Z64*3),AB$1&lt;=($Y64+$Z64*4)),($T64*(1+$Z$1)^($Z64*4))/$Z64,IF(AND($G64=1,AB$1&lt;=$N64),0,IF(AND($G64=1,AB$1&gt;$N64,AB$1&lt;=($Y64+$Z64)),-1*PMT(VLOOKUP($P64,'9 - Finance Strategy Parameters'!$B$3:$C$6,2)/12,$Z64*12,$M64),IF(AND($G64=1,AB$1&gt;($Y64+$Z64),AB$1&lt;=($Y64+$Z64*2)),-1*PMT(VLOOKUP($P64,'9 - Finance Strategy Parameters'!$B$3:$C$6,2)/12,$Z64*12,$M64*(1+$Z$1)^($Z64*2)),IF(AND($G64=1,AB$1&gt;($Y64+$Z64*2),AB$1&lt;=($Y64+$Z64*3)),-1*PMT(VLOOKUP($P64,'9 - Finance Strategy Parameters'!$B$3:$C$6,2)/12,$Z64*12,$M64*(1+$Z$1)^($Z64*3)),"FAILURE"))))))))))</f>
        <v>3872.8650000000002</v>
      </c>
      <c r="AC64" s="159">
        <f>IF($F64=1,0,IF(AND($H64=1,AC$1&lt;=$Y64),$V64,IF(AND($H64=1,AC$1&gt;$Y64,AC$1&lt;=$Y64+$Z64),($T64*(1+$Z$1)^$Z64)/$Z64,IF(AND($H64=1,AC$1&gt;($Y64+$Z64),AC$1&lt;=($Y64+$Z64*2)),($T64*(1+$Z$1)^($Z64*2))/$Z64,IF(AND($H64=1,AC$1&gt;($Y64+$Z64*2),AC$1&lt;=($Y64+$Z64*3)),($T64*(1+$Z$1)^($Z64*3))/$Z64,IF(AND($H64=1,AC$1&gt;($Y64+$Z64*3),AC$1&lt;=($Y64+$Z64*4)),($T64*(1+$Z$1)^($Z64*4))/$Z64,IF(AND($G64=1,AC$1&lt;=$N64),0,IF(AND($G64=1,AC$1&gt;$N64,AC$1&lt;=($Y64+$Z64)),-1*PMT(VLOOKUP($P64,'9 - Finance Strategy Parameters'!$B$3:$C$6,2)/12,$Z64*12,$M64),IF(AND($G64=1,AC$1&gt;($Y64+$Z64),AC$1&lt;=($Y64+$Z64*2)),-1*PMT(VLOOKUP($P64,'9 - Finance Strategy Parameters'!$B$3:$C$6,2)/12,$Z64*12,$M64*(1+$Z$1)^($Z64*2)),IF(AND($G64=1,AC$1&gt;($Y64+$Z64*2),AC$1&lt;=($Y64+$Z64*3)),-1*PMT(VLOOKUP($P64,'9 - Finance Strategy Parameters'!$B$3:$C$6,2)/12,$Z64*12,$M64*(1+$Z$1)^($Z64*3)),"FAILURE"))))))))))</f>
        <v>3872.8650000000002</v>
      </c>
      <c r="AD64" s="159">
        <f>IF($F64=1,0,IF(AND($H64=1,AD$1&lt;=$Y64),$V64,IF(AND($H64=1,AD$1&gt;$Y64,AD$1&lt;=$Y64+$Z64),($T64*(1+$Z$1)^$Z64)/$Z64,IF(AND($H64=1,AD$1&gt;($Y64+$Z64),AD$1&lt;=($Y64+$Z64*2)),($T64*(1+$Z$1)^($Z64*2))/$Z64,IF(AND($H64=1,AD$1&gt;($Y64+$Z64*2),AD$1&lt;=($Y64+$Z64*3)),($T64*(1+$Z$1)^($Z64*3))/$Z64,IF(AND($H64=1,AD$1&gt;($Y64+$Z64*3),AD$1&lt;=($Y64+$Z64*4)),($T64*(1+$Z$1)^($Z64*4))/$Z64,IF(AND($G64=1,AD$1&lt;=$N64),0,IF(AND($G64=1,AD$1&gt;$N64,AD$1&lt;=($Y64+$Z64)),-1*PMT(VLOOKUP($P64,'9 - Finance Strategy Parameters'!$B$3:$C$6,2)/12,$Z64*12,$M64),IF(AND($G64=1,AD$1&gt;($Y64+$Z64),AD$1&lt;=($Y64+$Z64*2)),-1*PMT(VLOOKUP($P64,'9 - Finance Strategy Parameters'!$B$3:$C$6,2)/12,$Z64*12,$M64*(1+$Z$1)^($Z64*2)),IF(AND($G64=1,AD$1&gt;($Y64+$Z64*2),AD$1&lt;=($Y64+$Z64*3)),-1*PMT(VLOOKUP($P64,'9 - Finance Strategy Parameters'!$B$3:$C$6,2)/12,$Z64*12,$M64*(1+$Z$1)^($Z64*3)),"FAILURE"))))))))))</f>
        <v>3872.8650000000002</v>
      </c>
      <c r="AE64" s="159">
        <f>IF($F64=1,0,IF(AND($H64=1,AE$1&lt;=$Y64),$V64,IF(AND($H64=1,AE$1&gt;$Y64,AE$1&lt;=$Y64+$Z64),($T64*(1+$Z$1)^$Z64)/$Z64,IF(AND($H64=1,AE$1&gt;($Y64+$Z64),AE$1&lt;=($Y64+$Z64*2)),($T64*(1+$Z$1)^($Z64*2))/$Z64,IF(AND($H64=1,AE$1&gt;($Y64+$Z64*2),AE$1&lt;=($Y64+$Z64*3)),($T64*(1+$Z$1)^($Z64*3))/$Z64,IF(AND($H64=1,AE$1&gt;($Y64+$Z64*3),AE$1&lt;=($Y64+$Z64*4)),($T64*(1+$Z$1)^($Z64*4))/$Z64,IF(AND($G64=1,AE$1&lt;=$N64),0,IF(AND($G64=1,AE$1&gt;$N64,AE$1&lt;=($Y64+$Z64)),-1*PMT(VLOOKUP($P64,'9 - Finance Strategy Parameters'!$B$3:$C$6,2)/12,$Z64*12,$M64),IF(AND($G64=1,AE$1&gt;($Y64+$Z64),AE$1&lt;=($Y64+$Z64*2)),-1*PMT(VLOOKUP($P64,'9 - Finance Strategy Parameters'!$B$3:$C$6,2)/12,$Z64*12,$M64*(1+$Z$1)^($Z64*2)),IF(AND($G64=1,AE$1&gt;($Y64+$Z64*2),AE$1&lt;=($Y64+$Z64*3)),-1*PMT(VLOOKUP($P64,'9 - Finance Strategy Parameters'!$B$3:$C$6,2)/12,$Z64*12,$M64*(1+$Z$1)^($Z64*3)),"FAILURE"))))))))))</f>
        <v>3872.8650000000002</v>
      </c>
      <c r="AF64" s="159">
        <f>IF($F64=1,0,IF(AND($H64=1,AF$1&lt;=$Y64),$V64,IF(AND($H64=1,AF$1&gt;$Y64,AF$1&lt;=$Y64+$Z64),($T64*(1+$Z$1)^$Z64)/$Z64,IF(AND($H64=1,AF$1&gt;($Y64+$Z64),AF$1&lt;=($Y64+$Z64*2)),($T64*(1+$Z$1)^($Z64*2))/$Z64,IF(AND($H64=1,AF$1&gt;($Y64+$Z64*2),AF$1&lt;=($Y64+$Z64*3)),($T64*(1+$Z$1)^($Z64*3))/$Z64,IF(AND($H64=1,AF$1&gt;($Y64+$Z64*3),AF$1&lt;=($Y64+$Z64*4)),($T64*(1+$Z$1)^($Z64*4))/$Z64,IF(AND($G64=1,AF$1&lt;=$N64),0,IF(AND($G64=1,AF$1&gt;$N64,AF$1&lt;=($Y64+$Z64)),-1*PMT(VLOOKUP($P64,'9 - Finance Strategy Parameters'!$B$3:$C$6,2)/12,$Z64*12,$M64),IF(AND($G64=1,AF$1&gt;($Y64+$Z64),AF$1&lt;=($Y64+$Z64*2)),-1*PMT(VLOOKUP($P64,'9 - Finance Strategy Parameters'!$B$3:$C$6,2)/12,$Z64*12,$M64*(1+$Z$1)^($Z64*2)),IF(AND($G64=1,AF$1&gt;($Y64+$Z64*2),AF$1&lt;=($Y64+$Z64*3)),-1*PMT(VLOOKUP($P64,'9 - Finance Strategy Parameters'!$B$3:$C$6,2)/12,$Z64*12,$M64*(1+$Z$1)^($Z64*3)),"FAILURE"))))))))))</f>
        <v>3872.8650000000002</v>
      </c>
      <c r="AG64" s="159">
        <f>IF($F64=1,0,IF(AND($H64=1,AG$1&lt;=$Y64),$V64,IF(AND($H64=1,AG$1&gt;$Y64,AG$1&lt;=$Y64+$Z64),($T64*(1+$Z$1)^$Z64)/$Z64,IF(AND($H64=1,AG$1&gt;($Y64+$Z64),AG$1&lt;=($Y64+$Z64*2)),($T64*(1+$Z$1)^($Z64*2))/$Z64,IF(AND($H64=1,AG$1&gt;($Y64+$Z64*2),AG$1&lt;=($Y64+$Z64*3)),($T64*(1+$Z$1)^($Z64*3))/$Z64,IF(AND($H64=1,AG$1&gt;($Y64+$Z64*3),AG$1&lt;=($Y64+$Z64*4)),($T64*(1+$Z$1)^($Z64*4))/$Z64,IF(AND($G64=1,AG$1&lt;=$N64),0,IF(AND($G64=1,AG$1&gt;$N64,AG$1&lt;=($Y64+$Z64)),-1*PMT(VLOOKUP($P64,'9 - Finance Strategy Parameters'!$B$3:$C$6,2)/12,$Z64*12,$M64),IF(AND($G64=1,AG$1&gt;($Y64+$Z64),AG$1&lt;=($Y64+$Z64*2)),-1*PMT(VLOOKUP($P64,'9 - Finance Strategy Parameters'!$B$3:$C$6,2)/12,$Z64*12,$M64*(1+$Z$1)^($Z64*2)),IF(AND($G64=1,AG$1&gt;($Y64+$Z64*2),AG$1&lt;=($Y64+$Z64*3)),-1*PMT(VLOOKUP($P64,'9 - Finance Strategy Parameters'!$B$3:$C$6,2)/12,$Z64*12,$M64*(1+$Z$1)^($Z64*3)),"FAILURE"))))))))))</f>
        <v>3872.8650000000002</v>
      </c>
      <c r="AH64" s="159">
        <f>IF($F64=1,0,IF(AND($H64=1,AH$1&lt;=$Y64),$V64,IF(AND($H64=1,AH$1&gt;$Y64,AH$1&lt;=$Y64+$Z64),($T64*(1+$Z$1)^$Z64)/$Z64,IF(AND($H64=1,AH$1&gt;($Y64+$Z64),AH$1&lt;=($Y64+$Z64*2)),($T64*(1+$Z$1)^($Z64*2))/$Z64,IF(AND($H64=1,AH$1&gt;($Y64+$Z64*2),AH$1&lt;=($Y64+$Z64*3)),($T64*(1+$Z$1)^($Z64*3))/$Z64,IF(AND($H64=1,AH$1&gt;($Y64+$Z64*3),AH$1&lt;=($Y64+$Z64*4)),($T64*(1+$Z$1)^($Z64*4))/$Z64,IF(AND($G64=1,AH$1&lt;=$N64),0,IF(AND($G64=1,AH$1&gt;$N64,AH$1&lt;=($Y64+$Z64)),-1*PMT(VLOOKUP($P64,'9 - Finance Strategy Parameters'!$B$3:$C$6,2)/12,$Z64*12,$M64),IF(AND($G64=1,AH$1&gt;($Y64+$Z64),AH$1&lt;=($Y64+$Z64*2)),-1*PMT(VLOOKUP($P64,'9 - Finance Strategy Parameters'!$B$3:$C$6,2)/12,$Z64*12,$M64*(1+$Z$1)^($Z64*2)),IF(AND($G64=1,AH$1&gt;($Y64+$Z64*2),AH$1&lt;=($Y64+$Z64*3)),-1*PMT(VLOOKUP($P64,'9 - Finance Strategy Parameters'!$B$3:$C$6,2)/12,$Z64*12,$M64*(1+$Z$1)^($Z64*3)),"FAILURE"))))))))))</f>
        <v>3872.8650000000002</v>
      </c>
      <c r="AI64" s="159">
        <f>IF($F64=1,0,IF(AND($H64=1,AI$1&lt;=$Y64),$V64,IF(AND($H64=1,AI$1&gt;$Y64,AI$1&lt;=$Y64+$Z64),($T64*(1+$Z$1)^$Z64)/$Z64,IF(AND($H64=1,AI$1&gt;($Y64+$Z64),AI$1&lt;=($Y64+$Z64*2)),($T64*(1+$Z$1)^($Z64*2))/$Z64,IF(AND($H64=1,AI$1&gt;($Y64+$Z64*2),AI$1&lt;=($Y64+$Z64*3)),($T64*(1+$Z$1)^($Z64*3))/$Z64,IF(AND($H64=1,AI$1&gt;($Y64+$Z64*3),AI$1&lt;=($Y64+$Z64*4)),($T64*(1+$Z$1)^($Z64*4))/$Z64,IF(AND($G64=1,AI$1&lt;=$N64),0,IF(AND($G64=1,AI$1&gt;$N64,AI$1&lt;=($Y64+$Z64)),-1*PMT(VLOOKUP($P64,'9 - Finance Strategy Parameters'!$B$3:$C$6,2)/12,$Z64*12,$M64),IF(AND($G64=1,AI$1&gt;($Y64+$Z64),AI$1&lt;=($Y64+$Z64*2)),-1*PMT(VLOOKUP($P64,'9 - Finance Strategy Parameters'!$B$3:$C$6,2)/12,$Z64*12,$M64*(1+$Z$1)^($Z64*2)),IF(AND($G64=1,AI$1&gt;($Y64+$Z64*2),AI$1&lt;=($Y64+$Z64*3)),-1*PMT(VLOOKUP($P64,'9 - Finance Strategy Parameters'!$B$3:$C$6,2)/12,$Z64*12,$M64*(1+$Z$1)^($Z64*3)),"FAILURE"))))))))))</f>
        <v>3872.8650000000002</v>
      </c>
      <c r="AJ64" s="159">
        <f>IF($F64=1,0,IF(AND($H64=1,AJ$1&lt;=$Y64),$V64,IF(AND($H64=1,AJ$1&gt;$Y64,AJ$1&lt;=$Y64+$Z64),($T64*(1+$Z$1)^$Z64)/$Z64,IF(AND($H64=1,AJ$1&gt;($Y64+$Z64),AJ$1&lt;=($Y64+$Z64*2)),($T64*(1+$Z$1)^($Z64*2))/$Z64,IF(AND($H64=1,AJ$1&gt;($Y64+$Z64*2),AJ$1&lt;=($Y64+$Z64*3)),($T64*(1+$Z$1)^($Z64*3))/$Z64,IF(AND($H64=1,AJ$1&gt;($Y64+$Z64*3),AJ$1&lt;=($Y64+$Z64*4)),($T64*(1+$Z$1)^($Z64*4))/$Z64,IF(AND($G64=1,AJ$1&lt;=$N64),0,IF(AND($G64=1,AJ$1&gt;$N64,AJ$1&lt;=($Y64+$Z64)),-1*PMT(VLOOKUP($P64,'9 - Finance Strategy Parameters'!$B$3:$C$6,2)/12,$Z64*12,$M64),IF(AND($G64=1,AJ$1&gt;($Y64+$Z64),AJ$1&lt;=($Y64+$Z64*2)),-1*PMT(VLOOKUP($P64,'9 - Finance Strategy Parameters'!$B$3:$C$6,2)/12,$Z64*12,$M64*(1+$Z$1)^($Z64*2)),IF(AND($G64=1,AJ$1&gt;($Y64+$Z64*2),AJ$1&lt;=($Y64+$Z64*3)),-1*PMT(VLOOKUP($P64,'9 - Finance Strategy Parameters'!$B$3:$C$6,2)/12,$Z64*12,$M64*(1+$Z$1)^($Z64*3)),"FAILURE"))))))))))</f>
        <v>3872.8650000000002</v>
      </c>
      <c r="AK64" s="159">
        <f>IF($F64=1,0,IF(AND($H64=1,AK$1&lt;=$Y64),$V64,IF(AND($H64=1,AK$1&gt;$Y64,AK$1&lt;=$Y64+$Z64),($T64*(1+$Z$1)^$Z64)/$Z64,IF(AND($H64=1,AK$1&gt;($Y64+$Z64),AK$1&lt;=($Y64+$Z64*2)),($T64*(1+$Z$1)^($Z64*2))/$Z64,IF(AND($H64=1,AK$1&gt;($Y64+$Z64*2),AK$1&lt;=($Y64+$Z64*3)),($T64*(1+$Z$1)^($Z64*3))/$Z64,IF(AND($H64=1,AK$1&gt;($Y64+$Z64*3),AK$1&lt;=($Y64+$Z64*4)),($T64*(1+$Z$1)^($Z64*4))/$Z64,IF(AND($G64=1,AK$1&lt;=$N64),0,IF(AND($G64=1,AK$1&gt;$N64,AK$1&lt;=($Y64+$Z64)),-1*PMT(VLOOKUP($P64,'9 - Finance Strategy Parameters'!$B$3:$C$6,2)/12,$Z64*12,$M64),IF(AND($G64=1,AK$1&gt;($Y64+$Z64),AK$1&lt;=($Y64+$Z64*2)),-1*PMT(VLOOKUP($P64,'9 - Finance Strategy Parameters'!$B$3:$C$6,2)/12,$Z64*12,$M64*(1+$Z$1)^($Z64*2)),IF(AND($G64=1,AK$1&gt;($Y64+$Z64*2),AK$1&lt;=($Y64+$Z64*3)),-1*PMT(VLOOKUP($P64,'9 - Finance Strategy Parameters'!$B$3:$C$6,2)/12,$Z64*12,$M64*(1+$Z$1)^($Z64*3)),"FAILURE"))))))))))</f>
        <v>3872.8650000000002</v>
      </c>
      <c r="AL64" s="159">
        <f>IF($F64=1,0,IF(AND($H64=1,AL$1&lt;=$Y64),$V64,IF(AND($H64=1,AL$1&gt;$Y64,AL$1&lt;=$Y64+$Z64),($T64*(1+$Z$1)^$Z64)/$Z64,IF(AND($H64=1,AL$1&gt;($Y64+$Z64),AL$1&lt;=($Y64+$Z64*2)),($T64*(1+$Z$1)^($Z64*2))/$Z64,IF(AND($H64=1,AL$1&gt;($Y64+$Z64*2),AL$1&lt;=($Y64+$Z64*3)),($T64*(1+$Z$1)^($Z64*3))/$Z64,IF(AND($H64=1,AL$1&gt;($Y64+$Z64*3),AL$1&lt;=($Y64+$Z64*4)),($T64*(1+$Z$1)^($Z64*4))/$Z64,IF(AND($G64=1,AL$1&lt;=$N64),0,IF(AND($G64=1,AL$1&gt;$N64,AL$1&lt;=($Y64+$Z64)),-1*PMT(VLOOKUP($P64,'9 - Finance Strategy Parameters'!$B$3:$C$6,2)/12,$Z64*12,$M64),IF(AND($G64=1,AL$1&gt;($Y64+$Z64),AL$1&lt;=($Y64+$Z64*2)),-1*PMT(VLOOKUP($P64,'9 - Finance Strategy Parameters'!$B$3:$C$6,2)/12,$Z64*12,$M64*(1+$Z$1)^($Z64*2)),IF(AND($G64=1,AL$1&gt;($Y64+$Z64*2),AL$1&lt;=($Y64+$Z64*3)),-1*PMT(VLOOKUP($P64,'9 - Finance Strategy Parameters'!$B$3:$C$6,2)/12,$Z64*12,$M64*(1+$Z$1)^($Z64*3)),"FAILURE"))))))))))</f>
        <v>3872.8650000000002</v>
      </c>
      <c r="AM64" s="159">
        <f>IF($F64=1,0,IF(AND($H64=1,AM$1&lt;=$Y64),$V64,IF(AND($H64=1,AM$1&gt;$Y64,AM$1&lt;=$Y64+$Z64),($T64*(1+$Z$1)^$Z64)/$Z64,IF(AND($H64=1,AM$1&gt;($Y64+$Z64),AM$1&lt;=($Y64+$Z64*2)),($T64*(1+$Z$1)^($Z64*2))/$Z64,IF(AND($H64=1,AM$1&gt;($Y64+$Z64*2),AM$1&lt;=($Y64+$Z64*3)),($T64*(1+$Z$1)^($Z64*3))/$Z64,IF(AND($H64=1,AM$1&gt;($Y64+$Z64*3),AM$1&lt;=($Y64+$Z64*4)),($T64*(1+$Z$1)^($Z64*4))/$Z64,IF(AND($G64=1,AM$1&lt;=$N64),0,IF(AND($G64=1,AM$1&gt;$N64,AM$1&lt;=($Y64+$Z64)),-1*PMT(VLOOKUP($P64,'9 - Finance Strategy Parameters'!$B$3:$C$6,2)/12,$Z64*12,$M64),IF(AND($G64=1,AM$1&gt;($Y64+$Z64),AM$1&lt;=($Y64+$Z64*2)),-1*PMT(VLOOKUP($P64,'9 - Finance Strategy Parameters'!$B$3:$C$6,2)/12,$Z64*12,$M64*(1+$Z$1)^($Z64*2)),IF(AND($G64=1,AM$1&gt;($Y64+$Z64*2),AM$1&lt;=($Y64+$Z64*3)),-1*PMT(VLOOKUP($P64,'9 - Finance Strategy Parameters'!$B$3:$C$6,2)/12,$Z64*12,$M64*(1+$Z$1)^($Z64*3)),"FAILURE"))))))))))</f>
        <v>3872.8650000000002</v>
      </c>
      <c r="AN64" s="159">
        <f>IF($F64=1,0,IF(AND($H64=1,AN$1&lt;=$Y64),$V64,IF(AND($H64=1,AN$1&gt;$Y64,AN$1&lt;=$Y64+$Z64),($T64*(1+$Z$1)^$Z64)/$Z64,IF(AND($H64=1,AN$1&gt;($Y64+$Z64),AN$1&lt;=($Y64+$Z64*2)),($T64*(1+$Z$1)^($Z64*2))/$Z64,IF(AND($H64=1,AN$1&gt;($Y64+$Z64*2),AN$1&lt;=($Y64+$Z64*3)),($T64*(1+$Z$1)^($Z64*3))/$Z64,IF(AND($H64=1,AN$1&gt;($Y64+$Z64*3),AN$1&lt;=($Y64+$Z64*4)),($T64*(1+$Z$1)^($Z64*4))/$Z64,IF(AND($G64=1,AN$1&lt;=$N64),0,IF(AND($G64=1,AN$1&gt;$N64,AN$1&lt;=($Y64+$Z64)),-1*PMT(VLOOKUP($P64,'9 - Finance Strategy Parameters'!$B$3:$C$6,2)/12,$Z64*12,$M64),IF(AND($G64=1,AN$1&gt;($Y64+$Z64),AN$1&lt;=($Y64+$Z64*2)),-1*PMT(VLOOKUP($P64,'9 - Finance Strategy Parameters'!$B$3:$C$6,2)/12,$Z64*12,$M64*(1+$Z$1)^($Z64*2)),IF(AND($G64=1,AN$1&gt;($Y64+$Z64*2),AN$1&lt;=($Y64+$Z64*3)),-1*PMT(VLOOKUP($P64,'9 - Finance Strategy Parameters'!$B$3:$C$6,2)/12,$Z64*12,$M64*(1+$Z$1)^($Z64*3)),"FAILURE"))))))))))</f>
        <v>3872.8650000000002</v>
      </c>
      <c r="AO64" s="159">
        <f>IF($F64=1,0,IF(AND($H64=1,AO$1&lt;=$Y64),$V64,IF(AND($H64=1,AO$1&gt;$Y64,AO$1&lt;=$Y64+$Z64),($T64*(1+$Z$1)^$Z64)/$Z64,IF(AND($H64=1,AO$1&gt;($Y64+$Z64),AO$1&lt;=($Y64+$Z64*2)),($T64*(1+$Z$1)^($Z64*2))/$Z64,IF(AND($H64=1,AO$1&gt;($Y64+$Z64*2),AO$1&lt;=($Y64+$Z64*3)),($T64*(1+$Z$1)^($Z64*3))/$Z64,IF(AND($H64=1,AO$1&gt;($Y64+$Z64*3),AO$1&lt;=($Y64+$Z64*4)),($T64*(1+$Z$1)^($Z64*4))/$Z64,IF(AND($G64=1,AO$1&lt;=$N64),0,IF(AND($G64=1,AO$1&gt;$N64,AO$1&lt;=($Y64+$Z64)),-1*PMT(VLOOKUP($P64,'9 - Finance Strategy Parameters'!$B$3:$C$6,2)/12,$Z64*12,$M64),IF(AND($G64=1,AO$1&gt;($Y64+$Z64),AO$1&lt;=($Y64+$Z64*2)),-1*PMT(VLOOKUP($P64,'9 - Finance Strategy Parameters'!$B$3:$C$6,2)/12,$Z64*12,$M64*(1+$Z$1)^($Z64*2)),IF(AND($G64=1,AO$1&gt;($Y64+$Z64*2),AO$1&lt;=($Y64+$Z64*3)),-1*PMT(VLOOKUP($P64,'9 - Finance Strategy Parameters'!$B$3:$C$6,2)/12,$Z64*12,$M64*(1+$Z$1)^($Z64*3)),"FAILURE"))))))))))</f>
        <v>3872.8650000000002</v>
      </c>
      <c r="AP64" s="159">
        <f>IF($F64=1,0,IF(AND($H64=1,AP$1&lt;=$Y64),$V64,IF(AND($H64=1,AP$1&gt;$Y64,AP$1&lt;=$Y64+$Z64),($T64*(1+$Z$1)^$Z64)/$Z64,IF(AND($H64=1,AP$1&gt;($Y64+$Z64),AP$1&lt;=($Y64+$Z64*2)),($T64*(1+$Z$1)^($Z64*2))/$Z64,IF(AND($H64=1,AP$1&gt;($Y64+$Z64*2),AP$1&lt;=($Y64+$Z64*3)),($T64*(1+$Z$1)^($Z64*3))/$Z64,IF(AND($H64=1,AP$1&gt;($Y64+$Z64*3),AP$1&lt;=($Y64+$Z64*4)),($T64*(1+$Z$1)^($Z64*4))/$Z64,IF(AND($G64=1,AP$1&lt;=$N64),0,IF(AND($G64=1,AP$1&gt;$N64,AP$1&lt;=($Y64+$Z64)),-1*PMT(VLOOKUP($P64,'9 - Finance Strategy Parameters'!$B$3:$C$6,2)/12,$Z64*12,$M64),IF(AND($G64=1,AP$1&gt;($Y64+$Z64),AP$1&lt;=($Y64+$Z64*2)),-1*PMT(VLOOKUP($P64,'9 - Finance Strategy Parameters'!$B$3:$C$6,2)/12,$Z64*12,$M64*(1+$Z$1)^($Z64*2)),IF(AND($G64=1,AP$1&gt;($Y64+$Z64*2),AP$1&lt;=($Y64+$Z64*3)),-1*PMT(VLOOKUP($P64,'9 - Finance Strategy Parameters'!$B$3:$C$6,2)/12,$Z64*12,$M64*(1+$Z$1)^($Z64*3)),"FAILURE"))))))))))</f>
        <v>2711.0055000000002</v>
      </c>
      <c r="AQ64" s="159">
        <f>IF($F64=1,0,IF(AND($H64=1,AQ$1&lt;=$Y64),$V64,IF(AND($H64=1,AQ$1&gt;$Y64,AQ$1&lt;=$Y64+$Z64),($T64*(1+$Z$1)^$Z64)/$Z64,IF(AND($H64=1,AQ$1&gt;($Y64+$Z64),AQ$1&lt;=($Y64+$Z64*2)),($T64*(1+$Z$1)^($Z64*2))/$Z64,IF(AND($H64=1,AQ$1&gt;($Y64+$Z64*2),AQ$1&lt;=($Y64+$Z64*3)),($T64*(1+$Z$1)^($Z64*3))/$Z64,IF(AND($H64=1,AQ$1&gt;($Y64+$Z64*3),AQ$1&lt;=($Y64+$Z64*4)),($T64*(1+$Z$1)^($Z64*4))/$Z64,IF(AND($G64=1,AQ$1&lt;=$N64),0,IF(AND($G64=1,AQ$1&gt;$N64,AQ$1&lt;=($Y64+$Z64)),-1*PMT(VLOOKUP($P64,'9 - Finance Strategy Parameters'!$B$3:$C$6,2)/12,$Z64*12,$M64),IF(AND($G64=1,AQ$1&gt;($Y64+$Z64),AQ$1&lt;=($Y64+$Z64*2)),-1*PMT(VLOOKUP($P64,'9 - Finance Strategy Parameters'!$B$3:$C$6,2)/12,$Z64*12,$M64*(1+$Z$1)^($Z64*2)),IF(AND($G64=1,AQ$1&gt;($Y64+$Z64*2),AQ$1&lt;=($Y64+$Z64*3)),-1*PMT(VLOOKUP($P64,'9 - Finance Strategy Parameters'!$B$3:$C$6,2)/12,$Z64*12,$M64*(1+$Z$1)^($Z64*3)),"FAILURE"))))))))))</f>
        <v>2711.0055000000002</v>
      </c>
      <c r="AR64" s="159">
        <f>IF($F64=1,0,IF(AND($H64=1,AR$1&lt;=$Y64),$V64,IF(AND($H64=1,AR$1&gt;$Y64,AR$1&lt;=$Y64+$Z64),($T64*(1+$Z$1)^$Z64)/$Z64,IF(AND($H64=1,AR$1&gt;($Y64+$Z64),AR$1&lt;=($Y64+$Z64*2)),($T64*(1+$Z$1)^($Z64*2))/$Z64,IF(AND($H64=1,AR$1&gt;($Y64+$Z64*2),AR$1&lt;=($Y64+$Z64*3)),($T64*(1+$Z$1)^($Z64*3))/$Z64,IF(AND($H64=1,AR$1&gt;($Y64+$Z64*3),AR$1&lt;=($Y64+$Z64*4)),($T64*(1+$Z$1)^($Z64*4))/$Z64,IF(AND($G64=1,AR$1&lt;=$N64),0,IF(AND($G64=1,AR$1&gt;$N64,AR$1&lt;=($Y64+$Z64)),-1*PMT(VLOOKUP($P64,'9 - Finance Strategy Parameters'!$B$3:$C$6,2)/12,$Z64*12,$M64),IF(AND($G64=1,AR$1&gt;($Y64+$Z64),AR$1&lt;=($Y64+$Z64*2)),-1*PMT(VLOOKUP($P64,'9 - Finance Strategy Parameters'!$B$3:$C$6,2)/12,$Z64*12,$M64*(1+$Z$1)^($Z64*2)),IF(AND($G64=1,AR$1&gt;($Y64+$Z64*2),AR$1&lt;=($Y64+$Z64*3)),-1*PMT(VLOOKUP($P64,'9 - Finance Strategy Parameters'!$B$3:$C$6,2)/12,$Z64*12,$M64*(1+$Z$1)^($Z64*3)),"FAILURE"))))))))))</f>
        <v>2711.0055000000002</v>
      </c>
      <c r="AS64" s="159">
        <f>IF($F64=1,0,IF(AND($H64=1,AS$1&lt;=$Y64),$V64,IF(AND($H64=1,AS$1&gt;$Y64,AS$1&lt;=$Y64+$Z64),($T64*(1+$Z$1)^$Z64)/$Z64,IF(AND($H64=1,AS$1&gt;($Y64+$Z64),AS$1&lt;=($Y64+$Z64*2)),($T64*(1+$Z$1)^($Z64*2))/$Z64,IF(AND($H64=1,AS$1&gt;($Y64+$Z64*2),AS$1&lt;=($Y64+$Z64*3)),($T64*(1+$Z$1)^($Z64*3))/$Z64,IF(AND($H64=1,AS$1&gt;($Y64+$Z64*3),AS$1&lt;=($Y64+$Z64*4)),($T64*(1+$Z$1)^($Z64*4))/$Z64,IF(AND($G64=1,AS$1&lt;=$N64),0,IF(AND($G64=1,AS$1&gt;$N64,AS$1&lt;=($Y64+$Z64)),-1*PMT(VLOOKUP($P64,'9 - Finance Strategy Parameters'!$B$3:$C$6,2)/12,$Z64*12,$M64),IF(AND($G64=1,AS$1&gt;($Y64+$Z64),AS$1&lt;=($Y64+$Z64*2)),-1*PMT(VLOOKUP($P64,'9 - Finance Strategy Parameters'!$B$3:$C$6,2)/12,$Z64*12,$M64*(1+$Z$1)^($Z64*2)),IF(AND($G64=1,AS$1&gt;($Y64+$Z64*2),AS$1&lt;=($Y64+$Z64*3)),-1*PMT(VLOOKUP($P64,'9 - Finance Strategy Parameters'!$B$3:$C$6,2)/12,$Z64*12,$M64*(1+$Z$1)^($Z64*3)),"FAILURE"))))))))))</f>
        <v>2711.0055000000002</v>
      </c>
      <c r="AT64" s="159">
        <f>IF($F64=1,0,IF(AND($H64=1,AT$1&lt;=$Y64),$V64,IF(AND($H64=1,AT$1&gt;$Y64,AT$1&lt;=$Y64+$Z64),($T64*(1+$Z$1)^$Z64)/$Z64,IF(AND($H64=1,AT$1&gt;($Y64+$Z64),AT$1&lt;=($Y64+$Z64*2)),($T64*(1+$Z$1)^($Z64*2))/$Z64,IF(AND($H64=1,AT$1&gt;($Y64+$Z64*2),AT$1&lt;=($Y64+$Z64*3)),($T64*(1+$Z$1)^($Z64*3))/$Z64,IF(AND($H64=1,AT$1&gt;($Y64+$Z64*3),AT$1&lt;=($Y64+$Z64*4)),($T64*(1+$Z$1)^($Z64*4))/$Z64,IF(AND($G64=1,AT$1&lt;=$N64),0,IF(AND($G64=1,AT$1&gt;$N64,AT$1&lt;=($Y64+$Z64)),-1*PMT(VLOOKUP($P64,'9 - Finance Strategy Parameters'!$B$3:$C$6,2)/12,$Z64*12,$M64),IF(AND($G64=1,AT$1&gt;($Y64+$Z64),AT$1&lt;=($Y64+$Z64*2)),-1*PMT(VLOOKUP($P64,'9 - Finance Strategy Parameters'!$B$3:$C$6,2)/12,$Z64*12,$M64*(1+$Z$1)^($Z64*2)),IF(AND($G64=1,AT$1&gt;($Y64+$Z64*2),AT$1&lt;=($Y64+$Z64*3)),-1*PMT(VLOOKUP($P64,'9 - Finance Strategy Parameters'!$B$3:$C$6,2)/12,$Z64*12,$M64*(1+$Z$1)^($Z64*3)),"FAILURE"))))))))))</f>
        <v>2711.0055000000002</v>
      </c>
      <c r="AU64" s="159">
        <f>IF($F64=1,0,IF(AND($H64=1,AU$1&lt;=$Y64),$V64,IF(AND($H64=1,AU$1&gt;$Y64,AU$1&lt;=$Y64+$Z64),($T64*(1+$Z$1)^$Z64)/$Z64,IF(AND($H64=1,AU$1&gt;($Y64+$Z64),AU$1&lt;=($Y64+$Z64*2)),($T64*(1+$Z$1)^($Z64*2))/$Z64,IF(AND($H64=1,AU$1&gt;($Y64+$Z64*2),AU$1&lt;=($Y64+$Z64*3)),($T64*(1+$Z$1)^($Z64*3))/$Z64,IF(AND($H64=1,AU$1&gt;($Y64+$Z64*3),AU$1&lt;=($Y64+$Z64*4)),($T64*(1+$Z$1)^($Z64*4))/$Z64,IF(AND($G64=1,AU$1&lt;=$N64),0,IF(AND($G64=1,AU$1&gt;$N64,AU$1&lt;=($Y64+$Z64)),-1*PMT(VLOOKUP($P64,'9 - Finance Strategy Parameters'!$B$3:$C$6,2)/12,$Z64*12,$M64),IF(AND($G64=1,AU$1&gt;($Y64+$Z64),AU$1&lt;=($Y64+$Z64*2)),-1*PMT(VLOOKUP($P64,'9 - Finance Strategy Parameters'!$B$3:$C$6,2)/12,$Z64*12,$M64*(1+$Z$1)^($Z64*2)),IF(AND($G64=1,AU$1&gt;($Y64+$Z64*2),AU$1&lt;=($Y64+$Z64*3)),-1*PMT(VLOOKUP($P64,'9 - Finance Strategy Parameters'!$B$3:$C$6,2)/12,$Z64*12,$M64*(1+$Z$1)^($Z64*3)),"FAILURE"))))))))))</f>
        <v>2711.0055000000002</v>
      </c>
      <c r="AV64" s="159">
        <f>IF($F64=1,0,IF(AND($H64=1,AV$1&lt;=$Y64),$V64,IF(AND($H64=1,AV$1&gt;$Y64,AV$1&lt;=$Y64+$Z64),($T64*(1+$Z$1)^$Z64)/$Z64,IF(AND($H64=1,AV$1&gt;($Y64+$Z64),AV$1&lt;=($Y64+$Z64*2)),($T64*(1+$Z$1)^($Z64*2))/$Z64,IF(AND($H64=1,AV$1&gt;($Y64+$Z64*2),AV$1&lt;=($Y64+$Z64*3)),($T64*(1+$Z$1)^($Z64*3))/$Z64,IF(AND($H64=1,AV$1&gt;($Y64+$Z64*3),AV$1&lt;=($Y64+$Z64*4)),($T64*(1+$Z$1)^($Z64*4))/$Z64,IF(AND($G64=1,AV$1&lt;=$N64),0,IF(AND($G64=1,AV$1&gt;$N64,AV$1&lt;=($Y64+$Z64)),-1*PMT(VLOOKUP($P64,'9 - Finance Strategy Parameters'!$B$3:$C$6,2)/12,$Z64*12,$M64),IF(AND($G64=1,AV$1&gt;($Y64+$Z64),AV$1&lt;=($Y64+$Z64*2)),-1*PMT(VLOOKUP($P64,'9 - Finance Strategy Parameters'!$B$3:$C$6,2)/12,$Z64*12,$M64*(1+$Z$1)^($Z64*2)),IF(AND($G64=1,AV$1&gt;($Y64+$Z64*2),AV$1&lt;=($Y64+$Z64*3)),-1*PMT(VLOOKUP($P64,'9 - Finance Strategy Parameters'!$B$3:$C$6,2)/12,$Z64*12,$M64*(1+$Z$1)^($Z64*3)),"FAILURE"))))))))))</f>
        <v>2711.0055000000002</v>
      </c>
      <c r="AW64" s="159">
        <f>IF($F64=1,0,IF(AND($H64=1,AW$1&lt;=$Y64),$V64,IF(AND($H64=1,AW$1&gt;$Y64,AW$1&lt;=$Y64+$Z64),($T64*(1+$Z$1)^$Z64)/$Z64,IF(AND($H64=1,AW$1&gt;($Y64+$Z64),AW$1&lt;=($Y64+$Z64*2)),($T64*(1+$Z$1)^($Z64*2))/$Z64,IF(AND($H64=1,AW$1&gt;($Y64+$Z64*2),AW$1&lt;=($Y64+$Z64*3)),($T64*(1+$Z$1)^($Z64*3))/$Z64,IF(AND($H64=1,AW$1&gt;($Y64+$Z64*3),AW$1&lt;=($Y64+$Z64*4)),($T64*(1+$Z$1)^($Z64*4))/$Z64,IF(AND($G64=1,AW$1&lt;=$N64),0,IF(AND($G64=1,AW$1&gt;$N64,AW$1&lt;=($Y64+$Z64)),-1*PMT(VLOOKUP($P64,'9 - Finance Strategy Parameters'!$B$3:$C$6,2)/12,$Z64*12,$M64),IF(AND($G64=1,AW$1&gt;($Y64+$Z64),AW$1&lt;=($Y64+$Z64*2)),-1*PMT(VLOOKUP($P64,'9 - Finance Strategy Parameters'!$B$3:$C$6,2)/12,$Z64*12,$M64*(1+$Z$1)^($Z64*2)),IF(AND($G64=1,AW$1&gt;($Y64+$Z64*2),AW$1&lt;=($Y64+$Z64*3)),-1*PMT(VLOOKUP($P64,'9 - Finance Strategy Parameters'!$B$3:$C$6,2)/12,$Z64*12,$M64*(1+$Z$1)^($Z64*3)),"FAILURE"))))))))))</f>
        <v>2711.0055000000002</v>
      </c>
      <c r="AX64" s="159">
        <f>IF($F64=1,0,IF(AND($H64=1,AX$1&lt;=$Y64),$V64,IF(AND($H64=1,AX$1&gt;$Y64,AX$1&lt;=$Y64+$Z64),($T64*(1+$Z$1)^$Z64)/$Z64,IF(AND($H64=1,AX$1&gt;($Y64+$Z64),AX$1&lt;=($Y64+$Z64*2)),($T64*(1+$Z$1)^($Z64*2))/$Z64,IF(AND($H64=1,AX$1&gt;($Y64+$Z64*2),AX$1&lt;=($Y64+$Z64*3)),($T64*(1+$Z$1)^($Z64*3))/$Z64,IF(AND($H64=1,AX$1&gt;($Y64+$Z64*3),AX$1&lt;=($Y64+$Z64*4)),($T64*(1+$Z$1)^($Z64*4))/$Z64,IF(AND($G64=1,AX$1&lt;=$N64),0,IF(AND($G64=1,AX$1&gt;$N64,AX$1&lt;=($Y64+$Z64)),-1*PMT(VLOOKUP($P64,'9 - Finance Strategy Parameters'!$B$3:$C$6,2)/12,$Z64*12,$M64),IF(AND($G64=1,AX$1&gt;($Y64+$Z64),AX$1&lt;=($Y64+$Z64*2)),-1*PMT(VLOOKUP($P64,'9 - Finance Strategy Parameters'!$B$3:$C$6,2)/12,$Z64*12,$M64*(1+$Z$1)^($Z64*2)),IF(AND($G64=1,AX$1&gt;($Y64+$Z64*2),AX$1&lt;=($Y64+$Z64*3)),-1*PMT(VLOOKUP($P64,'9 - Finance Strategy Parameters'!$B$3:$C$6,2)/12,$Z64*12,$M64*(1+$Z$1)^($Z64*3)),"FAILURE"))))))))))</f>
        <v>2711.0055000000002</v>
      </c>
      <c r="AY64" s="159">
        <f>IF($F64=1,0,IF(AND($H64=1,AY$1&lt;=$Y64),$V64,IF(AND($H64=1,AY$1&gt;$Y64,AY$1&lt;=$Y64+$Z64),($T64*(1+$Z$1)^$Z64)/$Z64,IF(AND($H64=1,AY$1&gt;($Y64+$Z64),AY$1&lt;=($Y64+$Z64*2)),($T64*(1+$Z$1)^($Z64*2))/$Z64,IF(AND($H64=1,AY$1&gt;($Y64+$Z64*2),AY$1&lt;=($Y64+$Z64*3)),($T64*(1+$Z$1)^($Z64*3))/$Z64,IF(AND($H64=1,AY$1&gt;($Y64+$Z64*3),AY$1&lt;=($Y64+$Z64*4)),($T64*(1+$Z$1)^($Z64*4))/$Z64,IF(AND($G64=1,AY$1&lt;=$N64),0,IF(AND($G64=1,AY$1&gt;$N64,AY$1&lt;=($Y64+$Z64)),-1*PMT(VLOOKUP($P64,'9 - Finance Strategy Parameters'!$B$3:$C$6,2)/12,$Z64*12,$M64),IF(AND($G64=1,AY$1&gt;($Y64+$Z64),AY$1&lt;=($Y64+$Z64*2)),-1*PMT(VLOOKUP($P64,'9 - Finance Strategy Parameters'!$B$3:$C$6,2)/12,$Z64*12,$M64*(1+$Z$1)^($Z64*2)),IF(AND($G64=1,AY$1&gt;($Y64+$Z64*2),AY$1&lt;=($Y64+$Z64*3)),-1*PMT(VLOOKUP($P64,'9 - Finance Strategy Parameters'!$B$3:$C$6,2)/12,$Z64*12,$M64*(1+$Z$1)^($Z64*3)),"FAILURE"))))))))))</f>
        <v>2711.0055000000002</v>
      </c>
      <c r="AZ64" s="159">
        <f>IF($F64=1,0,IF(AND($H64=1,AZ$1&lt;=$Y64),$V64,IF(AND($H64=1,AZ$1&gt;$Y64,AZ$1&lt;=$Y64+$Z64),($T64*(1+$Z$1)^$Z64)/$Z64,IF(AND($H64=1,AZ$1&gt;($Y64+$Z64),AZ$1&lt;=($Y64+$Z64*2)),($T64*(1+$Z$1)^($Z64*2))/$Z64,IF(AND($H64=1,AZ$1&gt;($Y64+$Z64*2),AZ$1&lt;=($Y64+$Z64*3)),($T64*(1+$Z$1)^($Z64*3))/$Z64,IF(AND($H64=1,AZ$1&gt;($Y64+$Z64*3),AZ$1&lt;=($Y64+$Z64*4)),($T64*(1+$Z$1)^($Z64*4))/$Z64,IF(AND($G64=1,AZ$1&lt;=$N64),0,IF(AND($G64=1,AZ$1&gt;$N64,AZ$1&lt;=($Y64+$Z64)),-1*PMT(VLOOKUP($P64,'9 - Finance Strategy Parameters'!$B$3:$C$6,2)/12,$Z64*12,$M64),IF(AND($G64=1,AZ$1&gt;($Y64+$Z64),AZ$1&lt;=($Y64+$Z64*2)),-1*PMT(VLOOKUP($P64,'9 - Finance Strategy Parameters'!$B$3:$C$6,2)/12,$Z64*12,$M64*(1+$Z$1)^($Z64*2)),IF(AND($G64=1,AZ$1&gt;($Y64+$Z64*2),AZ$1&lt;=($Y64+$Z64*3)),-1*PMT(VLOOKUP($P64,'9 - Finance Strategy Parameters'!$B$3:$C$6,2)/12,$Z64*12,$M64*(1+$Z$1)^($Z64*3)),"FAILURE"))))))))))</f>
        <v>2711.0055000000002</v>
      </c>
      <c r="BA64" s="159">
        <f>IF($F64=1,0,IF(AND($H64=1,BA$1&lt;=$Y64),$V64,IF(AND($H64=1,BA$1&gt;$Y64,BA$1&lt;=$Y64+$Z64),($T64*(1+$Z$1)^$Z64)/$Z64,IF(AND($H64=1,BA$1&gt;($Y64+$Z64),BA$1&lt;=($Y64+$Z64*2)),($T64*(1+$Z$1)^($Z64*2))/$Z64,IF(AND($H64=1,BA$1&gt;($Y64+$Z64*2),BA$1&lt;=($Y64+$Z64*3)),($T64*(1+$Z$1)^($Z64*3))/$Z64,IF(AND($H64=1,BA$1&gt;($Y64+$Z64*3),BA$1&lt;=($Y64+$Z64*4)),($T64*(1+$Z$1)^($Z64*4))/$Z64,IF(AND($G64=1,BA$1&lt;=$N64),0,IF(AND($G64=1,BA$1&gt;$N64,BA$1&lt;=($Y64+$Z64)),-1*PMT(VLOOKUP($P64,'9 - Finance Strategy Parameters'!$B$3:$C$6,2)/12,$Z64*12,$M64),IF(AND($G64=1,BA$1&gt;($Y64+$Z64),BA$1&lt;=($Y64+$Z64*2)),-1*PMT(VLOOKUP($P64,'9 - Finance Strategy Parameters'!$B$3:$C$6,2)/12,$Z64*12,$M64*(1+$Z$1)^($Z64*2)),IF(AND($G64=1,BA$1&gt;($Y64+$Z64*2),BA$1&lt;=($Y64+$Z64*3)),-1*PMT(VLOOKUP($P64,'9 - Finance Strategy Parameters'!$B$3:$C$6,2)/12,$Z64*12,$M64*(1+$Z$1)^($Z64*3)),"FAILURE"))))))))))</f>
        <v>2711.0055000000002</v>
      </c>
      <c r="BB64" s="159">
        <f>IF($F64=1,0,IF(AND($H64=1,BB$1&lt;=$Y64),$V64,IF(AND($H64=1,BB$1&gt;$Y64,BB$1&lt;=$Y64+$Z64),($T64*(1+$Z$1)^$Z64)/$Z64,IF(AND($H64=1,BB$1&gt;($Y64+$Z64),BB$1&lt;=($Y64+$Z64*2)),($T64*(1+$Z$1)^($Z64*2))/$Z64,IF(AND($H64=1,BB$1&gt;($Y64+$Z64*2),BB$1&lt;=($Y64+$Z64*3)),($T64*(1+$Z$1)^($Z64*3))/$Z64,IF(AND($H64=1,BB$1&gt;($Y64+$Z64*3),BB$1&lt;=($Y64+$Z64*4)),($T64*(1+$Z$1)^($Z64*4))/$Z64,IF(AND($G64=1,BB$1&lt;=$N64),0,IF(AND($G64=1,BB$1&gt;$N64,BB$1&lt;=($Y64+$Z64)),-1*PMT(VLOOKUP($P64,'9 - Finance Strategy Parameters'!$B$3:$C$6,2)/12,$Z64*12,$M64),IF(AND($G64=1,BB$1&gt;($Y64+$Z64),BB$1&lt;=($Y64+$Z64*2)),-1*PMT(VLOOKUP($P64,'9 - Finance Strategy Parameters'!$B$3:$C$6,2)/12,$Z64*12,$M64*(1+$Z$1)^($Z64*2)),IF(AND($G64=1,BB$1&gt;($Y64+$Z64*2),BB$1&lt;=($Y64+$Z64*3)),-1*PMT(VLOOKUP($P64,'9 - Finance Strategy Parameters'!$B$3:$C$6,2)/12,$Z64*12,$M64*(1+$Z$1)^($Z64*3)),"FAILURE"))))))))))</f>
        <v>2711.0055000000002</v>
      </c>
      <c r="BC64" s="159">
        <f>IF($F64=1,0,IF(AND($H64=1,BC$1&lt;=$Y64),$V64,IF(AND($H64=1,BC$1&gt;$Y64,BC$1&lt;=$Y64+$Z64),($T64*(1+$Z$1)^$Z64)/$Z64,IF(AND($H64=1,BC$1&gt;($Y64+$Z64),BC$1&lt;=($Y64+$Z64*2)),($T64*(1+$Z$1)^($Z64*2))/$Z64,IF(AND($H64=1,BC$1&gt;($Y64+$Z64*2),BC$1&lt;=($Y64+$Z64*3)),($T64*(1+$Z$1)^($Z64*3))/$Z64,IF(AND($H64=1,BC$1&gt;($Y64+$Z64*3),BC$1&lt;=($Y64+$Z64*4)),($T64*(1+$Z$1)^($Z64*4))/$Z64,IF(AND($G64=1,BC$1&lt;=$N64),0,IF(AND($G64=1,BC$1&gt;$N64,BC$1&lt;=($Y64+$Z64)),-1*PMT(VLOOKUP($P64,'9 - Finance Strategy Parameters'!$B$3:$C$6,2)/12,$Z64*12,$M64),IF(AND($G64=1,BC$1&gt;($Y64+$Z64),BC$1&lt;=($Y64+$Z64*2)),-1*PMT(VLOOKUP($P64,'9 - Finance Strategy Parameters'!$B$3:$C$6,2)/12,$Z64*12,$M64*(1+$Z$1)^($Z64*2)),IF(AND($G64=1,BC$1&gt;($Y64+$Z64*2),BC$1&lt;=($Y64+$Z64*3)),-1*PMT(VLOOKUP($P64,'9 - Finance Strategy Parameters'!$B$3:$C$6,2)/12,$Z64*12,$M64*(1+$Z$1)^($Z64*3)),"FAILURE"))))))))))</f>
        <v>2711.0055000000002</v>
      </c>
      <c r="BD64" s="159">
        <f>IF($F64=1,0,IF(AND($H64=1,BD$1&lt;=$Y64),$V64,IF(AND($H64=1,BD$1&gt;$Y64,BD$1&lt;=$Y64+$Z64),($T64*(1+$Z$1)^$Z64)/$Z64,IF(AND($H64=1,BD$1&gt;($Y64+$Z64),BD$1&lt;=($Y64+$Z64*2)),($T64*(1+$Z$1)^($Z64*2))/$Z64,IF(AND($H64=1,BD$1&gt;($Y64+$Z64*2),BD$1&lt;=($Y64+$Z64*3)),($T64*(1+$Z$1)^($Z64*3))/$Z64,IF(AND($H64=1,BD$1&gt;($Y64+$Z64*3),BD$1&lt;=($Y64+$Z64*4)),($T64*(1+$Z$1)^($Z64*4))/$Z64,IF(AND($G64=1,BD$1&lt;=$N64),0,IF(AND($G64=1,BD$1&gt;$N64,BD$1&lt;=($Y64+$Z64)),-1*PMT(VLOOKUP($P64,'9 - Finance Strategy Parameters'!$B$3:$C$6,2)/12,$Z64*12,$M64),IF(AND($G64=1,BD$1&gt;($Y64+$Z64),BD$1&lt;=($Y64+$Z64*2)),-1*PMT(VLOOKUP($P64,'9 - Finance Strategy Parameters'!$B$3:$C$6,2)/12,$Z64*12,$M64*(1+$Z$1)^($Z64*2)),IF(AND($G64=1,BD$1&gt;($Y64+$Z64*2),BD$1&lt;=($Y64+$Z64*3)),-1*PMT(VLOOKUP($P64,'9 - Finance Strategy Parameters'!$B$3:$C$6,2)/12,$Z64*12,$M64*(1+$Z$1)^($Z64*3)),"FAILURE"))))))))))</f>
        <v>2711.0055000000002</v>
      </c>
      <c r="BE64" s="159">
        <f>IF($F64=1,0,IF(AND($H64=1,BE$1&lt;=$Y64),$V64,IF(AND($H64=1,BE$1&gt;$Y64,BE$1&lt;=$Y64+$Z64),($T64*(1+$Z$1)^$Z64)/$Z64,IF(AND($H64=1,BE$1&gt;($Y64+$Z64),BE$1&lt;=($Y64+$Z64*2)),($T64*(1+$Z$1)^($Z64*2))/$Z64,IF(AND($H64=1,BE$1&gt;($Y64+$Z64*2),BE$1&lt;=($Y64+$Z64*3)),($T64*(1+$Z$1)^($Z64*3))/$Z64,IF(AND($H64=1,BE$1&gt;($Y64+$Z64*3),BE$1&lt;=($Y64+$Z64*4)),($T64*(1+$Z$1)^($Z64*4))/$Z64,IF(AND($G64=1,BE$1&lt;=$N64),0,IF(AND($G64=1,BE$1&gt;$N64,BE$1&lt;=($Y64+$Z64)),-1*PMT(VLOOKUP($P64,'9 - Finance Strategy Parameters'!$B$3:$C$6,2)/12,$Z64*12,$M64),IF(AND($G64=1,BE$1&gt;($Y64+$Z64),BE$1&lt;=($Y64+$Z64*2)),-1*PMT(VLOOKUP($P64,'9 - Finance Strategy Parameters'!$B$3:$C$6,2)/12,$Z64*12,$M64*(1+$Z$1)^($Z64*2)),IF(AND($G64=1,BE$1&gt;($Y64+$Z64*2),BE$1&lt;=($Y64+$Z64*3)),-1*PMT(VLOOKUP($P64,'9 - Finance Strategy Parameters'!$B$3:$C$6,2)/12,$Z64*12,$M64*(1+$Z$1)^($Z64*3)),"FAILURE"))))))))))</f>
        <v>2711.0055000000002</v>
      </c>
      <c r="BF64" s="159">
        <f>IF($F64=1,0,IF(AND($H64=1,BF$1&lt;=$Y64),$V64,IF(AND($H64=1,BF$1&gt;$Y64,BF$1&lt;=$Y64+$Z64),($T64*(1+$Z$1)^$Z64)/$Z64,IF(AND($H64=1,BF$1&gt;($Y64+$Z64),BF$1&lt;=($Y64+$Z64*2)),($T64*(1+$Z$1)^($Z64*2))/$Z64,IF(AND($H64=1,BF$1&gt;($Y64+$Z64*2),BF$1&lt;=($Y64+$Z64*3)),($T64*(1+$Z$1)^($Z64*3))/$Z64,IF(AND($H64=1,BF$1&gt;($Y64+$Z64*3),BF$1&lt;=($Y64+$Z64*4)),($T64*(1+$Z$1)^($Z64*4))/$Z64,IF(AND($G64=1,BF$1&lt;=$N64),0,IF(AND($G64=1,BF$1&gt;$N64,BF$1&lt;=($Y64+$Z64)),-1*PMT(VLOOKUP($P64,'9 - Finance Strategy Parameters'!$B$3:$C$6,2)/12,$Z64*12,$M64),IF(AND($G64=1,BF$1&gt;($Y64+$Z64),BF$1&lt;=($Y64+$Z64*2)),-1*PMT(VLOOKUP($P64,'9 - Finance Strategy Parameters'!$B$3:$C$6,2)/12,$Z64*12,$M64*(1+$Z$1)^($Z64*2)),IF(AND($G64=1,BF$1&gt;($Y64+$Z64*2),BF$1&lt;=($Y64+$Z64*3)),-1*PMT(VLOOKUP($P64,'9 - Finance Strategy Parameters'!$B$3:$C$6,2)/12,$Z64*12,$M64*(1+$Z$1)^($Z64*3)),"FAILURE"))))))))))</f>
        <v>2711.0055000000002</v>
      </c>
      <c r="BG64" s="159">
        <f>IF($F64=1,0,IF(AND($H64=1,BG$1&lt;=$Y64),$V64,IF(AND($H64=1,BG$1&gt;$Y64,BG$1&lt;=$Y64+$Z64),($T64*(1+$Z$1)^$Z64)/$Z64,IF(AND($H64=1,BG$1&gt;($Y64+$Z64),BG$1&lt;=($Y64+$Z64*2)),($T64*(1+$Z$1)^($Z64*2))/$Z64,IF(AND($H64=1,BG$1&gt;($Y64+$Z64*2),BG$1&lt;=($Y64+$Z64*3)),($T64*(1+$Z$1)^($Z64*3))/$Z64,IF(AND($H64=1,BG$1&gt;($Y64+$Z64*3),BG$1&lt;=($Y64+$Z64*4)),($T64*(1+$Z$1)^($Z64*4))/$Z64,IF(AND($G64=1,BG$1&lt;=$N64),0,IF(AND($G64=1,BG$1&gt;$N64,BG$1&lt;=($Y64+$Z64)),-1*PMT(VLOOKUP($P64,'9 - Finance Strategy Parameters'!$B$3:$C$6,2)/12,$Z64*12,$M64),IF(AND($G64=1,BG$1&gt;($Y64+$Z64),BG$1&lt;=($Y64+$Z64*2)),-1*PMT(VLOOKUP($P64,'9 - Finance Strategy Parameters'!$B$3:$C$6,2)/12,$Z64*12,$M64*(1+$Z$1)^($Z64*2)),IF(AND($G64=1,BG$1&gt;($Y64+$Z64*2),BG$1&lt;=($Y64+$Z64*3)),-1*PMT(VLOOKUP($P64,'9 - Finance Strategy Parameters'!$B$3:$C$6,2)/12,$Z64*12,$M64*(1+$Z$1)^($Z64*3)),"FAILURE"))))))))))</f>
        <v>2711.0055000000002</v>
      </c>
      <c r="BH64" s="159">
        <f>IF($F64=1,0,IF(AND($H64=1,BH$1&lt;=$Y64),$V64,IF(AND($H64=1,BH$1&gt;$Y64,BH$1&lt;=$Y64+$Z64),($T64*(1+$Z$1)^$Z64)/$Z64,IF(AND($H64=1,BH$1&gt;($Y64+$Z64),BH$1&lt;=($Y64+$Z64*2)),($T64*(1+$Z$1)^($Z64*2))/$Z64,IF(AND($H64=1,BH$1&gt;($Y64+$Z64*2),BH$1&lt;=($Y64+$Z64*3)),($T64*(1+$Z$1)^($Z64*3))/$Z64,IF(AND($H64=1,BH$1&gt;($Y64+$Z64*3),BH$1&lt;=($Y64+$Z64*4)),($T64*(1+$Z$1)^($Z64*4))/$Z64,IF(AND($G64=1,BH$1&lt;=$N64),0,IF(AND($G64=1,BH$1&gt;$N64,BH$1&lt;=($Y64+$Z64)),-1*PMT(VLOOKUP($P64,'9 - Finance Strategy Parameters'!$B$3:$C$6,2)/12,$Z64*12,$M64),IF(AND($G64=1,BH$1&gt;($Y64+$Z64),BH$1&lt;=($Y64+$Z64*2)),-1*PMT(VLOOKUP($P64,'9 - Finance Strategy Parameters'!$B$3:$C$6,2)/12,$Z64*12,$M64*(1+$Z$1)^($Z64*2)),IF(AND($G64=1,BH$1&gt;($Y64+$Z64*2),BH$1&lt;=($Y64+$Z64*3)),-1*PMT(VLOOKUP($P64,'9 - Finance Strategy Parameters'!$B$3:$C$6,2)/12,$Z64*12,$M64*(1+$Z$1)^($Z64*3)),"FAILURE"))))))))))</f>
        <v>2711.0055000000002</v>
      </c>
      <c r="BI64" s="159">
        <f>IF($F64=1,0,IF(AND($H64=1,BI$1&lt;=$Y64),$V64,IF(AND($H64=1,BI$1&gt;$Y64,BI$1&lt;=$Y64+$Z64),($T64*(1+$Z$1)^$Z64)/$Z64,IF(AND($H64=1,BI$1&gt;($Y64+$Z64),BI$1&lt;=($Y64+$Z64*2)),($T64*(1+$Z$1)^($Z64*2))/$Z64,IF(AND($H64=1,BI$1&gt;($Y64+$Z64*2),BI$1&lt;=($Y64+$Z64*3)),($T64*(1+$Z$1)^($Z64*3))/$Z64,IF(AND($H64=1,BI$1&gt;($Y64+$Z64*3),BI$1&lt;=($Y64+$Z64*4)),($T64*(1+$Z$1)^($Z64*4))/$Z64,IF(AND($G64=1,BI$1&lt;=$N64),0,IF(AND($G64=1,BI$1&gt;$N64,BI$1&lt;=($Y64+$Z64)),-1*PMT(VLOOKUP($P64,'9 - Finance Strategy Parameters'!$B$3:$C$6,2)/12,$Z64*12,$M64),IF(AND($G64=1,BI$1&gt;($Y64+$Z64),BI$1&lt;=($Y64+$Z64*2)),-1*PMT(VLOOKUP($P64,'9 - Finance Strategy Parameters'!$B$3:$C$6,2)/12,$Z64*12,$M64*(1+$Z$1)^($Z64*2)),IF(AND($G64=1,BI$1&gt;($Y64+$Z64*2),BI$1&lt;=($Y64+$Z64*3)),-1*PMT(VLOOKUP($P64,'9 - Finance Strategy Parameters'!$B$3:$C$6,2)/12,$Z64*12,$M64*(1+$Z$1)^($Z64*3)),"FAILURE"))))))))))</f>
        <v>2711.0055000000002</v>
      </c>
      <c r="BJ64" s="159">
        <f>IF($F64=1,0,IF(AND($H64=1,BJ$1&lt;=$Y64),$V64,IF(AND($H64=1,BJ$1&gt;$Y64,BJ$1&lt;=$Y64+$Z64),($T64*(1+$Z$1)^$Z64)/$Z64,IF(AND($H64=1,BJ$1&gt;($Y64+$Z64),BJ$1&lt;=($Y64+$Z64*2)),($T64*(1+$Z$1)^($Z64*2))/$Z64,IF(AND($H64=1,BJ$1&gt;($Y64+$Z64*2),BJ$1&lt;=($Y64+$Z64*3)),($T64*(1+$Z$1)^($Z64*3))/$Z64,IF(AND($H64=1,BJ$1&gt;($Y64+$Z64*3),BJ$1&lt;=($Y64+$Z64*4)),($T64*(1+$Z$1)^($Z64*4))/$Z64,IF(AND($G64=1,BJ$1&lt;=$N64),0,IF(AND($G64=1,BJ$1&gt;$N64,BJ$1&lt;=($Y64+$Z64)),-1*PMT(VLOOKUP($P64,'9 - Finance Strategy Parameters'!$B$3:$C$6,2)/12,$Z64*12,$M64),IF(AND($G64=1,BJ$1&gt;($Y64+$Z64),BJ$1&lt;=($Y64+$Z64*2)),-1*PMT(VLOOKUP($P64,'9 - Finance Strategy Parameters'!$B$3:$C$6,2)/12,$Z64*12,$M64*(1+$Z$1)^($Z64*2)),IF(AND($G64=1,BJ$1&gt;($Y64+$Z64*2),BJ$1&lt;=($Y64+$Z64*3)),-1*PMT(VLOOKUP($P64,'9 - Finance Strategy Parameters'!$B$3:$C$6,2)/12,$Z64*12,$M64*(1+$Z$1)^($Z64*3)),"FAILURE"))))))))))</f>
        <v>2711.0055000000002</v>
      </c>
      <c r="BK64" s="159">
        <f>IF($F64=1,0,IF(AND($H64=1,BK$1&lt;=$Y64),$V64,IF(AND($H64=1,BK$1&gt;$Y64,BK$1&lt;=$Y64+$Z64),($T64*(1+$Z$1)^$Z64)/$Z64,IF(AND($H64=1,BK$1&gt;($Y64+$Z64),BK$1&lt;=($Y64+$Z64*2)),($T64*(1+$Z$1)^($Z64*2))/$Z64,IF(AND($H64=1,BK$1&gt;($Y64+$Z64*2),BK$1&lt;=($Y64+$Z64*3)),($T64*(1+$Z$1)^($Z64*3))/$Z64,IF(AND($H64=1,BK$1&gt;($Y64+$Z64*3),BK$1&lt;=($Y64+$Z64*4)),($T64*(1+$Z$1)^($Z64*4))/$Z64,IF(AND($G64=1,BK$1&lt;=$N64),0,IF(AND($G64=1,BK$1&gt;$N64,BK$1&lt;=($Y64+$Z64)),-1*PMT(VLOOKUP($P64,'9 - Finance Strategy Parameters'!$B$3:$C$6,2)/12,$Z64*12,$M64),IF(AND($G64=1,BK$1&gt;($Y64+$Z64),BK$1&lt;=($Y64+$Z64*2)),-1*PMT(VLOOKUP($P64,'9 - Finance Strategy Parameters'!$B$3:$C$6,2)/12,$Z64*12,$M64*(1+$Z$1)^($Z64*2)),IF(AND($G64=1,BK$1&gt;($Y64+$Z64*2),BK$1&lt;=($Y64+$Z64*3)),-1*PMT(VLOOKUP($P64,'9 - Finance Strategy Parameters'!$B$3:$C$6,2)/12,$Z64*12,$M64*(1+$Z$1)^($Z64*3)),"FAILURE"))))))))))</f>
        <v>2711.0055000000002</v>
      </c>
      <c r="BL64" s="159">
        <f>IF($F64=1,0,IF(AND($H64=1,BL$1&lt;=$Y64),$V64,IF(AND($H64=1,BL$1&gt;$Y64,BL$1&lt;=$Y64+$Z64),($T64*(1+$Z$1)^$Z64)/$Z64,IF(AND($H64=1,BL$1&gt;($Y64+$Z64),BL$1&lt;=($Y64+$Z64*2)),($T64*(1+$Z$1)^($Z64*2))/$Z64,IF(AND($H64=1,BL$1&gt;($Y64+$Z64*2),BL$1&lt;=($Y64+$Z64*3)),($T64*(1+$Z$1)^($Z64*3))/$Z64,IF(AND($H64=1,BL$1&gt;($Y64+$Z64*3),BL$1&lt;=($Y64+$Z64*4)),($T64*(1+$Z$1)^($Z64*4))/$Z64,IF(AND($G64=1,BL$1&lt;=$N64),0,IF(AND($G64=1,BL$1&gt;$N64,BL$1&lt;=($Y64+$Z64)),-1*PMT(VLOOKUP($P64,'9 - Finance Strategy Parameters'!$B$3:$C$6,2)/12,$Z64*12,$M64),IF(AND($G64=1,BL$1&gt;($Y64+$Z64),BL$1&lt;=($Y64+$Z64*2)),-1*PMT(VLOOKUP($P64,'9 - Finance Strategy Parameters'!$B$3:$C$6,2)/12,$Z64*12,$M64*(1+$Z$1)^($Z64*2)),IF(AND($G64=1,BL$1&gt;($Y64+$Z64*2),BL$1&lt;=($Y64+$Z64*3)),-1*PMT(VLOOKUP($P64,'9 - Finance Strategy Parameters'!$B$3:$C$6,2)/12,$Z64*12,$M64*(1+$Z$1)^($Z64*3)),"FAILURE"))))))))))</f>
        <v>2711.0055000000002</v>
      </c>
      <c r="BM64" s="159">
        <f>IF($F64=1,0,IF(AND($H64=1,BM$1&lt;=$Y64),$V64,IF(AND($H64=1,BM$1&gt;$Y64,BM$1&lt;=$Y64+$Z64),($T64*(1+$Z$1)^$Z64)/$Z64,IF(AND($H64=1,BM$1&gt;($Y64+$Z64),BM$1&lt;=($Y64+$Z64*2)),($T64*(1+$Z$1)^($Z64*2))/$Z64,IF(AND($H64=1,BM$1&gt;($Y64+$Z64*2),BM$1&lt;=($Y64+$Z64*3)),($T64*(1+$Z$1)^($Z64*3))/$Z64,IF(AND($H64=1,BM$1&gt;($Y64+$Z64*3),BM$1&lt;=($Y64+$Z64*4)),($T64*(1+$Z$1)^($Z64*4))/$Z64,IF(AND($G64=1,BM$1&lt;=$N64),0,IF(AND($G64=1,BM$1&gt;$N64,BM$1&lt;=($Y64+$Z64)),-1*PMT(VLOOKUP($P64,'9 - Finance Strategy Parameters'!$B$3:$C$6,2)/12,$Z64*12,$M64),IF(AND($G64=1,BM$1&gt;($Y64+$Z64),BM$1&lt;=($Y64+$Z64*2)),-1*PMT(VLOOKUP($P64,'9 - Finance Strategy Parameters'!$B$3:$C$6,2)/12,$Z64*12,$M64*(1+$Z$1)^($Z64*2)),IF(AND($G64=1,BM$1&gt;($Y64+$Z64*2),BM$1&lt;=($Y64+$Z64*3)),-1*PMT(VLOOKUP($P64,'9 - Finance Strategy Parameters'!$B$3:$C$6,2)/12,$Z64*12,$M64*(1+$Z$1)^($Z64*3)),"FAILURE"))))))))))</f>
        <v>2711.0055000000002</v>
      </c>
      <c r="BN64" s="159">
        <f>IF($F64=1,0,IF(AND($H64=1,BN$1&lt;=$Y64),$V64,IF(AND($H64=1,BN$1&gt;$Y64,BN$1&lt;=$Y64+$Z64),($T64*(1+$Z$1)^$Z64)/$Z64,IF(AND($H64=1,BN$1&gt;($Y64+$Z64),BN$1&lt;=($Y64+$Z64*2)),($T64*(1+$Z$1)^($Z64*2))/$Z64,IF(AND($H64=1,BN$1&gt;($Y64+$Z64*2),BN$1&lt;=($Y64+$Z64*3)),($T64*(1+$Z$1)^($Z64*3))/$Z64,IF(AND($H64=1,BN$1&gt;($Y64+$Z64*3),BN$1&lt;=($Y64+$Z64*4)),($T64*(1+$Z$1)^($Z64*4))/$Z64,IF(AND($G64=1,BN$1&lt;=$N64),0,IF(AND($G64=1,BN$1&gt;$N64,BN$1&lt;=($Y64+$Z64)),-1*PMT(VLOOKUP($P64,'9 - Finance Strategy Parameters'!$B$3:$C$6,2)/12,$Z64*12,$M64),IF(AND($G64=1,BN$1&gt;($Y64+$Z64),BN$1&lt;=($Y64+$Z64*2)),-1*PMT(VLOOKUP($P64,'9 - Finance Strategy Parameters'!$B$3:$C$6,2)/12,$Z64*12,$M64*(1+$Z$1)^($Z64*2)),IF(AND($G64=1,BN$1&gt;($Y64+$Z64*2),BN$1&lt;=($Y64+$Z64*3)),-1*PMT(VLOOKUP($P64,'9 - Finance Strategy Parameters'!$B$3:$C$6,2)/12,$Z64*12,$M64*(1+$Z$1)^($Z64*3)),"FAILURE"))))))))))</f>
        <v>2711.0055000000002</v>
      </c>
      <c r="BO64" s="159">
        <f>IF($F64=1,0,IF(AND($H64=1,BO$1&lt;=$Y64),$V64,IF(AND($H64=1,BO$1&gt;$Y64,BO$1&lt;=$Y64+$Z64),($T64*(1+$Z$1)^$Z64)/$Z64,IF(AND($H64=1,BO$1&gt;($Y64+$Z64),BO$1&lt;=($Y64+$Z64*2)),($T64*(1+$Z$1)^($Z64*2))/$Z64,IF(AND($H64=1,BO$1&gt;($Y64+$Z64*2),BO$1&lt;=($Y64+$Z64*3)),($T64*(1+$Z$1)^($Z64*3))/$Z64,IF(AND($H64=1,BO$1&gt;($Y64+$Z64*3),BO$1&lt;=($Y64+$Z64*4)),($T64*(1+$Z$1)^($Z64*4))/$Z64,IF(AND($G64=1,BO$1&lt;=$N64),0,IF(AND($G64=1,BO$1&gt;$N64,BO$1&lt;=($Y64+$Z64)),-1*PMT(VLOOKUP($P64,'9 - Finance Strategy Parameters'!$B$3:$C$6,2)/12,$Z64*12,$M64),IF(AND($G64=1,BO$1&gt;($Y64+$Z64),BO$1&lt;=($Y64+$Z64*2)),-1*PMT(VLOOKUP($P64,'9 - Finance Strategy Parameters'!$B$3:$C$6,2)/12,$Z64*12,$M64*(1+$Z$1)^($Z64*2)),IF(AND($G64=1,BO$1&gt;($Y64+$Z64*2),BO$1&lt;=($Y64+$Z64*3)),-1*PMT(VLOOKUP($P64,'9 - Finance Strategy Parameters'!$B$3:$C$6,2)/12,$Z64*12,$M64*(1+$Z$1)^($Z64*3)),"FAILURE"))))))))))</f>
        <v>2711.0055000000002</v>
      </c>
      <c r="BP64" s="159">
        <f>IF($F64=1,0,IF(AND($H64=1,BP$1&lt;=$Y64),$V64,IF(AND($H64=1,BP$1&gt;$Y64,BP$1&lt;=$Y64+$Z64),($T64*(1+$Z$1)^$Z64)/$Z64,IF(AND($H64=1,BP$1&gt;($Y64+$Z64),BP$1&lt;=($Y64+$Z64*2)),($T64*(1+$Z$1)^($Z64*2))/$Z64,IF(AND($H64=1,BP$1&gt;($Y64+$Z64*2),BP$1&lt;=($Y64+$Z64*3)),($T64*(1+$Z$1)^($Z64*3))/$Z64,IF(AND($H64=1,BP$1&gt;($Y64+$Z64*3),BP$1&lt;=($Y64+$Z64*4)),($T64*(1+$Z$1)^($Z64*4))/$Z64,IF(AND($G64=1,BP$1&lt;=$N64),0,IF(AND($G64=1,BP$1&gt;$N64,BP$1&lt;=($Y64+$Z64)),-1*PMT(VLOOKUP($P64,'9 - Finance Strategy Parameters'!$B$3:$C$6,2)/12,$Z64*12,$M64),IF(AND($G64=1,BP$1&gt;($Y64+$Z64),BP$1&lt;=($Y64+$Z64*2)),-1*PMT(VLOOKUP($P64,'9 - Finance Strategy Parameters'!$B$3:$C$6,2)/12,$Z64*12,$M64*(1+$Z$1)^($Z64*2)),IF(AND($G64=1,BP$1&gt;($Y64+$Z64*2),BP$1&lt;=($Y64+$Z64*3)),-1*PMT(VLOOKUP($P64,'9 - Finance Strategy Parameters'!$B$3:$C$6,2)/12,$Z64*12,$M64*(1+$Z$1)^($Z64*3)),"FAILURE"))))))))))</f>
        <v>2711.0055000000002</v>
      </c>
      <c r="BQ64" s="159">
        <f>IF($F64=1,0,IF(AND($H64=1,BQ$1&lt;=$Y64),$V64,IF(AND($H64=1,BQ$1&gt;$Y64,BQ$1&lt;=$Y64+$Z64),($T64*(1+$Z$1)^$Z64)/$Z64,IF(AND($H64=1,BQ$1&gt;($Y64+$Z64),BQ$1&lt;=($Y64+$Z64*2)),($T64*(1+$Z$1)^($Z64*2))/$Z64,IF(AND($H64=1,BQ$1&gt;($Y64+$Z64*2),BQ$1&lt;=($Y64+$Z64*3)),($T64*(1+$Z$1)^($Z64*3))/$Z64,IF(AND($H64=1,BQ$1&gt;($Y64+$Z64*3),BQ$1&lt;=($Y64+$Z64*4)),($T64*(1+$Z$1)^($Z64*4))/$Z64,IF(AND($G64=1,BQ$1&lt;=$N64),0,IF(AND($G64=1,BQ$1&gt;$N64,BQ$1&lt;=($Y64+$Z64)),-1*PMT(VLOOKUP($P64,'9 - Finance Strategy Parameters'!$B$3:$C$6,2)/12,$Z64*12,$M64),IF(AND($G64=1,BQ$1&gt;($Y64+$Z64),BQ$1&lt;=($Y64+$Z64*2)),-1*PMT(VLOOKUP($P64,'9 - Finance Strategy Parameters'!$B$3:$C$6,2)/12,$Z64*12,$M64*(1+$Z$1)^($Z64*2)),IF(AND($G64=1,BQ$1&gt;($Y64+$Z64*2),BQ$1&lt;=($Y64+$Z64*3)),-1*PMT(VLOOKUP($P64,'9 - Finance Strategy Parameters'!$B$3:$C$6,2)/12,$Z64*12,$M64*(1+$Z$1)^($Z64*3)),"FAILURE"))))))))))</f>
        <v>2711.0055000000002</v>
      </c>
      <c r="BR64" s="159">
        <f>IF($F64=1,0,IF(AND($H64=1,BR$1&lt;=$Y64),$V64,IF(AND($H64=1,BR$1&gt;$Y64,BR$1&lt;=$Y64+$Z64),($T64*(1+$Z$1)^$Z64)/$Z64,IF(AND($H64=1,BR$1&gt;($Y64+$Z64),BR$1&lt;=($Y64+$Z64*2)),($T64*(1+$Z$1)^($Z64*2))/$Z64,IF(AND($H64=1,BR$1&gt;($Y64+$Z64*2),BR$1&lt;=($Y64+$Z64*3)),($T64*(1+$Z$1)^($Z64*3))/$Z64,IF(AND($H64=1,BR$1&gt;($Y64+$Z64*3),BR$1&lt;=($Y64+$Z64*4)),($T64*(1+$Z$1)^($Z64*4))/$Z64,IF(AND($G64=1,BR$1&lt;=$N64),0,IF(AND($G64=1,BR$1&gt;$N64,BR$1&lt;=($Y64+$Z64)),-1*PMT(VLOOKUP($P64,'9 - Finance Strategy Parameters'!$B$3:$C$6,2)/12,$Z64*12,$M64),IF(AND($G64=1,BR$1&gt;($Y64+$Z64),BR$1&lt;=($Y64+$Z64*2)),-1*PMT(VLOOKUP($P64,'9 - Finance Strategy Parameters'!$B$3:$C$6,2)/12,$Z64*12,$M64*(1+$Z$1)^($Z64*2)),IF(AND($G64=1,BR$1&gt;($Y64+$Z64*2),BR$1&lt;=($Y64+$Z64*3)),-1*PMT(VLOOKUP($P64,'9 - Finance Strategy Parameters'!$B$3:$C$6,2)/12,$Z64*12,$M64*(1+$Z$1)^($Z64*3)),"FAILURE"))))))))))</f>
        <v>2711.0055000000002</v>
      </c>
      <c r="BS64" s="159">
        <f>IF($F64=1,0,IF(AND($H64=1,BS$1&lt;=$Y64),$V64,IF(AND($H64=1,BS$1&gt;$Y64,BS$1&lt;=$Y64+$Z64),($T64*(1+$Z$1)^$Z64)/$Z64,IF(AND($H64=1,BS$1&gt;($Y64+$Z64),BS$1&lt;=($Y64+$Z64*2)),($T64*(1+$Z$1)^($Z64*2))/$Z64,IF(AND($H64=1,BS$1&gt;($Y64+$Z64*2),BS$1&lt;=($Y64+$Z64*3)),($T64*(1+$Z$1)^($Z64*3))/$Z64,IF(AND($H64=1,BS$1&gt;($Y64+$Z64*3),BS$1&lt;=($Y64+$Z64*4)),($T64*(1+$Z$1)^($Z64*4))/$Z64,IF(AND($G64=1,BS$1&lt;=$N64),0,IF(AND($G64=1,BS$1&gt;$N64,BS$1&lt;=($Y64+$Z64)),-1*PMT(VLOOKUP($P64,'9 - Finance Strategy Parameters'!$B$3:$C$6,2)/12,$Z64*12,$M64),IF(AND($G64=1,BS$1&gt;($Y64+$Z64),BS$1&lt;=($Y64+$Z64*2)),-1*PMT(VLOOKUP($P64,'9 - Finance Strategy Parameters'!$B$3:$C$6,2)/12,$Z64*12,$M64*(1+$Z$1)^($Z64*2)),IF(AND($G64=1,BS$1&gt;($Y64+$Z64*2),BS$1&lt;=($Y64+$Z64*3)),-1*PMT(VLOOKUP($P64,'9 - Finance Strategy Parameters'!$B$3:$C$6,2)/12,$Z64*12,$M64*(1+$Z$1)^($Z64*3)),"FAILURE"))))))))))</f>
        <v>2711.0055000000002</v>
      </c>
      <c r="BT64" s="159">
        <f>IF($F64=1,0,IF(AND($H64=1,BT$1&lt;=$Y64),$V64,IF(AND($H64=1,BT$1&gt;$Y64,BT$1&lt;=$Y64+$Z64),($T64*(1+$Z$1)^$Z64)/$Z64,IF(AND($H64=1,BT$1&gt;($Y64+$Z64),BT$1&lt;=($Y64+$Z64*2)),($T64*(1+$Z$1)^($Z64*2))/$Z64,IF(AND($H64=1,BT$1&gt;($Y64+$Z64*2),BT$1&lt;=($Y64+$Z64*3)),($T64*(1+$Z$1)^($Z64*3))/$Z64,IF(AND($H64=1,BT$1&gt;($Y64+$Z64*3),BT$1&lt;=($Y64+$Z64*4)),($T64*(1+$Z$1)^($Z64*4))/$Z64,IF(AND($G64=1,BT$1&lt;=$N64),0,IF(AND($G64=1,BT$1&gt;$N64,BT$1&lt;=($Y64+$Z64)),-1*PMT(VLOOKUP($P64,'9 - Finance Strategy Parameters'!$B$3:$C$6,2)/12,$Z64*12,$M64),IF(AND($G64=1,BT$1&gt;($Y64+$Z64),BT$1&lt;=($Y64+$Z64*2)),-1*PMT(VLOOKUP($P64,'9 - Finance Strategy Parameters'!$B$3:$C$6,2)/12,$Z64*12,$M64*(1+$Z$1)^($Z64*2)),IF(AND($G64=1,BT$1&gt;($Y64+$Z64*2),BT$1&lt;=($Y64+$Z64*3)),-1*PMT(VLOOKUP($P64,'9 - Finance Strategy Parameters'!$B$3:$C$6,2)/12,$Z64*12,$M64*(1+$Z$1)^($Z64*3)),"FAILURE"))))))))))</f>
        <v>2711.0055000000002</v>
      </c>
    </row>
    <row r="65" spans="1:72" ht="45" x14ac:dyDescent="0.25">
      <c r="A65" s="10" t="s">
        <v>34</v>
      </c>
      <c r="B65" s="138">
        <f>INDEX('8-Choosing Asset Strategies'!$B$4:$B$101,MATCH('9 - Financing Strategy'!C65,'8-Choosing Asset Strategies'!$C$4:$C$101,0))</f>
        <v>3</v>
      </c>
      <c r="C65" s="11" t="s">
        <v>172</v>
      </c>
      <c r="D65" s="13" t="str">
        <f>IF(INDEX('8-Choosing Asset Strategies'!$CW$4:$CW$101,MATCH($C65,'8-Choosing Asset Strategies'!$C$4:$C$101,0))=0,"",INDEX('8-Choosing Asset Strategies'!$CW$4:$CW$101,MATCH(C65,'8-Choosing Asset Strategies'!$C$4:$C$101,0)))</f>
        <v>Needs replacement for future expansion</v>
      </c>
      <c r="E65" s="11"/>
      <c r="F65" s="138">
        <v>1</v>
      </c>
      <c r="G65" s="138"/>
      <c r="H65" s="138"/>
      <c r="J65" s="143">
        <f>IF(F65=1,ROUND(INDEX('8-Choosing Asset Strategies'!$DL$4:$DL$101,MATCH($C65,'8-Choosing Asset Strategies'!$C$4:$C$101,0)),2),"")</f>
        <v>3445.73</v>
      </c>
      <c r="K65" s="12">
        <f>IF(F65=1,ROUND(INDEX('8-Choosing Asset Strategies'!$DC$4:$DC$101,MATCH($C65,'8-Choosing Asset Strategies'!$C$4:$C$101,0)),2),"")</f>
        <v>10</v>
      </c>
      <c r="L65" s="12"/>
      <c r="M65" s="143" t="str">
        <f>IF(G65=1,ROUND(INDEX('8-Choosing Asset Strategies'!$DL$4:$DL$101,MATCH($C65,'8-Choosing Asset Strategies'!$C$4:$C$101,0)),2),"")</f>
        <v/>
      </c>
      <c r="N65" s="12" t="str">
        <f>IF(G65=1,ROUND(INDEX('8-Choosing Asset Strategies'!$DC$4:$DC$101,MATCH($C65,'8-Choosing Asset Strategies'!$C$4:$C$101,0)),2),"")</f>
        <v/>
      </c>
      <c r="O65" s="12" t="str">
        <f>IF(G65="","",INDEX('9 - Finance Strategy Parameters'!$H$3:$H$9,MATCH(B65,'9 - Finance Strategy Parameters'!$F$3:$F$9,0)))</f>
        <v/>
      </c>
      <c r="P65" s="12"/>
      <c r="Q65" s="144" t="str">
        <f>IFERROR((M65*INDEX('9 - Finance Strategy Parameters'!$C$3:$C$6,MATCH(P65,'9 - Finance Strategy Parameters'!$B$3:$B$6,0))/12*(1+INDEX('9 - Finance Strategy Parameters'!$C$3:$C$6,MATCH(P65,'9 - Finance Strategy Parameters'!$B$3:$B$6,0))/12)^(O65*12))/((1+INDEX('9 - Finance Strategy Parameters'!$C$3:$C$6,MATCH(P65,'9 - Finance Strategy Parameters'!$B$3:$B$6,0))/12)^(O65*12)-1),"")</f>
        <v/>
      </c>
      <c r="R65" s="144" t="str">
        <f t="shared" si="3"/>
        <v/>
      </c>
      <c r="S65" s="12"/>
      <c r="T65" s="143" t="str">
        <f>IF(H65=1,ROUND(INDEX('8-Choosing Asset Strategies'!$DL$4:$DL$101,MATCH($C65,'8-Choosing Asset Strategies'!$C$4:$C$101,0)),2),"")</f>
        <v/>
      </c>
      <c r="U65" s="145" t="str">
        <f>IF(H65=1,ROUND(INDEX('8-Choosing Asset Strategies'!$DC$4:$DC$101,MATCH($C65,'8-Choosing Asset Strategies'!$C$4:$C$101,0)),2),"")</f>
        <v/>
      </c>
      <c r="V65" s="101" t="str">
        <f t="shared" si="1"/>
        <v/>
      </c>
      <c r="W65" s="155" t="str">
        <f t="shared" si="2"/>
        <v/>
      </c>
      <c r="Y65">
        <f>INDEX('8-Choosing Asset Strategies'!$DC$4:$DC$101,MATCH(C65,'8-Choosing Asset Strategies'!$C$4:$C$101,0))</f>
        <v>10</v>
      </c>
      <c r="Z65">
        <f>INDEX('8-Choosing Asset Strategies'!$DA$4:$DA$101,MATCH(C65,'8-Choosing Asset Strategies'!$C$4:$C$101,0))</f>
        <v>30</v>
      </c>
      <c r="AB65" s="159">
        <f>IF($F65=1,0,IF(AND($H65=1,AB$1&lt;=$Y65),$V65,IF(AND($H65=1,AB$1&gt;$Y65,AB$1&lt;=$Y65+$Z65),($T65*(1+$Z$1)^$Z65)/$Z65,IF(AND($H65=1,AB$1&gt;($Y65+$Z65),AB$1&lt;=($Y65+$Z65*2)),($T65*(1+$Z$1)^($Z65*2))/$Z65,IF(AND($H65=1,AB$1&gt;($Y65+$Z65*2),AB$1&lt;=($Y65+$Z65*3)),($T65*(1+$Z$1)^($Z65*3))/$Z65,IF(AND($H65=1,AB$1&gt;($Y65+$Z65*3),AB$1&lt;=($Y65+$Z65*4)),($T65*(1+$Z$1)^($Z65*4))/$Z65,IF(AND($G65=1,AB$1&lt;=$N65),0,IF(AND($G65=1,AB$1&gt;$N65,AB$1&lt;=($Y65+$Z65)),-1*PMT(VLOOKUP($P65,'9 - Finance Strategy Parameters'!$B$3:$C$6,2)/12,$Z65*12,$M65),IF(AND($G65=1,AB$1&gt;($Y65+$Z65),AB$1&lt;=($Y65+$Z65*2)),-1*PMT(VLOOKUP($P65,'9 - Finance Strategy Parameters'!$B$3:$C$6,2)/12,$Z65*12,$M65*(1+$Z$1)^($Z65*2)),IF(AND($G65=1,AB$1&gt;($Y65+$Z65*2),AB$1&lt;=($Y65+$Z65*3)),-1*PMT(VLOOKUP($P65,'9 - Finance Strategy Parameters'!$B$3:$C$6,2)/12,$Z65*12,$M65*(1+$Z$1)^($Z65*3)),"FAILURE"))))))))))</f>
        <v>0</v>
      </c>
      <c r="AC65" s="159">
        <f>IF($F65=1,0,IF(AND($H65=1,AC$1&lt;=$Y65),$V65,IF(AND($H65=1,AC$1&gt;$Y65,AC$1&lt;=$Y65+$Z65),($T65*(1+$Z$1)^$Z65)/$Z65,IF(AND($H65=1,AC$1&gt;($Y65+$Z65),AC$1&lt;=($Y65+$Z65*2)),($T65*(1+$Z$1)^($Z65*2))/$Z65,IF(AND($H65=1,AC$1&gt;($Y65+$Z65*2),AC$1&lt;=($Y65+$Z65*3)),($T65*(1+$Z$1)^($Z65*3))/$Z65,IF(AND($H65=1,AC$1&gt;($Y65+$Z65*3),AC$1&lt;=($Y65+$Z65*4)),($T65*(1+$Z$1)^($Z65*4))/$Z65,IF(AND($G65=1,AC$1&lt;=$N65),0,IF(AND($G65=1,AC$1&gt;$N65,AC$1&lt;=($Y65+$Z65)),-1*PMT(VLOOKUP($P65,'9 - Finance Strategy Parameters'!$B$3:$C$6,2)/12,$Z65*12,$M65),IF(AND($G65=1,AC$1&gt;($Y65+$Z65),AC$1&lt;=($Y65+$Z65*2)),-1*PMT(VLOOKUP($P65,'9 - Finance Strategy Parameters'!$B$3:$C$6,2)/12,$Z65*12,$M65*(1+$Z$1)^($Z65*2)),IF(AND($G65=1,AC$1&gt;($Y65+$Z65*2),AC$1&lt;=($Y65+$Z65*3)),-1*PMT(VLOOKUP($P65,'9 - Finance Strategy Parameters'!$B$3:$C$6,2)/12,$Z65*12,$M65*(1+$Z$1)^($Z65*3)),"FAILURE"))))))))))</f>
        <v>0</v>
      </c>
      <c r="AD65" s="159">
        <f>IF($F65=1,0,IF(AND($H65=1,AD$1&lt;=$Y65),$V65,IF(AND($H65=1,AD$1&gt;$Y65,AD$1&lt;=$Y65+$Z65),($T65*(1+$Z$1)^$Z65)/$Z65,IF(AND($H65=1,AD$1&gt;($Y65+$Z65),AD$1&lt;=($Y65+$Z65*2)),($T65*(1+$Z$1)^($Z65*2))/$Z65,IF(AND($H65=1,AD$1&gt;($Y65+$Z65*2),AD$1&lt;=($Y65+$Z65*3)),($T65*(1+$Z$1)^($Z65*3))/$Z65,IF(AND($H65=1,AD$1&gt;($Y65+$Z65*3),AD$1&lt;=($Y65+$Z65*4)),($T65*(1+$Z$1)^($Z65*4))/$Z65,IF(AND($G65=1,AD$1&lt;=$N65),0,IF(AND($G65=1,AD$1&gt;$N65,AD$1&lt;=($Y65+$Z65)),-1*PMT(VLOOKUP($P65,'9 - Finance Strategy Parameters'!$B$3:$C$6,2)/12,$Z65*12,$M65),IF(AND($G65=1,AD$1&gt;($Y65+$Z65),AD$1&lt;=($Y65+$Z65*2)),-1*PMT(VLOOKUP($P65,'9 - Finance Strategy Parameters'!$B$3:$C$6,2)/12,$Z65*12,$M65*(1+$Z$1)^($Z65*2)),IF(AND($G65=1,AD$1&gt;($Y65+$Z65*2),AD$1&lt;=($Y65+$Z65*3)),-1*PMT(VLOOKUP($P65,'9 - Finance Strategy Parameters'!$B$3:$C$6,2)/12,$Z65*12,$M65*(1+$Z$1)^($Z65*3)),"FAILURE"))))))))))</f>
        <v>0</v>
      </c>
      <c r="AE65" s="159">
        <f>IF($F65=1,0,IF(AND($H65=1,AE$1&lt;=$Y65),$V65,IF(AND($H65=1,AE$1&gt;$Y65,AE$1&lt;=$Y65+$Z65),($T65*(1+$Z$1)^$Z65)/$Z65,IF(AND($H65=1,AE$1&gt;($Y65+$Z65),AE$1&lt;=($Y65+$Z65*2)),($T65*(1+$Z$1)^($Z65*2))/$Z65,IF(AND($H65=1,AE$1&gt;($Y65+$Z65*2),AE$1&lt;=($Y65+$Z65*3)),($T65*(1+$Z$1)^($Z65*3))/$Z65,IF(AND($H65=1,AE$1&gt;($Y65+$Z65*3),AE$1&lt;=($Y65+$Z65*4)),($T65*(1+$Z$1)^($Z65*4))/$Z65,IF(AND($G65=1,AE$1&lt;=$N65),0,IF(AND($G65=1,AE$1&gt;$N65,AE$1&lt;=($Y65+$Z65)),-1*PMT(VLOOKUP($P65,'9 - Finance Strategy Parameters'!$B$3:$C$6,2)/12,$Z65*12,$M65),IF(AND($G65=1,AE$1&gt;($Y65+$Z65),AE$1&lt;=($Y65+$Z65*2)),-1*PMT(VLOOKUP($P65,'9 - Finance Strategy Parameters'!$B$3:$C$6,2)/12,$Z65*12,$M65*(1+$Z$1)^($Z65*2)),IF(AND($G65=1,AE$1&gt;($Y65+$Z65*2),AE$1&lt;=($Y65+$Z65*3)),-1*PMT(VLOOKUP($P65,'9 - Finance Strategy Parameters'!$B$3:$C$6,2)/12,$Z65*12,$M65*(1+$Z$1)^($Z65*3)),"FAILURE"))))))))))</f>
        <v>0</v>
      </c>
      <c r="AF65" s="159">
        <f>IF($F65=1,0,IF(AND($H65=1,AF$1&lt;=$Y65),$V65,IF(AND($H65=1,AF$1&gt;$Y65,AF$1&lt;=$Y65+$Z65),($T65*(1+$Z$1)^$Z65)/$Z65,IF(AND($H65=1,AF$1&gt;($Y65+$Z65),AF$1&lt;=($Y65+$Z65*2)),($T65*(1+$Z$1)^($Z65*2))/$Z65,IF(AND($H65=1,AF$1&gt;($Y65+$Z65*2),AF$1&lt;=($Y65+$Z65*3)),($T65*(1+$Z$1)^($Z65*3))/$Z65,IF(AND($H65=1,AF$1&gt;($Y65+$Z65*3),AF$1&lt;=($Y65+$Z65*4)),($T65*(1+$Z$1)^($Z65*4))/$Z65,IF(AND($G65=1,AF$1&lt;=$N65),0,IF(AND($G65=1,AF$1&gt;$N65,AF$1&lt;=($Y65+$Z65)),-1*PMT(VLOOKUP($P65,'9 - Finance Strategy Parameters'!$B$3:$C$6,2)/12,$Z65*12,$M65),IF(AND($G65=1,AF$1&gt;($Y65+$Z65),AF$1&lt;=($Y65+$Z65*2)),-1*PMT(VLOOKUP($P65,'9 - Finance Strategy Parameters'!$B$3:$C$6,2)/12,$Z65*12,$M65*(1+$Z$1)^($Z65*2)),IF(AND($G65=1,AF$1&gt;($Y65+$Z65*2),AF$1&lt;=($Y65+$Z65*3)),-1*PMT(VLOOKUP($P65,'9 - Finance Strategy Parameters'!$B$3:$C$6,2)/12,$Z65*12,$M65*(1+$Z$1)^($Z65*3)),"FAILURE"))))))))))</f>
        <v>0</v>
      </c>
      <c r="AG65" s="159">
        <f>IF($F65=1,0,IF(AND($H65=1,AG$1&lt;=$Y65),$V65,IF(AND($H65=1,AG$1&gt;$Y65,AG$1&lt;=$Y65+$Z65),($T65*(1+$Z$1)^$Z65)/$Z65,IF(AND($H65=1,AG$1&gt;($Y65+$Z65),AG$1&lt;=($Y65+$Z65*2)),($T65*(1+$Z$1)^($Z65*2))/$Z65,IF(AND($H65=1,AG$1&gt;($Y65+$Z65*2),AG$1&lt;=($Y65+$Z65*3)),($T65*(1+$Z$1)^($Z65*3))/$Z65,IF(AND($H65=1,AG$1&gt;($Y65+$Z65*3),AG$1&lt;=($Y65+$Z65*4)),($T65*(1+$Z$1)^($Z65*4))/$Z65,IF(AND($G65=1,AG$1&lt;=$N65),0,IF(AND($G65=1,AG$1&gt;$N65,AG$1&lt;=($Y65+$Z65)),-1*PMT(VLOOKUP($P65,'9 - Finance Strategy Parameters'!$B$3:$C$6,2)/12,$Z65*12,$M65),IF(AND($G65=1,AG$1&gt;($Y65+$Z65),AG$1&lt;=($Y65+$Z65*2)),-1*PMT(VLOOKUP($P65,'9 - Finance Strategy Parameters'!$B$3:$C$6,2)/12,$Z65*12,$M65*(1+$Z$1)^($Z65*2)),IF(AND($G65=1,AG$1&gt;($Y65+$Z65*2),AG$1&lt;=($Y65+$Z65*3)),-1*PMT(VLOOKUP($P65,'9 - Finance Strategy Parameters'!$B$3:$C$6,2)/12,$Z65*12,$M65*(1+$Z$1)^($Z65*3)),"FAILURE"))))))))))</f>
        <v>0</v>
      </c>
      <c r="AH65" s="159">
        <f>IF($F65=1,0,IF(AND($H65=1,AH$1&lt;=$Y65),$V65,IF(AND($H65=1,AH$1&gt;$Y65,AH$1&lt;=$Y65+$Z65),($T65*(1+$Z$1)^$Z65)/$Z65,IF(AND($H65=1,AH$1&gt;($Y65+$Z65),AH$1&lt;=($Y65+$Z65*2)),($T65*(1+$Z$1)^($Z65*2))/$Z65,IF(AND($H65=1,AH$1&gt;($Y65+$Z65*2),AH$1&lt;=($Y65+$Z65*3)),($T65*(1+$Z$1)^($Z65*3))/$Z65,IF(AND($H65=1,AH$1&gt;($Y65+$Z65*3),AH$1&lt;=($Y65+$Z65*4)),($T65*(1+$Z$1)^($Z65*4))/$Z65,IF(AND($G65=1,AH$1&lt;=$N65),0,IF(AND($G65=1,AH$1&gt;$N65,AH$1&lt;=($Y65+$Z65)),-1*PMT(VLOOKUP($P65,'9 - Finance Strategy Parameters'!$B$3:$C$6,2)/12,$Z65*12,$M65),IF(AND($G65=1,AH$1&gt;($Y65+$Z65),AH$1&lt;=($Y65+$Z65*2)),-1*PMT(VLOOKUP($P65,'9 - Finance Strategy Parameters'!$B$3:$C$6,2)/12,$Z65*12,$M65*(1+$Z$1)^($Z65*2)),IF(AND($G65=1,AH$1&gt;($Y65+$Z65*2),AH$1&lt;=($Y65+$Z65*3)),-1*PMT(VLOOKUP($P65,'9 - Finance Strategy Parameters'!$B$3:$C$6,2)/12,$Z65*12,$M65*(1+$Z$1)^($Z65*3)),"FAILURE"))))))))))</f>
        <v>0</v>
      </c>
      <c r="AI65" s="159">
        <f>IF($F65=1,0,IF(AND($H65=1,AI$1&lt;=$Y65),$V65,IF(AND($H65=1,AI$1&gt;$Y65,AI$1&lt;=$Y65+$Z65),($T65*(1+$Z$1)^$Z65)/$Z65,IF(AND($H65=1,AI$1&gt;($Y65+$Z65),AI$1&lt;=($Y65+$Z65*2)),($T65*(1+$Z$1)^($Z65*2))/$Z65,IF(AND($H65=1,AI$1&gt;($Y65+$Z65*2),AI$1&lt;=($Y65+$Z65*3)),($T65*(1+$Z$1)^($Z65*3))/$Z65,IF(AND($H65=1,AI$1&gt;($Y65+$Z65*3),AI$1&lt;=($Y65+$Z65*4)),($T65*(1+$Z$1)^($Z65*4))/$Z65,IF(AND($G65=1,AI$1&lt;=$N65),0,IF(AND($G65=1,AI$1&gt;$N65,AI$1&lt;=($Y65+$Z65)),-1*PMT(VLOOKUP($P65,'9 - Finance Strategy Parameters'!$B$3:$C$6,2)/12,$Z65*12,$M65),IF(AND($G65=1,AI$1&gt;($Y65+$Z65),AI$1&lt;=($Y65+$Z65*2)),-1*PMT(VLOOKUP($P65,'9 - Finance Strategy Parameters'!$B$3:$C$6,2)/12,$Z65*12,$M65*(1+$Z$1)^($Z65*2)),IF(AND($G65=1,AI$1&gt;($Y65+$Z65*2),AI$1&lt;=($Y65+$Z65*3)),-1*PMT(VLOOKUP($P65,'9 - Finance Strategy Parameters'!$B$3:$C$6,2)/12,$Z65*12,$M65*(1+$Z$1)^($Z65*3)),"FAILURE"))))))))))</f>
        <v>0</v>
      </c>
      <c r="AJ65" s="159">
        <f>IF($F65=1,0,IF(AND($H65=1,AJ$1&lt;=$Y65),$V65,IF(AND($H65=1,AJ$1&gt;$Y65,AJ$1&lt;=$Y65+$Z65),($T65*(1+$Z$1)^$Z65)/$Z65,IF(AND($H65=1,AJ$1&gt;($Y65+$Z65),AJ$1&lt;=($Y65+$Z65*2)),($T65*(1+$Z$1)^($Z65*2))/$Z65,IF(AND($H65=1,AJ$1&gt;($Y65+$Z65*2),AJ$1&lt;=($Y65+$Z65*3)),($T65*(1+$Z$1)^($Z65*3))/$Z65,IF(AND($H65=1,AJ$1&gt;($Y65+$Z65*3),AJ$1&lt;=($Y65+$Z65*4)),($T65*(1+$Z$1)^($Z65*4))/$Z65,IF(AND($G65=1,AJ$1&lt;=$N65),0,IF(AND($G65=1,AJ$1&gt;$N65,AJ$1&lt;=($Y65+$Z65)),-1*PMT(VLOOKUP($P65,'9 - Finance Strategy Parameters'!$B$3:$C$6,2)/12,$Z65*12,$M65),IF(AND($G65=1,AJ$1&gt;($Y65+$Z65),AJ$1&lt;=($Y65+$Z65*2)),-1*PMT(VLOOKUP($P65,'9 - Finance Strategy Parameters'!$B$3:$C$6,2)/12,$Z65*12,$M65*(1+$Z$1)^($Z65*2)),IF(AND($G65=1,AJ$1&gt;($Y65+$Z65*2),AJ$1&lt;=($Y65+$Z65*3)),-1*PMT(VLOOKUP($P65,'9 - Finance Strategy Parameters'!$B$3:$C$6,2)/12,$Z65*12,$M65*(1+$Z$1)^($Z65*3)),"FAILURE"))))))))))</f>
        <v>0</v>
      </c>
      <c r="AK65" s="159">
        <f>IF($F65=1,0,IF(AND($H65=1,AK$1&lt;=$Y65),$V65,IF(AND($H65=1,AK$1&gt;$Y65,AK$1&lt;=$Y65+$Z65),($T65*(1+$Z$1)^$Z65)/$Z65,IF(AND($H65=1,AK$1&gt;($Y65+$Z65),AK$1&lt;=($Y65+$Z65*2)),($T65*(1+$Z$1)^($Z65*2))/$Z65,IF(AND($H65=1,AK$1&gt;($Y65+$Z65*2),AK$1&lt;=($Y65+$Z65*3)),($T65*(1+$Z$1)^($Z65*3))/$Z65,IF(AND($H65=1,AK$1&gt;($Y65+$Z65*3),AK$1&lt;=($Y65+$Z65*4)),($T65*(1+$Z$1)^($Z65*4))/$Z65,IF(AND($G65=1,AK$1&lt;=$N65),0,IF(AND($G65=1,AK$1&gt;$N65,AK$1&lt;=($Y65+$Z65)),-1*PMT(VLOOKUP($P65,'9 - Finance Strategy Parameters'!$B$3:$C$6,2)/12,$Z65*12,$M65),IF(AND($G65=1,AK$1&gt;($Y65+$Z65),AK$1&lt;=($Y65+$Z65*2)),-1*PMT(VLOOKUP($P65,'9 - Finance Strategy Parameters'!$B$3:$C$6,2)/12,$Z65*12,$M65*(1+$Z$1)^($Z65*2)),IF(AND($G65=1,AK$1&gt;($Y65+$Z65*2),AK$1&lt;=($Y65+$Z65*3)),-1*PMT(VLOOKUP($P65,'9 - Finance Strategy Parameters'!$B$3:$C$6,2)/12,$Z65*12,$M65*(1+$Z$1)^($Z65*3)),"FAILURE"))))))))))</f>
        <v>0</v>
      </c>
      <c r="AL65" s="159">
        <f>IF($F65=1,0,IF(AND($H65=1,AL$1&lt;=$Y65),$V65,IF(AND($H65=1,AL$1&gt;$Y65,AL$1&lt;=$Y65+$Z65),($T65*(1+$Z$1)^$Z65)/$Z65,IF(AND($H65=1,AL$1&gt;($Y65+$Z65),AL$1&lt;=($Y65+$Z65*2)),($T65*(1+$Z$1)^($Z65*2))/$Z65,IF(AND($H65=1,AL$1&gt;($Y65+$Z65*2),AL$1&lt;=($Y65+$Z65*3)),($T65*(1+$Z$1)^($Z65*3))/$Z65,IF(AND($H65=1,AL$1&gt;($Y65+$Z65*3),AL$1&lt;=($Y65+$Z65*4)),($T65*(1+$Z$1)^($Z65*4))/$Z65,IF(AND($G65=1,AL$1&lt;=$N65),0,IF(AND($G65=1,AL$1&gt;$N65,AL$1&lt;=($Y65+$Z65)),-1*PMT(VLOOKUP($P65,'9 - Finance Strategy Parameters'!$B$3:$C$6,2)/12,$Z65*12,$M65),IF(AND($G65=1,AL$1&gt;($Y65+$Z65),AL$1&lt;=($Y65+$Z65*2)),-1*PMT(VLOOKUP($P65,'9 - Finance Strategy Parameters'!$B$3:$C$6,2)/12,$Z65*12,$M65*(1+$Z$1)^($Z65*2)),IF(AND($G65=1,AL$1&gt;($Y65+$Z65*2),AL$1&lt;=($Y65+$Z65*3)),-1*PMT(VLOOKUP($P65,'9 - Finance Strategy Parameters'!$B$3:$C$6,2)/12,$Z65*12,$M65*(1+$Z$1)^($Z65*3)),"FAILURE"))))))))))</f>
        <v>0</v>
      </c>
      <c r="AM65" s="159">
        <f>IF($F65=1,0,IF(AND($H65=1,AM$1&lt;=$Y65),$V65,IF(AND($H65=1,AM$1&gt;$Y65,AM$1&lt;=$Y65+$Z65),($T65*(1+$Z$1)^$Z65)/$Z65,IF(AND($H65=1,AM$1&gt;($Y65+$Z65),AM$1&lt;=($Y65+$Z65*2)),($T65*(1+$Z$1)^($Z65*2))/$Z65,IF(AND($H65=1,AM$1&gt;($Y65+$Z65*2),AM$1&lt;=($Y65+$Z65*3)),($T65*(1+$Z$1)^($Z65*3))/$Z65,IF(AND($H65=1,AM$1&gt;($Y65+$Z65*3),AM$1&lt;=($Y65+$Z65*4)),($T65*(1+$Z$1)^($Z65*4))/$Z65,IF(AND($G65=1,AM$1&lt;=$N65),0,IF(AND($G65=1,AM$1&gt;$N65,AM$1&lt;=($Y65+$Z65)),-1*PMT(VLOOKUP($P65,'9 - Finance Strategy Parameters'!$B$3:$C$6,2)/12,$Z65*12,$M65),IF(AND($G65=1,AM$1&gt;($Y65+$Z65),AM$1&lt;=($Y65+$Z65*2)),-1*PMT(VLOOKUP($P65,'9 - Finance Strategy Parameters'!$B$3:$C$6,2)/12,$Z65*12,$M65*(1+$Z$1)^($Z65*2)),IF(AND($G65=1,AM$1&gt;($Y65+$Z65*2),AM$1&lt;=($Y65+$Z65*3)),-1*PMT(VLOOKUP($P65,'9 - Finance Strategy Parameters'!$B$3:$C$6,2)/12,$Z65*12,$M65*(1+$Z$1)^($Z65*3)),"FAILURE"))))))))))</f>
        <v>0</v>
      </c>
      <c r="AN65" s="159">
        <f>IF($F65=1,0,IF(AND($H65=1,AN$1&lt;=$Y65),$V65,IF(AND($H65=1,AN$1&gt;$Y65,AN$1&lt;=$Y65+$Z65),($T65*(1+$Z$1)^$Z65)/$Z65,IF(AND($H65=1,AN$1&gt;($Y65+$Z65),AN$1&lt;=($Y65+$Z65*2)),($T65*(1+$Z$1)^($Z65*2))/$Z65,IF(AND($H65=1,AN$1&gt;($Y65+$Z65*2),AN$1&lt;=($Y65+$Z65*3)),($T65*(1+$Z$1)^($Z65*3))/$Z65,IF(AND($H65=1,AN$1&gt;($Y65+$Z65*3),AN$1&lt;=($Y65+$Z65*4)),($T65*(1+$Z$1)^($Z65*4))/$Z65,IF(AND($G65=1,AN$1&lt;=$N65),0,IF(AND($G65=1,AN$1&gt;$N65,AN$1&lt;=($Y65+$Z65)),-1*PMT(VLOOKUP($P65,'9 - Finance Strategy Parameters'!$B$3:$C$6,2)/12,$Z65*12,$M65),IF(AND($G65=1,AN$1&gt;($Y65+$Z65),AN$1&lt;=($Y65+$Z65*2)),-1*PMT(VLOOKUP($P65,'9 - Finance Strategy Parameters'!$B$3:$C$6,2)/12,$Z65*12,$M65*(1+$Z$1)^($Z65*2)),IF(AND($G65=1,AN$1&gt;($Y65+$Z65*2),AN$1&lt;=($Y65+$Z65*3)),-1*PMT(VLOOKUP($P65,'9 - Finance Strategy Parameters'!$B$3:$C$6,2)/12,$Z65*12,$M65*(1+$Z$1)^($Z65*3)),"FAILURE"))))))))))</f>
        <v>0</v>
      </c>
      <c r="AO65" s="159">
        <f>IF($F65=1,0,IF(AND($H65=1,AO$1&lt;=$Y65),$V65,IF(AND($H65=1,AO$1&gt;$Y65,AO$1&lt;=$Y65+$Z65),($T65*(1+$Z$1)^$Z65)/$Z65,IF(AND($H65=1,AO$1&gt;($Y65+$Z65),AO$1&lt;=($Y65+$Z65*2)),($T65*(1+$Z$1)^($Z65*2))/$Z65,IF(AND($H65=1,AO$1&gt;($Y65+$Z65*2),AO$1&lt;=($Y65+$Z65*3)),($T65*(1+$Z$1)^($Z65*3))/$Z65,IF(AND($H65=1,AO$1&gt;($Y65+$Z65*3),AO$1&lt;=($Y65+$Z65*4)),($T65*(1+$Z$1)^($Z65*4))/$Z65,IF(AND($G65=1,AO$1&lt;=$N65),0,IF(AND($G65=1,AO$1&gt;$N65,AO$1&lt;=($Y65+$Z65)),-1*PMT(VLOOKUP($P65,'9 - Finance Strategy Parameters'!$B$3:$C$6,2)/12,$Z65*12,$M65),IF(AND($G65=1,AO$1&gt;($Y65+$Z65),AO$1&lt;=($Y65+$Z65*2)),-1*PMT(VLOOKUP($P65,'9 - Finance Strategy Parameters'!$B$3:$C$6,2)/12,$Z65*12,$M65*(1+$Z$1)^($Z65*2)),IF(AND($G65=1,AO$1&gt;($Y65+$Z65*2),AO$1&lt;=($Y65+$Z65*3)),-1*PMT(VLOOKUP($P65,'9 - Finance Strategy Parameters'!$B$3:$C$6,2)/12,$Z65*12,$M65*(1+$Z$1)^($Z65*3)),"FAILURE"))))))))))</f>
        <v>0</v>
      </c>
      <c r="AP65" s="159">
        <f>IF($F65=1,0,IF(AND($H65=1,AP$1&lt;=$Y65),$V65,IF(AND($H65=1,AP$1&gt;$Y65,AP$1&lt;=$Y65+$Z65),($T65*(1+$Z$1)^$Z65)/$Z65,IF(AND($H65=1,AP$1&gt;($Y65+$Z65),AP$1&lt;=($Y65+$Z65*2)),($T65*(1+$Z$1)^($Z65*2))/$Z65,IF(AND($H65=1,AP$1&gt;($Y65+$Z65*2),AP$1&lt;=($Y65+$Z65*3)),($T65*(1+$Z$1)^($Z65*3))/$Z65,IF(AND($H65=1,AP$1&gt;($Y65+$Z65*3),AP$1&lt;=($Y65+$Z65*4)),($T65*(1+$Z$1)^($Z65*4))/$Z65,IF(AND($G65=1,AP$1&lt;=$N65),0,IF(AND($G65=1,AP$1&gt;$N65,AP$1&lt;=($Y65+$Z65)),-1*PMT(VLOOKUP($P65,'9 - Finance Strategy Parameters'!$B$3:$C$6,2)/12,$Z65*12,$M65),IF(AND($G65=1,AP$1&gt;($Y65+$Z65),AP$1&lt;=($Y65+$Z65*2)),-1*PMT(VLOOKUP($P65,'9 - Finance Strategy Parameters'!$B$3:$C$6,2)/12,$Z65*12,$M65*(1+$Z$1)^($Z65*2)),IF(AND($G65=1,AP$1&gt;($Y65+$Z65*2),AP$1&lt;=($Y65+$Z65*3)),-1*PMT(VLOOKUP($P65,'9 - Finance Strategy Parameters'!$B$3:$C$6,2)/12,$Z65*12,$M65*(1+$Z$1)^($Z65*3)),"FAILURE"))))))))))</f>
        <v>0</v>
      </c>
      <c r="AQ65" s="159">
        <f>IF($F65=1,0,IF(AND($H65=1,AQ$1&lt;=$Y65),$V65,IF(AND($H65=1,AQ$1&gt;$Y65,AQ$1&lt;=$Y65+$Z65),($T65*(1+$Z$1)^$Z65)/$Z65,IF(AND($H65=1,AQ$1&gt;($Y65+$Z65),AQ$1&lt;=($Y65+$Z65*2)),($T65*(1+$Z$1)^($Z65*2))/$Z65,IF(AND($H65=1,AQ$1&gt;($Y65+$Z65*2),AQ$1&lt;=($Y65+$Z65*3)),($T65*(1+$Z$1)^($Z65*3))/$Z65,IF(AND($H65=1,AQ$1&gt;($Y65+$Z65*3),AQ$1&lt;=($Y65+$Z65*4)),($T65*(1+$Z$1)^($Z65*4))/$Z65,IF(AND($G65=1,AQ$1&lt;=$N65),0,IF(AND($G65=1,AQ$1&gt;$N65,AQ$1&lt;=($Y65+$Z65)),-1*PMT(VLOOKUP($P65,'9 - Finance Strategy Parameters'!$B$3:$C$6,2)/12,$Z65*12,$M65),IF(AND($G65=1,AQ$1&gt;($Y65+$Z65),AQ$1&lt;=($Y65+$Z65*2)),-1*PMT(VLOOKUP($P65,'9 - Finance Strategy Parameters'!$B$3:$C$6,2)/12,$Z65*12,$M65*(1+$Z$1)^($Z65*2)),IF(AND($G65=1,AQ$1&gt;($Y65+$Z65*2),AQ$1&lt;=($Y65+$Z65*3)),-1*PMT(VLOOKUP($P65,'9 - Finance Strategy Parameters'!$B$3:$C$6,2)/12,$Z65*12,$M65*(1+$Z$1)^($Z65*3)),"FAILURE"))))))))))</f>
        <v>0</v>
      </c>
      <c r="AR65" s="159">
        <f>IF($F65=1,0,IF(AND($H65=1,AR$1&lt;=$Y65),$V65,IF(AND($H65=1,AR$1&gt;$Y65,AR$1&lt;=$Y65+$Z65),($T65*(1+$Z$1)^$Z65)/$Z65,IF(AND($H65=1,AR$1&gt;($Y65+$Z65),AR$1&lt;=($Y65+$Z65*2)),($T65*(1+$Z$1)^($Z65*2))/$Z65,IF(AND($H65=1,AR$1&gt;($Y65+$Z65*2),AR$1&lt;=($Y65+$Z65*3)),($T65*(1+$Z$1)^($Z65*3))/$Z65,IF(AND($H65=1,AR$1&gt;($Y65+$Z65*3),AR$1&lt;=($Y65+$Z65*4)),($T65*(1+$Z$1)^($Z65*4))/$Z65,IF(AND($G65=1,AR$1&lt;=$N65),0,IF(AND($G65=1,AR$1&gt;$N65,AR$1&lt;=($Y65+$Z65)),-1*PMT(VLOOKUP($P65,'9 - Finance Strategy Parameters'!$B$3:$C$6,2)/12,$Z65*12,$M65),IF(AND($G65=1,AR$1&gt;($Y65+$Z65),AR$1&lt;=($Y65+$Z65*2)),-1*PMT(VLOOKUP($P65,'9 - Finance Strategy Parameters'!$B$3:$C$6,2)/12,$Z65*12,$M65*(1+$Z$1)^($Z65*2)),IF(AND($G65=1,AR$1&gt;($Y65+$Z65*2),AR$1&lt;=($Y65+$Z65*3)),-1*PMT(VLOOKUP($P65,'9 - Finance Strategy Parameters'!$B$3:$C$6,2)/12,$Z65*12,$M65*(1+$Z$1)^($Z65*3)),"FAILURE"))))))))))</f>
        <v>0</v>
      </c>
      <c r="AS65" s="159">
        <f>IF($F65=1,0,IF(AND($H65=1,AS$1&lt;=$Y65),$V65,IF(AND($H65=1,AS$1&gt;$Y65,AS$1&lt;=$Y65+$Z65),($T65*(1+$Z$1)^$Z65)/$Z65,IF(AND($H65=1,AS$1&gt;($Y65+$Z65),AS$1&lt;=($Y65+$Z65*2)),($T65*(1+$Z$1)^($Z65*2))/$Z65,IF(AND($H65=1,AS$1&gt;($Y65+$Z65*2),AS$1&lt;=($Y65+$Z65*3)),($T65*(1+$Z$1)^($Z65*3))/$Z65,IF(AND($H65=1,AS$1&gt;($Y65+$Z65*3),AS$1&lt;=($Y65+$Z65*4)),($T65*(1+$Z$1)^($Z65*4))/$Z65,IF(AND($G65=1,AS$1&lt;=$N65),0,IF(AND($G65=1,AS$1&gt;$N65,AS$1&lt;=($Y65+$Z65)),-1*PMT(VLOOKUP($P65,'9 - Finance Strategy Parameters'!$B$3:$C$6,2)/12,$Z65*12,$M65),IF(AND($G65=1,AS$1&gt;($Y65+$Z65),AS$1&lt;=($Y65+$Z65*2)),-1*PMT(VLOOKUP($P65,'9 - Finance Strategy Parameters'!$B$3:$C$6,2)/12,$Z65*12,$M65*(1+$Z$1)^($Z65*2)),IF(AND($G65=1,AS$1&gt;($Y65+$Z65*2),AS$1&lt;=($Y65+$Z65*3)),-1*PMT(VLOOKUP($P65,'9 - Finance Strategy Parameters'!$B$3:$C$6,2)/12,$Z65*12,$M65*(1+$Z$1)^($Z65*3)),"FAILURE"))))))))))</f>
        <v>0</v>
      </c>
      <c r="AT65" s="159">
        <f>IF($F65=1,0,IF(AND($H65=1,AT$1&lt;=$Y65),$V65,IF(AND($H65=1,AT$1&gt;$Y65,AT$1&lt;=$Y65+$Z65),($T65*(1+$Z$1)^$Z65)/$Z65,IF(AND($H65=1,AT$1&gt;($Y65+$Z65),AT$1&lt;=($Y65+$Z65*2)),($T65*(1+$Z$1)^($Z65*2))/$Z65,IF(AND($H65=1,AT$1&gt;($Y65+$Z65*2),AT$1&lt;=($Y65+$Z65*3)),($T65*(1+$Z$1)^($Z65*3))/$Z65,IF(AND($H65=1,AT$1&gt;($Y65+$Z65*3),AT$1&lt;=($Y65+$Z65*4)),($T65*(1+$Z$1)^($Z65*4))/$Z65,IF(AND($G65=1,AT$1&lt;=$N65),0,IF(AND($G65=1,AT$1&gt;$N65,AT$1&lt;=($Y65+$Z65)),-1*PMT(VLOOKUP($P65,'9 - Finance Strategy Parameters'!$B$3:$C$6,2)/12,$Z65*12,$M65),IF(AND($G65=1,AT$1&gt;($Y65+$Z65),AT$1&lt;=($Y65+$Z65*2)),-1*PMT(VLOOKUP($P65,'9 - Finance Strategy Parameters'!$B$3:$C$6,2)/12,$Z65*12,$M65*(1+$Z$1)^($Z65*2)),IF(AND($G65=1,AT$1&gt;($Y65+$Z65*2),AT$1&lt;=($Y65+$Z65*3)),-1*PMT(VLOOKUP($P65,'9 - Finance Strategy Parameters'!$B$3:$C$6,2)/12,$Z65*12,$M65*(1+$Z$1)^($Z65*3)),"FAILURE"))))))))))</f>
        <v>0</v>
      </c>
      <c r="AU65" s="159">
        <f>IF($F65=1,0,IF(AND($H65=1,AU$1&lt;=$Y65),$V65,IF(AND($H65=1,AU$1&gt;$Y65,AU$1&lt;=$Y65+$Z65),($T65*(1+$Z$1)^$Z65)/$Z65,IF(AND($H65=1,AU$1&gt;($Y65+$Z65),AU$1&lt;=($Y65+$Z65*2)),($T65*(1+$Z$1)^($Z65*2))/$Z65,IF(AND($H65=1,AU$1&gt;($Y65+$Z65*2),AU$1&lt;=($Y65+$Z65*3)),($T65*(1+$Z$1)^($Z65*3))/$Z65,IF(AND($H65=1,AU$1&gt;($Y65+$Z65*3),AU$1&lt;=($Y65+$Z65*4)),($T65*(1+$Z$1)^($Z65*4))/$Z65,IF(AND($G65=1,AU$1&lt;=$N65),0,IF(AND($G65=1,AU$1&gt;$N65,AU$1&lt;=($Y65+$Z65)),-1*PMT(VLOOKUP($P65,'9 - Finance Strategy Parameters'!$B$3:$C$6,2)/12,$Z65*12,$M65),IF(AND($G65=1,AU$1&gt;($Y65+$Z65),AU$1&lt;=($Y65+$Z65*2)),-1*PMT(VLOOKUP($P65,'9 - Finance Strategy Parameters'!$B$3:$C$6,2)/12,$Z65*12,$M65*(1+$Z$1)^($Z65*2)),IF(AND($G65=1,AU$1&gt;($Y65+$Z65*2),AU$1&lt;=($Y65+$Z65*3)),-1*PMT(VLOOKUP($P65,'9 - Finance Strategy Parameters'!$B$3:$C$6,2)/12,$Z65*12,$M65*(1+$Z$1)^($Z65*3)),"FAILURE"))))))))))</f>
        <v>0</v>
      </c>
      <c r="AV65" s="159">
        <f>IF($F65=1,0,IF(AND($H65=1,AV$1&lt;=$Y65),$V65,IF(AND($H65=1,AV$1&gt;$Y65,AV$1&lt;=$Y65+$Z65),($T65*(1+$Z$1)^$Z65)/$Z65,IF(AND($H65=1,AV$1&gt;($Y65+$Z65),AV$1&lt;=($Y65+$Z65*2)),($T65*(1+$Z$1)^($Z65*2))/$Z65,IF(AND($H65=1,AV$1&gt;($Y65+$Z65*2),AV$1&lt;=($Y65+$Z65*3)),($T65*(1+$Z$1)^($Z65*3))/$Z65,IF(AND($H65=1,AV$1&gt;($Y65+$Z65*3),AV$1&lt;=($Y65+$Z65*4)),($T65*(1+$Z$1)^($Z65*4))/$Z65,IF(AND($G65=1,AV$1&lt;=$N65),0,IF(AND($G65=1,AV$1&gt;$N65,AV$1&lt;=($Y65+$Z65)),-1*PMT(VLOOKUP($P65,'9 - Finance Strategy Parameters'!$B$3:$C$6,2)/12,$Z65*12,$M65),IF(AND($G65=1,AV$1&gt;($Y65+$Z65),AV$1&lt;=($Y65+$Z65*2)),-1*PMT(VLOOKUP($P65,'9 - Finance Strategy Parameters'!$B$3:$C$6,2)/12,$Z65*12,$M65*(1+$Z$1)^($Z65*2)),IF(AND($G65=1,AV$1&gt;($Y65+$Z65*2),AV$1&lt;=($Y65+$Z65*3)),-1*PMT(VLOOKUP($P65,'9 - Finance Strategy Parameters'!$B$3:$C$6,2)/12,$Z65*12,$M65*(1+$Z$1)^($Z65*3)),"FAILURE"))))))))))</f>
        <v>0</v>
      </c>
      <c r="AW65" s="159">
        <f>IF($F65=1,0,IF(AND($H65=1,AW$1&lt;=$Y65),$V65,IF(AND($H65=1,AW$1&gt;$Y65,AW$1&lt;=$Y65+$Z65),($T65*(1+$Z$1)^$Z65)/$Z65,IF(AND($H65=1,AW$1&gt;($Y65+$Z65),AW$1&lt;=($Y65+$Z65*2)),($T65*(1+$Z$1)^($Z65*2))/$Z65,IF(AND($H65=1,AW$1&gt;($Y65+$Z65*2),AW$1&lt;=($Y65+$Z65*3)),($T65*(1+$Z$1)^($Z65*3))/$Z65,IF(AND($H65=1,AW$1&gt;($Y65+$Z65*3),AW$1&lt;=($Y65+$Z65*4)),($T65*(1+$Z$1)^($Z65*4))/$Z65,IF(AND($G65=1,AW$1&lt;=$N65),0,IF(AND($G65=1,AW$1&gt;$N65,AW$1&lt;=($Y65+$Z65)),-1*PMT(VLOOKUP($P65,'9 - Finance Strategy Parameters'!$B$3:$C$6,2)/12,$Z65*12,$M65),IF(AND($G65=1,AW$1&gt;($Y65+$Z65),AW$1&lt;=($Y65+$Z65*2)),-1*PMT(VLOOKUP($P65,'9 - Finance Strategy Parameters'!$B$3:$C$6,2)/12,$Z65*12,$M65*(1+$Z$1)^($Z65*2)),IF(AND($G65=1,AW$1&gt;($Y65+$Z65*2),AW$1&lt;=($Y65+$Z65*3)),-1*PMT(VLOOKUP($P65,'9 - Finance Strategy Parameters'!$B$3:$C$6,2)/12,$Z65*12,$M65*(1+$Z$1)^($Z65*3)),"FAILURE"))))))))))</f>
        <v>0</v>
      </c>
      <c r="AX65" s="159">
        <f>IF($F65=1,0,IF(AND($H65=1,AX$1&lt;=$Y65),$V65,IF(AND($H65=1,AX$1&gt;$Y65,AX$1&lt;=$Y65+$Z65),($T65*(1+$Z$1)^$Z65)/$Z65,IF(AND($H65=1,AX$1&gt;($Y65+$Z65),AX$1&lt;=($Y65+$Z65*2)),($T65*(1+$Z$1)^($Z65*2))/$Z65,IF(AND($H65=1,AX$1&gt;($Y65+$Z65*2),AX$1&lt;=($Y65+$Z65*3)),($T65*(1+$Z$1)^($Z65*3))/$Z65,IF(AND($H65=1,AX$1&gt;($Y65+$Z65*3),AX$1&lt;=($Y65+$Z65*4)),($T65*(1+$Z$1)^($Z65*4))/$Z65,IF(AND($G65=1,AX$1&lt;=$N65),0,IF(AND($G65=1,AX$1&gt;$N65,AX$1&lt;=($Y65+$Z65)),-1*PMT(VLOOKUP($P65,'9 - Finance Strategy Parameters'!$B$3:$C$6,2)/12,$Z65*12,$M65),IF(AND($G65=1,AX$1&gt;($Y65+$Z65),AX$1&lt;=($Y65+$Z65*2)),-1*PMT(VLOOKUP($P65,'9 - Finance Strategy Parameters'!$B$3:$C$6,2)/12,$Z65*12,$M65*(1+$Z$1)^($Z65*2)),IF(AND($G65=1,AX$1&gt;($Y65+$Z65*2),AX$1&lt;=($Y65+$Z65*3)),-1*PMT(VLOOKUP($P65,'9 - Finance Strategy Parameters'!$B$3:$C$6,2)/12,$Z65*12,$M65*(1+$Z$1)^($Z65*3)),"FAILURE"))))))))))</f>
        <v>0</v>
      </c>
      <c r="AY65" s="159">
        <f>IF($F65=1,0,IF(AND($H65=1,AY$1&lt;=$Y65),$V65,IF(AND($H65=1,AY$1&gt;$Y65,AY$1&lt;=$Y65+$Z65),($T65*(1+$Z$1)^$Z65)/$Z65,IF(AND($H65=1,AY$1&gt;($Y65+$Z65),AY$1&lt;=($Y65+$Z65*2)),($T65*(1+$Z$1)^($Z65*2))/$Z65,IF(AND($H65=1,AY$1&gt;($Y65+$Z65*2),AY$1&lt;=($Y65+$Z65*3)),($T65*(1+$Z$1)^($Z65*3))/$Z65,IF(AND($H65=1,AY$1&gt;($Y65+$Z65*3),AY$1&lt;=($Y65+$Z65*4)),($T65*(1+$Z$1)^($Z65*4))/$Z65,IF(AND($G65=1,AY$1&lt;=$N65),0,IF(AND($G65=1,AY$1&gt;$N65,AY$1&lt;=($Y65+$Z65)),-1*PMT(VLOOKUP($P65,'9 - Finance Strategy Parameters'!$B$3:$C$6,2)/12,$Z65*12,$M65),IF(AND($G65=1,AY$1&gt;($Y65+$Z65),AY$1&lt;=($Y65+$Z65*2)),-1*PMT(VLOOKUP($P65,'9 - Finance Strategy Parameters'!$B$3:$C$6,2)/12,$Z65*12,$M65*(1+$Z$1)^($Z65*2)),IF(AND($G65=1,AY$1&gt;($Y65+$Z65*2),AY$1&lt;=($Y65+$Z65*3)),-1*PMT(VLOOKUP($P65,'9 - Finance Strategy Parameters'!$B$3:$C$6,2)/12,$Z65*12,$M65*(1+$Z$1)^($Z65*3)),"FAILURE"))))))))))</f>
        <v>0</v>
      </c>
      <c r="AZ65" s="159">
        <f>IF($F65=1,0,IF(AND($H65=1,AZ$1&lt;=$Y65),$V65,IF(AND($H65=1,AZ$1&gt;$Y65,AZ$1&lt;=$Y65+$Z65),($T65*(1+$Z$1)^$Z65)/$Z65,IF(AND($H65=1,AZ$1&gt;($Y65+$Z65),AZ$1&lt;=($Y65+$Z65*2)),($T65*(1+$Z$1)^($Z65*2))/$Z65,IF(AND($H65=1,AZ$1&gt;($Y65+$Z65*2),AZ$1&lt;=($Y65+$Z65*3)),($T65*(1+$Z$1)^($Z65*3))/$Z65,IF(AND($H65=1,AZ$1&gt;($Y65+$Z65*3),AZ$1&lt;=($Y65+$Z65*4)),($T65*(1+$Z$1)^($Z65*4))/$Z65,IF(AND($G65=1,AZ$1&lt;=$N65),0,IF(AND($G65=1,AZ$1&gt;$N65,AZ$1&lt;=($Y65+$Z65)),-1*PMT(VLOOKUP($P65,'9 - Finance Strategy Parameters'!$B$3:$C$6,2)/12,$Z65*12,$M65),IF(AND($G65=1,AZ$1&gt;($Y65+$Z65),AZ$1&lt;=($Y65+$Z65*2)),-1*PMT(VLOOKUP($P65,'9 - Finance Strategy Parameters'!$B$3:$C$6,2)/12,$Z65*12,$M65*(1+$Z$1)^($Z65*2)),IF(AND($G65=1,AZ$1&gt;($Y65+$Z65*2),AZ$1&lt;=($Y65+$Z65*3)),-1*PMT(VLOOKUP($P65,'9 - Finance Strategy Parameters'!$B$3:$C$6,2)/12,$Z65*12,$M65*(1+$Z$1)^($Z65*3)),"FAILURE"))))))))))</f>
        <v>0</v>
      </c>
      <c r="BA65" s="159">
        <f>IF($F65=1,0,IF(AND($H65=1,BA$1&lt;=$Y65),$V65,IF(AND($H65=1,BA$1&gt;$Y65,BA$1&lt;=$Y65+$Z65),($T65*(1+$Z$1)^$Z65)/$Z65,IF(AND($H65=1,BA$1&gt;($Y65+$Z65),BA$1&lt;=($Y65+$Z65*2)),($T65*(1+$Z$1)^($Z65*2))/$Z65,IF(AND($H65=1,BA$1&gt;($Y65+$Z65*2),BA$1&lt;=($Y65+$Z65*3)),($T65*(1+$Z$1)^($Z65*3))/$Z65,IF(AND($H65=1,BA$1&gt;($Y65+$Z65*3),BA$1&lt;=($Y65+$Z65*4)),($T65*(1+$Z$1)^($Z65*4))/$Z65,IF(AND($G65=1,BA$1&lt;=$N65),0,IF(AND($G65=1,BA$1&gt;$N65,BA$1&lt;=($Y65+$Z65)),-1*PMT(VLOOKUP($P65,'9 - Finance Strategy Parameters'!$B$3:$C$6,2)/12,$Z65*12,$M65),IF(AND($G65=1,BA$1&gt;($Y65+$Z65),BA$1&lt;=($Y65+$Z65*2)),-1*PMT(VLOOKUP($P65,'9 - Finance Strategy Parameters'!$B$3:$C$6,2)/12,$Z65*12,$M65*(1+$Z$1)^($Z65*2)),IF(AND($G65=1,BA$1&gt;($Y65+$Z65*2),BA$1&lt;=($Y65+$Z65*3)),-1*PMT(VLOOKUP($P65,'9 - Finance Strategy Parameters'!$B$3:$C$6,2)/12,$Z65*12,$M65*(1+$Z$1)^($Z65*3)),"FAILURE"))))))))))</f>
        <v>0</v>
      </c>
      <c r="BB65" s="159">
        <f>IF($F65=1,0,IF(AND($H65=1,BB$1&lt;=$Y65),$V65,IF(AND($H65=1,BB$1&gt;$Y65,BB$1&lt;=$Y65+$Z65),($T65*(1+$Z$1)^$Z65)/$Z65,IF(AND($H65=1,BB$1&gt;($Y65+$Z65),BB$1&lt;=($Y65+$Z65*2)),($T65*(1+$Z$1)^($Z65*2))/$Z65,IF(AND($H65=1,BB$1&gt;($Y65+$Z65*2),BB$1&lt;=($Y65+$Z65*3)),($T65*(1+$Z$1)^($Z65*3))/$Z65,IF(AND($H65=1,BB$1&gt;($Y65+$Z65*3),BB$1&lt;=($Y65+$Z65*4)),($T65*(1+$Z$1)^($Z65*4))/$Z65,IF(AND($G65=1,BB$1&lt;=$N65),0,IF(AND($G65=1,BB$1&gt;$N65,BB$1&lt;=($Y65+$Z65)),-1*PMT(VLOOKUP($P65,'9 - Finance Strategy Parameters'!$B$3:$C$6,2)/12,$Z65*12,$M65),IF(AND($G65=1,BB$1&gt;($Y65+$Z65),BB$1&lt;=($Y65+$Z65*2)),-1*PMT(VLOOKUP($P65,'9 - Finance Strategy Parameters'!$B$3:$C$6,2)/12,$Z65*12,$M65*(1+$Z$1)^($Z65*2)),IF(AND($G65=1,BB$1&gt;($Y65+$Z65*2),BB$1&lt;=($Y65+$Z65*3)),-1*PMT(VLOOKUP($P65,'9 - Finance Strategy Parameters'!$B$3:$C$6,2)/12,$Z65*12,$M65*(1+$Z$1)^($Z65*3)),"FAILURE"))))))))))</f>
        <v>0</v>
      </c>
      <c r="BC65" s="159">
        <f>IF($F65=1,0,IF(AND($H65=1,BC$1&lt;=$Y65),$V65,IF(AND($H65=1,BC$1&gt;$Y65,BC$1&lt;=$Y65+$Z65),($T65*(1+$Z$1)^$Z65)/$Z65,IF(AND($H65=1,BC$1&gt;($Y65+$Z65),BC$1&lt;=($Y65+$Z65*2)),($T65*(1+$Z$1)^($Z65*2))/$Z65,IF(AND($H65=1,BC$1&gt;($Y65+$Z65*2),BC$1&lt;=($Y65+$Z65*3)),($T65*(1+$Z$1)^($Z65*3))/$Z65,IF(AND($H65=1,BC$1&gt;($Y65+$Z65*3),BC$1&lt;=($Y65+$Z65*4)),($T65*(1+$Z$1)^($Z65*4))/$Z65,IF(AND($G65=1,BC$1&lt;=$N65),0,IF(AND($G65=1,BC$1&gt;$N65,BC$1&lt;=($Y65+$Z65)),-1*PMT(VLOOKUP($P65,'9 - Finance Strategy Parameters'!$B$3:$C$6,2)/12,$Z65*12,$M65),IF(AND($G65=1,BC$1&gt;($Y65+$Z65),BC$1&lt;=($Y65+$Z65*2)),-1*PMT(VLOOKUP($P65,'9 - Finance Strategy Parameters'!$B$3:$C$6,2)/12,$Z65*12,$M65*(1+$Z$1)^($Z65*2)),IF(AND($G65=1,BC$1&gt;($Y65+$Z65*2),BC$1&lt;=($Y65+$Z65*3)),-1*PMT(VLOOKUP($P65,'9 - Finance Strategy Parameters'!$B$3:$C$6,2)/12,$Z65*12,$M65*(1+$Z$1)^($Z65*3)),"FAILURE"))))))))))</f>
        <v>0</v>
      </c>
      <c r="BD65" s="159">
        <f>IF($F65=1,0,IF(AND($H65=1,BD$1&lt;=$Y65),$V65,IF(AND($H65=1,BD$1&gt;$Y65,BD$1&lt;=$Y65+$Z65),($T65*(1+$Z$1)^$Z65)/$Z65,IF(AND($H65=1,BD$1&gt;($Y65+$Z65),BD$1&lt;=($Y65+$Z65*2)),($T65*(1+$Z$1)^($Z65*2))/$Z65,IF(AND($H65=1,BD$1&gt;($Y65+$Z65*2),BD$1&lt;=($Y65+$Z65*3)),($T65*(1+$Z$1)^($Z65*3))/$Z65,IF(AND($H65=1,BD$1&gt;($Y65+$Z65*3),BD$1&lt;=($Y65+$Z65*4)),($T65*(1+$Z$1)^($Z65*4))/$Z65,IF(AND($G65=1,BD$1&lt;=$N65),0,IF(AND($G65=1,BD$1&gt;$N65,BD$1&lt;=($Y65+$Z65)),-1*PMT(VLOOKUP($P65,'9 - Finance Strategy Parameters'!$B$3:$C$6,2)/12,$Z65*12,$M65),IF(AND($G65=1,BD$1&gt;($Y65+$Z65),BD$1&lt;=($Y65+$Z65*2)),-1*PMT(VLOOKUP($P65,'9 - Finance Strategy Parameters'!$B$3:$C$6,2)/12,$Z65*12,$M65*(1+$Z$1)^($Z65*2)),IF(AND($G65=1,BD$1&gt;($Y65+$Z65*2),BD$1&lt;=($Y65+$Z65*3)),-1*PMT(VLOOKUP($P65,'9 - Finance Strategy Parameters'!$B$3:$C$6,2)/12,$Z65*12,$M65*(1+$Z$1)^($Z65*3)),"FAILURE"))))))))))</f>
        <v>0</v>
      </c>
      <c r="BE65" s="159">
        <f>IF($F65=1,0,IF(AND($H65=1,BE$1&lt;=$Y65),$V65,IF(AND($H65=1,BE$1&gt;$Y65,BE$1&lt;=$Y65+$Z65),($T65*(1+$Z$1)^$Z65)/$Z65,IF(AND($H65=1,BE$1&gt;($Y65+$Z65),BE$1&lt;=($Y65+$Z65*2)),($T65*(1+$Z$1)^($Z65*2))/$Z65,IF(AND($H65=1,BE$1&gt;($Y65+$Z65*2),BE$1&lt;=($Y65+$Z65*3)),($T65*(1+$Z$1)^($Z65*3))/$Z65,IF(AND($H65=1,BE$1&gt;($Y65+$Z65*3),BE$1&lt;=($Y65+$Z65*4)),($T65*(1+$Z$1)^($Z65*4))/$Z65,IF(AND($G65=1,BE$1&lt;=$N65),0,IF(AND($G65=1,BE$1&gt;$N65,BE$1&lt;=($Y65+$Z65)),-1*PMT(VLOOKUP($P65,'9 - Finance Strategy Parameters'!$B$3:$C$6,2)/12,$Z65*12,$M65),IF(AND($G65=1,BE$1&gt;($Y65+$Z65),BE$1&lt;=($Y65+$Z65*2)),-1*PMT(VLOOKUP($P65,'9 - Finance Strategy Parameters'!$B$3:$C$6,2)/12,$Z65*12,$M65*(1+$Z$1)^($Z65*2)),IF(AND($G65=1,BE$1&gt;($Y65+$Z65*2),BE$1&lt;=($Y65+$Z65*3)),-1*PMT(VLOOKUP($P65,'9 - Finance Strategy Parameters'!$B$3:$C$6,2)/12,$Z65*12,$M65*(1+$Z$1)^($Z65*3)),"FAILURE"))))))))))</f>
        <v>0</v>
      </c>
      <c r="BF65" s="159">
        <f>IF($F65=1,0,IF(AND($H65=1,BF$1&lt;=$Y65),$V65,IF(AND($H65=1,BF$1&gt;$Y65,BF$1&lt;=$Y65+$Z65),($T65*(1+$Z$1)^$Z65)/$Z65,IF(AND($H65=1,BF$1&gt;($Y65+$Z65),BF$1&lt;=($Y65+$Z65*2)),($T65*(1+$Z$1)^($Z65*2))/$Z65,IF(AND($H65=1,BF$1&gt;($Y65+$Z65*2),BF$1&lt;=($Y65+$Z65*3)),($T65*(1+$Z$1)^($Z65*3))/$Z65,IF(AND($H65=1,BF$1&gt;($Y65+$Z65*3),BF$1&lt;=($Y65+$Z65*4)),($T65*(1+$Z$1)^($Z65*4))/$Z65,IF(AND($G65=1,BF$1&lt;=$N65),0,IF(AND($G65=1,BF$1&gt;$N65,BF$1&lt;=($Y65+$Z65)),-1*PMT(VLOOKUP($P65,'9 - Finance Strategy Parameters'!$B$3:$C$6,2)/12,$Z65*12,$M65),IF(AND($G65=1,BF$1&gt;($Y65+$Z65),BF$1&lt;=($Y65+$Z65*2)),-1*PMT(VLOOKUP($P65,'9 - Finance Strategy Parameters'!$B$3:$C$6,2)/12,$Z65*12,$M65*(1+$Z$1)^($Z65*2)),IF(AND($G65=1,BF$1&gt;($Y65+$Z65*2),BF$1&lt;=($Y65+$Z65*3)),-1*PMT(VLOOKUP($P65,'9 - Finance Strategy Parameters'!$B$3:$C$6,2)/12,$Z65*12,$M65*(1+$Z$1)^($Z65*3)),"FAILURE"))))))))))</f>
        <v>0</v>
      </c>
      <c r="BG65" s="159">
        <f>IF($F65=1,0,IF(AND($H65=1,BG$1&lt;=$Y65),$V65,IF(AND($H65=1,BG$1&gt;$Y65,BG$1&lt;=$Y65+$Z65),($T65*(1+$Z$1)^$Z65)/$Z65,IF(AND($H65=1,BG$1&gt;($Y65+$Z65),BG$1&lt;=($Y65+$Z65*2)),($T65*(1+$Z$1)^($Z65*2))/$Z65,IF(AND($H65=1,BG$1&gt;($Y65+$Z65*2),BG$1&lt;=($Y65+$Z65*3)),($T65*(1+$Z$1)^($Z65*3))/$Z65,IF(AND($H65=1,BG$1&gt;($Y65+$Z65*3),BG$1&lt;=($Y65+$Z65*4)),($T65*(1+$Z$1)^($Z65*4))/$Z65,IF(AND($G65=1,BG$1&lt;=$N65),0,IF(AND($G65=1,BG$1&gt;$N65,BG$1&lt;=($Y65+$Z65)),-1*PMT(VLOOKUP($P65,'9 - Finance Strategy Parameters'!$B$3:$C$6,2)/12,$Z65*12,$M65),IF(AND($G65=1,BG$1&gt;($Y65+$Z65),BG$1&lt;=($Y65+$Z65*2)),-1*PMT(VLOOKUP($P65,'9 - Finance Strategy Parameters'!$B$3:$C$6,2)/12,$Z65*12,$M65*(1+$Z$1)^($Z65*2)),IF(AND($G65=1,BG$1&gt;($Y65+$Z65*2),BG$1&lt;=($Y65+$Z65*3)),-1*PMT(VLOOKUP($P65,'9 - Finance Strategy Parameters'!$B$3:$C$6,2)/12,$Z65*12,$M65*(1+$Z$1)^($Z65*3)),"FAILURE"))))))))))</f>
        <v>0</v>
      </c>
      <c r="BH65" s="159">
        <f>IF($F65=1,0,IF(AND($H65=1,BH$1&lt;=$Y65),$V65,IF(AND($H65=1,BH$1&gt;$Y65,BH$1&lt;=$Y65+$Z65),($T65*(1+$Z$1)^$Z65)/$Z65,IF(AND($H65=1,BH$1&gt;($Y65+$Z65),BH$1&lt;=($Y65+$Z65*2)),($T65*(1+$Z$1)^($Z65*2))/$Z65,IF(AND($H65=1,BH$1&gt;($Y65+$Z65*2),BH$1&lt;=($Y65+$Z65*3)),($T65*(1+$Z$1)^($Z65*3))/$Z65,IF(AND($H65=1,BH$1&gt;($Y65+$Z65*3),BH$1&lt;=($Y65+$Z65*4)),($T65*(1+$Z$1)^($Z65*4))/$Z65,IF(AND($G65=1,BH$1&lt;=$N65),0,IF(AND($G65=1,BH$1&gt;$N65,BH$1&lt;=($Y65+$Z65)),-1*PMT(VLOOKUP($P65,'9 - Finance Strategy Parameters'!$B$3:$C$6,2)/12,$Z65*12,$M65),IF(AND($G65=1,BH$1&gt;($Y65+$Z65),BH$1&lt;=($Y65+$Z65*2)),-1*PMT(VLOOKUP($P65,'9 - Finance Strategy Parameters'!$B$3:$C$6,2)/12,$Z65*12,$M65*(1+$Z$1)^($Z65*2)),IF(AND($G65=1,BH$1&gt;($Y65+$Z65*2),BH$1&lt;=($Y65+$Z65*3)),-1*PMT(VLOOKUP($P65,'9 - Finance Strategy Parameters'!$B$3:$C$6,2)/12,$Z65*12,$M65*(1+$Z$1)^($Z65*3)),"FAILURE"))))))))))</f>
        <v>0</v>
      </c>
      <c r="BI65" s="159">
        <f>IF($F65=1,0,IF(AND($H65=1,BI$1&lt;=$Y65),$V65,IF(AND($H65=1,BI$1&gt;$Y65,BI$1&lt;=$Y65+$Z65),($T65*(1+$Z$1)^$Z65)/$Z65,IF(AND($H65=1,BI$1&gt;($Y65+$Z65),BI$1&lt;=($Y65+$Z65*2)),($T65*(1+$Z$1)^($Z65*2))/$Z65,IF(AND($H65=1,BI$1&gt;($Y65+$Z65*2),BI$1&lt;=($Y65+$Z65*3)),($T65*(1+$Z$1)^($Z65*3))/$Z65,IF(AND($H65=1,BI$1&gt;($Y65+$Z65*3),BI$1&lt;=($Y65+$Z65*4)),($T65*(1+$Z$1)^($Z65*4))/$Z65,IF(AND($G65=1,BI$1&lt;=$N65),0,IF(AND($G65=1,BI$1&gt;$N65,BI$1&lt;=($Y65+$Z65)),-1*PMT(VLOOKUP($P65,'9 - Finance Strategy Parameters'!$B$3:$C$6,2)/12,$Z65*12,$M65),IF(AND($G65=1,BI$1&gt;($Y65+$Z65),BI$1&lt;=($Y65+$Z65*2)),-1*PMT(VLOOKUP($P65,'9 - Finance Strategy Parameters'!$B$3:$C$6,2)/12,$Z65*12,$M65*(1+$Z$1)^($Z65*2)),IF(AND($G65=1,BI$1&gt;($Y65+$Z65*2),BI$1&lt;=($Y65+$Z65*3)),-1*PMT(VLOOKUP($P65,'9 - Finance Strategy Parameters'!$B$3:$C$6,2)/12,$Z65*12,$M65*(1+$Z$1)^($Z65*3)),"FAILURE"))))))))))</f>
        <v>0</v>
      </c>
      <c r="BJ65" s="159">
        <f>IF($F65=1,0,IF(AND($H65=1,BJ$1&lt;=$Y65),$V65,IF(AND($H65=1,BJ$1&gt;$Y65,BJ$1&lt;=$Y65+$Z65),($T65*(1+$Z$1)^$Z65)/$Z65,IF(AND($H65=1,BJ$1&gt;($Y65+$Z65),BJ$1&lt;=($Y65+$Z65*2)),($T65*(1+$Z$1)^($Z65*2))/$Z65,IF(AND($H65=1,BJ$1&gt;($Y65+$Z65*2),BJ$1&lt;=($Y65+$Z65*3)),($T65*(1+$Z$1)^($Z65*3))/$Z65,IF(AND($H65=1,BJ$1&gt;($Y65+$Z65*3),BJ$1&lt;=($Y65+$Z65*4)),($T65*(1+$Z$1)^($Z65*4))/$Z65,IF(AND($G65=1,BJ$1&lt;=$N65),0,IF(AND($G65=1,BJ$1&gt;$N65,BJ$1&lt;=($Y65+$Z65)),-1*PMT(VLOOKUP($P65,'9 - Finance Strategy Parameters'!$B$3:$C$6,2)/12,$Z65*12,$M65),IF(AND($G65=1,BJ$1&gt;($Y65+$Z65),BJ$1&lt;=($Y65+$Z65*2)),-1*PMT(VLOOKUP($P65,'9 - Finance Strategy Parameters'!$B$3:$C$6,2)/12,$Z65*12,$M65*(1+$Z$1)^($Z65*2)),IF(AND($G65=1,BJ$1&gt;($Y65+$Z65*2),BJ$1&lt;=($Y65+$Z65*3)),-1*PMT(VLOOKUP($P65,'9 - Finance Strategy Parameters'!$B$3:$C$6,2)/12,$Z65*12,$M65*(1+$Z$1)^($Z65*3)),"FAILURE"))))))))))</f>
        <v>0</v>
      </c>
      <c r="BK65" s="159">
        <f>IF($F65=1,0,IF(AND($H65=1,BK$1&lt;=$Y65),$V65,IF(AND($H65=1,BK$1&gt;$Y65,BK$1&lt;=$Y65+$Z65),($T65*(1+$Z$1)^$Z65)/$Z65,IF(AND($H65=1,BK$1&gt;($Y65+$Z65),BK$1&lt;=($Y65+$Z65*2)),($T65*(1+$Z$1)^($Z65*2))/$Z65,IF(AND($H65=1,BK$1&gt;($Y65+$Z65*2),BK$1&lt;=($Y65+$Z65*3)),($T65*(1+$Z$1)^($Z65*3))/$Z65,IF(AND($H65=1,BK$1&gt;($Y65+$Z65*3),BK$1&lt;=($Y65+$Z65*4)),($T65*(1+$Z$1)^($Z65*4))/$Z65,IF(AND($G65=1,BK$1&lt;=$N65),0,IF(AND($G65=1,BK$1&gt;$N65,BK$1&lt;=($Y65+$Z65)),-1*PMT(VLOOKUP($P65,'9 - Finance Strategy Parameters'!$B$3:$C$6,2)/12,$Z65*12,$M65),IF(AND($G65=1,BK$1&gt;($Y65+$Z65),BK$1&lt;=($Y65+$Z65*2)),-1*PMT(VLOOKUP($P65,'9 - Finance Strategy Parameters'!$B$3:$C$6,2)/12,$Z65*12,$M65*(1+$Z$1)^($Z65*2)),IF(AND($G65=1,BK$1&gt;($Y65+$Z65*2),BK$1&lt;=($Y65+$Z65*3)),-1*PMT(VLOOKUP($P65,'9 - Finance Strategy Parameters'!$B$3:$C$6,2)/12,$Z65*12,$M65*(1+$Z$1)^($Z65*3)),"FAILURE"))))))))))</f>
        <v>0</v>
      </c>
      <c r="BL65" s="159">
        <f>IF($F65=1,0,IF(AND($H65=1,BL$1&lt;=$Y65),$V65,IF(AND($H65=1,BL$1&gt;$Y65,BL$1&lt;=$Y65+$Z65),($T65*(1+$Z$1)^$Z65)/$Z65,IF(AND($H65=1,BL$1&gt;($Y65+$Z65),BL$1&lt;=($Y65+$Z65*2)),($T65*(1+$Z$1)^($Z65*2))/$Z65,IF(AND($H65=1,BL$1&gt;($Y65+$Z65*2),BL$1&lt;=($Y65+$Z65*3)),($T65*(1+$Z$1)^($Z65*3))/$Z65,IF(AND($H65=1,BL$1&gt;($Y65+$Z65*3),BL$1&lt;=($Y65+$Z65*4)),($T65*(1+$Z$1)^($Z65*4))/$Z65,IF(AND($G65=1,BL$1&lt;=$N65),0,IF(AND($G65=1,BL$1&gt;$N65,BL$1&lt;=($Y65+$Z65)),-1*PMT(VLOOKUP($P65,'9 - Finance Strategy Parameters'!$B$3:$C$6,2)/12,$Z65*12,$M65),IF(AND($G65=1,BL$1&gt;($Y65+$Z65),BL$1&lt;=($Y65+$Z65*2)),-1*PMT(VLOOKUP($P65,'9 - Finance Strategy Parameters'!$B$3:$C$6,2)/12,$Z65*12,$M65*(1+$Z$1)^($Z65*2)),IF(AND($G65=1,BL$1&gt;($Y65+$Z65*2),BL$1&lt;=($Y65+$Z65*3)),-1*PMT(VLOOKUP($P65,'9 - Finance Strategy Parameters'!$B$3:$C$6,2)/12,$Z65*12,$M65*(1+$Z$1)^($Z65*3)),"FAILURE"))))))))))</f>
        <v>0</v>
      </c>
      <c r="BM65" s="159">
        <f>IF($F65=1,0,IF(AND($H65=1,BM$1&lt;=$Y65),$V65,IF(AND($H65=1,BM$1&gt;$Y65,BM$1&lt;=$Y65+$Z65),($T65*(1+$Z$1)^$Z65)/$Z65,IF(AND($H65=1,BM$1&gt;($Y65+$Z65),BM$1&lt;=($Y65+$Z65*2)),($T65*(1+$Z$1)^($Z65*2))/$Z65,IF(AND($H65=1,BM$1&gt;($Y65+$Z65*2),BM$1&lt;=($Y65+$Z65*3)),($T65*(1+$Z$1)^($Z65*3))/$Z65,IF(AND($H65=1,BM$1&gt;($Y65+$Z65*3),BM$1&lt;=($Y65+$Z65*4)),($T65*(1+$Z$1)^($Z65*4))/$Z65,IF(AND($G65=1,BM$1&lt;=$N65),0,IF(AND($G65=1,BM$1&gt;$N65,BM$1&lt;=($Y65+$Z65)),-1*PMT(VLOOKUP($P65,'9 - Finance Strategy Parameters'!$B$3:$C$6,2)/12,$Z65*12,$M65),IF(AND($G65=1,BM$1&gt;($Y65+$Z65),BM$1&lt;=($Y65+$Z65*2)),-1*PMT(VLOOKUP($P65,'9 - Finance Strategy Parameters'!$B$3:$C$6,2)/12,$Z65*12,$M65*(1+$Z$1)^($Z65*2)),IF(AND($G65=1,BM$1&gt;($Y65+$Z65*2),BM$1&lt;=($Y65+$Z65*3)),-1*PMT(VLOOKUP($P65,'9 - Finance Strategy Parameters'!$B$3:$C$6,2)/12,$Z65*12,$M65*(1+$Z$1)^($Z65*3)),"FAILURE"))))))))))</f>
        <v>0</v>
      </c>
      <c r="BN65" s="159">
        <f>IF($F65=1,0,IF(AND($H65=1,BN$1&lt;=$Y65),$V65,IF(AND($H65=1,BN$1&gt;$Y65,BN$1&lt;=$Y65+$Z65),($T65*(1+$Z$1)^$Z65)/$Z65,IF(AND($H65=1,BN$1&gt;($Y65+$Z65),BN$1&lt;=($Y65+$Z65*2)),($T65*(1+$Z$1)^($Z65*2))/$Z65,IF(AND($H65=1,BN$1&gt;($Y65+$Z65*2),BN$1&lt;=($Y65+$Z65*3)),($T65*(1+$Z$1)^($Z65*3))/$Z65,IF(AND($H65=1,BN$1&gt;($Y65+$Z65*3),BN$1&lt;=($Y65+$Z65*4)),($T65*(1+$Z$1)^($Z65*4))/$Z65,IF(AND($G65=1,BN$1&lt;=$N65),0,IF(AND($G65=1,BN$1&gt;$N65,BN$1&lt;=($Y65+$Z65)),-1*PMT(VLOOKUP($P65,'9 - Finance Strategy Parameters'!$B$3:$C$6,2)/12,$Z65*12,$M65),IF(AND($G65=1,BN$1&gt;($Y65+$Z65),BN$1&lt;=($Y65+$Z65*2)),-1*PMT(VLOOKUP($P65,'9 - Finance Strategy Parameters'!$B$3:$C$6,2)/12,$Z65*12,$M65*(1+$Z$1)^($Z65*2)),IF(AND($G65=1,BN$1&gt;($Y65+$Z65*2),BN$1&lt;=($Y65+$Z65*3)),-1*PMT(VLOOKUP($P65,'9 - Finance Strategy Parameters'!$B$3:$C$6,2)/12,$Z65*12,$M65*(1+$Z$1)^($Z65*3)),"FAILURE"))))))))))</f>
        <v>0</v>
      </c>
      <c r="BO65" s="159">
        <f>IF($F65=1,0,IF(AND($H65=1,BO$1&lt;=$Y65),$V65,IF(AND($H65=1,BO$1&gt;$Y65,BO$1&lt;=$Y65+$Z65),($T65*(1+$Z$1)^$Z65)/$Z65,IF(AND($H65=1,BO$1&gt;($Y65+$Z65),BO$1&lt;=($Y65+$Z65*2)),($T65*(1+$Z$1)^($Z65*2))/$Z65,IF(AND($H65=1,BO$1&gt;($Y65+$Z65*2),BO$1&lt;=($Y65+$Z65*3)),($T65*(1+$Z$1)^($Z65*3))/$Z65,IF(AND($H65=1,BO$1&gt;($Y65+$Z65*3),BO$1&lt;=($Y65+$Z65*4)),($T65*(1+$Z$1)^($Z65*4))/$Z65,IF(AND($G65=1,BO$1&lt;=$N65),0,IF(AND($G65=1,BO$1&gt;$N65,BO$1&lt;=($Y65+$Z65)),-1*PMT(VLOOKUP($P65,'9 - Finance Strategy Parameters'!$B$3:$C$6,2)/12,$Z65*12,$M65),IF(AND($G65=1,BO$1&gt;($Y65+$Z65),BO$1&lt;=($Y65+$Z65*2)),-1*PMT(VLOOKUP($P65,'9 - Finance Strategy Parameters'!$B$3:$C$6,2)/12,$Z65*12,$M65*(1+$Z$1)^($Z65*2)),IF(AND($G65=1,BO$1&gt;($Y65+$Z65*2),BO$1&lt;=($Y65+$Z65*3)),-1*PMT(VLOOKUP($P65,'9 - Finance Strategy Parameters'!$B$3:$C$6,2)/12,$Z65*12,$M65*(1+$Z$1)^($Z65*3)),"FAILURE"))))))))))</f>
        <v>0</v>
      </c>
      <c r="BP65" s="159">
        <f>IF($F65=1,0,IF(AND($H65=1,BP$1&lt;=$Y65),$V65,IF(AND($H65=1,BP$1&gt;$Y65,BP$1&lt;=$Y65+$Z65),($T65*(1+$Z$1)^$Z65)/$Z65,IF(AND($H65=1,BP$1&gt;($Y65+$Z65),BP$1&lt;=($Y65+$Z65*2)),($T65*(1+$Z$1)^($Z65*2))/$Z65,IF(AND($H65=1,BP$1&gt;($Y65+$Z65*2),BP$1&lt;=($Y65+$Z65*3)),($T65*(1+$Z$1)^($Z65*3))/$Z65,IF(AND($H65=1,BP$1&gt;($Y65+$Z65*3),BP$1&lt;=($Y65+$Z65*4)),($T65*(1+$Z$1)^($Z65*4))/$Z65,IF(AND($G65=1,BP$1&lt;=$N65),0,IF(AND($G65=1,BP$1&gt;$N65,BP$1&lt;=($Y65+$Z65)),-1*PMT(VLOOKUP($P65,'9 - Finance Strategy Parameters'!$B$3:$C$6,2)/12,$Z65*12,$M65),IF(AND($G65=1,BP$1&gt;($Y65+$Z65),BP$1&lt;=($Y65+$Z65*2)),-1*PMT(VLOOKUP($P65,'9 - Finance Strategy Parameters'!$B$3:$C$6,2)/12,$Z65*12,$M65*(1+$Z$1)^($Z65*2)),IF(AND($G65=1,BP$1&gt;($Y65+$Z65*2),BP$1&lt;=($Y65+$Z65*3)),-1*PMT(VLOOKUP($P65,'9 - Finance Strategy Parameters'!$B$3:$C$6,2)/12,$Z65*12,$M65*(1+$Z$1)^($Z65*3)),"FAILURE"))))))))))</f>
        <v>0</v>
      </c>
      <c r="BQ65" s="159">
        <f>IF($F65=1,0,IF(AND($H65=1,BQ$1&lt;=$Y65),$V65,IF(AND($H65=1,BQ$1&gt;$Y65,BQ$1&lt;=$Y65+$Z65),($T65*(1+$Z$1)^$Z65)/$Z65,IF(AND($H65=1,BQ$1&gt;($Y65+$Z65),BQ$1&lt;=($Y65+$Z65*2)),($T65*(1+$Z$1)^($Z65*2))/$Z65,IF(AND($H65=1,BQ$1&gt;($Y65+$Z65*2),BQ$1&lt;=($Y65+$Z65*3)),($T65*(1+$Z$1)^($Z65*3))/$Z65,IF(AND($H65=1,BQ$1&gt;($Y65+$Z65*3),BQ$1&lt;=($Y65+$Z65*4)),($T65*(1+$Z$1)^($Z65*4))/$Z65,IF(AND($G65=1,BQ$1&lt;=$N65),0,IF(AND($G65=1,BQ$1&gt;$N65,BQ$1&lt;=($Y65+$Z65)),-1*PMT(VLOOKUP($P65,'9 - Finance Strategy Parameters'!$B$3:$C$6,2)/12,$Z65*12,$M65),IF(AND($G65=1,BQ$1&gt;($Y65+$Z65),BQ$1&lt;=($Y65+$Z65*2)),-1*PMT(VLOOKUP($P65,'9 - Finance Strategy Parameters'!$B$3:$C$6,2)/12,$Z65*12,$M65*(1+$Z$1)^($Z65*2)),IF(AND($G65=1,BQ$1&gt;($Y65+$Z65*2),BQ$1&lt;=($Y65+$Z65*3)),-1*PMT(VLOOKUP($P65,'9 - Finance Strategy Parameters'!$B$3:$C$6,2)/12,$Z65*12,$M65*(1+$Z$1)^($Z65*3)),"FAILURE"))))))))))</f>
        <v>0</v>
      </c>
      <c r="BR65" s="159">
        <f>IF($F65=1,0,IF(AND($H65=1,BR$1&lt;=$Y65),$V65,IF(AND($H65=1,BR$1&gt;$Y65,BR$1&lt;=$Y65+$Z65),($T65*(1+$Z$1)^$Z65)/$Z65,IF(AND($H65=1,BR$1&gt;($Y65+$Z65),BR$1&lt;=($Y65+$Z65*2)),($T65*(1+$Z$1)^($Z65*2))/$Z65,IF(AND($H65=1,BR$1&gt;($Y65+$Z65*2),BR$1&lt;=($Y65+$Z65*3)),($T65*(1+$Z$1)^($Z65*3))/$Z65,IF(AND($H65=1,BR$1&gt;($Y65+$Z65*3),BR$1&lt;=($Y65+$Z65*4)),($T65*(1+$Z$1)^($Z65*4))/$Z65,IF(AND($G65=1,BR$1&lt;=$N65),0,IF(AND($G65=1,BR$1&gt;$N65,BR$1&lt;=($Y65+$Z65)),-1*PMT(VLOOKUP($P65,'9 - Finance Strategy Parameters'!$B$3:$C$6,2)/12,$Z65*12,$M65),IF(AND($G65=1,BR$1&gt;($Y65+$Z65),BR$1&lt;=($Y65+$Z65*2)),-1*PMT(VLOOKUP($P65,'9 - Finance Strategy Parameters'!$B$3:$C$6,2)/12,$Z65*12,$M65*(1+$Z$1)^($Z65*2)),IF(AND($G65=1,BR$1&gt;($Y65+$Z65*2),BR$1&lt;=($Y65+$Z65*3)),-1*PMT(VLOOKUP($P65,'9 - Finance Strategy Parameters'!$B$3:$C$6,2)/12,$Z65*12,$M65*(1+$Z$1)^($Z65*3)),"FAILURE"))))))))))</f>
        <v>0</v>
      </c>
      <c r="BS65" s="159">
        <f>IF($F65=1,0,IF(AND($H65=1,BS$1&lt;=$Y65),$V65,IF(AND($H65=1,BS$1&gt;$Y65,BS$1&lt;=$Y65+$Z65),($T65*(1+$Z$1)^$Z65)/$Z65,IF(AND($H65=1,BS$1&gt;($Y65+$Z65),BS$1&lt;=($Y65+$Z65*2)),($T65*(1+$Z$1)^($Z65*2))/$Z65,IF(AND($H65=1,BS$1&gt;($Y65+$Z65*2),BS$1&lt;=($Y65+$Z65*3)),($T65*(1+$Z$1)^($Z65*3))/$Z65,IF(AND($H65=1,BS$1&gt;($Y65+$Z65*3),BS$1&lt;=($Y65+$Z65*4)),($T65*(1+$Z$1)^($Z65*4))/$Z65,IF(AND($G65=1,BS$1&lt;=$N65),0,IF(AND($G65=1,BS$1&gt;$N65,BS$1&lt;=($Y65+$Z65)),-1*PMT(VLOOKUP($P65,'9 - Finance Strategy Parameters'!$B$3:$C$6,2)/12,$Z65*12,$M65),IF(AND($G65=1,BS$1&gt;($Y65+$Z65),BS$1&lt;=($Y65+$Z65*2)),-1*PMT(VLOOKUP($P65,'9 - Finance Strategy Parameters'!$B$3:$C$6,2)/12,$Z65*12,$M65*(1+$Z$1)^($Z65*2)),IF(AND($G65=1,BS$1&gt;($Y65+$Z65*2),BS$1&lt;=($Y65+$Z65*3)),-1*PMT(VLOOKUP($P65,'9 - Finance Strategy Parameters'!$B$3:$C$6,2)/12,$Z65*12,$M65*(1+$Z$1)^($Z65*3)),"FAILURE"))))))))))</f>
        <v>0</v>
      </c>
      <c r="BT65" s="159">
        <f>IF($F65=1,0,IF(AND($H65=1,BT$1&lt;=$Y65),$V65,IF(AND($H65=1,BT$1&gt;$Y65,BT$1&lt;=$Y65+$Z65),($T65*(1+$Z$1)^$Z65)/$Z65,IF(AND($H65=1,BT$1&gt;($Y65+$Z65),BT$1&lt;=($Y65+$Z65*2)),($T65*(1+$Z$1)^($Z65*2))/$Z65,IF(AND($H65=1,BT$1&gt;($Y65+$Z65*2),BT$1&lt;=($Y65+$Z65*3)),($T65*(1+$Z$1)^($Z65*3))/$Z65,IF(AND($H65=1,BT$1&gt;($Y65+$Z65*3),BT$1&lt;=($Y65+$Z65*4)),($T65*(1+$Z$1)^($Z65*4))/$Z65,IF(AND($G65=1,BT$1&lt;=$N65),0,IF(AND($G65=1,BT$1&gt;$N65,BT$1&lt;=($Y65+$Z65)),-1*PMT(VLOOKUP($P65,'9 - Finance Strategy Parameters'!$B$3:$C$6,2)/12,$Z65*12,$M65),IF(AND($G65=1,BT$1&gt;($Y65+$Z65),BT$1&lt;=($Y65+$Z65*2)),-1*PMT(VLOOKUP($P65,'9 - Finance Strategy Parameters'!$B$3:$C$6,2)/12,$Z65*12,$M65*(1+$Z$1)^($Z65*2)),IF(AND($G65=1,BT$1&gt;($Y65+$Z65*2),BT$1&lt;=($Y65+$Z65*3)),-1*PMT(VLOOKUP($P65,'9 - Finance Strategy Parameters'!$B$3:$C$6,2)/12,$Z65*12,$M65*(1+$Z$1)^($Z65*3)),"FAILURE"))))))))))</f>
        <v>0</v>
      </c>
    </row>
    <row r="66" spans="1:72" ht="30" x14ac:dyDescent="0.25">
      <c r="A66" s="10" t="s">
        <v>34</v>
      </c>
      <c r="B66" s="138">
        <f>INDEX('8-Choosing Asset Strategies'!$B$4:$B$101,MATCH('9 - Financing Strategy'!C66,'8-Choosing Asset Strategies'!$C$4:$C$101,0))</f>
        <v>3</v>
      </c>
      <c r="C66" s="11" t="s">
        <v>173</v>
      </c>
      <c r="D66" s="13" t="str">
        <f>IF(INDEX('8-Choosing Asset Strategies'!$CW$4:$CW$101,MATCH($C66,'8-Choosing Asset Strategies'!$C$4:$C$101,0))=0,"",INDEX('8-Choosing Asset Strategies'!$CW$4:$CW$101,MATCH(C66,'8-Choosing Asset Strategies'!$C$4:$C$101,0)))</f>
        <v>Needs replacement for future expansion</v>
      </c>
      <c r="E66" s="11"/>
      <c r="F66" s="138">
        <v>1</v>
      </c>
      <c r="G66" s="138"/>
      <c r="H66" s="138"/>
      <c r="J66" s="143">
        <f>IF(F66=1,ROUND(INDEX('8-Choosing Asset Strategies'!$DL$4:$DL$101,MATCH($C66,'8-Choosing Asset Strategies'!$C$4:$C$101,0)),2),"")</f>
        <v>3445.73</v>
      </c>
      <c r="K66" s="12">
        <f>IF(F66=1,ROUND(INDEX('8-Choosing Asset Strategies'!$DC$4:$DC$101,MATCH($C66,'8-Choosing Asset Strategies'!$C$4:$C$101,0)),2),"")</f>
        <v>10</v>
      </c>
      <c r="L66" s="12"/>
      <c r="M66" s="143" t="str">
        <f>IF(G66=1,ROUND(INDEX('8-Choosing Asset Strategies'!$DL$4:$DL$101,MATCH($C66,'8-Choosing Asset Strategies'!$C$4:$C$101,0)),2),"")</f>
        <v/>
      </c>
      <c r="N66" s="12" t="str">
        <f>IF(G66=1,ROUND(INDEX('8-Choosing Asset Strategies'!$DC$4:$DC$101,MATCH($C66,'8-Choosing Asset Strategies'!$C$4:$C$101,0)),2),"")</f>
        <v/>
      </c>
      <c r="O66" s="12" t="str">
        <f>IF(G66="","",INDEX('9 - Finance Strategy Parameters'!$H$3:$H$9,MATCH(B66,'9 - Finance Strategy Parameters'!$F$3:$F$9,0)))</f>
        <v/>
      </c>
      <c r="P66" s="12"/>
      <c r="Q66" s="144" t="str">
        <f>IFERROR((M66*INDEX('9 - Finance Strategy Parameters'!$C$3:$C$6,MATCH(P66,'9 - Finance Strategy Parameters'!$B$3:$B$6,0))/12*(1+INDEX('9 - Finance Strategy Parameters'!$C$3:$C$6,MATCH(P66,'9 - Finance Strategy Parameters'!$B$3:$B$6,0))/12)^(O66*12))/((1+INDEX('9 - Finance Strategy Parameters'!$C$3:$C$6,MATCH(P66,'9 - Finance Strategy Parameters'!$B$3:$B$6,0))/12)^(O66*12)-1),"")</f>
        <v/>
      </c>
      <c r="R66" s="144" t="str">
        <f t="shared" si="3"/>
        <v/>
      </c>
      <c r="S66" s="12"/>
      <c r="T66" s="143" t="str">
        <f>IF(H66=1,ROUND(INDEX('8-Choosing Asset Strategies'!$DL$4:$DL$101,MATCH($C66,'8-Choosing Asset Strategies'!$C$4:$C$101,0)),2),"")</f>
        <v/>
      </c>
      <c r="U66" s="145" t="str">
        <f>IF(H66=1,ROUND(INDEX('8-Choosing Asset Strategies'!$DC$4:$DC$101,MATCH($C66,'8-Choosing Asset Strategies'!$C$4:$C$101,0)),2),"")</f>
        <v/>
      </c>
      <c r="V66" s="101" t="str">
        <f t="shared" si="1"/>
        <v/>
      </c>
      <c r="W66" s="155" t="str">
        <f t="shared" si="2"/>
        <v/>
      </c>
      <c r="Y66">
        <f>INDEX('8-Choosing Asset Strategies'!$DC$4:$DC$101,MATCH(C66,'8-Choosing Asset Strategies'!$C$4:$C$101,0))</f>
        <v>10</v>
      </c>
      <c r="Z66">
        <f>INDEX('8-Choosing Asset Strategies'!$DA$4:$DA$101,MATCH(C66,'8-Choosing Asset Strategies'!$C$4:$C$101,0))</f>
        <v>30</v>
      </c>
      <c r="AB66" s="159">
        <f>IF($F66=1,0,IF(AND($H66=1,AB$1&lt;=$Y66),$V66,IF(AND($H66=1,AB$1&gt;$Y66,AB$1&lt;=$Y66+$Z66),($T66*(1+$Z$1)^$Z66)/$Z66,IF(AND($H66=1,AB$1&gt;($Y66+$Z66),AB$1&lt;=($Y66+$Z66*2)),($T66*(1+$Z$1)^($Z66*2))/$Z66,IF(AND($H66=1,AB$1&gt;($Y66+$Z66*2),AB$1&lt;=($Y66+$Z66*3)),($T66*(1+$Z$1)^($Z66*3))/$Z66,IF(AND($H66=1,AB$1&gt;($Y66+$Z66*3),AB$1&lt;=($Y66+$Z66*4)),($T66*(1+$Z$1)^($Z66*4))/$Z66,IF(AND($G66=1,AB$1&lt;=$N66),0,IF(AND($G66=1,AB$1&gt;$N66,AB$1&lt;=($Y66+$Z66)),-1*PMT(VLOOKUP($P66,'9 - Finance Strategy Parameters'!$B$3:$C$6,2)/12,$Z66*12,$M66),IF(AND($G66=1,AB$1&gt;($Y66+$Z66),AB$1&lt;=($Y66+$Z66*2)),-1*PMT(VLOOKUP($P66,'9 - Finance Strategy Parameters'!$B$3:$C$6,2)/12,$Z66*12,$M66*(1+$Z$1)^($Z66*2)),IF(AND($G66=1,AB$1&gt;($Y66+$Z66*2),AB$1&lt;=($Y66+$Z66*3)),-1*PMT(VLOOKUP($P66,'9 - Finance Strategy Parameters'!$B$3:$C$6,2)/12,$Z66*12,$M66*(1+$Z$1)^($Z66*3)),"FAILURE"))))))))))</f>
        <v>0</v>
      </c>
      <c r="AC66" s="159">
        <f>IF($F66=1,0,IF(AND($H66=1,AC$1&lt;=$Y66),$V66,IF(AND($H66=1,AC$1&gt;$Y66,AC$1&lt;=$Y66+$Z66),($T66*(1+$Z$1)^$Z66)/$Z66,IF(AND($H66=1,AC$1&gt;($Y66+$Z66),AC$1&lt;=($Y66+$Z66*2)),($T66*(1+$Z$1)^($Z66*2))/$Z66,IF(AND($H66=1,AC$1&gt;($Y66+$Z66*2),AC$1&lt;=($Y66+$Z66*3)),($T66*(1+$Z$1)^($Z66*3))/$Z66,IF(AND($H66=1,AC$1&gt;($Y66+$Z66*3),AC$1&lt;=($Y66+$Z66*4)),($T66*(1+$Z$1)^($Z66*4))/$Z66,IF(AND($G66=1,AC$1&lt;=$N66),0,IF(AND($G66=1,AC$1&gt;$N66,AC$1&lt;=($Y66+$Z66)),-1*PMT(VLOOKUP($P66,'9 - Finance Strategy Parameters'!$B$3:$C$6,2)/12,$Z66*12,$M66),IF(AND($G66=1,AC$1&gt;($Y66+$Z66),AC$1&lt;=($Y66+$Z66*2)),-1*PMT(VLOOKUP($P66,'9 - Finance Strategy Parameters'!$B$3:$C$6,2)/12,$Z66*12,$M66*(1+$Z$1)^($Z66*2)),IF(AND($G66=1,AC$1&gt;($Y66+$Z66*2),AC$1&lt;=($Y66+$Z66*3)),-1*PMT(VLOOKUP($P66,'9 - Finance Strategy Parameters'!$B$3:$C$6,2)/12,$Z66*12,$M66*(1+$Z$1)^($Z66*3)),"FAILURE"))))))))))</f>
        <v>0</v>
      </c>
      <c r="AD66" s="159">
        <f>IF($F66=1,0,IF(AND($H66=1,AD$1&lt;=$Y66),$V66,IF(AND($H66=1,AD$1&gt;$Y66,AD$1&lt;=$Y66+$Z66),($T66*(1+$Z$1)^$Z66)/$Z66,IF(AND($H66=1,AD$1&gt;($Y66+$Z66),AD$1&lt;=($Y66+$Z66*2)),($T66*(1+$Z$1)^($Z66*2))/$Z66,IF(AND($H66=1,AD$1&gt;($Y66+$Z66*2),AD$1&lt;=($Y66+$Z66*3)),($T66*(1+$Z$1)^($Z66*3))/$Z66,IF(AND($H66=1,AD$1&gt;($Y66+$Z66*3),AD$1&lt;=($Y66+$Z66*4)),($T66*(1+$Z$1)^($Z66*4))/$Z66,IF(AND($G66=1,AD$1&lt;=$N66),0,IF(AND($G66=1,AD$1&gt;$N66,AD$1&lt;=($Y66+$Z66)),-1*PMT(VLOOKUP($P66,'9 - Finance Strategy Parameters'!$B$3:$C$6,2)/12,$Z66*12,$M66),IF(AND($G66=1,AD$1&gt;($Y66+$Z66),AD$1&lt;=($Y66+$Z66*2)),-1*PMT(VLOOKUP($P66,'9 - Finance Strategy Parameters'!$B$3:$C$6,2)/12,$Z66*12,$M66*(1+$Z$1)^($Z66*2)),IF(AND($G66=1,AD$1&gt;($Y66+$Z66*2),AD$1&lt;=($Y66+$Z66*3)),-1*PMT(VLOOKUP($P66,'9 - Finance Strategy Parameters'!$B$3:$C$6,2)/12,$Z66*12,$M66*(1+$Z$1)^($Z66*3)),"FAILURE"))))))))))</f>
        <v>0</v>
      </c>
      <c r="AE66" s="159">
        <f>IF($F66=1,0,IF(AND($H66=1,AE$1&lt;=$Y66),$V66,IF(AND($H66=1,AE$1&gt;$Y66,AE$1&lt;=$Y66+$Z66),($T66*(1+$Z$1)^$Z66)/$Z66,IF(AND($H66=1,AE$1&gt;($Y66+$Z66),AE$1&lt;=($Y66+$Z66*2)),($T66*(1+$Z$1)^($Z66*2))/$Z66,IF(AND($H66=1,AE$1&gt;($Y66+$Z66*2),AE$1&lt;=($Y66+$Z66*3)),($T66*(1+$Z$1)^($Z66*3))/$Z66,IF(AND($H66=1,AE$1&gt;($Y66+$Z66*3),AE$1&lt;=($Y66+$Z66*4)),($T66*(1+$Z$1)^($Z66*4))/$Z66,IF(AND($G66=1,AE$1&lt;=$N66),0,IF(AND($G66=1,AE$1&gt;$N66,AE$1&lt;=($Y66+$Z66)),-1*PMT(VLOOKUP($P66,'9 - Finance Strategy Parameters'!$B$3:$C$6,2)/12,$Z66*12,$M66),IF(AND($G66=1,AE$1&gt;($Y66+$Z66),AE$1&lt;=($Y66+$Z66*2)),-1*PMT(VLOOKUP($P66,'9 - Finance Strategy Parameters'!$B$3:$C$6,2)/12,$Z66*12,$M66*(1+$Z$1)^($Z66*2)),IF(AND($G66=1,AE$1&gt;($Y66+$Z66*2),AE$1&lt;=($Y66+$Z66*3)),-1*PMT(VLOOKUP($P66,'9 - Finance Strategy Parameters'!$B$3:$C$6,2)/12,$Z66*12,$M66*(1+$Z$1)^($Z66*3)),"FAILURE"))))))))))</f>
        <v>0</v>
      </c>
      <c r="AF66" s="159">
        <f>IF($F66=1,0,IF(AND($H66=1,AF$1&lt;=$Y66),$V66,IF(AND($H66=1,AF$1&gt;$Y66,AF$1&lt;=$Y66+$Z66),($T66*(1+$Z$1)^$Z66)/$Z66,IF(AND($H66=1,AF$1&gt;($Y66+$Z66),AF$1&lt;=($Y66+$Z66*2)),($T66*(1+$Z$1)^($Z66*2))/$Z66,IF(AND($H66=1,AF$1&gt;($Y66+$Z66*2),AF$1&lt;=($Y66+$Z66*3)),($T66*(1+$Z$1)^($Z66*3))/$Z66,IF(AND($H66=1,AF$1&gt;($Y66+$Z66*3),AF$1&lt;=($Y66+$Z66*4)),($T66*(1+$Z$1)^($Z66*4))/$Z66,IF(AND($G66=1,AF$1&lt;=$N66),0,IF(AND($G66=1,AF$1&gt;$N66,AF$1&lt;=($Y66+$Z66)),-1*PMT(VLOOKUP($P66,'9 - Finance Strategy Parameters'!$B$3:$C$6,2)/12,$Z66*12,$M66),IF(AND($G66=1,AF$1&gt;($Y66+$Z66),AF$1&lt;=($Y66+$Z66*2)),-1*PMT(VLOOKUP($P66,'9 - Finance Strategy Parameters'!$B$3:$C$6,2)/12,$Z66*12,$M66*(1+$Z$1)^($Z66*2)),IF(AND($G66=1,AF$1&gt;($Y66+$Z66*2),AF$1&lt;=($Y66+$Z66*3)),-1*PMT(VLOOKUP($P66,'9 - Finance Strategy Parameters'!$B$3:$C$6,2)/12,$Z66*12,$M66*(1+$Z$1)^($Z66*3)),"FAILURE"))))))))))</f>
        <v>0</v>
      </c>
      <c r="AG66" s="159">
        <f>IF($F66=1,0,IF(AND($H66=1,AG$1&lt;=$Y66),$V66,IF(AND($H66=1,AG$1&gt;$Y66,AG$1&lt;=$Y66+$Z66),($T66*(1+$Z$1)^$Z66)/$Z66,IF(AND($H66=1,AG$1&gt;($Y66+$Z66),AG$1&lt;=($Y66+$Z66*2)),($T66*(1+$Z$1)^($Z66*2))/$Z66,IF(AND($H66=1,AG$1&gt;($Y66+$Z66*2),AG$1&lt;=($Y66+$Z66*3)),($T66*(1+$Z$1)^($Z66*3))/$Z66,IF(AND($H66=1,AG$1&gt;($Y66+$Z66*3),AG$1&lt;=($Y66+$Z66*4)),($T66*(1+$Z$1)^($Z66*4))/$Z66,IF(AND($G66=1,AG$1&lt;=$N66),0,IF(AND($G66=1,AG$1&gt;$N66,AG$1&lt;=($Y66+$Z66)),-1*PMT(VLOOKUP($P66,'9 - Finance Strategy Parameters'!$B$3:$C$6,2)/12,$Z66*12,$M66),IF(AND($G66=1,AG$1&gt;($Y66+$Z66),AG$1&lt;=($Y66+$Z66*2)),-1*PMT(VLOOKUP($P66,'9 - Finance Strategy Parameters'!$B$3:$C$6,2)/12,$Z66*12,$M66*(1+$Z$1)^($Z66*2)),IF(AND($G66=1,AG$1&gt;($Y66+$Z66*2),AG$1&lt;=($Y66+$Z66*3)),-1*PMT(VLOOKUP($P66,'9 - Finance Strategy Parameters'!$B$3:$C$6,2)/12,$Z66*12,$M66*(1+$Z$1)^($Z66*3)),"FAILURE"))))))))))</f>
        <v>0</v>
      </c>
      <c r="AH66" s="159">
        <f>IF($F66=1,0,IF(AND($H66=1,AH$1&lt;=$Y66),$V66,IF(AND($H66=1,AH$1&gt;$Y66,AH$1&lt;=$Y66+$Z66),($T66*(1+$Z$1)^$Z66)/$Z66,IF(AND($H66=1,AH$1&gt;($Y66+$Z66),AH$1&lt;=($Y66+$Z66*2)),($T66*(1+$Z$1)^($Z66*2))/$Z66,IF(AND($H66=1,AH$1&gt;($Y66+$Z66*2),AH$1&lt;=($Y66+$Z66*3)),($T66*(1+$Z$1)^($Z66*3))/$Z66,IF(AND($H66=1,AH$1&gt;($Y66+$Z66*3),AH$1&lt;=($Y66+$Z66*4)),($T66*(1+$Z$1)^($Z66*4))/$Z66,IF(AND($G66=1,AH$1&lt;=$N66),0,IF(AND($G66=1,AH$1&gt;$N66,AH$1&lt;=($Y66+$Z66)),-1*PMT(VLOOKUP($P66,'9 - Finance Strategy Parameters'!$B$3:$C$6,2)/12,$Z66*12,$M66),IF(AND($G66=1,AH$1&gt;($Y66+$Z66),AH$1&lt;=($Y66+$Z66*2)),-1*PMT(VLOOKUP($P66,'9 - Finance Strategy Parameters'!$B$3:$C$6,2)/12,$Z66*12,$M66*(1+$Z$1)^($Z66*2)),IF(AND($G66=1,AH$1&gt;($Y66+$Z66*2),AH$1&lt;=($Y66+$Z66*3)),-1*PMT(VLOOKUP($P66,'9 - Finance Strategy Parameters'!$B$3:$C$6,2)/12,$Z66*12,$M66*(1+$Z$1)^($Z66*3)),"FAILURE"))))))))))</f>
        <v>0</v>
      </c>
      <c r="AI66" s="159">
        <f>IF($F66=1,0,IF(AND($H66=1,AI$1&lt;=$Y66),$V66,IF(AND($H66=1,AI$1&gt;$Y66,AI$1&lt;=$Y66+$Z66),($T66*(1+$Z$1)^$Z66)/$Z66,IF(AND($H66=1,AI$1&gt;($Y66+$Z66),AI$1&lt;=($Y66+$Z66*2)),($T66*(1+$Z$1)^($Z66*2))/$Z66,IF(AND($H66=1,AI$1&gt;($Y66+$Z66*2),AI$1&lt;=($Y66+$Z66*3)),($T66*(1+$Z$1)^($Z66*3))/$Z66,IF(AND($H66=1,AI$1&gt;($Y66+$Z66*3),AI$1&lt;=($Y66+$Z66*4)),($T66*(1+$Z$1)^($Z66*4))/$Z66,IF(AND($G66=1,AI$1&lt;=$N66),0,IF(AND($G66=1,AI$1&gt;$N66,AI$1&lt;=($Y66+$Z66)),-1*PMT(VLOOKUP($P66,'9 - Finance Strategy Parameters'!$B$3:$C$6,2)/12,$Z66*12,$M66),IF(AND($G66=1,AI$1&gt;($Y66+$Z66),AI$1&lt;=($Y66+$Z66*2)),-1*PMT(VLOOKUP($P66,'9 - Finance Strategy Parameters'!$B$3:$C$6,2)/12,$Z66*12,$M66*(1+$Z$1)^($Z66*2)),IF(AND($G66=1,AI$1&gt;($Y66+$Z66*2),AI$1&lt;=($Y66+$Z66*3)),-1*PMT(VLOOKUP($P66,'9 - Finance Strategy Parameters'!$B$3:$C$6,2)/12,$Z66*12,$M66*(1+$Z$1)^($Z66*3)),"FAILURE"))))))))))</f>
        <v>0</v>
      </c>
      <c r="AJ66" s="159">
        <f>IF($F66=1,0,IF(AND($H66=1,AJ$1&lt;=$Y66),$V66,IF(AND($H66=1,AJ$1&gt;$Y66,AJ$1&lt;=$Y66+$Z66),($T66*(1+$Z$1)^$Z66)/$Z66,IF(AND($H66=1,AJ$1&gt;($Y66+$Z66),AJ$1&lt;=($Y66+$Z66*2)),($T66*(1+$Z$1)^($Z66*2))/$Z66,IF(AND($H66=1,AJ$1&gt;($Y66+$Z66*2),AJ$1&lt;=($Y66+$Z66*3)),($T66*(1+$Z$1)^($Z66*3))/$Z66,IF(AND($H66=1,AJ$1&gt;($Y66+$Z66*3),AJ$1&lt;=($Y66+$Z66*4)),($T66*(1+$Z$1)^($Z66*4))/$Z66,IF(AND($G66=1,AJ$1&lt;=$N66),0,IF(AND($G66=1,AJ$1&gt;$N66,AJ$1&lt;=($Y66+$Z66)),-1*PMT(VLOOKUP($P66,'9 - Finance Strategy Parameters'!$B$3:$C$6,2)/12,$Z66*12,$M66),IF(AND($G66=1,AJ$1&gt;($Y66+$Z66),AJ$1&lt;=($Y66+$Z66*2)),-1*PMT(VLOOKUP($P66,'9 - Finance Strategy Parameters'!$B$3:$C$6,2)/12,$Z66*12,$M66*(1+$Z$1)^($Z66*2)),IF(AND($G66=1,AJ$1&gt;($Y66+$Z66*2),AJ$1&lt;=($Y66+$Z66*3)),-1*PMT(VLOOKUP($P66,'9 - Finance Strategy Parameters'!$B$3:$C$6,2)/12,$Z66*12,$M66*(1+$Z$1)^($Z66*3)),"FAILURE"))))))))))</f>
        <v>0</v>
      </c>
      <c r="AK66" s="159">
        <f>IF($F66=1,0,IF(AND($H66=1,AK$1&lt;=$Y66),$V66,IF(AND($H66=1,AK$1&gt;$Y66,AK$1&lt;=$Y66+$Z66),($T66*(1+$Z$1)^$Z66)/$Z66,IF(AND($H66=1,AK$1&gt;($Y66+$Z66),AK$1&lt;=($Y66+$Z66*2)),($T66*(1+$Z$1)^($Z66*2))/$Z66,IF(AND($H66=1,AK$1&gt;($Y66+$Z66*2),AK$1&lt;=($Y66+$Z66*3)),($T66*(1+$Z$1)^($Z66*3))/$Z66,IF(AND($H66=1,AK$1&gt;($Y66+$Z66*3),AK$1&lt;=($Y66+$Z66*4)),($T66*(1+$Z$1)^($Z66*4))/$Z66,IF(AND($G66=1,AK$1&lt;=$N66),0,IF(AND($G66=1,AK$1&gt;$N66,AK$1&lt;=($Y66+$Z66)),-1*PMT(VLOOKUP($P66,'9 - Finance Strategy Parameters'!$B$3:$C$6,2)/12,$Z66*12,$M66),IF(AND($G66=1,AK$1&gt;($Y66+$Z66),AK$1&lt;=($Y66+$Z66*2)),-1*PMT(VLOOKUP($P66,'9 - Finance Strategy Parameters'!$B$3:$C$6,2)/12,$Z66*12,$M66*(1+$Z$1)^($Z66*2)),IF(AND($G66=1,AK$1&gt;($Y66+$Z66*2),AK$1&lt;=($Y66+$Z66*3)),-1*PMT(VLOOKUP($P66,'9 - Finance Strategy Parameters'!$B$3:$C$6,2)/12,$Z66*12,$M66*(1+$Z$1)^($Z66*3)),"FAILURE"))))))))))</f>
        <v>0</v>
      </c>
      <c r="AL66" s="159">
        <f>IF($F66=1,0,IF(AND($H66=1,AL$1&lt;=$Y66),$V66,IF(AND($H66=1,AL$1&gt;$Y66,AL$1&lt;=$Y66+$Z66),($T66*(1+$Z$1)^$Z66)/$Z66,IF(AND($H66=1,AL$1&gt;($Y66+$Z66),AL$1&lt;=($Y66+$Z66*2)),($T66*(1+$Z$1)^($Z66*2))/$Z66,IF(AND($H66=1,AL$1&gt;($Y66+$Z66*2),AL$1&lt;=($Y66+$Z66*3)),($T66*(1+$Z$1)^($Z66*3))/$Z66,IF(AND($H66=1,AL$1&gt;($Y66+$Z66*3),AL$1&lt;=($Y66+$Z66*4)),($T66*(1+$Z$1)^($Z66*4))/$Z66,IF(AND($G66=1,AL$1&lt;=$N66),0,IF(AND($G66=1,AL$1&gt;$N66,AL$1&lt;=($Y66+$Z66)),-1*PMT(VLOOKUP($P66,'9 - Finance Strategy Parameters'!$B$3:$C$6,2)/12,$Z66*12,$M66),IF(AND($G66=1,AL$1&gt;($Y66+$Z66),AL$1&lt;=($Y66+$Z66*2)),-1*PMT(VLOOKUP($P66,'9 - Finance Strategy Parameters'!$B$3:$C$6,2)/12,$Z66*12,$M66*(1+$Z$1)^($Z66*2)),IF(AND($G66=1,AL$1&gt;($Y66+$Z66*2),AL$1&lt;=($Y66+$Z66*3)),-1*PMT(VLOOKUP($P66,'9 - Finance Strategy Parameters'!$B$3:$C$6,2)/12,$Z66*12,$M66*(1+$Z$1)^($Z66*3)),"FAILURE"))))))))))</f>
        <v>0</v>
      </c>
      <c r="AM66" s="159">
        <f>IF($F66=1,0,IF(AND($H66=1,AM$1&lt;=$Y66),$V66,IF(AND($H66=1,AM$1&gt;$Y66,AM$1&lt;=$Y66+$Z66),($T66*(1+$Z$1)^$Z66)/$Z66,IF(AND($H66=1,AM$1&gt;($Y66+$Z66),AM$1&lt;=($Y66+$Z66*2)),($T66*(1+$Z$1)^($Z66*2))/$Z66,IF(AND($H66=1,AM$1&gt;($Y66+$Z66*2),AM$1&lt;=($Y66+$Z66*3)),($T66*(1+$Z$1)^($Z66*3))/$Z66,IF(AND($H66=1,AM$1&gt;($Y66+$Z66*3),AM$1&lt;=($Y66+$Z66*4)),($T66*(1+$Z$1)^($Z66*4))/$Z66,IF(AND($G66=1,AM$1&lt;=$N66),0,IF(AND($G66=1,AM$1&gt;$N66,AM$1&lt;=($Y66+$Z66)),-1*PMT(VLOOKUP($P66,'9 - Finance Strategy Parameters'!$B$3:$C$6,2)/12,$Z66*12,$M66),IF(AND($G66=1,AM$1&gt;($Y66+$Z66),AM$1&lt;=($Y66+$Z66*2)),-1*PMT(VLOOKUP($P66,'9 - Finance Strategy Parameters'!$B$3:$C$6,2)/12,$Z66*12,$M66*(1+$Z$1)^($Z66*2)),IF(AND($G66=1,AM$1&gt;($Y66+$Z66*2),AM$1&lt;=($Y66+$Z66*3)),-1*PMT(VLOOKUP($P66,'9 - Finance Strategy Parameters'!$B$3:$C$6,2)/12,$Z66*12,$M66*(1+$Z$1)^($Z66*3)),"FAILURE"))))))))))</f>
        <v>0</v>
      </c>
      <c r="AN66" s="159">
        <f>IF($F66=1,0,IF(AND($H66=1,AN$1&lt;=$Y66),$V66,IF(AND($H66=1,AN$1&gt;$Y66,AN$1&lt;=$Y66+$Z66),($T66*(1+$Z$1)^$Z66)/$Z66,IF(AND($H66=1,AN$1&gt;($Y66+$Z66),AN$1&lt;=($Y66+$Z66*2)),($T66*(1+$Z$1)^($Z66*2))/$Z66,IF(AND($H66=1,AN$1&gt;($Y66+$Z66*2),AN$1&lt;=($Y66+$Z66*3)),($T66*(1+$Z$1)^($Z66*3))/$Z66,IF(AND($H66=1,AN$1&gt;($Y66+$Z66*3),AN$1&lt;=($Y66+$Z66*4)),($T66*(1+$Z$1)^($Z66*4))/$Z66,IF(AND($G66=1,AN$1&lt;=$N66),0,IF(AND($G66=1,AN$1&gt;$N66,AN$1&lt;=($Y66+$Z66)),-1*PMT(VLOOKUP($P66,'9 - Finance Strategy Parameters'!$B$3:$C$6,2)/12,$Z66*12,$M66),IF(AND($G66=1,AN$1&gt;($Y66+$Z66),AN$1&lt;=($Y66+$Z66*2)),-1*PMT(VLOOKUP($P66,'9 - Finance Strategy Parameters'!$B$3:$C$6,2)/12,$Z66*12,$M66*(1+$Z$1)^($Z66*2)),IF(AND($G66=1,AN$1&gt;($Y66+$Z66*2),AN$1&lt;=($Y66+$Z66*3)),-1*PMT(VLOOKUP($P66,'9 - Finance Strategy Parameters'!$B$3:$C$6,2)/12,$Z66*12,$M66*(1+$Z$1)^($Z66*3)),"FAILURE"))))))))))</f>
        <v>0</v>
      </c>
      <c r="AO66" s="159">
        <f>IF($F66=1,0,IF(AND($H66=1,AO$1&lt;=$Y66),$V66,IF(AND($H66=1,AO$1&gt;$Y66,AO$1&lt;=$Y66+$Z66),($T66*(1+$Z$1)^$Z66)/$Z66,IF(AND($H66=1,AO$1&gt;($Y66+$Z66),AO$1&lt;=($Y66+$Z66*2)),($T66*(1+$Z$1)^($Z66*2))/$Z66,IF(AND($H66=1,AO$1&gt;($Y66+$Z66*2),AO$1&lt;=($Y66+$Z66*3)),($T66*(1+$Z$1)^($Z66*3))/$Z66,IF(AND($H66=1,AO$1&gt;($Y66+$Z66*3),AO$1&lt;=($Y66+$Z66*4)),($T66*(1+$Z$1)^($Z66*4))/$Z66,IF(AND($G66=1,AO$1&lt;=$N66),0,IF(AND($G66=1,AO$1&gt;$N66,AO$1&lt;=($Y66+$Z66)),-1*PMT(VLOOKUP($P66,'9 - Finance Strategy Parameters'!$B$3:$C$6,2)/12,$Z66*12,$M66),IF(AND($G66=1,AO$1&gt;($Y66+$Z66),AO$1&lt;=($Y66+$Z66*2)),-1*PMT(VLOOKUP($P66,'9 - Finance Strategy Parameters'!$B$3:$C$6,2)/12,$Z66*12,$M66*(1+$Z$1)^($Z66*2)),IF(AND($G66=1,AO$1&gt;($Y66+$Z66*2),AO$1&lt;=($Y66+$Z66*3)),-1*PMT(VLOOKUP($P66,'9 - Finance Strategy Parameters'!$B$3:$C$6,2)/12,$Z66*12,$M66*(1+$Z$1)^($Z66*3)),"FAILURE"))))))))))</f>
        <v>0</v>
      </c>
      <c r="AP66" s="159">
        <f>IF($F66=1,0,IF(AND($H66=1,AP$1&lt;=$Y66),$V66,IF(AND($H66=1,AP$1&gt;$Y66,AP$1&lt;=$Y66+$Z66),($T66*(1+$Z$1)^$Z66)/$Z66,IF(AND($H66=1,AP$1&gt;($Y66+$Z66),AP$1&lt;=($Y66+$Z66*2)),($T66*(1+$Z$1)^($Z66*2))/$Z66,IF(AND($H66=1,AP$1&gt;($Y66+$Z66*2),AP$1&lt;=($Y66+$Z66*3)),($T66*(1+$Z$1)^($Z66*3))/$Z66,IF(AND($H66=1,AP$1&gt;($Y66+$Z66*3),AP$1&lt;=($Y66+$Z66*4)),($T66*(1+$Z$1)^($Z66*4))/$Z66,IF(AND($G66=1,AP$1&lt;=$N66),0,IF(AND($G66=1,AP$1&gt;$N66,AP$1&lt;=($Y66+$Z66)),-1*PMT(VLOOKUP($P66,'9 - Finance Strategy Parameters'!$B$3:$C$6,2)/12,$Z66*12,$M66),IF(AND($G66=1,AP$1&gt;($Y66+$Z66),AP$1&lt;=($Y66+$Z66*2)),-1*PMT(VLOOKUP($P66,'9 - Finance Strategy Parameters'!$B$3:$C$6,2)/12,$Z66*12,$M66*(1+$Z$1)^($Z66*2)),IF(AND($G66=1,AP$1&gt;($Y66+$Z66*2),AP$1&lt;=($Y66+$Z66*3)),-1*PMT(VLOOKUP($P66,'9 - Finance Strategy Parameters'!$B$3:$C$6,2)/12,$Z66*12,$M66*(1+$Z$1)^($Z66*3)),"FAILURE"))))))))))</f>
        <v>0</v>
      </c>
      <c r="AQ66" s="159">
        <f>IF($F66=1,0,IF(AND($H66=1,AQ$1&lt;=$Y66),$V66,IF(AND($H66=1,AQ$1&gt;$Y66,AQ$1&lt;=$Y66+$Z66),($T66*(1+$Z$1)^$Z66)/$Z66,IF(AND($H66=1,AQ$1&gt;($Y66+$Z66),AQ$1&lt;=($Y66+$Z66*2)),($T66*(1+$Z$1)^($Z66*2))/$Z66,IF(AND($H66=1,AQ$1&gt;($Y66+$Z66*2),AQ$1&lt;=($Y66+$Z66*3)),($T66*(1+$Z$1)^($Z66*3))/$Z66,IF(AND($H66=1,AQ$1&gt;($Y66+$Z66*3),AQ$1&lt;=($Y66+$Z66*4)),($T66*(1+$Z$1)^($Z66*4))/$Z66,IF(AND($G66=1,AQ$1&lt;=$N66),0,IF(AND($G66=1,AQ$1&gt;$N66,AQ$1&lt;=($Y66+$Z66)),-1*PMT(VLOOKUP($P66,'9 - Finance Strategy Parameters'!$B$3:$C$6,2)/12,$Z66*12,$M66),IF(AND($G66=1,AQ$1&gt;($Y66+$Z66),AQ$1&lt;=($Y66+$Z66*2)),-1*PMT(VLOOKUP($P66,'9 - Finance Strategy Parameters'!$B$3:$C$6,2)/12,$Z66*12,$M66*(1+$Z$1)^($Z66*2)),IF(AND($G66=1,AQ$1&gt;($Y66+$Z66*2),AQ$1&lt;=($Y66+$Z66*3)),-1*PMT(VLOOKUP($P66,'9 - Finance Strategy Parameters'!$B$3:$C$6,2)/12,$Z66*12,$M66*(1+$Z$1)^($Z66*3)),"FAILURE"))))))))))</f>
        <v>0</v>
      </c>
      <c r="AR66" s="159">
        <f>IF($F66=1,0,IF(AND($H66=1,AR$1&lt;=$Y66),$V66,IF(AND($H66=1,AR$1&gt;$Y66,AR$1&lt;=$Y66+$Z66),($T66*(1+$Z$1)^$Z66)/$Z66,IF(AND($H66=1,AR$1&gt;($Y66+$Z66),AR$1&lt;=($Y66+$Z66*2)),($T66*(1+$Z$1)^($Z66*2))/$Z66,IF(AND($H66=1,AR$1&gt;($Y66+$Z66*2),AR$1&lt;=($Y66+$Z66*3)),($T66*(1+$Z$1)^($Z66*3))/$Z66,IF(AND($H66=1,AR$1&gt;($Y66+$Z66*3),AR$1&lt;=($Y66+$Z66*4)),($T66*(1+$Z$1)^($Z66*4))/$Z66,IF(AND($G66=1,AR$1&lt;=$N66),0,IF(AND($G66=1,AR$1&gt;$N66,AR$1&lt;=($Y66+$Z66)),-1*PMT(VLOOKUP($P66,'9 - Finance Strategy Parameters'!$B$3:$C$6,2)/12,$Z66*12,$M66),IF(AND($G66=1,AR$1&gt;($Y66+$Z66),AR$1&lt;=($Y66+$Z66*2)),-1*PMT(VLOOKUP($P66,'9 - Finance Strategy Parameters'!$B$3:$C$6,2)/12,$Z66*12,$M66*(1+$Z$1)^($Z66*2)),IF(AND($G66=1,AR$1&gt;($Y66+$Z66*2),AR$1&lt;=($Y66+$Z66*3)),-1*PMT(VLOOKUP($P66,'9 - Finance Strategy Parameters'!$B$3:$C$6,2)/12,$Z66*12,$M66*(1+$Z$1)^($Z66*3)),"FAILURE"))))))))))</f>
        <v>0</v>
      </c>
      <c r="AS66" s="159">
        <f>IF($F66=1,0,IF(AND($H66=1,AS$1&lt;=$Y66),$V66,IF(AND($H66=1,AS$1&gt;$Y66,AS$1&lt;=$Y66+$Z66),($T66*(1+$Z$1)^$Z66)/$Z66,IF(AND($H66=1,AS$1&gt;($Y66+$Z66),AS$1&lt;=($Y66+$Z66*2)),($T66*(1+$Z$1)^($Z66*2))/$Z66,IF(AND($H66=1,AS$1&gt;($Y66+$Z66*2),AS$1&lt;=($Y66+$Z66*3)),($T66*(1+$Z$1)^($Z66*3))/$Z66,IF(AND($H66=1,AS$1&gt;($Y66+$Z66*3),AS$1&lt;=($Y66+$Z66*4)),($T66*(1+$Z$1)^($Z66*4))/$Z66,IF(AND($G66=1,AS$1&lt;=$N66),0,IF(AND($G66=1,AS$1&gt;$N66,AS$1&lt;=($Y66+$Z66)),-1*PMT(VLOOKUP($P66,'9 - Finance Strategy Parameters'!$B$3:$C$6,2)/12,$Z66*12,$M66),IF(AND($G66=1,AS$1&gt;($Y66+$Z66),AS$1&lt;=($Y66+$Z66*2)),-1*PMT(VLOOKUP($P66,'9 - Finance Strategy Parameters'!$B$3:$C$6,2)/12,$Z66*12,$M66*(1+$Z$1)^($Z66*2)),IF(AND($G66=1,AS$1&gt;($Y66+$Z66*2),AS$1&lt;=($Y66+$Z66*3)),-1*PMT(VLOOKUP($P66,'9 - Finance Strategy Parameters'!$B$3:$C$6,2)/12,$Z66*12,$M66*(1+$Z$1)^($Z66*3)),"FAILURE"))))))))))</f>
        <v>0</v>
      </c>
      <c r="AT66" s="159">
        <f>IF($F66=1,0,IF(AND($H66=1,AT$1&lt;=$Y66),$V66,IF(AND($H66=1,AT$1&gt;$Y66,AT$1&lt;=$Y66+$Z66),($T66*(1+$Z$1)^$Z66)/$Z66,IF(AND($H66=1,AT$1&gt;($Y66+$Z66),AT$1&lt;=($Y66+$Z66*2)),($T66*(1+$Z$1)^($Z66*2))/$Z66,IF(AND($H66=1,AT$1&gt;($Y66+$Z66*2),AT$1&lt;=($Y66+$Z66*3)),($T66*(1+$Z$1)^($Z66*3))/$Z66,IF(AND($H66=1,AT$1&gt;($Y66+$Z66*3),AT$1&lt;=($Y66+$Z66*4)),($T66*(1+$Z$1)^($Z66*4))/$Z66,IF(AND($G66=1,AT$1&lt;=$N66),0,IF(AND($G66=1,AT$1&gt;$N66,AT$1&lt;=($Y66+$Z66)),-1*PMT(VLOOKUP($P66,'9 - Finance Strategy Parameters'!$B$3:$C$6,2)/12,$Z66*12,$M66),IF(AND($G66=1,AT$1&gt;($Y66+$Z66),AT$1&lt;=($Y66+$Z66*2)),-1*PMT(VLOOKUP($P66,'9 - Finance Strategy Parameters'!$B$3:$C$6,2)/12,$Z66*12,$M66*(1+$Z$1)^($Z66*2)),IF(AND($G66=1,AT$1&gt;($Y66+$Z66*2),AT$1&lt;=($Y66+$Z66*3)),-1*PMT(VLOOKUP($P66,'9 - Finance Strategy Parameters'!$B$3:$C$6,2)/12,$Z66*12,$M66*(1+$Z$1)^($Z66*3)),"FAILURE"))))))))))</f>
        <v>0</v>
      </c>
      <c r="AU66" s="159">
        <f>IF($F66=1,0,IF(AND($H66=1,AU$1&lt;=$Y66),$V66,IF(AND($H66=1,AU$1&gt;$Y66,AU$1&lt;=$Y66+$Z66),($T66*(1+$Z$1)^$Z66)/$Z66,IF(AND($H66=1,AU$1&gt;($Y66+$Z66),AU$1&lt;=($Y66+$Z66*2)),($T66*(1+$Z$1)^($Z66*2))/$Z66,IF(AND($H66=1,AU$1&gt;($Y66+$Z66*2),AU$1&lt;=($Y66+$Z66*3)),($T66*(1+$Z$1)^($Z66*3))/$Z66,IF(AND($H66=1,AU$1&gt;($Y66+$Z66*3),AU$1&lt;=($Y66+$Z66*4)),($T66*(1+$Z$1)^($Z66*4))/$Z66,IF(AND($G66=1,AU$1&lt;=$N66),0,IF(AND($G66=1,AU$1&gt;$N66,AU$1&lt;=($Y66+$Z66)),-1*PMT(VLOOKUP($P66,'9 - Finance Strategy Parameters'!$B$3:$C$6,2)/12,$Z66*12,$M66),IF(AND($G66=1,AU$1&gt;($Y66+$Z66),AU$1&lt;=($Y66+$Z66*2)),-1*PMT(VLOOKUP($P66,'9 - Finance Strategy Parameters'!$B$3:$C$6,2)/12,$Z66*12,$M66*(1+$Z$1)^($Z66*2)),IF(AND($G66=1,AU$1&gt;($Y66+$Z66*2),AU$1&lt;=($Y66+$Z66*3)),-1*PMT(VLOOKUP($P66,'9 - Finance Strategy Parameters'!$B$3:$C$6,2)/12,$Z66*12,$M66*(1+$Z$1)^($Z66*3)),"FAILURE"))))))))))</f>
        <v>0</v>
      </c>
      <c r="AV66" s="159">
        <f>IF($F66=1,0,IF(AND($H66=1,AV$1&lt;=$Y66),$V66,IF(AND($H66=1,AV$1&gt;$Y66,AV$1&lt;=$Y66+$Z66),($T66*(1+$Z$1)^$Z66)/$Z66,IF(AND($H66=1,AV$1&gt;($Y66+$Z66),AV$1&lt;=($Y66+$Z66*2)),($T66*(1+$Z$1)^($Z66*2))/$Z66,IF(AND($H66=1,AV$1&gt;($Y66+$Z66*2),AV$1&lt;=($Y66+$Z66*3)),($T66*(1+$Z$1)^($Z66*3))/$Z66,IF(AND($H66=1,AV$1&gt;($Y66+$Z66*3),AV$1&lt;=($Y66+$Z66*4)),($T66*(1+$Z$1)^($Z66*4))/$Z66,IF(AND($G66=1,AV$1&lt;=$N66),0,IF(AND($G66=1,AV$1&gt;$N66,AV$1&lt;=($Y66+$Z66)),-1*PMT(VLOOKUP($P66,'9 - Finance Strategy Parameters'!$B$3:$C$6,2)/12,$Z66*12,$M66),IF(AND($G66=1,AV$1&gt;($Y66+$Z66),AV$1&lt;=($Y66+$Z66*2)),-1*PMT(VLOOKUP($P66,'9 - Finance Strategy Parameters'!$B$3:$C$6,2)/12,$Z66*12,$M66*(1+$Z$1)^($Z66*2)),IF(AND($G66=1,AV$1&gt;($Y66+$Z66*2),AV$1&lt;=($Y66+$Z66*3)),-1*PMT(VLOOKUP($P66,'9 - Finance Strategy Parameters'!$B$3:$C$6,2)/12,$Z66*12,$M66*(1+$Z$1)^($Z66*3)),"FAILURE"))))))))))</f>
        <v>0</v>
      </c>
      <c r="AW66" s="159">
        <f>IF($F66=1,0,IF(AND($H66=1,AW$1&lt;=$Y66),$V66,IF(AND($H66=1,AW$1&gt;$Y66,AW$1&lt;=$Y66+$Z66),($T66*(1+$Z$1)^$Z66)/$Z66,IF(AND($H66=1,AW$1&gt;($Y66+$Z66),AW$1&lt;=($Y66+$Z66*2)),($T66*(1+$Z$1)^($Z66*2))/$Z66,IF(AND($H66=1,AW$1&gt;($Y66+$Z66*2),AW$1&lt;=($Y66+$Z66*3)),($T66*(1+$Z$1)^($Z66*3))/$Z66,IF(AND($H66=1,AW$1&gt;($Y66+$Z66*3),AW$1&lt;=($Y66+$Z66*4)),($T66*(1+$Z$1)^($Z66*4))/$Z66,IF(AND($G66=1,AW$1&lt;=$N66),0,IF(AND($G66=1,AW$1&gt;$N66,AW$1&lt;=($Y66+$Z66)),-1*PMT(VLOOKUP($P66,'9 - Finance Strategy Parameters'!$B$3:$C$6,2)/12,$Z66*12,$M66),IF(AND($G66=1,AW$1&gt;($Y66+$Z66),AW$1&lt;=($Y66+$Z66*2)),-1*PMT(VLOOKUP($P66,'9 - Finance Strategy Parameters'!$B$3:$C$6,2)/12,$Z66*12,$M66*(1+$Z$1)^($Z66*2)),IF(AND($G66=1,AW$1&gt;($Y66+$Z66*2),AW$1&lt;=($Y66+$Z66*3)),-1*PMT(VLOOKUP($P66,'9 - Finance Strategy Parameters'!$B$3:$C$6,2)/12,$Z66*12,$M66*(1+$Z$1)^($Z66*3)),"FAILURE"))))))))))</f>
        <v>0</v>
      </c>
      <c r="AX66" s="159">
        <f>IF($F66=1,0,IF(AND($H66=1,AX$1&lt;=$Y66),$V66,IF(AND($H66=1,AX$1&gt;$Y66,AX$1&lt;=$Y66+$Z66),($T66*(1+$Z$1)^$Z66)/$Z66,IF(AND($H66=1,AX$1&gt;($Y66+$Z66),AX$1&lt;=($Y66+$Z66*2)),($T66*(1+$Z$1)^($Z66*2))/$Z66,IF(AND($H66=1,AX$1&gt;($Y66+$Z66*2),AX$1&lt;=($Y66+$Z66*3)),($T66*(1+$Z$1)^($Z66*3))/$Z66,IF(AND($H66=1,AX$1&gt;($Y66+$Z66*3),AX$1&lt;=($Y66+$Z66*4)),($T66*(1+$Z$1)^($Z66*4))/$Z66,IF(AND($G66=1,AX$1&lt;=$N66),0,IF(AND($G66=1,AX$1&gt;$N66,AX$1&lt;=($Y66+$Z66)),-1*PMT(VLOOKUP($P66,'9 - Finance Strategy Parameters'!$B$3:$C$6,2)/12,$Z66*12,$M66),IF(AND($G66=1,AX$1&gt;($Y66+$Z66),AX$1&lt;=($Y66+$Z66*2)),-1*PMT(VLOOKUP($P66,'9 - Finance Strategy Parameters'!$B$3:$C$6,2)/12,$Z66*12,$M66*(1+$Z$1)^($Z66*2)),IF(AND($G66=1,AX$1&gt;($Y66+$Z66*2),AX$1&lt;=($Y66+$Z66*3)),-1*PMT(VLOOKUP($P66,'9 - Finance Strategy Parameters'!$B$3:$C$6,2)/12,$Z66*12,$M66*(1+$Z$1)^($Z66*3)),"FAILURE"))))))))))</f>
        <v>0</v>
      </c>
      <c r="AY66" s="159">
        <f>IF($F66=1,0,IF(AND($H66=1,AY$1&lt;=$Y66),$V66,IF(AND($H66=1,AY$1&gt;$Y66,AY$1&lt;=$Y66+$Z66),($T66*(1+$Z$1)^$Z66)/$Z66,IF(AND($H66=1,AY$1&gt;($Y66+$Z66),AY$1&lt;=($Y66+$Z66*2)),($T66*(1+$Z$1)^($Z66*2))/$Z66,IF(AND($H66=1,AY$1&gt;($Y66+$Z66*2),AY$1&lt;=($Y66+$Z66*3)),($T66*(1+$Z$1)^($Z66*3))/$Z66,IF(AND($H66=1,AY$1&gt;($Y66+$Z66*3),AY$1&lt;=($Y66+$Z66*4)),($T66*(1+$Z$1)^($Z66*4))/$Z66,IF(AND($G66=1,AY$1&lt;=$N66),0,IF(AND($G66=1,AY$1&gt;$N66,AY$1&lt;=($Y66+$Z66)),-1*PMT(VLOOKUP($P66,'9 - Finance Strategy Parameters'!$B$3:$C$6,2)/12,$Z66*12,$M66),IF(AND($G66=1,AY$1&gt;($Y66+$Z66),AY$1&lt;=($Y66+$Z66*2)),-1*PMT(VLOOKUP($P66,'9 - Finance Strategy Parameters'!$B$3:$C$6,2)/12,$Z66*12,$M66*(1+$Z$1)^($Z66*2)),IF(AND($G66=1,AY$1&gt;($Y66+$Z66*2),AY$1&lt;=($Y66+$Z66*3)),-1*PMT(VLOOKUP($P66,'9 - Finance Strategy Parameters'!$B$3:$C$6,2)/12,$Z66*12,$M66*(1+$Z$1)^($Z66*3)),"FAILURE"))))))))))</f>
        <v>0</v>
      </c>
      <c r="AZ66" s="159">
        <f>IF($F66=1,0,IF(AND($H66=1,AZ$1&lt;=$Y66),$V66,IF(AND($H66=1,AZ$1&gt;$Y66,AZ$1&lt;=$Y66+$Z66),($T66*(1+$Z$1)^$Z66)/$Z66,IF(AND($H66=1,AZ$1&gt;($Y66+$Z66),AZ$1&lt;=($Y66+$Z66*2)),($T66*(1+$Z$1)^($Z66*2))/$Z66,IF(AND($H66=1,AZ$1&gt;($Y66+$Z66*2),AZ$1&lt;=($Y66+$Z66*3)),($T66*(1+$Z$1)^($Z66*3))/$Z66,IF(AND($H66=1,AZ$1&gt;($Y66+$Z66*3),AZ$1&lt;=($Y66+$Z66*4)),($T66*(1+$Z$1)^($Z66*4))/$Z66,IF(AND($G66=1,AZ$1&lt;=$N66),0,IF(AND($G66=1,AZ$1&gt;$N66,AZ$1&lt;=($Y66+$Z66)),-1*PMT(VLOOKUP($P66,'9 - Finance Strategy Parameters'!$B$3:$C$6,2)/12,$Z66*12,$M66),IF(AND($G66=1,AZ$1&gt;($Y66+$Z66),AZ$1&lt;=($Y66+$Z66*2)),-1*PMT(VLOOKUP($P66,'9 - Finance Strategy Parameters'!$B$3:$C$6,2)/12,$Z66*12,$M66*(1+$Z$1)^($Z66*2)),IF(AND($G66=1,AZ$1&gt;($Y66+$Z66*2),AZ$1&lt;=($Y66+$Z66*3)),-1*PMT(VLOOKUP($P66,'9 - Finance Strategy Parameters'!$B$3:$C$6,2)/12,$Z66*12,$M66*(1+$Z$1)^($Z66*3)),"FAILURE"))))))))))</f>
        <v>0</v>
      </c>
      <c r="BA66" s="159">
        <f>IF($F66=1,0,IF(AND($H66=1,BA$1&lt;=$Y66),$V66,IF(AND($H66=1,BA$1&gt;$Y66,BA$1&lt;=$Y66+$Z66),($T66*(1+$Z$1)^$Z66)/$Z66,IF(AND($H66=1,BA$1&gt;($Y66+$Z66),BA$1&lt;=($Y66+$Z66*2)),($T66*(1+$Z$1)^($Z66*2))/$Z66,IF(AND($H66=1,BA$1&gt;($Y66+$Z66*2),BA$1&lt;=($Y66+$Z66*3)),($T66*(1+$Z$1)^($Z66*3))/$Z66,IF(AND($H66=1,BA$1&gt;($Y66+$Z66*3),BA$1&lt;=($Y66+$Z66*4)),($T66*(1+$Z$1)^($Z66*4))/$Z66,IF(AND($G66=1,BA$1&lt;=$N66),0,IF(AND($G66=1,BA$1&gt;$N66,BA$1&lt;=($Y66+$Z66)),-1*PMT(VLOOKUP($P66,'9 - Finance Strategy Parameters'!$B$3:$C$6,2)/12,$Z66*12,$M66),IF(AND($G66=1,BA$1&gt;($Y66+$Z66),BA$1&lt;=($Y66+$Z66*2)),-1*PMT(VLOOKUP($P66,'9 - Finance Strategy Parameters'!$B$3:$C$6,2)/12,$Z66*12,$M66*(1+$Z$1)^($Z66*2)),IF(AND($G66=1,BA$1&gt;($Y66+$Z66*2),BA$1&lt;=($Y66+$Z66*3)),-1*PMT(VLOOKUP($P66,'9 - Finance Strategy Parameters'!$B$3:$C$6,2)/12,$Z66*12,$M66*(1+$Z$1)^($Z66*3)),"FAILURE"))))))))))</f>
        <v>0</v>
      </c>
      <c r="BB66" s="159">
        <f>IF($F66=1,0,IF(AND($H66=1,BB$1&lt;=$Y66),$V66,IF(AND($H66=1,BB$1&gt;$Y66,BB$1&lt;=$Y66+$Z66),($T66*(1+$Z$1)^$Z66)/$Z66,IF(AND($H66=1,BB$1&gt;($Y66+$Z66),BB$1&lt;=($Y66+$Z66*2)),($T66*(1+$Z$1)^($Z66*2))/$Z66,IF(AND($H66=1,BB$1&gt;($Y66+$Z66*2),BB$1&lt;=($Y66+$Z66*3)),($T66*(1+$Z$1)^($Z66*3))/$Z66,IF(AND($H66=1,BB$1&gt;($Y66+$Z66*3),BB$1&lt;=($Y66+$Z66*4)),($T66*(1+$Z$1)^($Z66*4))/$Z66,IF(AND($G66=1,BB$1&lt;=$N66),0,IF(AND($G66=1,BB$1&gt;$N66,BB$1&lt;=($Y66+$Z66)),-1*PMT(VLOOKUP($P66,'9 - Finance Strategy Parameters'!$B$3:$C$6,2)/12,$Z66*12,$M66),IF(AND($G66=1,BB$1&gt;($Y66+$Z66),BB$1&lt;=($Y66+$Z66*2)),-1*PMT(VLOOKUP($P66,'9 - Finance Strategy Parameters'!$B$3:$C$6,2)/12,$Z66*12,$M66*(1+$Z$1)^($Z66*2)),IF(AND($G66=1,BB$1&gt;($Y66+$Z66*2),BB$1&lt;=($Y66+$Z66*3)),-1*PMT(VLOOKUP($P66,'9 - Finance Strategy Parameters'!$B$3:$C$6,2)/12,$Z66*12,$M66*(1+$Z$1)^($Z66*3)),"FAILURE"))))))))))</f>
        <v>0</v>
      </c>
      <c r="BC66" s="159">
        <f>IF($F66=1,0,IF(AND($H66=1,BC$1&lt;=$Y66),$V66,IF(AND($H66=1,BC$1&gt;$Y66,BC$1&lt;=$Y66+$Z66),($T66*(1+$Z$1)^$Z66)/$Z66,IF(AND($H66=1,BC$1&gt;($Y66+$Z66),BC$1&lt;=($Y66+$Z66*2)),($T66*(1+$Z$1)^($Z66*2))/$Z66,IF(AND($H66=1,BC$1&gt;($Y66+$Z66*2),BC$1&lt;=($Y66+$Z66*3)),($T66*(1+$Z$1)^($Z66*3))/$Z66,IF(AND($H66=1,BC$1&gt;($Y66+$Z66*3),BC$1&lt;=($Y66+$Z66*4)),($T66*(1+$Z$1)^($Z66*4))/$Z66,IF(AND($G66=1,BC$1&lt;=$N66),0,IF(AND($G66=1,BC$1&gt;$N66,BC$1&lt;=($Y66+$Z66)),-1*PMT(VLOOKUP($P66,'9 - Finance Strategy Parameters'!$B$3:$C$6,2)/12,$Z66*12,$M66),IF(AND($G66=1,BC$1&gt;($Y66+$Z66),BC$1&lt;=($Y66+$Z66*2)),-1*PMT(VLOOKUP($P66,'9 - Finance Strategy Parameters'!$B$3:$C$6,2)/12,$Z66*12,$M66*(1+$Z$1)^($Z66*2)),IF(AND($G66=1,BC$1&gt;($Y66+$Z66*2),BC$1&lt;=($Y66+$Z66*3)),-1*PMT(VLOOKUP($P66,'9 - Finance Strategy Parameters'!$B$3:$C$6,2)/12,$Z66*12,$M66*(1+$Z$1)^($Z66*3)),"FAILURE"))))))))))</f>
        <v>0</v>
      </c>
      <c r="BD66" s="159">
        <f>IF($F66=1,0,IF(AND($H66=1,BD$1&lt;=$Y66),$V66,IF(AND($H66=1,BD$1&gt;$Y66,BD$1&lt;=$Y66+$Z66),($T66*(1+$Z$1)^$Z66)/$Z66,IF(AND($H66=1,BD$1&gt;($Y66+$Z66),BD$1&lt;=($Y66+$Z66*2)),($T66*(1+$Z$1)^($Z66*2))/$Z66,IF(AND($H66=1,BD$1&gt;($Y66+$Z66*2),BD$1&lt;=($Y66+$Z66*3)),($T66*(1+$Z$1)^($Z66*3))/$Z66,IF(AND($H66=1,BD$1&gt;($Y66+$Z66*3),BD$1&lt;=($Y66+$Z66*4)),($T66*(1+$Z$1)^($Z66*4))/$Z66,IF(AND($G66=1,BD$1&lt;=$N66),0,IF(AND($G66=1,BD$1&gt;$N66,BD$1&lt;=($Y66+$Z66)),-1*PMT(VLOOKUP($P66,'9 - Finance Strategy Parameters'!$B$3:$C$6,2)/12,$Z66*12,$M66),IF(AND($G66=1,BD$1&gt;($Y66+$Z66),BD$1&lt;=($Y66+$Z66*2)),-1*PMT(VLOOKUP($P66,'9 - Finance Strategy Parameters'!$B$3:$C$6,2)/12,$Z66*12,$M66*(1+$Z$1)^($Z66*2)),IF(AND($G66=1,BD$1&gt;($Y66+$Z66*2),BD$1&lt;=($Y66+$Z66*3)),-1*PMT(VLOOKUP($P66,'9 - Finance Strategy Parameters'!$B$3:$C$6,2)/12,$Z66*12,$M66*(1+$Z$1)^($Z66*3)),"FAILURE"))))))))))</f>
        <v>0</v>
      </c>
      <c r="BE66" s="159">
        <f>IF($F66=1,0,IF(AND($H66=1,BE$1&lt;=$Y66),$V66,IF(AND($H66=1,BE$1&gt;$Y66,BE$1&lt;=$Y66+$Z66),($T66*(1+$Z$1)^$Z66)/$Z66,IF(AND($H66=1,BE$1&gt;($Y66+$Z66),BE$1&lt;=($Y66+$Z66*2)),($T66*(1+$Z$1)^($Z66*2))/$Z66,IF(AND($H66=1,BE$1&gt;($Y66+$Z66*2),BE$1&lt;=($Y66+$Z66*3)),($T66*(1+$Z$1)^($Z66*3))/$Z66,IF(AND($H66=1,BE$1&gt;($Y66+$Z66*3),BE$1&lt;=($Y66+$Z66*4)),($T66*(1+$Z$1)^($Z66*4))/$Z66,IF(AND($G66=1,BE$1&lt;=$N66),0,IF(AND($G66=1,BE$1&gt;$N66,BE$1&lt;=($Y66+$Z66)),-1*PMT(VLOOKUP($P66,'9 - Finance Strategy Parameters'!$B$3:$C$6,2)/12,$Z66*12,$M66),IF(AND($G66=1,BE$1&gt;($Y66+$Z66),BE$1&lt;=($Y66+$Z66*2)),-1*PMT(VLOOKUP($P66,'9 - Finance Strategy Parameters'!$B$3:$C$6,2)/12,$Z66*12,$M66*(1+$Z$1)^($Z66*2)),IF(AND($G66=1,BE$1&gt;($Y66+$Z66*2),BE$1&lt;=($Y66+$Z66*3)),-1*PMT(VLOOKUP($P66,'9 - Finance Strategy Parameters'!$B$3:$C$6,2)/12,$Z66*12,$M66*(1+$Z$1)^($Z66*3)),"FAILURE"))))))))))</f>
        <v>0</v>
      </c>
      <c r="BF66" s="159">
        <f>IF($F66=1,0,IF(AND($H66=1,BF$1&lt;=$Y66),$V66,IF(AND($H66=1,BF$1&gt;$Y66,BF$1&lt;=$Y66+$Z66),($T66*(1+$Z$1)^$Z66)/$Z66,IF(AND($H66=1,BF$1&gt;($Y66+$Z66),BF$1&lt;=($Y66+$Z66*2)),($T66*(1+$Z$1)^($Z66*2))/$Z66,IF(AND($H66=1,BF$1&gt;($Y66+$Z66*2),BF$1&lt;=($Y66+$Z66*3)),($T66*(1+$Z$1)^($Z66*3))/$Z66,IF(AND($H66=1,BF$1&gt;($Y66+$Z66*3),BF$1&lt;=($Y66+$Z66*4)),($T66*(1+$Z$1)^($Z66*4))/$Z66,IF(AND($G66=1,BF$1&lt;=$N66),0,IF(AND($G66=1,BF$1&gt;$N66,BF$1&lt;=($Y66+$Z66)),-1*PMT(VLOOKUP($P66,'9 - Finance Strategy Parameters'!$B$3:$C$6,2)/12,$Z66*12,$M66),IF(AND($G66=1,BF$1&gt;($Y66+$Z66),BF$1&lt;=($Y66+$Z66*2)),-1*PMT(VLOOKUP($P66,'9 - Finance Strategy Parameters'!$B$3:$C$6,2)/12,$Z66*12,$M66*(1+$Z$1)^($Z66*2)),IF(AND($G66=1,BF$1&gt;($Y66+$Z66*2),BF$1&lt;=($Y66+$Z66*3)),-1*PMT(VLOOKUP($P66,'9 - Finance Strategy Parameters'!$B$3:$C$6,2)/12,$Z66*12,$M66*(1+$Z$1)^($Z66*3)),"FAILURE"))))))))))</f>
        <v>0</v>
      </c>
      <c r="BG66" s="159">
        <f>IF($F66=1,0,IF(AND($H66=1,BG$1&lt;=$Y66),$V66,IF(AND($H66=1,BG$1&gt;$Y66,BG$1&lt;=$Y66+$Z66),($T66*(1+$Z$1)^$Z66)/$Z66,IF(AND($H66=1,BG$1&gt;($Y66+$Z66),BG$1&lt;=($Y66+$Z66*2)),($T66*(1+$Z$1)^($Z66*2))/$Z66,IF(AND($H66=1,BG$1&gt;($Y66+$Z66*2),BG$1&lt;=($Y66+$Z66*3)),($T66*(1+$Z$1)^($Z66*3))/$Z66,IF(AND($H66=1,BG$1&gt;($Y66+$Z66*3),BG$1&lt;=($Y66+$Z66*4)),($T66*(1+$Z$1)^($Z66*4))/$Z66,IF(AND($G66=1,BG$1&lt;=$N66),0,IF(AND($G66=1,BG$1&gt;$N66,BG$1&lt;=($Y66+$Z66)),-1*PMT(VLOOKUP($P66,'9 - Finance Strategy Parameters'!$B$3:$C$6,2)/12,$Z66*12,$M66),IF(AND($G66=1,BG$1&gt;($Y66+$Z66),BG$1&lt;=($Y66+$Z66*2)),-1*PMT(VLOOKUP($P66,'9 - Finance Strategy Parameters'!$B$3:$C$6,2)/12,$Z66*12,$M66*(1+$Z$1)^($Z66*2)),IF(AND($G66=1,BG$1&gt;($Y66+$Z66*2),BG$1&lt;=($Y66+$Z66*3)),-1*PMT(VLOOKUP($P66,'9 - Finance Strategy Parameters'!$B$3:$C$6,2)/12,$Z66*12,$M66*(1+$Z$1)^($Z66*3)),"FAILURE"))))))))))</f>
        <v>0</v>
      </c>
      <c r="BH66" s="159">
        <f>IF($F66=1,0,IF(AND($H66=1,BH$1&lt;=$Y66),$V66,IF(AND($H66=1,BH$1&gt;$Y66,BH$1&lt;=$Y66+$Z66),($T66*(1+$Z$1)^$Z66)/$Z66,IF(AND($H66=1,BH$1&gt;($Y66+$Z66),BH$1&lt;=($Y66+$Z66*2)),($T66*(1+$Z$1)^($Z66*2))/$Z66,IF(AND($H66=1,BH$1&gt;($Y66+$Z66*2),BH$1&lt;=($Y66+$Z66*3)),($T66*(1+$Z$1)^($Z66*3))/$Z66,IF(AND($H66=1,BH$1&gt;($Y66+$Z66*3),BH$1&lt;=($Y66+$Z66*4)),($T66*(1+$Z$1)^($Z66*4))/$Z66,IF(AND($G66=1,BH$1&lt;=$N66),0,IF(AND($G66=1,BH$1&gt;$N66,BH$1&lt;=($Y66+$Z66)),-1*PMT(VLOOKUP($P66,'9 - Finance Strategy Parameters'!$B$3:$C$6,2)/12,$Z66*12,$M66),IF(AND($G66=1,BH$1&gt;($Y66+$Z66),BH$1&lt;=($Y66+$Z66*2)),-1*PMT(VLOOKUP($P66,'9 - Finance Strategy Parameters'!$B$3:$C$6,2)/12,$Z66*12,$M66*(1+$Z$1)^($Z66*2)),IF(AND($G66=1,BH$1&gt;($Y66+$Z66*2),BH$1&lt;=($Y66+$Z66*3)),-1*PMT(VLOOKUP($P66,'9 - Finance Strategy Parameters'!$B$3:$C$6,2)/12,$Z66*12,$M66*(1+$Z$1)^($Z66*3)),"FAILURE"))))))))))</f>
        <v>0</v>
      </c>
      <c r="BI66" s="159">
        <f>IF($F66=1,0,IF(AND($H66=1,BI$1&lt;=$Y66),$V66,IF(AND($H66=1,BI$1&gt;$Y66,BI$1&lt;=$Y66+$Z66),($T66*(1+$Z$1)^$Z66)/$Z66,IF(AND($H66=1,BI$1&gt;($Y66+$Z66),BI$1&lt;=($Y66+$Z66*2)),($T66*(1+$Z$1)^($Z66*2))/$Z66,IF(AND($H66=1,BI$1&gt;($Y66+$Z66*2),BI$1&lt;=($Y66+$Z66*3)),($T66*(1+$Z$1)^($Z66*3))/$Z66,IF(AND($H66=1,BI$1&gt;($Y66+$Z66*3),BI$1&lt;=($Y66+$Z66*4)),($T66*(1+$Z$1)^($Z66*4))/$Z66,IF(AND($G66=1,BI$1&lt;=$N66),0,IF(AND($G66=1,BI$1&gt;$N66,BI$1&lt;=($Y66+$Z66)),-1*PMT(VLOOKUP($P66,'9 - Finance Strategy Parameters'!$B$3:$C$6,2)/12,$Z66*12,$M66),IF(AND($G66=1,BI$1&gt;($Y66+$Z66),BI$1&lt;=($Y66+$Z66*2)),-1*PMT(VLOOKUP($P66,'9 - Finance Strategy Parameters'!$B$3:$C$6,2)/12,$Z66*12,$M66*(1+$Z$1)^($Z66*2)),IF(AND($G66=1,BI$1&gt;($Y66+$Z66*2),BI$1&lt;=($Y66+$Z66*3)),-1*PMT(VLOOKUP($P66,'9 - Finance Strategy Parameters'!$B$3:$C$6,2)/12,$Z66*12,$M66*(1+$Z$1)^($Z66*3)),"FAILURE"))))))))))</f>
        <v>0</v>
      </c>
      <c r="BJ66" s="159">
        <f>IF($F66=1,0,IF(AND($H66=1,BJ$1&lt;=$Y66),$V66,IF(AND($H66=1,BJ$1&gt;$Y66,BJ$1&lt;=$Y66+$Z66),($T66*(1+$Z$1)^$Z66)/$Z66,IF(AND($H66=1,BJ$1&gt;($Y66+$Z66),BJ$1&lt;=($Y66+$Z66*2)),($T66*(1+$Z$1)^($Z66*2))/$Z66,IF(AND($H66=1,BJ$1&gt;($Y66+$Z66*2),BJ$1&lt;=($Y66+$Z66*3)),($T66*(1+$Z$1)^($Z66*3))/$Z66,IF(AND($H66=1,BJ$1&gt;($Y66+$Z66*3),BJ$1&lt;=($Y66+$Z66*4)),($T66*(1+$Z$1)^($Z66*4))/$Z66,IF(AND($G66=1,BJ$1&lt;=$N66),0,IF(AND($G66=1,BJ$1&gt;$N66,BJ$1&lt;=($Y66+$Z66)),-1*PMT(VLOOKUP($P66,'9 - Finance Strategy Parameters'!$B$3:$C$6,2)/12,$Z66*12,$M66),IF(AND($G66=1,BJ$1&gt;($Y66+$Z66),BJ$1&lt;=($Y66+$Z66*2)),-1*PMT(VLOOKUP($P66,'9 - Finance Strategy Parameters'!$B$3:$C$6,2)/12,$Z66*12,$M66*(1+$Z$1)^($Z66*2)),IF(AND($G66=1,BJ$1&gt;($Y66+$Z66*2),BJ$1&lt;=($Y66+$Z66*3)),-1*PMT(VLOOKUP($P66,'9 - Finance Strategy Parameters'!$B$3:$C$6,2)/12,$Z66*12,$M66*(1+$Z$1)^($Z66*3)),"FAILURE"))))))))))</f>
        <v>0</v>
      </c>
      <c r="BK66" s="159">
        <f>IF($F66=1,0,IF(AND($H66=1,BK$1&lt;=$Y66),$V66,IF(AND($H66=1,BK$1&gt;$Y66,BK$1&lt;=$Y66+$Z66),($T66*(1+$Z$1)^$Z66)/$Z66,IF(AND($H66=1,BK$1&gt;($Y66+$Z66),BK$1&lt;=($Y66+$Z66*2)),($T66*(1+$Z$1)^($Z66*2))/$Z66,IF(AND($H66=1,BK$1&gt;($Y66+$Z66*2),BK$1&lt;=($Y66+$Z66*3)),($T66*(1+$Z$1)^($Z66*3))/$Z66,IF(AND($H66=1,BK$1&gt;($Y66+$Z66*3),BK$1&lt;=($Y66+$Z66*4)),($T66*(1+$Z$1)^($Z66*4))/$Z66,IF(AND($G66=1,BK$1&lt;=$N66),0,IF(AND($G66=1,BK$1&gt;$N66,BK$1&lt;=($Y66+$Z66)),-1*PMT(VLOOKUP($P66,'9 - Finance Strategy Parameters'!$B$3:$C$6,2)/12,$Z66*12,$M66),IF(AND($G66=1,BK$1&gt;($Y66+$Z66),BK$1&lt;=($Y66+$Z66*2)),-1*PMT(VLOOKUP($P66,'9 - Finance Strategy Parameters'!$B$3:$C$6,2)/12,$Z66*12,$M66*(1+$Z$1)^($Z66*2)),IF(AND($G66=1,BK$1&gt;($Y66+$Z66*2),BK$1&lt;=($Y66+$Z66*3)),-1*PMT(VLOOKUP($P66,'9 - Finance Strategy Parameters'!$B$3:$C$6,2)/12,$Z66*12,$M66*(1+$Z$1)^($Z66*3)),"FAILURE"))))))))))</f>
        <v>0</v>
      </c>
      <c r="BL66" s="159">
        <f>IF($F66=1,0,IF(AND($H66=1,BL$1&lt;=$Y66),$V66,IF(AND($H66=1,BL$1&gt;$Y66,BL$1&lt;=$Y66+$Z66),($T66*(1+$Z$1)^$Z66)/$Z66,IF(AND($H66=1,BL$1&gt;($Y66+$Z66),BL$1&lt;=($Y66+$Z66*2)),($T66*(1+$Z$1)^($Z66*2))/$Z66,IF(AND($H66=1,BL$1&gt;($Y66+$Z66*2),BL$1&lt;=($Y66+$Z66*3)),($T66*(1+$Z$1)^($Z66*3))/$Z66,IF(AND($H66=1,BL$1&gt;($Y66+$Z66*3),BL$1&lt;=($Y66+$Z66*4)),($T66*(1+$Z$1)^($Z66*4))/$Z66,IF(AND($G66=1,BL$1&lt;=$N66),0,IF(AND($G66=1,BL$1&gt;$N66,BL$1&lt;=($Y66+$Z66)),-1*PMT(VLOOKUP($P66,'9 - Finance Strategy Parameters'!$B$3:$C$6,2)/12,$Z66*12,$M66),IF(AND($G66=1,BL$1&gt;($Y66+$Z66),BL$1&lt;=($Y66+$Z66*2)),-1*PMT(VLOOKUP($P66,'9 - Finance Strategy Parameters'!$B$3:$C$6,2)/12,$Z66*12,$M66*(1+$Z$1)^($Z66*2)),IF(AND($G66=1,BL$1&gt;($Y66+$Z66*2),BL$1&lt;=($Y66+$Z66*3)),-1*PMT(VLOOKUP($P66,'9 - Finance Strategy Parameters'!$B$3:$C$6,2)/12,$Z66*12,$M66*(1+$Z$1)^($Z66*3)),"FAILURE"))))))))))</f>
        <v>0</v>
      </c>
      <c r="BM66" s="159">
        <f>IF($F66=1,0,IF(AND($H66=1,BM$1&lt;=$Y66),$V66,IF(AND($H66=1,BM$1&gt;$Y66,BM$1&lt;=$Y66+$Z66),($T66*(1+$Z$1)^$Z66)/$Z66,IF(AND($H66=1,BM$1&gt;($Y66+$Z66),BM$1&lt;=($Y66+$Z66*2)),($T66*(1+$Z$1)^($Z66*2))/$Z66,IF(AND($H66=1,BM$1&gt;($Y66+$Z66*2),BM$1&lt;=($Y66+$Z66*3)),($T66*(1+$Z$1)^($Z66*3))/$Z66,IF(AND($H66=1,BM$1&gt;($Y66+$Z66*3),BM$1&lt;=($Y66+$Z66*4)),($T66*(1+$Z$1)^($Z66*4))/$Z66,IF(AND($G66=1,BM$1&lt;=$N66),0,IF(AND($G66=1,BM$1&gt;$N66,BM$1&lt;=($Y66+$Z66)),-1*PMT(VLOOKUP($P66,'9 - Finance Strategy Parameters'!$B$3:$C$6,2)/12,$Z66*12,$M66),IF(AND($G66=1,BM$1&gt;($Y66+$Z66),BM$1&lt;=($Y66+$Z66*2)),-1*PMT(VLOOKUP($P66,'9 - Finance Strategy Parameters'!$B$3:$C$6,2)/12,$Z66*12,$M66*(1+$Z$1)^($Z66*2)),IF(AND($G66=1,BM$1&gt;($Y66+$Z66*2),BM$1&lt;=($Y66+$Z66*3)),-1*PMT(VLOOKUP($P66,'9 - Finance Strategy Parameters'!$B$3:$C$6,2)/12,$Z66*12,$M66*(1+$Z$1)^($Z66*3)),"FAILURE"))))))))))</f>
        <v>0</v>
      </c>
      <c r="BN66" s="159">
        <f>IF($F66=1,0,IF(AND($H66=1,BN$1&lt;=$Y66),$V66,IF(AND($H66=1,BN$1&gt;$Y66,BN$1&lt;=$Y66+$Z66),($T66*(1+$Z$1)^$Z66)/$Z66,IF(AND($H66=1,BN$1&gt;($Y66+$Z66),BN$1&lt;=($Y66+$Z66*2)),($T66*(1+$Z$1)^($Z66*2))/$Z66,IF(AND($H66=1,BN$1&gt;($Y66+$Z66*2),BN$1&lt;=($Y66+$Z66*3)),($T66*(1+$Z$1)^($Z66*3))/$Z66,IF(AND($H66=1,BN$1&gt;($Y66+$Z66*3),BN$1&lt;=($Y66+$Z66*4)),($T66*(1+$Z$1)^($Z66*4))/$Z66,IF(AND($G66=1,BN$1&lt;=$N66),0,IF(AND($G66=1,BN$1&gt;$N66,BN$1&lt;=($Y66+$Z66)),-1*PMT(VLOOKUP($P66,'9 - Finance Strategy Parameters'!$B$3:$C$6,2)/12,$Z66*12,$M66),IF(AND($G66=1,BN$1&gt;($Y66+$Z66),BN$1&lt;=($Y66+$Z66*2)),-1*PMT(VLOOKUP($P66,'9 - Finance Strategy Parameters'!$B$3:$C$6,2)/12,$Z66*12,$M66*(1+$Z$1)^($Z66*2)),IF(AND($G66=1,BN$1&gt;($Y66+$Z66*2),BN$1&lt;=($Y66+$Z66*3)),-1*PMT(VLOOKUP($P66,'9 - Finance Strategy Parameters'!$B$3:$C$6,2)/12,$Z66*12,$M66*(1+$Z$1)^($Z66*3)),"FAILURE"))))))))))</f>
        <v>0</v>
      </c>
      <c r="BO66" s="159">
        <f>IF($F66=1,0,IF(AND($H66=1,BO$1&lt;=$Y66),$V66,IF(AND($H66=1,BO$1&gt;$Y66,BO$1&lt;=$Y66+$Z66),($T66*(1+$Z$1)^$Z66)/$Z66,IF(AND($H66=1,BO$1&gt;($Y66+$Z66),BO$1&lt;=($Y66+$Z66*2)),($T66*(1+$Z$1)^($Z66*2))/$Z66,IF(AND($H66=1,BO$1&gt;($Y66+$Z66*2),BO$1&lt;=($Y66+$Z66*3)),($T66*(1+$Z$1)^($Z66*3))/$Z66,IF(AND($H66=1,BO$1&gt;($Y66+$Z66*3),BO$1&lt;=($Y66+$Z66*4)),($T66*(1+$Z$1)^($Z66*4))/$Z66,IF(AND($G66=1,BO$1&lt;=$N66),0,IF(AND($G66=1,BO$1&gt;$N66,BO$1&lt;=($Y66+$Z66)),-1*PMT(VLOOKUP($P66,'9 - Finance Strategy Parameters'!$B$3:$C$6,2)/12,$Z66*12,$M66),IF(AND($G66=1,BO$1&gt;($Y66+$Z66),BO$1&lt;=($Y66+$Z66*2)),-1*PMT(VLOOKUP($P66,'9 - Finance Strategy Parameters'!$B$3:$C$6,2)/12,$Z66*12,$M66*(1+$Z$1)^($Z66*2)),IF(AND($G66=1,BO$1&gt;($Y66+$Z66*2),BO$1&lt;=($Y66+$Z66*3)),-1*PMT(VLOOKUP($P66,'9 - Finance Strategy Parameters'!$B$3:$C$6,2)/12,$Z66*12,$M66*(1+$Z$1)^($Z66*3)),"FAILURE"))))))))))</f>
        <v>0</v>
      </c>
      <c r="BP66" s="159">
        <f>IF($F66=1,0,IF(AND($H66=1,BP$1&lt;=$Y66),$V66,IF(AND($H66=1,BP$1&gt;$Y66,BP$1&lt;=$Y66+$Z66),($T66*(1+$Z$1)^$Z66)/$Z66,IF(AND($H66=1,BP$1&gt;($Y66+$Z66),BP$1&lt;=($Y66+$Z66*2)),($T66*(1+$Z$1)^($Z66*2))/$Z66,IF(AND($H66=1,BP$1&gt;($Y66+$Z66*2),BP$1&lt;=($Y66+$Z66*3)),($T66*(1+$Z$1)^($Z66*3))/$Z66,IF(AND($H66=1,BP$1&gt;($Y66+$Z66*3),BP$1&lt;=($Y66+$Z66*4)),($T66*(1+$Z$1)^($Z66*4))/$Z66,IF(AND($G66=1,BP$1&lt;=$N66),0,IF(AND($G66=1,BP$1&gt;$N66,BP$1&lt;=($Y66+$Z66)),-1*PMT(VLOOKUP($P66,'9 - Finance Strategy Parameters'!$B$3:$C$6,2)/12,$Z66*12,$M66),IF(AND($G66=1,BP$1&gt;($Y66+$Z66),BP$1&lt;=($Y66+$Z66*2)),-1*PMT(VLOOKUP($P66,'9 - Finance Strategy Parameters'!$B$3:$C$6,2)/12,$Z66*12,$M66*(1+$Z$1)^($Z66*2)),IF(AND($G66=1,BP$1&gt;($Y66+$Z66*2),BP$1&lt;=($Y66+$Z66*3)),-1*PMT(VLOOKUP($P66,'9 - Finance Strategy Parameters'!$B$3:$C$6,2)/12,$Z66*12,$M66*(1+$Z$1)^($Z66*3)),"FAILURE"))))))))))</f>
        <v>0</v>
      </c>
      <c r="BQ66" s="159">
        <f>IF($F66=1,0,IF(AND($H66=1,BQ$1&lt;=$Y66),$V66,IF(AND($H66=1,BQ$1&gt;$Y66,BQ$1&lt;=$Y66+$Z66),($T66*(1+$Z$1)^$Z66)/$Z66,IF(AND($H66=1,BQ$1&gt;($Y66+$Z66),BQ$1&lt;=($Y66+$Z66*2)),($T66*(1+$Z$1)^($Z66*2))/$Z66,IF(AND($H66=1,BQ$1&gt;($Y66+$Z66*2),BQ$1&lt;=($Y66+$Z66*3)),($T66*(1+$Z$1)^($Z66*3))/$Z66,IF(AND($H66=1,BQ$1&gt;($Y66+$Z66*3),BQ$1&lt;=($Y66+$Z66*4)),($T66*(1+$Z$1)^($Z66*4))/$Z66,IF(AND($G66=1,BQ$1&lt;=$N66),0,IF(AND($G66=1,BQ$1&gt;$N66,BQ$1&lt;=($Y66+$Z66)),-1*PMT(VLOOKUP($P66,'9 - Finance Strategy Parameters'!$B$3:$C$6,2)/12,$Z66*12,$M66),IF(AND($G66=1,BQ$1&gt;($Y66+$Z66),BQ$1&lt;=($Y66+$Z66*2)),-1*PMT(VLOOKUP($P66,'9 - Finance Strategy Parameters'!$B$3:$C$6,2)/12,$Z66*12,$M66*(1+$Z$1)^($Z66*2)),IF(AND($G66=1,BQ$1&gt;($Y66+$Z66*2),BQ$1&lt;=($Y66+$Z66*3)),-1*PMT(VLOOKUP($P66,'9 - Finance Strategy Parameters'!$B$3:$C$6,2)/12,$Z66*12,$M66*(1+$Z$1)^($Z66*3)),"FAILURE"))))))))))</f>
        <v>0</v>
      </c>
      <c r="BR66" s="159">
        <f>IF($F66=1,0,IF(AND($H66=1,BR$1&lt;=$Y66),$V66,IF(AND($H66=1,BR$1&gt;$Y66,BR$1&lt;=$Y66+$Z66),($T66*(1+$Z$1)^$Z66)/$Z66,IF(AND($H66=1,BR$1&gt;($Y66+$Z66),BR$1&lt;=($Y66+$Z66*2)),($T66*(1+$Z$1)^($Z66*2))/$Z66,IF(AND($H66=1,BR$1&gt;($Y66+$Z66*2),BR$1&lt;=($Y66+$Z66*3)),($T66*(1+$Z$1)^($Z66*3))/$Z66,IF(AND($H66=1,BR$1&gt;($Y66+$Z66*3),BR$1&lt;=($Y66+$Z66*4)),($T66*(1+$Z$1)^($Z66*4))/$Z66,IF(AND($G66=1,BR$1&lt;=$N66),0,IF(AND($G66=1,BR$1&gt;$N66,BR$1&lt;=($Y66+$Z66)),-1*PMT(VLOOKUP($P66,'9 - Finance Strategy Parameters'!$B$3:$C$6,2)/12,$Z66*12,$M66),IF(AND($G66=1,BR$1&gt;($Y66+$Z66),BR$1&lt;=($Y66+$Z66*2)),-1*PMT(VLOOKUP($P66,'9 - Finance Strategy Parameters'!$B$3:$C$6,2)/12,$Z66*12,$M66*(1+$Z$1)^($Z66*2)),IF(AND($G66=1,BR$1&gt;($Y66+$Z66*2),BR$1&lt;=($Y66+$Z66*3)),-1*PMT(VLOOKUP($P66,'9 - Finance Strategy Parameters'!$B$3:$C$6,2)/12,$Z66*12,$M66*(1+$Z$1)^($Z66*3)),"FAILURE"))))))))))</f>
        <v>0</v>
      </c>
      <c r="BS66" s="159">
        <f>IF($F66=1,0,IF(AND($H66=1,BS$1&lt;=$Y66),$V66,IF(AND($H66=1,BS$1&gt;$Y66,BS$1&lt;=$Y66+$Z66),($T66*(1+$Z$1)^$Z66)/$Z66,IF(AND($H66=1,BS$1&gt;($Y66+$Z66),BS$1&lt;=($Y66+$Z66*2)),($T66*(1+$Z$1)^($Z66*2))/$Z66,IF(AND($H66=1,BS$1&gt;($Y66+$Z66*2),BS$1&lt;=($Y66+$Z66*3)),($T66*(1+$Z$1)^($Z66*3))/$Z66,IF(AND($H66=1,BS$1&gt;($Y66+$Z66*3),BS$1&lt;=($Y66+$Z66*4)),($T66*(1+$Z$1)^($Z66*4))/$Z66,IF(AND($G66=1,BS$1&lt;=$N66),0,IF(AND($G66=1,BS$1&gt;$N66,BS$1&lt;=($Y66+$Z66)),-1*PMT(VLOOKUP($P66,'9 - Finance Strategy Parameters'!$B$3:$C$6,2)/12,$Z66*12,$M66),IF(AND($G66=1,BS$1&gt;($Y66+$Z66),BS$1&lt;=($Y66+$Z66*2)),-1*PMT(VLOOKUP($P66,'9 - Finance Strategy Parameters'!$B$3:$C$6,2)/12,$Z66*12,$M66*(1+$Z$1)^($Z66*2)),IF(AND($G66=1,BS$1&gt;($Y66+$Z66*2),BS$1&lt;=($Y66+$Z66*3)),-1*PMT(VLOOKUP($P66,'9 - Finance Strategy Parameters'!$B$3:$C$6,2)/12,$Z66*12,$M66*(1+$Z$1)^($Z66*3)),"FAILURE"))))))))))</f>
        <v>0</v>
      </c>
      <c r="BT66" s="159">
        <f>IF($F66=1,0,IF(AND($H66=1,BT$1&lt;=$Y66),$V66,IF(AND($H66=1,BT$1&gt;$Y66,BT$1&lt;=$Y66+$Z66),($T66*(1+$Z$1)^$Z66)/$Z66,IF(AND($H66=1,BT$1&gt;($Y66+$Z66),BT$1&lt;=($Y66+$Z66*2)),($T66*(1+$Z$1)^($Z66*2))/$Z66,IF(AND($H66=1,BT$1&gt;($Y66+$Z66*2),BT$1&lt;=($Y66+$Z66*3)),($T66*(1+$Z$1)^($Z66*3))/$Z66,IF(AND($H66=1,BT$1&gt;($Y66+$Z66*3),BT$1&lt;=($Y66+$Z66*4)),($T66*(1+$Z$1)^($Z66*4))/$Z66,IF(AND($G66=1,BT$1&lt;=$N66),0,IF(AND($G66=1,BT$1&gt;$N66,BT$1&lt;=($Y66+$Z66)),-1*PMT(VLOOKUP($P66,'9 - Finance Strategy Parameters'!$B$3:$C$6,2)/12,$Z66*12,$M66),IF(AND($G66=1,BT$1&gt;($Y66+$Z66),BT$1&lt;=($Y66+$Z66*2)),-1*PMT(VLOOKUP($P66,'9 - Finance Strategy Parameters'!$B$3:$C$6,2)/12,$Z66*12,$M66*(1+$Z$1)^($Z66*2)),IF(AND($G66=1,BT$1&gt;($Y66+$Z66*2),BT$1&lt;=($Y66+$Z66*3)),-1*PMT(VLOOKUP($P66,'9 - Finance Strategy Parameters'!$B$3:$C$6,2)/12,$Z66*12,$M66*(1+$Z$1)^($Z66*3)),"FAILURE"))))))))))</f>
        <v>0</v>
      </c>
    </row>
    <row r="67" spans="1:72" x14ac:dyDescent="0.25">
      <c r="A67" s="1" t="s">
        <v>34</v>
      </c>
      <c r="B67" s="138">
        <f>INDEX('8-Choosing Asset Strategies'!$B$4:$B$101,MATCH('9 - Financing Strategy'!C67,'8-Choosing Asset Strategies'!$C$4:$C$101,0))</f>
        <v>2</v>
      </c>
      <c r="C67" s="12" t="s">
        <v>244</v>
      </c>
      <c r="D67" s="13" t="str">
        <f>IF(INDEX('8-Choosing Asset Strategies'!$CW$4:$CW$101,MATCH($C67,'8-Choosing Asset Strategies'!$C$4:$C$101,0))=0,"",INDEX('8-Choosing Asset Strategies'!$CW$4:$CW$101,MATCH(C67,'8-Choosing Asset Strategies'!$C$4:$C$101,0)))</f>
        <v/>
      </c>
      <c r="F67" s="138"/>
      <c r="G67" s="138"/>
      <c r="H67" s="138">
        <v>1</v>
      </c>
      <c r="J67" s="143" t="str">
        <f>IF(F67=1,ROUND(INDEX('8-Choosing Asset Strategies'!$DL$4:$DL$101,MATCH($C67,'8-Choosing Asset Strategies'!$C$4:$C$101,0)),2),"")</f>
        <v/>
      </c>
      <c r="K67" s="12" t="str">
        <f>IF(F67=1,ROUND(INDEX('8-Choosing Asset Strategies'!$DC$4:$DC$101,MATCH($C67,'8-Choosing Asset Strategies'!$C$4:$C$101,0)),2),"")</f>
        <v/>
      </c>
      <c r="L67" s="12"/>
      <c r="M67" s="143" t="str">
        <f>IF(G67=1,ROUND(INDEX('8-Choosing Asset Strategies'!$DL$4:$DL$101,MATCH($C67,'8-Choosing Asset Strategies'!$C$4:$C$101,0)),2),"")</f>
        <v/>
      </c>
      <c r="N67" s="12" t="str">
        <f>IF(G67=1,ROUND(INDEX('8-Choosing Asset Strategies'!$DC$4:$DC$101,MATCH($C67,'8-Choosing Asset Strategies'!$C$4:$C$101,0)),2),"")</f>
        <v/>
      </c>
      <c r="O67" s="12" t="str">
        <f>IF(G67="","",INDEX('9 - Finance Strategy Parameters'!$H$3:$H$9,MATCH(B67,'9 - Finance Strategy Parameters'!$F$3:$F$9,0)))</f>
        <v/>
      </c>
      <c r="P67" s="12"/>
      <c r="Q67" s="144" t="str">
        <f>IFERROR((M67*INDEX('9 - Finance Strategy Parameters'!$C$3:$C$6,MATCH(P67,'9 - Finance Strategy Parameters'!$B$3:$B$6,0))/12*(1+INDEX('9 - Finance Strategy Parameters'!$C$3:$C$6,MATCH(P67,'9 - Finance Strategy Parameters'!$B$3:$B$6,0))/12)^(O67*12))/((1+INDEX('9 - Finance Strategy Parameters'!$C$3:$C$6,MATCH(P67,'9 - Finance Strategy Parameters'!$B$3:$B$6,0))/12)^(O67*12)-1),"")</f>
        <v/>
      </c>
      <c r="R67" s="144" t="str">
        <f t="shared" si="3"/>
        <v/>
      </c>
      <c r="S67" s="12"/>
      <c r="T67" s="143">
        <f>IF(H67=1,ROUND(INDEX('8-Choosing Asset Strategies'!$DL$4:$DL$101,MATCH($C67,'8-Choosing Asset Strategies'!$C$4:$C$101,0)),2),"")</f>
        <v>102227.37</v>
      </c>
      <c r="U67" s="145">
        <f>IF(H67=1,ROUND(INDEX('8-Choosing Asset Strategies'!$DC$4:$DC$101,MATCH($C67,'8-Choosing Asset Strategies'!$C$4:$C$101,0)),2),"")</f>
        <v>15</v>
      </c>
      <c r="V67" s="101">
        <f t="shared" si="1"/>
        <v>6815.1579999999994</v>
      </c>
      <c r="W67" s="155">
        <f t="shared" si="2"/>
        <v>567.92983333333325</v>
      </c>
      <c r="Y67">
        <f>INDEX('8-Choosing Asset Strategies'!$DC$4:$DC$101,MATCH(C67,'8-Choosing Asset Strategies'!$C$4:$C$101,0))</f>
        <v>15</v>
      </c>
      <c r="Z67">
        <f>INDEX('8-Choosing Asset Strategies'!$DA$4:$DA$101,MATCH(C67,'8-Choosing Asset Strategies'!$C$4:$C$101,0))</f>
        <v>20</v>
      </c>
      <c r="AB67" s="159">
        <f>IF($F67=1,0,IF(AND($H67=1,AB$1&lt;=$Y67),$V67,IF(AND($H67=1,AB$1&gt;$Y67,AB$1&lt;=$Y67+$Z67),($T67*(1+$Z$1)^$Z67)/$Z67,IF(AND($H67=1,AB$1&gt;($Y67+$Z67),AB$1&lt;=($Y67+$Z67*2)),($T67*(1+$Z$1)^($Z67*2))/$Z67,IF(AND($H67=1,AB$1&gt;($Y67+$Z67*2),AB$1&lt;=($Y67+$Z67*3)),($T67*(1+$Z$1)^($Z67*3))/$Z67,IF(AND($H67=1,AB$1&gt;($Y67+$Z67*3),AB$1&lt;=($Y67+$Z67*4)),($T67*(1+$Z$1)^($Z67*4))/$Z67,IF(AND($G67=1,AB$1&lt;=$N67),0,IF(AND($G67=1,AB$1&gt;$N67,AB$1&lt;=($Y67+$Z67)),-1*PMT(VLOOKUP($P67,'9 - Finance Strategy Parameters'!$B$3:$C$6,2)/12,$Z67*12,$M67),IF(AND($G67=1,AB$1&gt;($Y67+$Z67),AB$1&lt;=($Y67+$Z67*2)),-1*PMT(VLOOKUP($P67,'9 - Finance Strategy Parameters'!$B$3:$C$6,2)/12,$Z67*12,$M67*(1+$Z$1)^($Z67*2)),IF(AND($G67=1,AB$1&gt;($Y67+$Z67*2),AB$1&lt;=($Y67+$Z67*3)),-1*PMT(VLOOKUP($P67,'9 - Finance Strategy Parameters'!$B$3:$C$6,2)/12,$Z67*12,$M67*(1+$Z$1)^($Z67*3)),"FAILURE"))))))))))</f>
        <v>6815.1579999999994</v>
      </c>
      <c r="AC67" s="159">
        <f>IF($F67=1,0,IF(AND($H67=1,AC$1&lt;=$Y67),$V67,IF(AND($H67=1,AC$1&gt;$Y67,AC$1&lt;=$Y67+$Z67),($T67*(1+$Z$1)^$Z67)/$Z67,IF(AND($H67=1,AC$1&gt;($Y67+$Z67),AC$1&lt;=($Y67+$Z67*2)),($T67*(1+$Z$1)^($Z67*2))/$Z67,IF(AND($H67=1,AC$1&gt;($Y67+$Z67*2),AC$1&lt;=($Y67+$Z67*3)),($T67*(1+$Z$1)^($Z67*3))/$Z67,IF(AND($H67=1,AC$1&gt;($Y67+$Z67*3),AC$1&lt;=($Y67+$Z67*4)),($T67*(1+$Z$1)^($Z67*4))/$Z67,IF(AND($G67=1,AC$1&lt;=$N67),0,IF(AND($G67=1,AC$1&gt;$N67,AC$1&lt;=($Y67+$Z67)),-1*PMT(VLOOKUP($P67,'9 - Finance Strategy Parameters'!$B$3:$C$6,2)/12,$Z67*12,$M67),IF(AND($G67=1,AC$1&gt;($Y67+$Z67),AC$1&lt;=($Y67+$Z67*2)),-1*PMT(VLOOKUP($P67,'9 - Finance Strategy Parameters'!$B$3:$C$6,2)/12,$Z67*12,$M67*(1+$Z$1)^($Z67*2)),IF(AND($G67=1,AC$1&gt;($Y67+$Z67*2),AC$1&lt;=($Y67+$Z67*3)),-1*PMT(VLOOKUP($P67,'9 - Finance Strategy Parameters'!$B$3:$C$6,2)/12,$Z67*12,$M67*(1+$Z$1)^($Z67*3)),"FAILURE"))))))))))</f>
        <v>6815.1579999999994</v>
      </c>
      <c r="AD67" s="159">
        <f>IF($F67=1,0,IF(AND($H67=1,AD$1&lt;=$Y67),$V67,IF(AND($H67=1,AD$1&gt;$Y67,AD$1&lt;=$Y67+$Z67),($T67*(1+$Z$1)^$Z67)/$Z67,IF(AND($H67=1,AD$1&gt;($Y67+$Z67),AD$1&lt;=($Y67+$Z67*2)),($T67*(1+$Z$1)^($Z67*2))/$Z67,IF(AND($H67=1,AD$1&gt;($Y67+$Z67*2),AD$1&lt;=($Y67+$Z67*3)),($T67*(1+$Z$1)^($Z67*3))/$Z67,IF(AND($H67=1,AD$1&gt;($Y67+$Z67*3),AD$1&lt;=($Y67+$Z67*4)),($T67*(1+$Z$1)^($Z67*4))/$Z67,IF(AND($G67=1,AD$1&lt;=$N67),0,IF(AND($G67=1,AD$1&gt;$N67,AD$1&lt;=($Y67+$Z67)),-1*PMT(VLOOKUP($P67,'9 - Finance Strategy Parameters'!$B$3:$C$6,2)/12,$Z67*12,$M67),IF(AND($G67=1,AD$1&gt;($Y67+$Z67),AD$1&lt;=($Y67+$Z67*2)),-1*PMT(VLOOKUP($P67,'9 - Finance Strategy Parameters'!$B$3:$C$6,2)/12,$Z67*12,$M67*(1+$Z$1)^($Z67*2)),IF(AND($G67=1,AD$1&gt;($Y67+$Z67*2),AD$1&lt;=($Y67+$Z67*3)),-1*PMT(VLOOKUP($P67,'9 - Finance Strategy Parameters'!$B$3:$C$6,2)/12,$Z67*12,$M67*(1+$Z$1)^($Z67*3)),"FAILURE"))))))))))</f>
        <v>6815.1579999999994</v>
      </c>
      <c r="AE67" s="159">
        <f>IF($F67=1,0,IF(AND($H67=1,AE$1&lt;=$Y67),$V67,IF(AND($H67=1,AE$1&gt;$Y67,AE$1&lt;=$Y67+$Z67),($T67*(1+$Z$1)^$Z67)/$Z67,IF(AND($H67=1,AE$1&gt;($Y67+$Z67),AE$1&lt;=($Y67+$Z67*2)),($T67*(1+$Z$1)^($Z67*2))/$Z67,IF(AND($H67=1,AE$1&gt;($Y67+$Z67*2),AE$1&lt;=($Y67+$Z67*3)),($T67*(1+$Z$1)^($Z67*3))/$Z67,IF(AND($H67=1,AE$1&gt;($Y67+$Z67*3),AE$1&lt;=($Y67+$Z67*4)),($T67*(1+$Z$1)^($Z67*4))/$Z67,IF(AND($G67=1,AE$1&lt;=$N67),0,IF(AND($G67=1,AE$1&gt;$N67,AE$1&lt;=($Y67+$Z67)),-1*PMT(VLOOKUP($P67,'9 - Finance Strategy Parameters'!$B$3:$C$6,2)/12,$Z67*12,$M67),IF(AND($G67=1,AE$1&gt;($Y67+$Z67),AE$1&lt;=($Y67+$Z67*2)),-1*PMT(VLOOKUP($P67,'9 - Finance Strategy Parameters'!$B$3:$C$6,2)/12,$Z67*12,$M67*(1+$Z$1)^($Z67*2)),IF(AND($G67=1,AE$1&gt;($Y67+$Z67*2),AE$1&lt;=($Y67+$Z67*3)),-1*PMT(VLOOKUP($P67,'9 - Finance Strategy Parameters'!$B$3:$C$6,2)/12,$Z67*12,$M67*(1+$Z$1)^($Z67*3)),"FAILURE"))))))))))</f>
        <v>6815.1579999999994</v>
      </c>
      <c r="AF67" s="159">
        <f>IF($F67=1,0,IF(AND($H67=1,AF$1&lt;=$Y67),$V67,IF(AND($H67=1,AF$1&gt;$Y67,AF$1&lt;=$Y67+$Z67),($T67*(1+$Z$1)^$Z67)/$Z67,IF(AND($H67=1,AF$1&gt;($Y67+$Z67),AF$1&lt;=($Y67+$Z67*2)),($T67*(1+$Z$1)^($Z67*2))/$Z67,IF(AND($H67=1,AF$1&gt;($Y67+$Z67*2),AF$1&lt;=($Y67+$Z67*3)),($T67*(1+$Z$1)^($Z67*3))/$Z67,IF(AND($H67=1,AF$1&gt;($Y67+$Z67*3),AF$1&lt;=($Y67+$Z67*4)),($T67*(1+$Z$1)^($Z67*4))/$Z67,IF(AND($G67=1,AF$1&lt;=$N67),0,IF(AND($G67=1,AF$1&gt;$N67,AF$1&lt;=($Y67+$Z67)),-1*PMT(VLOOKUP($P67,'9 - Finance Strategy Parameters'!$B$3:$C$6,2)/12,$Z67*12,$M67),IF(AND($G67=1,AF$1&gt;($Y67+$Z67),AF$1&lt;=($Y67+$Z67*2)),-1*PMT(VLOOKUP($P67,'9 - Finance Strategy Parameters'!$B$3:$C$6,2)/12,$Z67*12,$M67*(1+$Z$1)^($Z67*2)),IF(AND($G67=1,AF$1&gt;($Y67+$Z67*2),AF$1&lt;=($Y67+$Z67*3)),-1*PMT(VLOOKUP($P67,'9 - Finance Strategy Parameters'!$B$3:$C$6,2)/12,$Z67*12,$M67*(1+$Z$1)^($Z67*3)),"FAILURE"))))))))))</f>
        <v>6815.1579999999994</v>
      </c>
      <c r="AG67" s="159">
        <f>IF($F67=1,0,IF(AND($H67=1,AG$1&lt;=$Y67),$V67,IF(AND($H67=1,AG$1&gt;$Y67,AG$1&lt;=$Y67+$Z67),($T67*(1+$Z$1)^$Z67)/$Z67,IF(AND($H67=1,AG$1&gt;($Y67+$Z67),AG$1&lt;=($Y67+$Z67*2)),($T67*(1+$Z$1)^($Z67*2))/$Z67,IF(AND($H67=1,AG$1&gt;($Y67+$Z67*2),AG$1&lt;=($Y67+$Z67*3)),($T67*(1+$Z$1)^($Z67*3))/$Z67,IF(AND($H67=1,AG$1&gt;($Y67+$Z67*3),AG$1&lt;=($Y67+$Z67*4)),($T67*(1+$Z$1)^($Z67*4))/$Z67,IF(AND($G67=1,AG$1&lt;=$N67),0,IF(AND($G67=1,AG$1&gt;$N67,AG$1&lt;=($Y67+$Z67)),-1*PMT(VLOOKUP($P67,'9 - Finance Strategy Parameters'!$B$3:$C$6,2)/12,$Z67*12,$M67),IF(AND($G67=1,AG$1&gt;($Y67+$Z67),AG$1&lt;=($Y67+$Z67*2)),-1*PMT(VLOOKUP($P67,'9 - Finance Strategy Parameters'!$B$3:$C$6,2)/12,$Z67*12,$M67*(1+$Z$1)^($Z67*2)),IF(AND($G67=1,AG$1&gt;($Y67+$Z67*2),AG$1&lt;=($Y67+$Z67*3)),-1*PMT(VLOOKUP($P67,'9 - Finance Strategy Parameters'!$B$3:$C$6,2)/12,$Z67*12,$M67*(1+$Z$1)^($Z67*3)),"FAILURE"))))))))))</f>
        <v>6815.1579999999994</v>
      </c>
      <c r="AH67" s="159">
        <f>IF($F67=1,0,IF(AND($H67=1,AH$1&lt;=$Y67),$V67,IF(AND($H67=1,AH$1&gt;$Y67,AH$1&lt;=$Y67+$Z67),($T67*(1+$Z$1)^$Z67)/$Z67,IF(AND($H67=1,AH$1&gt;($Y67+$Z67),AH$1&lt;=($Y67+$Z67*2)),($T67*(1+$Z$1)^($Z67*2))/$Z67,IF(AND($H67=1,AH$1&gt;($Y67+$Z67*2),AH$1&lt;=($Y67+$Z67*3)),($T67*(1+$Z$1)^($Z67*3))/$Z67,IF(AND($H67=1,AH$1&gt;($Y67+$Z67*3),AH$1&lt;=($Y67+$Z67*4)),($T67*(1+$Z$1)^($Z67*4))/$Z67,IF(AND($G67=1,AH$1&lt;=$N67),0,IF(AND($G67=1,AH$1&gt;$N67,AH$1&lt;=($Y67+$Z67)),-1*PMT(VLOOKUP($P67,'9 - Finance Strategy Parameters'!$B$3:$C$6,2)/12,$Z67*12,$M67),IF(AND($G67=1,AH$1&gt;($Y67+$Z67),AH$1&lt;=($Y67+$Z67*2)),-1*PMT(VLOOKUP($P67,'9 - Finance Strategy Parameters'!$B$3:$C$6,2)/12,$Z67*12,$M67*(1+$Z$1)^($Z67*2)),IF(AND($G67=1,AH$1&gt;($Y67+$Z67*2),AH$1&lt;=($Y67+$Z67*3)),-1*PMT(VLOOKUP($P67,'9 - Finance Strategy Parameters'!$B$3:$C$6,2)/12,$Z67*12,$M67*(1+$Z$1)^($Z67*3)),"FAILURE"))))))))))</f>
        <v>6815.1579999999994</v>
      </c>
      <c r="AI67" s="159">
        <f>IF($F67=1,0,IF(AND($H67=1,AI$1&lt;=$Y67),$V67,IF(AND($H67=1,AI$1&gt;$Y67,AI$1&lt;=$Y67+$Z67),($T67*(1+$Z$1)^$Z67)/$Z67,IF(AND($H67=1,AI$1&gt;($Y67+$Z67),AI$1&lt;=($Y67+$Z67*2)),($T67*(1+$Z$1)^($Z67*2))/$Z67,IF(AND($H67=1,AI$1&gt;($Y67+$Z67*2),AI$1&lt;=($Y67+$Z67*3)),($T67*(1+$Z$1)^($Z67*3))/$Z67,IF(AND($H67=1,AI$1&gt;($Y67+$Z67*3),AI$1&lt;=($Y67+$Z67*4)),($T67*(1+$Z$1)^($Z67*4))/$Z67,IF(AND($G67=1,AI$1&lt;=$N67),0,IF(AND($G67=1,AI$1&gt;$N67,AI$1&lt;=($Y67+$Z67)),-1*PMT(VLOOKUP($P67,'9 - Finance Strategy Parameters'!$B$3:$C$6,2)/12,$Z67*12,$M67),IF(AND($G67=1,AI$1&gt;($Y67+$Z67),AI$1&lt;=($Y67+$Z67*2)),-1*PMT(VLOOKUP($P67,'9 - Finance Strategy Parameters'!$B$3:$C$6,2)/12,$Z67*12,$M67*(1+$Z$1)^($Z67*2)),IF(AND($G67=1,AI$1&gt;($Y67+$Z67*2),AI$1&lt;=($Y67+$Z67*3)),-1*PMT(VLOOKUP($P67,'9 - Finance Strategy Parameters'!$B$3:$C$6,2)/12,$Z67*12,$M67*(1+$Z$1)^($Z67*3)),"FAILURE"))))))))))</f>
        <v>6815.1579999999994</v>
      </c>
      <c r="AJ67" s="159">
        <f>IF($F67=1,0,IF(AND($H67=1,AJ$1&lt;=$Y67),$V67,IF(AND($H67=1,AJ$1&gt;$Y67,AJ$1&lt;=$Y67+$Z67),($T67*(1+$Z$1)^$Z67)/$Z67,IF(AND($H67=1,AJ$1&gt;($Y67+$Z67),AJ$1&lt;=($Y67+$Z67*2)),($T67*(1+$Z$1)^($Z67*2))/$Z67,IF(AND($H67=1,AJ$1&gt;($Y67+$Z67*2),AJ$1&lt;=($Y67+$Z67*3)),($T67*(1+$Z$1)^($Z67*3))/$Z67,IF(AND($H67=1,AJ$1&gt;($Y67+$Z67*3),AJ$1&lt;=($Y67+$Z67*4)),($T67*(1+$Z$1)^($Z67*4))/$Z67,IF(AND($G67=1,AJ$1&lt;=$N67),0,IF(AND($G67=1,AJ$1&gt;$N67,AJ$1&lt;=($Y67+$Z67)),-1*PMT(VLOOKUP($P67,'9 - Finance Strategy Parameters'!$B$3:$C$6,2)/12,$Z67*12,$M67),IF(AND($G67=1,AJ$1&gt;($Y67+$Z67),AJ$1&lt;=($Y67+$Z67*2)),-1*PMT(VLOOKUP($P67,'9 - Finance Strategy Parameters'!$B$3:$C$6,2)/12,$Z67*12,$M67*(1+$Z$1)^($Z67*2)),IF(AND($G67=1,AJ$1&gt;($Y67+$Z67*2),AJ$1&lt;=($Y67+$Z67*3)),-1*PMT(VLOOKUP($P67,'9 - Finance Strategy Parameters'!$B$3:$C$6,2)/12,$Z67*12,$M67*(1+$Z$1)^($Z67*3)),"FAILURE"))))))))))</f>
        <v>6815.1579999999994</v>
      </c>
      <c r="AK67" s="159">
        <f>IF($F67=1,0,IF(AND($H67=1,AK$1&lt;=$Y67),$V67,IF(AND($H67=1,AK$1&gt;$Y67,AK$1&lt;=$Y67+$Z67),($T67*(1+$Z$1)^$Z67)/$Z67,IF(AND($H67=1,AK$1&gt;($Y67+$Z67),AK$1&lt;=($Y67+$Z67*2)),($T67*(1+$Z$1)^($Z67*2))/$Z67,IF(AND($H67=1,AK$1&gt;($Y67+$Z67*2),AK$1&lt;=($Y67+$Z67*3)),($T67*(1+$Z$1)^($Z67*3))/$Z67,IF(AND($H67=1,AK$1&gt;($Y67+$Z67*3),AK$1&lt;=($Y67+$Z67*4)),($T67*(1+$Z$1)^($Z67*4))/$Z67,IF(AND($G67=1,AK$1&lt;=$N67),0,IF(AND($G67=1,AK$1&gt;$N67,AK$1&lt;=($Y67+$Z67)),-1*PMT(VLOOKUP($P67,'9 - Finance Strategy Parameters'!$B$3:$C$6,2)/12,$Z67*12,$M67),IF(AND($G67=1,AK$1&gt;($Y67+$Z67),AK$1&lt;=($Y67+$Z67*2)),-1*PMT(VLOOKUP($P67,'9 - Finance Strategy Parameters'!$B$3:$C$6,2)/12,$Z67*12,$M67*(1+$Z$1)^($Z67*2)),IF(AND($G67=1,AK$1&gt;($Y67+$Z67*2),AK$1&lt;=($Y67+$Z67*3)),-1*PMT(VLOOKUP($P67,'9 - Finance Strategy Parameters'!$B$3:$C$6,2)/12,$Z67*12,$M67*(1+$Z$1)^($Z67*3)),"FAILURE"))))))))))</f>
        <v>6815.1579999999994</v>
      </c>
      <c r="AL67" s="159">
        <f>IF($F67=1,0,IF(AND($H67=1,AL$1&lt;=$Y67),$V67,IF(AND($H67=1,AL$1&gt;$Y67,AL$1&lt;=$Y67+$Z67),($T67*(1+$Z$1)^$Z67)/$Z67,IF(AND($H67=1,AL$1&gt;($Y67+$Z67),AL$1&lt;=($Y67+$Z67*2)),($T67*(1+$Z$1)^($Z67*2))/$Z67,IF(AND($H67=1,AL$1&gt;($Y67+$Z67*2),AL$1&lt;=($Y67+$Z67*3)),($T67*(1+$Z$1)^($Z67*3))/$Z67,IF(AND($H67=1,AL$1&gt;($Y67+$Z67*3),AL$1&lt;=($Y67+$Z67*4)),($T67*(1+$Z$1)^($Z67*4))/$Z67,IF(AND($G67=1,AL$1&lt;=$N67),0,IF(AND($G67=1,AL$1&gt;$N67,AL$1&lt;=($Y67+$Z67)),-1*PMT(VLOOKUP($P67,'9 - Finance Strategy Parameters'!$B$3:$C$6,2)/12,$Z67*12,$M67),IF(AND($G67=1,AL$1&gt;($Y67+$Z67),AL$1&lt;=($Y67+$Z67*2)),-1*PMT(VLOOKUP($P67,'9 - Finance Strategy Parameters'!$B$3:$C$6,2)/12,$Z67*12,$M67*(1+$Z$1)^($Z67*2)),IF(AND($G67=1,AL$1&gt;($Y67+$Z67*2),AL$1&lt;=($Y67+$Z67*3)),-1*PMT(VLOOKUP($P67,'9 - Finance Strategy Parameters'!$B$3:$C$6,2)/12,$Z67*12,$M67*(1+$Z$1)^($Z67*3)),"FAILURE"))))))))))</f>
        <v>6815.1579999999994</v>
      </c>
      <c r="AM67" s="159">
        <f>IF($F67=1,0,IF(AND($H67=1,AM$1&lt;=$Y67),$V67,IF(AND($H67=1,AM$1&gt;$Y67,AM$1&lt;=$Y67+$Z67),($T67*(1+$Z$1)^$Z67)/$Z67,IF(AND($H67=1,AM$1&gt;($Y67+$Z67),AM$1&lt;=($Y67+$Z67*2)),($T67*(1+$Z$1)^($Z67*2))/$Z67,IF(AND($H67=1,AM$1&gt;($Y67+$Z67*2),AM$1&lt;=($Y67+$Z67*3)),($T67*(1+$Z$1)^($Z67*3))/$Z67,IF(AND($H67=1,AM$1&gt;($Y67+$Z67*3),AM$1&lt;=($Y67+$Z67*4)),($T67*(1+$Z$1)^($Z67*4))/$Z67,IF(AND($G67=1,AM$1&lt;=$N67),0,IF(AND($G67=1,AM$1&gt;$N67,AM$1&lt;=($Y67+$Z67)),-1*PMT(VLOOKUP($P67,'9 - Finance Strategy Parameters'!$B$3:$C$6,2)/12,$Z67*12,$M67),IF(AND($G67=1,AM$1&gt;($Y67+$Z67),AM$1&lt;=($Y67+$Z67*2)),-1*PMT(VLOOKUP($P67,'9 - Finance Strategy Parameters'!$B$3:$C$6,2)/12,$Z67*12,$M67*(1+$Z$1)^($Z67*2)),IF(AND($G67=1,AM$1&gt;($Y67+$Z67*2),AM$1&lt;=($Y67+$Z67*3)),-1*PMT(VLOOKUP($P67,'9 - Finance Strategy Parameters'!$B$3:$C$6,2)/12,$Z67*12,$M67*(1+$Z$1)^($Z67*3)),"FAILURE"))))))))))</f>
        <v>6815.1579999999994</v>
      </c>
      <c r="AN67" s="159">
        <f>IF($F67=1,0,IF(AND($H67=1,AN$1&lt;=$Y67),$V67,IF(AND($H67=1,AN$1&gt;$Y67,AN$1&lt;=$Y67+$Z67),($T67*(1+$Z$1)^$Z67)/$Z67,IF(AND($H67=1,AN$1&gt;($Y67+$Z67),AN$1&lt;=($Y67+$Z67*2)),($T67*(1+$Z$1)^($Z67*2))/$Z67,IF(AND($H67=1,AN$1&gt;($Y67+$Z67*2),AN$1&lt;=($Y67+$Z67*3)),($T67*(1+$Z$1)^($Z67*3))/$Z67,IF(AND($H67=1,AN$1&gt;($Y67+$Z67*3),AN$1&lt;=($Y67+$Z67*4)),($T67*(1+$Z$1)^($Z67*4))/$Z67,IF(AND($G67=1,AN$1&lt;=$N67),0,IF(AND($G67=1,AN$1&gt;$N67,AN$1&lt;=($Y67+$Z67)),-1*PMT(VLOOKUP($P67,'9 - Finance Strategy Parameters'!$B$3:$C$6,2)/12,$Z67*12,$M67),IF(AND($G67=1,AN$1&gt;($Y67+$Z67),AN$1&lt;=($Y67+$Z67*2)),-1*PMT(VLOOKUP($P67,'9 - Finance Strategy Parameters'!$B$3:$C$6,2)/12,$Z67*12,$M67*(1+$Z$1)^($Z67*2)),IF(AND($G67=1,AN$1&gt;($Y67+$Z67*2),AN$1&lt;=($Y67+$Z67*3)),-1*PMT(VLOOKUP($P67,'9 - Finance Strategy Parameters'!$B$3:$C$6,2)/12,$Z67*12,$M67*(1+$Z$1)^($Z67*3)),"FAILURE"))))))))))</f>
        <v>6815.1579999999994</v>
      </c>
      <c r="AO67" s="159">
        <f>IF($F67=1,0,IF(AND($H67=1,AO$1&lt;=$Y67),$V67,IF(AND($H67=1,AO$1&gt;$Y67,AO$1&lt;=$Y67+$Z67),($T67*(1+$Z$1)^$Z67)/$Z67,IF(AND($H67=1,AO$1&gt;($Y67+$Z67),AO$1&lt;=($Y67+$Z67*2)),($T67*(1+$Z$1)^($Z67*2))/$Z67,IF(AND($H67=1,AO$1&gt;($Y67+$Z67*2),AO$1&lt;=($Y67+$Z67*3)),($T67*(1+$Z$1)^($Z67*3))/$Z67,IF(AND($H67=1,AO$1&gt;($Y67+$Z67*3),AO$1&lt;=($Y67+$Z67*4)),($T67*(1+$Z$1)^($Z67*4))/$Z67,IF(AND($G67=1,AO$1&lt;=$N67),0,IF(AND($G67=1,AO$1&gt;$N67,AO$1&lt;=($Y67+$Z67)),-1*PMT(VLOOKUP($P67,'9 - Finance Strategy Parameters'!$B$3:$C$6,2)/12,$Z67*12,$M67),IF(AND($G67=1,AO$1&gt;($Y67+$Z67),AO$1&lt;=($Y67+$Z67*2)),-1*PMT(VLOOKUP($P67,'9 - Finance Strategy Parameters'!$B$3:$C$6,2)/12,$Z67*12,$M67*(1+$Z$1)^($Z67*2)),IF(AND($G67=1,AO$1&gt;($Y67+$Z67*2),AO$1&lt;=($Y67+$Z67*3)),-1*PMT(VLOOKUP($P67,'9 - Finance Strategy Parameters'!$B$3:$C$6,2)/12,$Z67*12,$M67*(1+$Z$1)^($Z67*3)),"FAILURE"))))))))))</f>
        <v>6815.1579999999994</v>
      </c>
      <c r="AP67" s="159">
        <f>IF($F67=1,0,IF(AND($H67=1,AP$1&lt;=$Y67),$V67,IF(AND($H67=1,AP$1&gt;$Y67,AP$1&lt;=$Y67+$Z67),($T67*(1+$Z$1)^$Z67)/$Z67,IF(AND($H67=1,AP$1&gt;($Y67+$Z67),AP$1&lt;=($Y67+$Z67*2)),($T67*(1+$Z$1)^($Z67*2))/$Z67,IF(AND($H67=1,AP$1&gt;($Y67+$Z67*2),AP$1&lt;=($Y67+$Z67*3)),($T67*(1+$Z$1)^($Z67*3))/$Z67,IF(AND($H67=1,AP$1&gt;($Y67+$Z67*3),AP$1&lt;=($Y67+$Z67*4)),($T67*(1+$Z$1)^($Z67*4))/$Z67,IF(AND($G67=1,AP$1&lt;=$N67),0,IF(AND($G67=1,AP$1&gt;$N67,AP$1&lt;=($Y67+$Z67)),-1*PMT(VLOOKUP($P67,'9 - Finance Strategy Parameters'!$B$3:$C$6,2)/12,$Z67*12,$M67),IF(AND($G67=1,AP$1&gt;($Y67+$Z67),AP$1&lt;=($Y67+$Z67*2)),-1*PMT(VLOOKUP($P67,'9 - Finance Strategy Parameters'!$B$3:$C$6,2)/12,$Z67*12,$M67*(1+$Z$1)^($Z67*2)),IF(AND($G67=1,AP$1&gt;($Y67+$Z67*2),AP$1&lt;=($Y67+$Z67*3)),-1*PMT(VLOOKUP($P67,'9 - Finance Strategy Parameters'!$B$3:$C$6,2)/12,$Z67*12,$M67*(1+$Z$1)^($Z67*3)),"FAILURE"))))))))))</f>
        <v>6815.1579999999994</v>
      </c>
      <c r="AQ67" s="159">
        <f>IF($F67=1,0,IF(AND($H67=1,AQ$1&lt;=$Y67),$V67,IF(AND($H67=1,AQ$1&gt;$Y67,AQ$1&lt;=$Y67+$Z67),($T67*(1+$Z$1)^$Z67)/$Z67,IF(AND($H67=1,AQ$1&gt;($Y67+$Z67),AQ$1&lt;=($Y67+$Z67*2)),($T67*(1+$Z$1)^($Z67*2))/$Z67,IF(AND($H67=1,AQ$1&gt;($Y67+$Z67*2),AQ$1&lt;=($Y67+$Z67*3)),($T67*(1+$Z$1)^($Z67*3))/$Z67,IF(AND($H67=1,AQ$1&gt;($Y67+$Z67*3),AQ$1&lt;=($Y67+$Z67*4)),($T67*(1+$Z$1)^($Z67*4))/$Z67,IF(AND($G67=1,AQ$1&lt;=$N67),0,IF(AND($G67=1,AQ$1&gt;$N67,AQ$1&lt;=($Y67+$Z67)),-1*PMT(VLOOKUP($P67,'9 - Finance Strategy Parameters'!$B$3:$C$6,2)/12,$Z67*12,$M67),IF(AND($G67=1,AQ$1&gt;($Y67+$Z67),AQ$1&lt;=($Y67+$Z67*2)),-1*PMT(VLOOKUP($P67,'9 - Finance Strategy Parameters'!$B$3:$C$6,2)/12,$Z67*12,$M67*(1+$Z$1)^($Z67*2)),IF(AND($G67=1,AQ$1&gt;($Y67+$Z67*2),AQ$1&lt;=($Y67+$Z67*3)),-1*PMT(VLOOKUP($P67,'9 - Finance Strategy Parameters'!$B$3:$C$6,2)/12,$Z67*12,$M67*(1+$Z$1)^($Z67*3)),"FAILURE"))))))))))</f>
        <v>5111.3684999999996</v>
      </c>
      <c r="AR67" s="159">
        <f>IF($F67=1,0,IF(AND($H67=1,AR$1&lt;=$Y67),$V67,IF(AND($H67=1,AR$1&gt;$Y67,AR$1&lt;=$Y67+$Z67),($T67*(1+$Z$1)^$Z67)/$Z67,IF(AND($H67=1,AR$1&gt;($Y67+$Z67),AR$1&lt;=($Y67+$Z67*2)),($T67*(1+$Z$1)^($Z67*2))/$Z67,IF(AND($H67=1,AR$1&gt;($Y67+$Z67*2),AR$1&lt;=($Y67+$Z67*3)),($T67*(1+$Z$1)^($Z67*3))/$Z67,IF(AND($H67=1,AR$1&gt;($Y67+$Z67*3),AR$1&lt;=($Y67+$Z67*4)),($T67*(1+$Z$1)^($Z67*4))/$Z67,IF(AND($G67=1,AR$1&lt;=$N67),0,IF(AND($G67=1,AR$1&gt;$N67,AR$1&lt;=($Y67+$Z67)),-1*PMT(VLOOKUP($P67,'9 - Finance Strategy Parameters'!$B$3:$C$6,2)/12,$Z67*12,$M67),IF(AND($G67=1,AR$1&gt;($Y67+$Z67),AR$1&lt;=($Y67+$Z67*2)),-1*PMT(VLOOKUP($P67,'9 - Finance Strategy Parameters'!$B$3:$C$6,2)/12,$Z67*12,$M67*(1+$Z$1)^($Z67*2)),IF(AND($G67=1,AR$1&gt;($Y67+$Z67*2),AR$1&lt;=($Y67+$Z67*3)),-1*PMT(VLOOKUP($P67,'9 - Finance Strategy Parameters'!$B$3:$C$6,2)/12,$Z67*12,$M67*(1+$Z$1)^($Z67*3)),"FAILURE"))))))))))</f>
        <v>5111.3684999999996</v>
      </c>
      <c r="AS67" s="159">
        <f>IF($F67=1,0,IF(AND($H67=1,AS$1&lt;=$Y67),$V67,IF(AND($H67=1,AS$1&gt;$Y67,AS$1&lt;=$Y67+$Z67),($T67*(1+$Z$1)^$Z67)/$Z67,IF(AND($H67=1,AS$1&gt;($Y67+$Z67),AS$1&lt;=($Y67+$Z67*2)),($T67*(1+$Z$1)^($Z67*2))/$Z67,IF(AND($H67=1,AS$1&gt;($Y67+$Z67*2),AS$1&lt;=($Y67+$Z67*3)),($T67*(1+$Z$1)^($Z67*3))/$Z67,IF(AND($H67=1,AS$1&gt;($Y67+$Z67*3),AS$1&lt;=($Y67+$Z67*4)),($T67*(1+$Z$1)^($Z67*4))/$Z67,IF(AND($G67=1,AS$1&lt;=$N67),0,IF(AND($G67=1,AS$1&gt;$N67,AS$1&lt;=($Y67+$Z67)),-1*PMT(VLOOKUP($P67,'9 - Finance Strategy Parameters'!$B$3:$C$6,2)/12,$Z67*12,$M67),IF(AND($G67=1,AS$1&gt;($Y67+$Z67),AS$1&lt;=($Y67+$Z67*2)),-1*PMT(VLOOKUP($P67,'9 - Finance Strategy Parameters'!$B$3:$C$6,2)/12,$Z67*12,$M67*(1+$Z$1)^($Z67*2)),IF(AND($G67=1,AS$1&gt;($Y67+$Z67*2),AS$1&lt;=($Y67+$Z67*3)),-1*PMT(VLOOKUP($P67,'9 - Finance Strategy Parameters'!$B$3:$C$6,2)/12,$Z67*12,$M67*(1+$Z$1)^($Z67*3)),"FAILURE"))))))))))</f>
        <v>5111.3684999999996</v>
      </c>
      <c r="AT67" s="159">
        <f>IF($F67=1,0,IF(AND($H67=1,AT$1&lt;=$Y67),$V67,IF(AND($H67=1,AT$1&gt;$Y67,AT$1&lt;=$Y67+$Z67),($T67*(1+$Z$1)^$Z67)/$Z67,IF(AND($H67=1,AT$1&gt;($Y67+$Z67),AT$1&lt;=($Y67+$Z67*2)),($T67*(1+$Z$1)^($Z67*2))/$Z67,IF(AND($H67=1,AT$1&gt;($Y67+$Z67*2),AT$1&lt;=($Y67+$Z67*3)),($T67*(1+$Z$1)^($Z67*3))/$Z67,IF(AND($H67=1,AT$1&gt;($Y67+$Z67*3),AT$1&lt;=($Y67+$Z67*4)),($T67*(1+$Z$1)^($Z67*4))/$Z67,IF(AND($G67=1,AT$1&lt;=$N67),0,IF(AND($G67=1,AT$1&gt;$N67,AT$1&lt;=($Y67+$Z67)),-1*PMT(VLOOKUP($P67,'9 - Finance Strategy Parameters'!$B$3:$C$6,2)/12,$Z67*12,$M67),IF(AND($G67=1,AT$1&gt;($Y67+$Z67),AT$1&lt;=($Y67+$Z67*2)),-1*PMT(VLOOKUP($P67,'9 - Finance Strategy Parameters'!$B$3:$C$6,2)/12,$Z67*12,$M67*(1+$Z$1)^($Z67*2)),IF(AND($G67=1,AT$1&gt;($Y67+$Z67*2),AT$1&lt;=($Y67+$Z67*3)),-1*PMT(VLOOKUP($P67,'9 - Finance Strategy Parameters'!$B$3:$C$6,2)/12,$Z67*12,$M67*(1+$Z$1)^($Z67*3)),"FAILURE"))))))))))</f>
        <v>5111.3684999999996</v>
      </c>
      <c r="AU67" s="159">
        <f>IF($F67=1,0,IF(AND($H67=1,AU$1&lt;=$Y67),$V67,IF(AND($H67=1,AU$1&gt;$Y67,AU$1&lt;=$Y67+$Z67),($T67*(1+$Z$1)^$Z67)/$Z67,IF(AND($H67=1,AU$1&gt;($Y67+$Z67),AU$1&lt;=($Y67+$Z67*2)),($T67*(1+$Z$1)^($Z67*2))/$Z67,IF(AND($H67=1,AU$1&gt;($Y67+$Z67*2),AU$1&lt;=($Y67+$Z67*3)),($T67*(1+$Z$1)^($Z67*3))/$Z67,IF(AND($H67=1,AU$1&gt;($Y67+$Z67*3),AU$1&lt;=($Y67+$Z67*4)),($T67*(1+$Z$1)^($Z67*4))/$Z67,IF(AND($G67=1,AU$1&lt;=$N67),0,IF(AND($G67=1,AU$1&gt;$N67,AU$1&lt;=($Y67+$Z67)),-1*PMT(VLOOKUP($P67,'9 - Finance Strategy Parameters'!$B$3:$C$6,2)/12,$Z67*12,$M67),IF(AND($G67=1,AU$1&gt;($Y67+$Z67),AU$1&lt;=($Y67+$Z67*2)),-1*PMT(VLOOKUP($P67,'9 - Finance Strategy Parameters'!$B$3:$C$6,2)/12,$Z67*12,$M67*(1+$Z$1)^($Z67*2)),IF(AND($G67=1,AU$1&gt;($Y67+$Z67*2),AU$1&lt;=($Y67+$Z67*3)),-1*PMT(VLOOKUP($P67,'9 - Finance Strategy Parameters'!$B$3:$C$6,2)/12,$Z67*12,$M67*(1+$Z$1)^($Z67*3)),"FAILURE"))))))))))</f>
        <v>5111.3684999999996</v>
      </c>
      <c r="AV67" s="159">
        <f>IF($F67=1,0,IF(AND($H67=1,AV$1&lt;=$Y67),$V67,IF(AND($H67=1,AV$1&gt;$Y67,AV$1&lt;=$Y67+$Z67),($T67*(1+$Z$1)^$Z67)/$Z67,IF(AND($H67=1,AV$1&gt;($Y67+$Z67),AV$1&lt;=($Y67+$Z67*2)),($T67*(1+$Z$1)^($Z67*2))/$Z67,IF(AND($H67=1,AV$1&gt;($Y67+$Z67*2),AV$1&lt;=($Y67+$Z67*3)),($T67*(1+$Z$1)^($Z67*3))/$Z67,IF(AND($H67=1,AV$1&gt;($Y67+$Z67*3),AV$1&lt;=($Y67+$Z67*4)),($T67*(1+$Z$1)^($Z67*4))/$Z67,IF(AND($G67=1,AV$1&lt;=$N67),0,IF(AND($G67=1,AV$1&gt;$N67,AV$1&lt;=($Y67+$Z67)),-1*PMT(VLOOKUP($P67,'9 - Finance Strategy Parameters'!$B$3:$C$6,2)/12,$Z67*12,$M67),IF(AND($G67=1,AV$1&gt;($Y67+$Z67),AV$1&lt;=($Y67+$Z67*2)),-1*PMT(VLOOKUP($P67,'9 - Finance Strategy Parameters'!$B$3:$C$6,2)/12,$Z67*12,$M67*(1+$Z$1)^($Z67*2)),IF(AND($G67=1,AV$1&gt;($Y67+$Z67*2),AV$1&lt;=($Y67+$Z67*3)),-1*PMT(VLOOKUP($P67,'9 - Finance Strategy Parameters'!$B$3:$C$6,2)/12,$Z67*12,$M67*(1+$Z$1)^($Z67*3)),"FAILURE"))))))))))</f>
        <v>5111.3684999999996</v>
      </c>
      <c r="AW67" s="159">
        <f>IF($F67=1,0,IF(AND($H67=1,AW$1&lt;=$Y67),$V67,IF(AND($H67=1,AW$1&gt;$Y67,AW$1&lt;=$Y67+$Z67),($T67*(1+$Z$1)^$Z67)/$Z67,IF(AND($H67=1,AW$1&gt;($Y67+$Z67),AW$1&lt;=($Y67+$Z67*2)),($T67*(1+$Z$1)^($Z67*2))/$Z67,IF(AND($H67=1,AW$1&gt;($Y67+$Z67*2),AW$1&lt;=($Y67+$Z67*3)),($T67*(1+$Z$1)^($Z67*3))/$Z67,IF(AND($H67=1,AW$1&gt;($Y67+$Z67*3),AW$1&lt;=($Y67+$Z67*4)),($T67*(1+$Z$1)^($Z67*4))/$Z67,IF(AND($G67=1,AW$1&lt;=$N67),0,IF(AND($G67=1,AW$1&gt;$N67,AW$1&lt;=($Y67+$Z67)),-1*PMT(VLOOKUP($P67,'9 - Finance Strategy Parameters'!$B$3:$C$6,2)/12,$Z67*12,$M67),IF(AND($G67=1,AW$1&gt;($Y67+$Z67),AW$1&lt;=($Y67+$Z67*2)),-1*PMT(VLOOKUP($P67,'9 - Finance Strategy Parameters'!$B$3:$C$6,2)/12,$Z67*12,$M67*(1+$Z$1)^($Z67*2)),IF(AND($G67=1,AW$1&gt;($Y67+$Z67*2),AW$1&lt;=($Y67+$Z67*3)),-1*PMT(VLOOKUP($P67,'9 - Finance Strategy Parameters'!$B$3:$C$6,2)/12,$Z67*12,$M67*(1+$Z$1)^($Z67*3)),"FAILURE"))))))))))</f>
        <v>5111.3684999999996</v>
      </c>
      <c r="AX67" s="159">
        <f>IF($F67=1,0,IF(AND($H67=1,AX$1&lt;=$Y67),$V67,IF(AND($H67=1,AX$1&gt;$Y67,AX$1&lt;=$Y67+$Z67),($T67*(1+$Z$1)^$Z67)/$Z67,IF(AND($H67=1,AX$1&gt;($Y67+$Z67),AX$1&lt;=($Y67+$Z67*2)),($T67*(1+$Z$1)^($Z67*2))/$Z67,IF(AND($H67=1,AX$1&gt;($Y67+$Z67*2),AX$1&lt;=($Y67+$Z67*3)),($T67*(1+$Z$1)^($Z67*3))/$Z67,IF(AND($H67=1,AX$1&gt;($Y67+$Z67*3),AX$1&lt;=($Y67+$Z67*4)),($T67*(1+$Z$1)^($Z67*4))/$Z67,IF(AND($G67=1,AX$1&lt;=$N67),0,IF(AND($G67=1,AX$1&gt;$N67,AX$1&lt;=($Y67+$Z67)),-1*PMT(VLOOKUP($P67,'9 - Finance Strategy Parameters'!$B$3:$C$6,2)/12,$Z67*12,$M67),IF(AND($G67=1,AX$1&gt;($Y67+$Z67),AX$1&lt;=($Y67+$Z67*2)),-1*PMT(VLOOKUP($P67,'9 - Finance Strategy Parameters'!$B$3:$C$6,2)/12,$Z67*12,$M67*(1+$Z$1)^($Z67*2)),IF(AND($G67=1,AX$1&gt;($Y67+$Z67*2),AX$1&lt;=($Y67+$Z67*3)),-1*PMT(VLOOKUP($P67,'9 - Finance Strategy Parameters'!$B$3:$C$6,2)/12,$Z67*12,$M67*(1+$Z$1)^($Z67*3)),"FAILURE"))))))))))</f>
        <v>5111.3684999999996</v>
      </c>
      <c r="AY67" s="159">
        <f>IF($F67=1,0,IF(AND($H67=1,AY$1&lt;=$Y67),$V67,IF(AND($H67=1,AY$1&gt;$Y67,AY$1&lt;=$Y67+$Z67),($T67*(1+$Z$1)^$Z67)/$Z67,IF(AND($H67=1,AY$1&gt;($Y67+$Z67),AY$1&lt;=($Y67+$Z67*2)),($T67*(1+$Z$1)^($Z67*2))/$Z67,IF(AND($H67=1,AY$1&gt;($Y67+$Z67*2),AY$1&lt;=($Y67+$Z67*3)),($T67*(1+$Z$1)^($Z67*3))/$Z67,IF(AND($H67=1,AY$1&gt;($Y67+$Z67*3),AY$1&lt;=($Y67+$Z67*4)),($T67*(1+$Z$1)^($Z67*4))/$Z67,IF(AND($G67=1,AY$1&lt;=$N67),0,IF(AND($G67=1,AY$1&gt;$N67,AY$1&lt;=($Y67+$Z67)),-1*PMT(VLOOKUP($P67,'9 - Finance Strategy Parameters'!$B$3:$C$6,2)/12,$Z67*12,$M67),IF(AND($G67=1,AY$1&gt;($Y67+$Z67),AY$1&lt;=($Y67+$Z67*2)),-1*PMT(VLOOKUP($P67,'9 - Finance Strategy Parameters'!$B$3:$C$6,2)/12,$Z67*12,$M67*(1+$Z$1)^($Z67*2)),IF(AND($G67=1,AY$1&gt;($Y67+$Z67*2),AY$1&lt;=($Y67+$Z67*3)),-1*PMT(VLOOKUP($P67,'9 - Finance Strategy Parameters'!$B$3:$C$6,2)/12,$Z67*12,$M67*(1+$Z$1)^($Z67*3)),"FAILURE"))))))))))</f>
        <v>5111.3684999999996</v>
      </c>
      <c r="AZ67" s="159">
        <f>IF($F67=1,0,IF(AND($H67=1,AZ$1&lt;=$Y67),$V67,IF(AND($H67=1,AZ$1&gt;$Y67,AZ$1&lt;=$Y67+$Z67),($T67*(1+$Z$1)^$Z67)/$Z67,IF(AND($H67=1,AZ$1&gt;($Y67+$Z67),AZ$1&lt;=($Y67+$Z67*2)),($T67*(1+$Z$1)^($Z67*2))/$Z67,IF(AND($H67=1,AZ$1&gt;($Y67+$Z67*2),AZ$1&lt;=($Y67+$Z67*3)),($T67*(1+$Z$1)^($Z67*3))/$Z67,IF(AND($H67=1,AZ$1&gt;($Y67+$Z67*3),AZ$1&lt;=($Y67+$Z67*4)),($T67*(1+$Z$1)^($Z67*4))/$Z67,IF(AND($G67=1,AZ$1&lt;=$N67),0,IF(AND($G67=1,AZ$1&gt;$N67,AZ$1&lt;=($Y67+$Z67)),-1*PMT(VLOOKUP($P67,'9 - Finance Strategy Parameters'!$B$3:$C$6,2)/12,$Z67*12,$M67),IF(AND($G67=1,AZ$1&gt;($Y67+$Z67),AZ$1&lt;=($Y67+$Z67*2)),-1*PMT(VLOOKUP($P67,'9 - Finance Strategy Parameters'!$B$3:$C$6,2)/12,$Z67*12,$M67*(1+$Z$1)^($Z67*2)),IF(AND($G67=1,AZ$1&gt;($Y67+$Z67*2),AZ$1&lt;=($Y67+$Z67*3)),-1*PMT(VLOOKUP($P67,'9 - Finance Strategy Parameters'!$B$3:$C$6,2)/12,$Z67*12,$M67*(1+$Z$1)^($Z67*3)),"FAILURE"))))))))))</f>
        <v>5111.3684999999996</v>
      </c>
      <c r="BA67" s="159">
        <f>IF($F67=1,0,IF(AND($H67=1,BA$1&lt;=$Y67),$V67,IF(AND($H67=1,BA$1&gt;$Y67,BA$1&lt;=$Y67+$Z67),($T67*(1+$Z$1)^$Z67)/$Z67,IF(AND($H67=1,BA$1&gt;($Y67+$Z67),BA$1&lt;=($Y67+$Z67*2)),($T67*(1+$Z$1)^($Z67*2))/$Z67,IF(AND($H67=1,BA$1&gt;($Y67+$Z67*2),BA$1&lt;=($Y67+$Z67*3)),($T67*(1+$Z$1)^($Z67*3))/$Z67,IF(AND($H67=1,BA$1&gt;($Y67+$Z67*3),BA$1&lt;=($Y67+$Z67*4)),($T67*(1+$Z$1)^($Z67*4))/$Z67,IF(AND($G67=1,BA$1&lt;=$N67),0,IF(AND($G67=1,BA$1&gt;$N67,BA$1&lt;=($Y67+$Z67)),-1*PMT(VLOOKUP($P67,'9 - Finance Strategy Parameters'!$B$3:$C$6,2)/12,$Z67*12,$M67),IF(AND($G67=1,BA$1&gt;($Y67+$Z67),BA$1&lt;=($Y67+$Z67*2)),-1*PMT(VLOOKUP($P67,'9 - Finance Strategy Parameters'!$B$3:$C$6,2)/12,$Z67*12,$M67*(1+$Z$1)^($Z67*2)),IF(AND($G67=1,BA$1&gt;($Y67+$Z67*2),BA$1&lt;=($Y67+$Z67*3)),-1*PMT(VLOOKUP($P67,'9 - Finance Strategy Parameters'!$B$3:$C$6,2)/12,$Z67*12,$M67*(1+$Z$1)^($Z67*3)),"FAILURE"))))))))))</f>
        <v>5111.3684999999996</v>
      </c>
      <c r="BB67" s="159">
        <f>IF($F67=1,0,IF(AND($H67=1,BB$1&lt;=$Y67),$V67,IF(AND($H67=1,BB$1&gt;$Y67,BB$1&lt;=$Y67+$Z67),($T67*(1+$Z$1)^$Z67)/$Z67,IF(AND($H67=1,BB$1&gt;($Y67+$Z67),BB$1&lt;=($Y67+$Z67*2)),($T67*(1+$Z$1)^($Z67*2))/$Z67,IF(AND($H67=1,BB$1&gt;($Y67+$Z67*2),BB$1&lt;=($Y67+$Z67*3)),($T67*(1+$Z$1)^($Z67*3))/$Z67,IF(AND($H67=1,BB$1&gt;($Y67+$Z67*3),BB$1&lt;=($Y67+$Z67*4)),($T67*(1+$Z$1)^($Z67*4))/$Z67,IF(AND($G67=1,BB$1&lt;=$N67),0,IF(AND($G67=1,BB$1&gt;$N67,BB$1&lt;=($Y67+$Z67)),-1*PMT(VLOOKUP($P67,'9 - Finance Strategy Parameters'!$B$3:$C$6,2)/12,$Z67*12,$M67),IF(AND($G67=1,BB$1&gt;($Y67+$Z67),BB$1&lt;=($Y67+$Z67*2)),-1*PMT(VLOOKUP($P67,'9 - Finance Strategy Parameters'!$B$3:$C$6,2)/12,$Z67*12,$M67*(1+$Z$1)^($Z67*2)),IF(AND($G67=1,BB$1&gt;($Y67+$Z67*2),BB$1&lt;=($Y67+$Z67*3)),-1*PMT(VLOOKUP($P67,'9 - Finance Strategy Parameters'!$B$3:$C$6,2)/12,$Z67*12,$M67*(1+$Z$1)^($Z67*3)),"FAILURE"))))))))))</f>
        <v>5111.3684999999996</v>
      </c>
      <c r="BC67" s="159">
        <f>IF($F67=1,0,IF(AND($H67=1,BC$1&lt;=$Y67),$V67,IF(AND($H67=1,BC$1&gt;$Y67,BC$1&lt;=$Y67+$Z67),($T67*(1+$Z$1)^$Z67)/$Z67,IF(AND($H67=1,BC$1&gt;($Y67+$Z67),BC$1&lt;=($Y67+$Z67*2)),($T67*(1+$Z$1)^($Z67*2))/$Z67,IF(AND($H67=1,BC$1&gt;($Y67+$Z67*2),BC$1&lt;=($Y67+$Z67*3)),($T67*(1+$Z$1)^($Z67*3))/$Z67,IF(AND($H67=1,BC$1&gt;($Y67+$Z67*3),BC$1&lt;=($Y67+$Z67*4)),($T67*(1+$Z$1)^($Z67*4))/$Z67,IF(AND($G67=1,BC$1&lt;=$N67),0,IF(AND($G67=1,BC$1&gt;$N67,BC$1&lt;=($Y67+$Z67)),-1*PMT(VLOOKUP($P67,'9 - Finance Strategy Parameters'!$B$3:$C$6,2)/12,$Z67*12,$M67),IF(AND($G67=1,BC$1&gt;($Y67+$Z67),BC$1&lt;=($Y67+$Z67*2)),-1*PMT(VLOOKUP($P67,'9 - Finance Strategy Parameters'!$B$3:$C$6,2)/12,$Z67*12,$M67*(1+$Z$1)^($Z67*2)),IF(AND($G67=1,BC$1&gt;($Y67+$Z67*2),BC$1&lt;=($Y67+$Z67*3)),-1*PMT(VLOOKUP($P67,'9 - Finance Strategy Parameters'!$B$3:$C$6,2)/12,$Z67*12,$M67*(1+$Z$1)^($Z67*3)),"FAILURE"))))))))))</f>
        <v>5111.3684999999996</v>
      </c>
      <c r="BD67" s="159">
        <f>IF($F67=1,0,IF(AND($H67=1,BD$1&lt;=$Y67),$V67,IF(AND($H67=1,BD$1&gt;$Y67,BD$1&lt;=$Y67+$Z67),($T67*(1+$Z$1)^$Z67)/$Z67,IF(AND($H67=1,BD$1&gt;($Y67+$Z67),BD$1&lt;=($Y67+$Z67*2)),($T67*(1+$Z$1)^($Z67*2))/$Z67,IF(AND($H67=1,BD$1&gt;($Y67+$Z67*2),BD$1&lt;=($Y67+$Z67*3)),($T67*(1+$Z$1)^($Z67*3))/$Z67,IF(AND($H67=1,BD$1&gt;($Y67+$Z67*3),BD$1&lt;=($Y67+$Z67*4)),($T67*(1+$Z$1)^($Z67*4))/$Z67,IF(AND($G67=1,BD$1&lt;=$N67),0,IF(AND($G67=1,BD$1&gt;$N67,BD$1&lt;=($Y67+$Z67)),-1*PMT(VLOOKUP($P67,'9 - Finance Strategy Parameters'!$B$3:$C$6,2)/12,$Z67*12,$M67),IF(AND($G67=1,BD$1&gt;($Y67+$Z67),BD$1&lt;=($Y67+$Z67*2)),-1*PMT(VLOOKUP($P67,'9 - Finance Strategy Parameters'!$B$3:$C$6,2)/12,$Z67*12,$M67*(1+$Z$1)^($Z67*2)),IF(AND($G67=1,BD$1&gt;($Y67+$Z67*2),BD$1&lt;=($Y67+$Z67*3)),-1*PMT(VLOOKUP($P67,'9 - Finance Strategy Parameters'!$B$3:$C$6,2)/12,$Z67*12,$M67*(1+$Z$1)^($Z67*3)),"FAILURE"))))))))))</f>
        <v>5111.3684999999996</v>
      </c>
      <c r="BE67" s="159">
        <f>IF($F67=1,0,IF(AND($H67=1,BE$1&lt;=$Y67),$V67,IF(AND($H67=1,BE$1&gt;$Y67,BE$1&lt;=$Y67+$Z67),($T67*(1+$Z$1)^$Z67)/$Z67,IF(AND($H67=1,BE$1&gt;($Y67+$Z67),BE$1&lt;=($Y67+$Z67*2)),($T67*(1+$Z$1)^($Z67*2))/$Z67,IF(AND($H67=1,BE$1&gt;($Y67+$Z67*2),BE$1&lt;=($Y67+$Z67*3)),($T67*(1+$Z$1)^($Z67*3))/$Z67,IF(AND($H67=1,BE$1&gt;($Y67+$Z67*3),BE$1&lt;=($Y67+$Z67*4)),($T67*(1+$Z$1)^($Z67*4))/$Z67,IF(AND($G67=1,BE$1&lt;=$N67),0,IF(AND($G67=1,BE$1&gt;$N67,BE$1&lt;=($Y67+$Z67)),-1*PMT(VLOOKUP($P67,'9 - Finance Strategy Parameters'!$B$3:$C$6,2)/12,$Z67*12,$M67),IF(AND($G67=1,BE$1&gt;($Y67+$Z67),BE$1&lt;=($Y67+$Z67*2)),-1*PMT(VLOOKUP($P67,'9 - Finance Strategy Parameters'!$B$3:$C$6,2)/12,$Z67*12,$M67*(1+$Z$1)^($Z67*2)),IF(AND($G67=1,BE$1&gt;($Y67+$Z67*2),BE$1&lt;=($Y67+$Z67*3)),-1*PMT(VLOOKUP($P67,'9 - Finance Strategy Parameters'!$B$3:$C$6,2)/12,$Z67*12,$M67*(1+$Z$1)^($Z67*3)),"FAILURE"))))))))))</f>
        <v>5111.3684999999996</v>
      </c>
      <c r="BF67" s="159">
        <f>IF($F67=1,0,IF(AND($H67=1,BF$1&lt;=$Y67),$V67,IF(AND($H67=1,BF$1&gt;$Y67,BF$1&lt;=$Y67+$Z67),($T67*(1+$Z$1)^$Z67)/$Z67,IF(AND($H67=1,BF$1&gt;($Y67+$Z67),BF$1&lt;=($Y67+$Z67*2)),($T67*(1+$Z$1)^($Z67*2))/$Z67,IF(AND($H67=1,BF$1&gt;($Y67+$Z67*2),BF$1&lt;=($Y67+$Z67*3)),($T67*(1+$Z$1)^($Z67*3))/$Z67,IF(AND($H67=1,BF$1&gt;($Y67+$Z67*3),BF$1&lt;=($Y67+$Z67*4)),($T67*(1+$Z$1)^($Z67*4))/$Z67,IF(AND($G67=1,BF$1&lt;=$N67),0,IF(AND($G67=1,BF$1&gt;$N67,BF$1&lt;=($Y67+$Z67)),-1*PMT(VLOOKUP($P67,'9 - Finance Strategy Parameters'!$B$3:$C$6,2)/12,$Z67*12,$M67),IF(AND($G67=1,BF$1&gt;($Y67+$Z67),BF$1&lt;=($Y67+$Z67*2)),-1*PMT(VLOOKUP($P67,'9 - Finance Strategy Parameters'!$B$3:$C$6,2)/12,$Z67*12,$M67*(1+$Z$1)^($Z67*2)),IF(AND($G67=1,BF$1&gt;($Y67+$Z67*2),BF$1&lt;=($Y67+$Z67*3)),-1*PMT(VLOOKUP($P67,'9 - Finance Strategy Parameters'!$B$3:$C$6,2)/12,$Z67*12,$M67*(1+$Z$1)^($Z67*3)),"FAILURE"))))))))))</f>
        <v>5111.3684999999996</v>
      </c>
      <c r="BG67" s="159">
        <f>IF($F67=1,0,IF(AND($H67=1,BG$1&lt;=$Y67),$V67,IF(AND($H67=1,BG$1&gt;$Y67,BG$1&lt;=$Y67+$Z67),($T67*(1+$Z$1)^$Z67)/$Z67,IF(AND($H67=1,BG$1&gt;($Y67+$Z67),BG$1&lt;=($Y67+$Z67*2)),($T67*(1+$Z$1)^($Z67*2))/$Z67,IF(AND($H67=1,BG$1&gt;($Y67+$Z67*2),BG$1&lt;=($Y67+$Z67*3)),($T67*(1+$Z$1)^($Z67*3))/$Z67,IF(AND($H67=1,BG$1&gt;($Y67+$Z67*3),BG$1&lt;=($Y67+$Z67*4)),($T67*(1+$Z$1)^($Z67*4))/$Z67,IF(AND($G67=1,BG$1&lt;=$N67),0,IF(AND($G67=1,BG$1&gt;$N67,BG$1&lt;=($Y67+$Z67)),-1*PMT(VLOOKUP($P67,'9 - Finance Strategy Parameters'!$B$3:$C$6,2)/12,$Z67*12,$M67),IF(AND($G67=1,BG$1&gt;($Y67+$Z67),BG$1&lt;=($Y67+$Z67*2)),-1*PMT(VLOOKUP($P67,'9 - Finance Strategy Parameters'!$B$3:$C$6,2)/12,$Z67*12,$M67*(1+$Z$1)^($Z67*2)),IF(AND($G67=1,BG$1&gt;($Y67+$Z67*2),BG$1&lt;=($Y67+$Z67*3)),-1*PMT(VLOOKUP($P67,'9 - Finance Strategy Parameters'!$B$3:$C$6,2)/12,$Z67*12,$M67*(1+$Z$1)^($Z67*3)),"FAILURE"))))))))))</f>
        <v>5111.3684999999996</v>
      </c>
      <c r="BH67" s="159">
        <f>IF($F67=1,0,IF(AND($H67=1,BH$1&lt;=$Y67),$V67,IF(AND($H67=1,BH$1&gt;$Y67,BH$1&lt;=$Y67+$Z67),($T67*(1+$Z$1)^$Z67)/$Z67,IF(AND($H67=1,BH$1&gt;($Y67+$Z67),BH$1&lt;=($Y67+$Z67*2)),($T67*(1+$Z$1)^($Z67*2))/$Z67,IF(AND($H67=1,BH$1&gt;($Y67+$Z67*2),BH$1&lt;=($Y67+$Z67*3)),($T67*(1+$Z$1)^($Z67*3))/$Z67,IF(AND($H67=1,BH$1&gt;($Y67+$Z67*3),BH$1&lt;=($Y67+$Z67*4)),($T67*(1+$Z$1)^($Z67*4))/$Z67,IF(AND($G67=1,BH$1&lt;=$N67),0,IF(AND($G67=1,BH$1&gt;$N67,BH$1&lt;=($Y67+$Z67)),-1*PMT(VLOOKUP($P67,'9 - Finance Strategy Parameters'!$B$3:$C$6,2)/12,$Z67*12,$M67),IF(AND($G67=1,BH$1&gt;($Y67+$Z67),BH$1&lt;=($Y67+$Z67*2)),-1*PMT(VLOOKUP($P67,'9 - Finance Strategy Parameters'!$B$3:$C$6,2)/12,$Z67*12,$M67*(1+$Z$1)^($Z67*2)),IF(AND($G67=1,BH$1&gt;($Y67+$Z67*2),BH$1&lt;=($Y67+$Z67*3)),-1*PMT(VLOOKUP($P67,'9 - Finance Strategy Parameters'!$B$3:$C$6,2)/12,$Z67*12,$M67*(1+$Z$1)^($Z67*3)),"FAILURE"))))))))))</f>
        <v>5111.3684999999996</v>
      </c>
      <c r="BI67" s="159">
        <f>IF($F67=1,0,IF(AND($H67=1,BI$1&lt;=$Y67),$V67,IF(AND($H67=1,BI$1&gt;$Y67,BI$1&lt;=$Y67+$Z67),($T67*(1+$Z$1)^$Z67)/$Z67,IF(AND($H67=1,BI$1&gt;($Y67+$Z67),BI$1&lt;=($Y67+$Z67*2)),($T67*(1+$Z$1)^($Z67*2))/$Z67,IF(AND($H67=1,BI$1&gt;($Y67+$Z67*2),BI$1&lt;=($Y67+$Z67*3)),($T67*(1+$Z$1)^($Z67*3))/$Z67,IF(AND($H67=1,BI$1&gt;($Y67+$Z67*3),BI$1&lt;=($Y67+$Z67*4)),($T67*(1+$Z$1)^($Z67*4))/$Z67,IF(AND($G67=1,BI$1&lt;=$N67),0,IF(AND($G67=1,BI$1&gt;$N67,BI$1&lt;=($Y67+$Z67)),-1*PMT(VLOOKUP($P67,'9 - Finance Strategy Parameters'!$B$3:$C$6,2)/12,$Z67*12,$M67),IF(AND($G67=1,BI$1&gt;($Y67+$Z67),BI$1&lt;=($Y67+$Z67*2)),-1*PMT(VLOOKUP($P67,'9 - Finance Strategy Parameters'!$B$3:$C$6,2)/12,$Z67*12,$M67*(1+$Z$1)^($Z67*2)),IF(AND($G67=1,BI$1&gt;($Y67+$Z67*2),BI$1&lt;=($Y67+$Z67*3)),-1*PMT(VLOOKUP($P67,'9 - Finance Strategy Parameters'!$B$3:$C$6,2)/12,$Z67*12,$M67*(1+$Z$1)^($Z67*3)),"FAILURE"))))))))))</f>
        <v>5111.3684999999996</v>
      </c>
      <c r="BJ67" s="159">
        <f>IF($F67=1,0,IF(AND($H67=1,BJ$1&lt;=$Y67),$V67,IF(AND($H67=1,BJ$1&gt;$Y67,BJ$1&lt;=$Y67+$Z67),($T67*(1+$Z$1)^$Z67)/$Z67,IF(AND($H67=1,BJ$1&gt;($Y67+$Z67),BJ$1&lt;=($Y67+$Z67*2)),($T67*(1+$Z$1)^($Z67*2))/$Z67,IF(AND($H67=1,BJ$1&gt;($Y67+$Z67*2),BJ$1&lt;=($Y67+$Z67*3)),($T67*(1+$Z$1)^($Z67*3))/$Z67,IF(AND($H67=1,BJ$1&gt;($Y67+$Z67*3),BJ$1&lt;=($Y67+$Z67*4)),($T67*(1+$Z$1)^($Z67*4))/$Z67,IF(AND($G67=1,BJ$1&lt;=$N67),0,IF(AND($G67=1,BJ$1&gt;$N67,BJ$1&lt;=($Y67+$Z67)),-1*PMT(VLOOKUP($P67,'9 - Finance Strategy Parameters'!$B$3:$C$6,2)/12,$Z67*12,$M67),IF(AND($G67=1,BJ$1&gt;($Y67+$Z67),BJ$1&lt;=($Y67+$Z67*2)),-1*PMT(VLOOKUP($P67,'9 - Finance Strategy Parameters'!$B$3:$C$6,2)/12,$Z67*12,$M67*(1+$Z$1)^($Z67*2)),IF(AND($G67=1,BJ$1&gt;($Y67+$Z67*2),BJ$1&lt;=($Y67+$Z67*3)),-1*PMT(VLOOKUP($P67,'9 - Finance Strategy Parameters'!$B$3:$C$6,2)/12,$Z67*12,$M67*(1+$Z$1)^($Z67*3)),"FAILURE"))))))))))</f>
        <v>5111.3684999999996</v>
      </c>
      <c r="BK67" s="159">
        <f>IF($F67=1,0,IF(AND($H67=1,BK$1&lt;=$Y67),$V67,IF(AND($H67=1,BK$1&gt;$Y67,BK$1&lt;=$Y67+$Z67),($T67*(1+$Z$1)^$Z67)/$Z67,IF(AND($H67=1,BK$1&gt;($Y67+$Z67),BK$1&lt;=($Y67+$Z67*2)),($T67*(1+$Z$1)^($Z67*2))/$Z67,IF(AND($H67=1,BK$1&gt;($Y67+$Z67*2),BK$1&lt;=($Y67+$Z67*3)),($T67*(1+$Z$1)^($Z67*3))/$Z67,IF(AND($H67=1,BK$1&gt;($Y67+$Z67*3),BK$1&lt;=($Y67+$Z67*4)),($T67*(1+$Z$1)^($Z67*4))/$Z67,IF(AND($G67=1,BK$1&lt;=$N67),0,IF(AND($G67=1,BK$1&gt;$N67,BK$1&lt;=($Y67+$Z67)),-1*PMT(VLOOKUP($P67,'9 - Finance Strategy Parameters'!$B$3:$C$6,2)/12,$Z67*12,$M67),IF(AND($G67=1,BK$1&gt;($Y67+$Z67),BK$1&lt;=($Y67+$Z67*2)),-1*PMT(VLOOKUP($P67,'9 - Finance Strategy Parameters'!$B$3:$C$6,2)/12,$Z67*12,$M67*(1+$Z$1)^($Z67*2)),IF(AND($G67=1,BK$1&gt;($Y67+$Z67*2),BK$1&lt;=($Y67+$Z67*3)),-1*PMT(VLOOKUP($P67,'9 - Finance Strategy Parameters'!$B$3:$C$6,2)/12,$Z67*12,$M67*(1+$Z$1)^($Z67*3)),"FAILURE"))))))))))</f>
        <v>5111.3684999999996</v>
      </c>
      <c r="BL67" s="159">
        <f>IF($F67=1,0,IF(AND($H67=1,BL$1&lt;=$Y67),$V67,IF(AND($H67=1,BL$1&gt;$Y67,BL$1&lt;=$Y67+$Z67),($T67*(1+$Z$1)^$Z67)/$Z67,IF(AND($H67=1,BL$1&gt;($Y67+$Z67),BL$1&lt;=($Y67+$Z67*2)),($T67*(1+$Z$1)^($Z67*2))/$Z67,IF(AND($H67=1,BL$1&gt;($Y67+$Z67*2),BL$1&lt;=($Y67+$Z67*3)),($T67*(1+$Z$1)^($Z67*3))/$Z67,IF(AND($H67=1,BL$1&gt;($Y67+$Z67*3),BL$1&lt;=($Y67+$Z67*4)),($T67*(1+$Z$1)^($Z67*4))/$Z67,IF(AND($G67=1,BL$1&lt;=$N67),0,IF(AND($G67=1,BL$1&gt;$N67,BL$1&lt;=($Y67+$Z67)),-1*PMT(VLOOKUP($P67,'9 - Finance Strategy Parameters'!$B$3:$C$6,2)/12,$Z67*12,$M67),IF(AND($G67=1,BL$1&gt;($Y67+$Z67),BL$1&lt;=($Y67+$Z67*2)),-1*PMT(VLOOKUP($P67,'9 - Finance Strategy Parameters'!$B$3:$C$6,2)/12,$Z67*12,$M67*(1+$Z$1)^($Z67*2)),IF(AND($G67=1,BL$1&gt;($Y67+$Z67*2),BL$1&lt;=($Y67+$Z67*3)),-1*PMT(VLOOKUP($P67,'9 - Finance Strategy Parameters'!$B$3:$C$6,2)/12,$Z67*12,$M67*(1+$Z$1)^($Z67*3)),"FAILURE"))))))))))</f>
        <v>5111.3684999999996</v>
      </c>
      <c r="BM67" s="159">
        <f>IF($F67=1,0,IF(AND($H67=1,BM$1&lt;=$Y67),$V67,IF(AND($H67=1,BM$1&gt;$Y67,BM$1&lt;=$Y67+$Z67),($T67*(1+$Z$1)^$Z67)/$Z67,IF(AND($H67=1,BM$1&gt;($Y67+$Z67),BM$1&lt;=($Y67+$Z67*2)),($T67*(1+$Z$1)^($Z67*2))/$Z67,IF(AND($H67=1,BM$1&gt;($Y67+$Z67*2),BM$1&lt;=($Y67+$Z67*3)),($T67*(1+$Z$1)^($Z67*3))/$Z67,IF(AND($H67=1,BM$1&gt;($Y67+$Z67*3),BM$1&lt;=($Y67+$Z67*4)),($T67*(1+$Z$1)^($Z67*4))/$Z67,IF(AND($G67=1,BM$1&lt;=$N67),0,IF(AND($G67=1,BM$1&gt;$N67,BM$1&lt;=($Y67+$Z67)),-1*PMT(VLOOKUP($P67,'9 - Finance Strategy Parameters'!$B$3:$C$6,2)/12,$Z67*12,$M67),IF(AND($G67=1,BM$1&gt;($Y67+$Z67),BM$1&lt;=($Y67+$Z67*2)),-1*PMT(VLOOKUP($P67,'9 - Finance Strategy Parameters'!$B$3:$C$6,2)/12,$Z67*12,$M67*(1+$Z$1)^($Z67*2)),IF(AND($G67=1,BM$1&gt;($Y67+$Z67*2),BM$1&lt;=($Y67+$Z67*3)),-1*PMT(VLOOKUP($P67,'9 - Finance Strategy Parameters'!$B$3:$C$6,2)/12,$Z67*12,$M67*(1+$Z$1)^($Z67*3)),"FAILURE"))))))))))</f>
        <v>5111.3684999999996</v>
      </c>
      <c r="BN67" s="159">
        <f>IF($F67=1,0,IF(AND($H67=1,BN$1&lt;=$Y67),$V67,IF(AND($H67=1,BN$1&gt;$Y67,BN$1&lt;=$Y67+$Z67),($T67*(1+$Z$1)^$Z67)/$Z67,IF(AND($H67=1,BN$1&gt;($Y67+$Z67),BN$1&lt;=($Y67+$Z67*2)),($T67*(1+$Z$1)^($Z67*2))/$Z67,IF(AND($H67=1,BN$1&gt;($Y67+$Z67*2),BN$1&lt;=($Y67+$Z67*3)),($T67*(1+$Z$1)^($Z67*3))/$Z67,IF(AND($H67=1,BN$1&gt;($Y67+$Z67*3),BN$1&lt;=($Y67+$Z67*4)),($T67*(1+$Z$1)^($Z67*4))/$Z67,IF(AND($G67=1,BN$1&lt;=$N67),0,IF(AND($G67=1,BN$1&gt;$N67,BN$1&lt;=($Y67+$Z67)),-1*PMT(VLOOKUP($P67,'9 - Finance Strategy Parameters'!$B$3:$C$6,2)/12,$Z67*12,$M67),IF(AND($G67=1,BN$1&gt;($Y67+$Z67),BN$1&lt;=($Y67+$Z67*2)),-1*PMT(VLOOKUP($P67,'9 - Finance Strategy Parameters'!$B$3:$C$6,2)/12,$Z67*12,$M67*(1+$Z$1)^($Z67*2)),IF(AND($G67=1,BN$1&gt;($Y67+$Z67*2),BN$1&lt;=($Y67+$Z67*3)),-1*PMT(VLOOKUP($P67,'9 - Finance Strategy Parameters'!$B$3:$C$6,2)/12,$Z67*12,$M67*(1+$Z$1)^($Z67*3)),"FAILURE"))))))))))</f>
        <v>5111.3684999999996</v>
      </c>
      <c r="BO67" s="159">
        <f>IF($F67=1,0,IF(AND($H67=1,BO$1&lt;=$Y67),$V67,IF(AND($H67=1,BO$1&gt;$Y67,BO$1&lt;=$Y67+$Z67),($T67*(1+$Z$1)^$Z67)/$Z67,IF(AND($H67=1,BO$1&gt;($Y67+$Z67),BO$1&lt;=($Y67+$Z67*2)),($T67*(1+$Z$1)^($Z67*2))/$Z67,IF(AND($H67=1,BO$1&gt;($Y67+$Z67*2),BO$1&lt;=($Y67+$Z67*3)),($T67*(1+$Z$1)^($Z67*3))/$Z67,IF(AND($H67=1,BO$1&gt;($Y67+$Z67*3),BO$1&lt;=($Y67+$Z67*4)),($T67*(1+$Z$1)^($Z67*4))/$Z67,IF(AND($G67=1,BO$1&lt;=$N67),0,IF(AND($G67=1,BO$1&gt;$N67,BO$1&lt;=($Y67+$Z67)),-1*PMT(VLOOKUP($P67,'9 - Finance Strategy Parameters'!$B$3:$C$6,2)/12,$Z67*12,$M67),IF(AND($G67=1,BO$1&gt;($Y67+$Z67),BO$1&lt;=($Y67+$Z67*2)),-1*PMT(VLOOKUP($P67,'9 - Finance Strategy Parameters'!$B$3:$C$6,2)/12,$Z67*12,$M67*(1+$Z$1)^($Z67*2)),IF(AND($G67=1,BO$1&gt;($Y67+$Z67*2),BO$1&lt;=($Y67+$Z67*3)),-1*PMT(VLOOKUP($P67,'9 - Finance Strategy Parameters'!$B$3:$C$6,2)/12,$Z67*12,$M67*(1+$Z$1)^($Z67*3)),"FAILURE"))))))))))</f>
        <v>5111.3684999999996</v>
      </c>
      <c r="BP67" s="159">
        <f>IF($F67=1,0,IF(AND($H67=1,BP$1&lt;=$Y67),$V67,IF(AND($H67=1,BP$1&gt;$Y67,BP$1&lt;=$Y67+$Z67),($T67*(1+$Z$1)^$Z67)/$Z67,IF(AND($H67=1,BP$1&gt;($Y67+$Z67),BP$1&lt;=($Y67+$Z67*2)),($T67*(1+$Z$1)^($Z67*2))/$Z67,IF(AND($H67=1,BP$1&gt;($Y67+$Z67*2),BP$1&lt;=($Y67+$Z67*3)),($T67*(1+$Z$1)^($Z67*3))/$Z67,IF(AND($H67=1,BP$1&gt;($Y67+$Z67*3),BP$1&lt;=($Y67+$Z67*4)),($T67*(1+$Z$1)^($Z67*4))/$Z67,IF(AND($G67=1,BP$1&lt;=$N67),0,IF(AND($G67=1,BP$1&gt;$N67,BP$1&lt;=($Y67+$Z67)),-1*PMT(VLOOKUP($P67,'9 - Finance Strategy Parameters'!$B$3:$C$6,2)/12,$Z67*12,$M67),IF(AND($G67=1,BP$1&gt;($Y67+$Z67),BP$1&lt;=($Y67+$Z67*2)),-1*PMT(VLOOKUP($P67,'9 - Finance Strategy Parameters'!$B$3:$C$6,2)/12,$Z67*12,$M67*(1+$Z$1)^($Z67*2)),IF(AND($G67=1,BP$1&gt;($Y67+$Z67*2),BP$1&lt;=($Y67+$Z67*3)),-1*PMT(VLOOKUP($P67,'9 - Finance Strategy Parameters'!$B$3:$C$6,2)/12,$Z67*12,$M67*(1+$Z$1)^($Z67*3)),"FAILURE"))))))))))</f>
        <v>5111.3684999999996</v>
      </c>
      <c r="BQ67" s="159">
        <f>IF($F67=1,0,IF(AND($H67=1,BQ$1&lt;=$Y67),$V67,IF(AND($H67=1,BQ$1&gt;$Y67,BQ$1&lt;=$Y67+$Z67),($T67*(1+$Z$1)^$Z67)/$Z67,IF(AND($H67=1,BQ$1&gt;($Y67+$Z67),BQ$1&lt;=($Y67+$Z67*2)),($T67*(1+$Z$1)^($Z67*2))/$Z67,IF(AND($H67=1,BQ$1&gt;($Y67+$Z67*2),BQ$1&lt;=($Y67+$Z67*3)),($T67*(1+$Z$1)^($Z67*3))/$Z67,IF(AND($H67=1,BQ$1&gt;($Y67+$Z67*3),BQ$1&lt;=($Y67+$Z67*4)),($T67*(1+$Z$1)^($Z67*4))/$Z67,IF(AND($G67=1,BQ$1&lt;=$N67),0,IF(AND($G67=1,BQ$1&gt;$N67,BQ$1&lt;=($Y67+$Z67)),-1*PMT(VLOOKUP($P67,'9 - Finance Strategy Parameters'!$B$3:$C$6,2)/12,$Z67*12,$M67),IF(AND($G67=1,BQ$1&gt;($Y67+$Z67),BQ$1&lt;=($Y67+$Z67*2)),-1*PMT(VLOOKUP($P67,'9 - Finance Strategy Parameters'!$B$3:$C$6,2)/12,$Z67*12,$M67*(1+$Z$1)^($Z67*2)),IF(AND($G67=1,BQ$1&gt;($Y67+$Z67*2),BQ$1&lt;=($Y67+$Z67*3)),-1*PMT(VLOOKUP($P67,'9 - Finance Strategy Parameters'!$B$3:$C$6,2)/12,$Z67*12,$M67*(1+$Z$1)^($Z67*3)),"FAILURE"))))))))))</f>
        <v>5111.3684999999996</v>
      </c>
      <c r="BR67" s="159">
        <f>IF($F67=1,0,IF(AND($H67=1,BR$1&lt;=$Y67),$V67,IF(AND($H67=1,BR$1&gt;$Y67,BR$1&lt;=$Y67+$Z67),($T67*(1+$Z$1)^$Z67)/$Z67,IF(AND($H67=1,BR$1&gt;($Y67+$Z67),BR$1&lt;=($Y67+$Z67*2)),($T67*(1+$Z$1)^($Z67*2))/$Z67,IF(AND($H67=1,BR$1&gt;($Y67+$Z67*2),BR$1&lt;=($Y67+$Z67*3)),($T67*(1+$Z$1)^($Z67*3))/$Z67,IF(AND($H67=1,BR$1&gt;($Y67+$Z67*3),BR$1&lt;=($Y67+$Z67*4)),($T67*(1+$Z$1)^($Z67*4))/$Z67,IF(AND($G67=1,BR$1&lt;=$N67),0,IF(AND($G67=1,BR$1&gt;$N67,BR$1&lt;=($Y67+$Z67)),-1*PMT(VLOOKUP($P67,'9 - Finance Strategy Parameters'!$B$3:$C$6,2)/12,$Z67*12,$M67),IF(AND($G67=1,BR$1&gt;($Y67+$Z67),BR$1&lt;=($Y67+$Z67*2)),-1*PMT(VLOOKUP($P67,'9 - Finance Strategy Parameters'!$B$3:$C$6,2)/12,$Z67*12,$M67*(1+$Z$1)^($Z67*2)),IF(AND($G67=1,BR$1&gt;($Y67+$Z67*2),BR$1&lt;=($Y67+$Z67*3)),-1*PMT(VLOOKUP($P67,'9 - Finance Strategy Parameters'!$B$3:$C$6,2)/12,$Z67*12,$M67*(1+$Z$1)^($Z67*3)),"FAILURE"))))))))))</f>
        <v>5111.3684999999996</v>
      </c>
      <c r="BS67" s="159">
        <f>IF($F67=1,0,IF(AND($H67=1,BS$1&lt;=$Y67),$V67,IF(AND($H67=1,BS$1&gt;$Y67,BS$1&lt;=$Y67+$Z67),($T67*(1+$Z$1)^$Z67)/$Z67,IF(AND($H67=1,BS$1&gt;($Y67+$Z67),BS$1&lt;=($Y67+$Z67*2)),($T67*(1+$Z$1)^($Z67*2))/$Z67,IF(AND($H67=1,BS$1&gt;($Y67+$Z67*2),BS$1&lt;=($Y67+$Z67*3)),($T67*(1+$Z$1)^($Z67*3))/$Z67,IF(AND($H67=1,BS$1&gt;($Y67+$Z67*3),BS$1&lt;=($Y67+$Z67*4)),($T67*(1+$Z$1)^($Z67*4))/$Z67,IF(AND($G67=1,BS$1&lt;=$N67),0,IF(AND($G67=1,BS$1&gt;$N67,BS$1&lt;=($Y67+$Z67)),-1*PMT(VLOOKUP($P67,'9 - Finance Strategy Parameters'!$B$3:$C$6,2)/12,$Z67*12,$M67),IF(AND($G67=1,BS$1&gt;($Y67+$Z67),BS$1&lt;=($Y67+$Z67*2)),-1*PMT(VLOOKUP($P67,'9 - Finance Strategy Parameters'!$B$3:$C$6,2)/12,$Z67*12,$M67*(1+$Z$1)^($Z67*2)),IF(AND($G67=1,BS$1&gt;($Y67+$Z67*2),BS$1&lt;=($Y67+$Z67*3)),-1*PMT(VLOOKUP($P67,'9 - Finance Strategy Parameters'!$B$3:$C$6,2)/12,$Z67*12,$M67*(1+$Z$1)^($Z67*3)),"FAILURE"))))))))))</f>
        <v>5111.3684999999996</v>
      </c>
      <c r="BT67" s="159">
        <f>IF($F67=1,0,IF(AND($H67=1,BT$1&lt;=$Y67),$V67,IF(AND($H67=1,BT$1&gt;$Y67,BT$1&lt;=$Y67+$Z67),($T67*(1+$Z$1)^$Z67)/$Z67,IF(AND($H67=1,BT$1&gt;($Y67+$Z67),BT$1&lt;=($Y67+$Z67*2)),($T67*(1+$Z$1)^($Z67*2))/$Z67,IF(AND($H67=1,BT$1&gt;($Y67+$Z67*2),BT$1&lt;=($Y67+$Z67*3)),($T67*(1+$Z$1)^($Z67*3))/$Z67,IF(AND($H67=1,BT$1&gt;($Y67+$Z67*3),BT$1&lt;=($Y67+$Z67*4)),($T67*(1+$Z$1)^($Z67*4))/$Z67,IF(AND($G67=1,BT$1&lt;=$N67),0,IF(AND($G67=1,BT$1&gt;$N67,BT$1&lt;=($Y67+$Z67)),-1*PMT(VLOOKUP($P67,'9 - Finance Strategy Parameters'!$B$3:$C$6,2)/12,$Z67*12,$M67),IF(AND($G67=1,BT$1&gt;($Y67+$Z67),BT$1&lt;=($Y67+$Z67*2)),-1*PMT(VLOOKUP($P67,'9 - Finance Strategy Parameters'!$B$3:$C$6,2)/12,$Z67*12,$M67*(1+$Z$1)^($Z67*2)),IF(AND($G67=1,BT$1&gt;($Y67+$Z67*2),BT$1&lt;=($Y67+$Z67*3)),-1*PMT(VLOOKUP($P67,'9 - Finance Strategy Parameters'!$B$3:$C$6,2)/12,$Z67*12,$M67*(1+$Z$1)^($Z67*3)),"FAILURE"))))))))))</f>
        <v>5111.3684999999996</v>
      </c>
    </row>
    <row r="68" spans="1:72" x14ac:dyDescent="0.25">
      <c r="A68" s="110" t="s">
        <v>34</v>
      </c>
      <c r="B68" s="138">
        <f>INDEX('8-Choosing Asset Strategies'!$B$4:$B$101,MATCH('9 - Financing Strategy'!C68,'8-Choosing Asset Strategies'!$C$4:$C$101,0))</f>
        <v>4</v>
      </c>
      <c r="C68" s="119" t="s">
        <v>235</v>
      </c>
      <c r="D68" s="13" t="str">
        <f>IF(INDEX('8-Choosing Asset Strategies'!$CW$4:$CW$101,MATCH($C68,'8-Choosing Asset Strategies'!$C$4:$C$101,0))=0,"",INDEX('8-Choosing Asset Strategies'!$CW$4:$CW$101,MATCH(C68,'8-Choosing Asset Strategies'!$C$4:$C$101,0)))</f>
        <v/>
      </c>
      <c r="E68" s="110"/>
      <c r="F68" s="138"/>
      <c r="G68" s="138"/>
      <c r="H68" s="138">
        <v>1</v>
      </c>
      <c r="J68" s="143" t="str">
        <f>IF(F68=1,ROUND(INDEX('8-Choosing Asset Strategies'!$DL$4:$DL$101,MATCH($C68,'8-Choosing Asset Strategies'!$C$4:$C$101,0)),2),"")</f>
        <v/>
      </c>
      <c r="K68" s="12" t="str">
        <f>IF(F68=1,ROUND(INDEX('8-Choosing Asset Strategies'!$DC$4:$DC$101,MATCH($C68,'8-Choosing Asset Strategies'!$C$4:$C$101,0)),2),"")</f>
        <v/>
      </c>
      <c r="L68" s="12"/>
      <c r="M68" s="143" t="str">
        <f>IF(G68=1,ROUND(INDEX('8-Choosing Asset Strategies'!$DL$4:$DL$101,MATCH($C68,'8-Choosing Asset Strategies'!$C$4:$C$101,0)),2),"")</f>
        <v/>
      </c>
      <c r="N68" s="12" t="str">
        <f>IF(G68=1,ROUND(INDEX('8-Choosing Asset Strategies'!$DC$4:$DC$101,MATCH($C68,'8-Choosing Asset Strategies'!$C$4:$C$101,0)),2),"")</f>
        <v/>
      </c>
      <c r="O68" s="12" t="str">
        <f>IF(G68="","",INDEX('9 - Finance Strategy Parameters'!$H$3:$H$9,MATCH(B68,'9 - Finance Strategy Parameters'!$F$3:$F$9,0)))</f>
        <v/>
      </c>
      <c r="P68" s="12"/>
      <c r="Q68" s="144" t="str">
        <f>IFERROR((M68*INDEX('9 - Finance Strategy Parameters'!$C$3:$C$6,MATCH(P68,'9 - Finance Strategy Parameters'!$B$3:$B$6,0))/12*(1+INDEX('9 - Finance Strategy Parameters'!$C$3:$C$6,MATCH(P68,'9 - Finance Strategy Parameters'!$B$3:$B$6,0))/12)^(O68*12))/((1+INDEX('9 - Finance Strategy Parameters'!$C$3:$C$6,MATCH(P68,'9 - Finance Strategy Parameters'!$B$3:$B$6,0))/12)^(O68*12)-1),"")</f>
        <v/>
      </c>
      <c r="R68" s="144" t="str">
        <f t="shared" si="3"/>
        <v/>
      </c>
      <c r="S68" s="12"/>
      <c r="T68" s="143">
        <f>IF(H68=1,ROUND(INDEX('8-Choosing Asset Strategies'!$DL$4:$DL$101,MATCH($C68,'8-Choosing Asset Strategies'!$C$4:$C$101,0)),2),"")</f>
        <v>210481.09</v>
      </c>
      <c r="U68" s="145">
        <f>IF(H68=1,ROUND(INDEX('8-Choosing Asset Strategies'!$DC$4:$DC$101,MATCH($C68,'8-Choosing Asset Strategies'!$C$4:$C$101,0)),2),"")</f>
        <v>5</v>
      </c>
      <c r="V68" s="101">
        <f t="shared" si="1"/>
        <v>42096.218000000001</v>
      </c>
      <c r="W68" s="155">
        <f t="shared" si="2"/>
        <v>3508.0181666666667</v>
      </c>
      <c r="Y68">
        <f>INDEX('8-Choosing Asset Strategies'!$DC$4:$DC$101,MATCH(C68,'8-Choosing Asset Strategies'!$C$4:$C$101,0))</f>
        <v>5</v>
      </c>
      <c r="Z68">
        <f>INDEX('8-Choosing Asset Strategies'!$DA$4:$DA$101,MATCH(C68,'8-Choosing Asset Strategies'!$C$4:$C$101,0))</f>
        <v>30</v>
      </c>
      <c r="AB68" s="159">
        <f>IF($F68=1,0,IF(AND($H68=1,AB$1&lt;=$Y68),$V68,IF(AND($H68=1,AB$1&gt;$Y68,AB$1&lt;=$Y68+$Z68),($T68*(1+$Z$1)^$Z68)/$Z68,IF(AND($H68=1,AB$1&gt;($Y68+$Z68),AB$1&lt;=($Y68+$Z68*2)),($T68*(1+$Z$1)^($Z68*2))/$Z68,IF(AND($H68=1,AB$1&gt;($Y68+$Z68*2),AB$1&lt;=($Y68+$Z68*3)),($T68*(1+$Z$1)^($Z68*3))/$Z68,IF(AND($H68=1,AB$1&gt;($Y68+$Z68*3),AB$1&lt;=($Y68+$Z68*4)),($T68*(1+$Z$1)^($Z68*4))/$Z68,IF(AND($G68=1,AB$1&lt;=$N68),0,IF(AND($G68=1,AB$1&gt;$N68,AB$1&lt;=($Y68+$Z68)),-1*PMT(VLOOKUP($P68,'9 - Finance Strategy Parameters'!$B$3:$C$6,2)/12,$Z68*12,$M68),IF(AND($G68=1,AB$1&gt;($Y68+$Z68),AB$1&lt;=($Y68+$Z68*2)),-1*PMT(VLOOKUP($P68,'9 - Finance Strategy Parameters'!$B$3:$C$6,2)/12,$Z68*12,$M68*(1+$Z$1)^($Z68*2)),IF(AND($G68=1,AB$1&gt;($Y68+$Z68*2),AB$1&lt;=($Y68+$Z68*3)),-1*PMT(VLOOKUP($P68,'9 - Finance Strategy Parameters'!$B$3:$C$6,2)/12,$Z68*12,$M68*(1+$Z$1)^($Z68*3)),"FAILURE"))))))))))</f>
        <v>42096.218000000001</v>
      </c>
      <c r="AC68" s="159">
        <f>IF($F68=1,0,IF(AND($H68=1,AC$1&lt;=$Y68),$V68,IF(AND($H68=1,AC$1&gt;$Y68,AC$1&lt;=$Y68+$Z68),($T68*(1+$Z$1)^$Z68)/$Z68,IF(AND($H68=1,AC$1&gt;($Y68+$Z68),AC$1&lt;=($Y68+$Z68*2)),($T68*(1+$Z$1)^($Z68*2))/$Z68,IF(AND($H68=1,AC$1&gt;($Y68+$Z68*2),AC$1&lt;=($Y68+$Z68*3)),($T68*(1+$Z$1)^($Z68*3))/$Z68,IF(AND($H68=1,AC$1&gt;($Y68+$Z68*3),AC$1&lt;=($Y68+$Z68*4)),($T68*(1+$Z$1)^($Z68*4))/$Z68,IF(AND($G68=1,AC$1&lt;=$N68),0,IF(AND($G68=1,AC$1&gt;$N68,AC$1&lt;=($Y68+$Z68)),-1*PMT(VLOOKUP($P68,'9 - Finance Strategy Parameters'!$B$3:$C$6,2)/12,$Z68*12,$M68),IF(AND($G68=1,AC$1&gt;($Y68+$Z68),AC$1&lt;=($Y68+$Z68*2)),-1*PMT(VLOOKUP($P68,'9 - Finance Strategy Parameters'!$B$3:$C$6,2)/12,$Z68*12,$M68*(1+$Z$1)^($Z68*2)),IF(AND($G68=1,AC$1&gt;($Y68+$Z68*2),AC$1&lt;=($Y68+$Z68*3)),-1*PMT(VLOOKUP($P68,'9 - Finance Strategy Parameters'!$B$3:$C$6,2)/12,$Z68*12,$M68*(1+$Z$1)^($Z68*3)),"FAILURE"))))))))))</f>
        <v>42096.218000000001</v>
      </c>
      <c r="AD68" s="159">
        <f>IF($F68=1,0,IF(AND($H68=1,AD$1&lt;=$Y68),$V68,IF(AND($H68=1,AD$1&gt;$Y68,AD$1&lt;=$Y68+$Z68),($T68*(1+$Z$1)^$Z68)/$Z68,IF(AND($H68=1,AD$1&gt;($Y68+$Z68),AD$1&lt;=($Y68+$Z68*2)),($T68*(1+$Z$1)^($Z68*2))/$Z68,IF(AND($H68=1,AD$1&gt;($Y68+$Z68*2),AD$1&lt;=($Y68+$Z68*3)),($T68*(1+$Z$1)^($Z68*3))/$Z68,IF(AND($H68=1,AD$1&gt;($Y68+$Z68*3),AD$1&lt;=($Y68+$Z68*4)),($T68*(1+$Z$1)^($Z68*4))/$Z68,IF(AND($G68=1,AD$1&lt;=$N68),0,IF(AND($G68=1,AD$1&gt;$N68,AD$1&lt;=($Y68+$Z68)),-1*PMT(VLOOKUP($P68,'9 - Finance Strategy Parameters'!$B$3:$C$6,2)/12,$Z68*12,$M68),IF(AND($G68=1,AD$1&gt;($Y68+$Z68),AD$1&lt;=($Y68+$Z68*2)),-1*PMT(VLOOKUP($P68,'9 - Finance Strategy Parameters'!$B$3:$C$6,2)/12,$Z68*12,$M68*(1+$Z$1)^($Z68*2)),IF(AND($G68=1,AD$1&gt;($Y68+$Z68*2),AD$1&lt;=($Y68+$Z68*3)),-1*PMT(VLOOKUP($P68,'9 - Finance Strategy Parameters'!$B$3:$C$6,2)/12,$Z68*12,$M68*(1+$Z$1)^($Z68*3)),"FAILURE"))))))))))</f>
        <v>42096.218000000001</v>
      </c>
      <c r="AE68" s="159">
        <f>IF($F68=1,0,IF(AND($H68=1,AE$1&lt;=$Y68),$V68,IF(AND($H68=1,AE$1&gt;$Y68,AE$1&lt;=$Y68+$Z68),($T68*(1+$Z$1)^$Z68)/$Z68,IF(AND($H68=1,AE$1&gt;($Y68+$Z68),AE$1&lt;=($Y68+$Z68*2)),($T68*(1+$Z$1)^($Z68*2))/$Z68,IF(AND($H68=1,AE$1&gt;($Y68+$Z68*2),AE$1&lt;=($Y68+$Z68*3)),($T68*(1+$Z$1)^($Z68*3))/$Z68,IF(AND($H68=1,AE$1&gt;($Y68+$Z68*3),AE$1&lt;=($Y68+$Z68*4)),($T68*(1+$Z$1)^($Z68*4))/$Z68,IF(AND($G68=1,AE$1&lt;=$N68),0,IF(AND($G68=1,AE$1&gt;$N68,AE$1&lt;=($Y68+$Z68)),-1*PMT(VLOOKUP($P68,'9 - Finance Strategy Parameters'!$B$3:$C$6,2)/12,$Z68*12,$M68),IF(AND($G68=1,AE$1&gt;($Y68+$Z68),AE$1&lt;=($Y68+$Z68*2)),-1*PMT(VLOOKUP($P68,'9 - Finance Strategy Parameters'!$B$3:$C$6,2)/12,$Z68*12,$M68*(1+$Z$1)^($Z68*2)),IF(AND($G68=1,AE$1&gt;($Y68+$Z68*2),AE$1&lt;=($Y68+$Z68*3)),-1*PMT(VLOOKUP($P68,'9 - Finance Strategy Parameters'!$B$3:$C$6,2)/12,$Z68*12,$M68*(1+$Z$1)^($Z68*3)),"FAILURE"))))))))))</f>
        <v>42096.218000000001</v>
      </c>
      <c r="AF68" s="159">
        <f>IF($F68=1,0,IF(AND($H68=1,AF$1&lt;=$Y68),$V68,IF(AND($H68=1,AF$1&gt;$Y68,AF$1&lt;=$Y68+$Z68),($T68*(1+$Z$1)^$Z68)/$Z68,IF(AND($H68=1,AF$1&gt;($Y68+$Z68),AF$1&lt;=($Y68+$Z68*2)),($T68*(1+$Z$1)^($Z68*2))/$Z68,IF(AND($H68=1,AF$1&gt;($Y68+$Z68*2),AF$1&lt;=($Y68+$Z68*3)),($T68*(1+$Z$1)^($Z68*3))/$Z68,IF(AND($H68=1,AF$1&gt;($Y68+$Z68*3),AF$1&lt;=($Y68+$Z68*4)),($T68*(1+$Z$1)^($Z68*4))/$Z68,IF(AND($G68=1,AF$1&lt;=$N68),0,IF(AND($G68=1,AF$1&gt;$N68,AF$1&lt;=($Y68+$Z68)),-1*PMT(VLOOKUP($P68,'9 - Finance Strategy Parameters'!$B$3:$C$6,2)/12,$Z68*12,$M68),IF(AND($G68=1,AF$1&gt;($Y68+$Z68),AF$1&lt;=($Y68+$Z68*2)),-1*PMT(VLOOKUP($P68,'9 - Finance Strategy Parameters'!$B$3:$C$6,2)/12,$Z68*12,$M68*(1+$Z$1)^($Z68*2)),IF(AND($G68=1,AF$1&gt;($Y68+$Z68*2),AF$1&lt;=($Y68+$Z68*3)),-1*PMT(VLOOKUP($P68,'9 - Finance Strategy Parameters'!$B$3:$C$6,2)/12,$Z68*12,$M68*(1+$Z$1)^($Z68*3)),"FAILURE"))))))))))</f>
        <v>42096.218000000001</v>
      </c>
      <c r="AG68" s="159">
        <f>IF($F68=1,0,IF(AND($H68=1,AG$1&lt;=$Y68),$V68,IF(AND($H68=1,AG$1&gt;$Y68,AG$1&lt;=$Y68+$Z68),($T68*(1+$Z$1)^$Z68)/$Z68,IF(AND($H68=1,AG$1&gt;($Y68+$Z68),AG$1&lt;=($Y68+$Z68*2)),($T68*(1+$Z$1)^($Z68*2))/$Z68,IF(AND($H68=1,AG$1&gt;($Y68+$Z68*2),AG$1&lt;=($Y68+$Z68*3)),($T68*(1+$Z$1)^($Z68*3))/$Z68,IF(AND($H68=1,AG$1&gt;($Y68+$Z68*3),AG$1&lt;=($Y68+$Z68*4)),($T68*(1+$Z$1)^($Z68*4))/$Z68,IF(AND($G68=1,AG$1&lt;=$N68),0,IF(AND($G68=1,AG$1&gt;$N68,AG$1&lt;=($Y68+$Z68)),-1*PMT(VLOOKUP($P68,'9 - Finance Strategy Parameters'!$B$3:$C$6,2)/12,$Z68*12,$M68),IF(AND($G68=1,AG$1&gt;($Y68+$Z68),AG$1&lt;=($Y68+$Z68*2)),-1*PMT(VLOOKUP($P68,'9 - Finance Strategy Parameters'!$B$3:$C$6,2)/12,$Z68*12,$M68*(1+$Z$1)^($Z68*2)),IF(AND($G68=1,AG$1&gt;($Y68+$Z68*2),AG$1&lt;=($Y68+$Z68*3)),-1*PMT(VLOOKUP($P68,'9 - Finance Strategy Parameters'!$B$3:$C$6,2)/12,$Z68*12,$M68*(1+$Z$1)^($Z68*3)),"FAILURE"))))))))))</f>
        <v>7016.0363333333335</v>
      </c>
      <c r="AH68" s="159">
        <f>IF($F68=1,0,IF(AND($H68=1,AH$1&lt;=$Y68),$V68,IF(AND($H68=1,AH$1&gt;$Y68,AH$1&lt;=$Y68+$Z68),($T68*(1+$Z$1)^$Z68)/$Z68,IF(AND($H68=1,AH$1&gt;($Y68+$Z68),AH$1&lt;=($Y68+$Z68*2)),($T68*(1+$Z$1)^($Z68*2))/$Z68,IF(AND($H68=1,AH$1&gt;($Y68+$Z68*2),AH$1&lt;=($Y68+$Z68*3)),($T68*(1+$Z$1)^($Z68*3))/$Z68,IF(AND($H68=1,AH$1&gt;($Y68+$Z68*3),AH$1&lt;=($Y68+$Z68*4)),($T68*(1+$Z$1)^($Z68*4))/$Z68,IF(AND($G68=1,AH$1&lt;=$N68),0,IF(AND($G68=1,AH$1&gt;$N68,AH$1&lt;=($Y68+$Z68)),-1*PMT(VLOOKUP($P68,'9 - Finance Strategy Parameters'!$B$3:$C$6,2)/12,$Z68*12,$M68),IF(AND($G68=1,AH$1&gt;($Y68+$Z68),AH$1&lt;=($Y68+$Z68*2)),-1*PMT(VLOOKUP($P68,'9 - Finance Strategy Parameters'!$B$3:$C$6,2)/12,$Z68*12,$M68*(1+$Z$1)^($Z68*2)),IF(AND($G68=1,AH$1&gt;($Y68+$Z68*2),AH$1&lt;=($Y68+$Z68*3)),-1*PMT(VLOOKUP($P68,'9 - Finance Strategy Parameters'!$B$3:$C$6,2)/12,$Z68*12,$M68*(1+$Z$1)^($Z68*3)),"FAILURE"))))))))))</f>
        <v>7016.0363333333335</v>
      </c>
      <c r="AI68" s="159">
        <f>IF($F68=1,0,IF(AND($H68=1,AI$1&lt;=$Y68),$V68,IF(AND($H68=1,AI$1&gt;$Y68,AI$1&lt;=$Y68+$Z68),($T68*(1+$Z$1)^$Z68)/$Z68,IF(AND($H68=1,AI$1&gt;($Y68+$Z68),AI$1&lt;=($Y68+$Z68*2)),($T68*(1+$Z$1)^($Z68*2))/$Z68,IF(AND($H68=1,AI$1&gt;($Y68+$Z68*2),AI$1&lt;=($Y68+$Z68*3)),($T68*(1+$Z$1)^($Z68*3))/$Z68,IF(AND($H68=1,AI$1&gt;($Y68+$Z68*3),AI$1&lt;=($Y68+$Z68*4)),($T68*(1+$Z$1)^($Z68*4))/$Z68,IF(AND($G68=1,AI$1&lt;=$N68),0,IF(AND($G68=1,AI$1&gt;$N68,AI$1&lt;=($Y68+$Z68)),-1*PMT(VLOOKUP($P68,'9 - Finance Strategy Parameters'!$B$3:$C$6,2)/12,$Z68*12,$M68),IF(AND($G68=1,AI$1&gt;($Y68+$Z68),AI$1&lt;=($Y68+$Z68*2)),-1*PMT(VLOOKUP($P68,'9 - Finance Strategy Parameters'!$B$3:$C$6,2)/12,$Z68*12,$M68*(1+$Z$1)^($Z68*2)),IF(AND($G68=1,AI$1&gt;($Y68+$Z68*2),AI$1&lt;=($Y68+$Z68*3)),-1*PMT(VLOOKUP($P68,'9 - Finance Strategy Parameters'!$B$3:$C$6,2)/12,$Z68*12,$M68*(1+$Z$1)^($Z68*3)),"FAILURE"))))))))))</f>
        <v>7016.0363333333335</v>
      </c>
      <c r="AJ68" s="159">
        <f>IF($F68=1,0,IF(AND($H68=1,AJ$1&lt;=$Y68),$V68,IF(AND($H68=1,AJ$1&gt;$Y68,AJ$1&lt;=$Y68+$Z68),($T68*(1+$Z$1)^$Z68)/$Z68,IF(AND($H68=1,AJ$1&gt;($Y68+$Z68),AJ$1&lt;=($Y68+$Z68*2)),($T68*(1+$Z$1)^($Z68*2))/$Z68,IF(AND($H68=1,AJ$1&gt;($Y68+$Z68*2),AJ$1&lt;=($Y68+$Z68*3)),($T68*(1+$Z$1)^($Z68*3))/$Z68,IF(AND($H68=1,AJ$1&gt;($Y68+$Z68*3),AJ$1&lt;=($Y68+$Z68*4)),($T68*(1+$Z$1)^($Z68*4))/$Z68,IF(AND($G68=1,AJ$1&lt;=$N68),0,IF(AND($G68=1,AJ$1&gt;$N68,AJ$1&lt;=($Y68+$Z68)),-1*PMT(VLOOKUP($P68,'9 - Finance Strategy Parameters'!$B$3:$C$6,2)/12,$Z68*12,$M68),IF(AND($G68=1,AJ$1&gt;($Y68+$Z68),AJ$1&lt;=($Y68+$Z68*2)),-1*PMT(VLOOKUP($P68,'9 - Finance Strategy Parameters'!$B$3:$C$6,2)/12,$Z68*12,$M68*(1+$Z$1)^($Z68*2)),IF(AND($G68=1,AJ$1&gt;($Y68+$Z68*2),AJ$1&lt;=($Y68+$Z68*3)),-1*PMT(VLOOKUP($P68,'9 - Finance Strategy Parameters'!$B$3:$C$6,2)/12,$Z68*12,$M68*(1+$Z$1)^($Z68*3)),"FAILURE"))))))))))</f>
        <v>7016.0363333333335</v>
      </c>
      <c r="AK68" s="159">
        <f>IF($F68=1,0,IF(AND($H68=1,AK$1&lt;=$Y68),$V68,IF(AND($H68=1,AK$1&gt;$Y68,AK$1&lt;=$Y68+$Z68),($T68*(1+$Z$1)^$Z68)/$Z68,IF(AND($H68=1,AK$1&gt;($Y68+$Z68),AK$1&lt;=($Y68+$Z68*2)),($T68*(1+$Z$1)^($Z68*2))/$Z68,IF(AND($H68=1,AK$1&gt;($Y68+$Z68*2),AK$1&lt;=($Y68+$Z68*3)),($T68*(1+$Z$1)^($Z68*3))/$Z68,IF(AND($H68=1,AK$1&gt;($Y68+$Z68*3),AK$1&lt;=($Y68+$Z68*4)),($T68*(1+$Z$1)^($Z68*4))/$Z68,IF(AND($G68=1,AK$1&lt;=$N68),0,IF(AND($G68=1,AK$1&gt;$N68,AK$1&lt;=($Y68+$Z68)),-1*PMT(VLOOKUP($P68,'9 - Finance Strategy Parameters'!$B$3:$C$6,2)/12,$Z68*12,$M68),IF(AND($G68=1,AK$1&gt;($Y68+$Z68),AK$1&lt;=($Y68+$Z68*2)),-1*PMT(VLOOKUP($P68,'9 - Finance Strategy Parameters'!$B$3:$C$6,2)/12,$Z68*12,$M68*(1+$Z$1)^($Z68*2)),IF(AND($G68=1,AK$1&gt;($Y68+$Z68*2),AK$1&lt;=($Y68+$Z68*3)),-1*PMT(VLOOKUP($P68,'9 - Finance Strategy Parameters'!$B$3:$C$6,2)/12,$Z68*12,$M68*(1+$Z$1)^($Z68*3)),"FAILURE"))))))))))</f>
        <v>7016.0363333333335</v>
      </c>
      <c r="AL68" s="159">
        <f>IF($F68=1,0,IF(AND($H68=1,AL$1&lt;=$Y68),$V68,IF(AND($H68=1,AL$1&gt;$Y68,AL$1&lt;=$Y68+$Z68),($T68*(1+$Z$1)^$Z68)/$Z68,IF(AND($H68=1,AL$1&gt;($Y68+$Z68),AL$1&lt;=($Y68+$Z68*2)),($T68*(1+$Z$1)^($Z68*2))/$Z68,IF(AND($H68=1,AL$1&gt;($Y68+$Z68*2),AL$1&lt;=($Y68+$Z68*3)),($T68*(1+$Z$1)^($Z68*3))/$Z68,IF(AND($H68=1,AL$1&gt;($Y68+$Z68*3),AL$1&lt;=($Y68+$Z68*4)),($T68*(1+$Z$1)^($Z68*4))/$Z68,IF(AND($G68=1,AL$1&lt;=$N68),0,IF(AND($G68=1,AL$1&gt;$N68,AL$1&lt;=($Y68+$Z68)),-1*PMT(VLOOKUP($P68,'9 - Finance Strategy Parameters'!$B$3:$C$6,2)/12,$Z68*12,$M68),IF(AND($G68=1,AL$1&gt;($Y68+$Z68),AL$1&lt;=($Y68+$Z68*2)),-1*PMT(VLOOKUP($P68,'9 - Finance Strategy Parameters'!$B$3:$C$6,2)/12,$Z68*12,$M68*(1+$Z$1)^($Z68*2)),IF(AND($G68=1,AL$1&gt;($Y68+$Z68*2),AL$1&lt;=($Y68+$Z68*3)),-1*PMT(VLOOKUP($P68,'9 - Finance Strategy Parameters'!$B$3:$C$6,2)/12,$Z68*12,$M68*(1+$Z$1)^($Z68*3)),"FAILURE"))))))))))</f>
        <v>7016.0363333333335</v>
      </c>
      <c r="AM68" s="159">
        <f>IF($F68=1,0,IF(AND($H68=1,AM$1&lt;=$Y68),$V68,IF(AND($H68=1,AM$1&gt;$Y68,AM$1&lt;=$Y68+$Z68),($T68*(1+$Z$1)^$Z68)/$Z68,IF(AND($H68=1,AM$1&gt;($Y68+$Z68),AM$1&lt;=($Y68+$Z68*2)),($T68*(1+$Z$1)^($Z68*2))/$Z68,IF(AND($H68=1,AM$1&gt;($Y68+$Z68*2),AM$1&lt;=($Y68+$Z68*3)),($T68*(1+$Z$1)^($Z68*3))/$Z68,IF(AND($H68=1,AM$1&gt;($Y68+$Z68*3),AM$1&lt;=($Y68+$Z68*4)),($T68*(1+$Z$1)^($Z68*4))/$Z68,IF(AND($G68=1,AM$1&lt;=$N68),0,IF(AND($G68=1,AM$1&gt;$N68,AM$1&lt;=($Y68+$Z68)),-1*PMT(VLOOKUP($P68,'9 - Finance Strategy Parameters'!$B$3:$C$6,2)/12,$Z68*12,$M68),IF(AND($G68=1,AM$1&gt;($Y68+$Z68),AM$1&lt;=($Y68+$Z68*2)),-1*PMT(VLOOKUP($P68,'9 - Finance Strategy Parameters'!$B$3:$C$6,2)/12,$Z68*12,$M68*(1+$Z$1)^($Z68*2)),IF(AND($G68=1,AM$1&gt;($Y68+$Z68*2),AM$1&lt;=($Y68+$Z68*3)),-1*PMT(VLOOKUP($P68,'9 - Finance Strategy Parameters'!$B$3:$C$6,2)/12,$Z68*12,$M68*(1+$Z$1)^($Z68*3)),"FAILURE"))))))))))</f>
        <v>7016.0363333333335</v>
      </c>
      <c r="AN68" s="159">
        <f>IF($F68=1,0,IF(AND($H68=1,AN$1&lt;=$Y68),$V68,IF(AND($H68=1,AN$1&gt;$Y68,AN$1&lt;=$Y68+$Z68),($T68*(1+$Z$1)^$Z68)/$Z68,IF(AND($H68=1,AN$1&gt;($Y68+$Z68),AN$1&lt;=($Y68+$Z68*2)),($T68*(1+$Z$1)^($Z68*2))/$Z68,IF(AND($H68=1,AN$1&gt;($Y68+$Z68*2),AN$1&lt;=($Y68+$Z68*3)),($T68*(1+$Z$1)^($Z68*3))/$Z68,IF(AND($H68=1,AN$1&gt;($Y68+$Z68*3),AN$1&lt;=($Y68+$Z68*4)),($T68*(1+$Z$1)^($Z68*4))/$Z68,IF(AND($G68=1,AN$1&lt;=$N68),0,IF(AND($G68=1,AN$1&gt;$N68,AN$1&lt;=($Y68+$Z68)),-1*PMT(VLOOKUP($P68,'9 - Finance Strategy Parameters'!$B$3:$C$6,2)/12,$Z68*12,$M68),IF(AND($G68=1,AN$1&gt;($Y68+$Z68),AN$1&lt;=($Y68+$Z68*2)),-1*PMT(VLOOKUP($P68,'9 - Finance Strategy Parameters'!$B$3:$C$6,2)/12,$Z68*12,$M68*(1+$Z$1)^($Z68*2)),IF(AND($G68=1,AN$1&gt;($Y68+$Z68*2),AN$1&lt;=($Y68+$Z68*3)),-1*PMT(VLOOKUP($P68,'9 - Finance Strategy Parameters'!$B$3:$C$6,2)/12,$Z68*12,$M68*(1+$Z$1)^($Z68*3)),"FAILURE"))))))))))</f>
        <v>7016.0363333333335</v>
      </c>
      <c r="AO68" s="159">
        <f>IF($F68=1,0,IF(AND($H68=1,AO$1&lt;=$Y68),$V68,IF(AND($H68=1,AO$1&gt;$Y68,AO$1&lt;=$Y68+$Z68),($T68*(1+$Z$1)^$Z68)/$Z68,IF(AND($H68=1,AO$1&gt;($Y68+$Z68),AO$1&lt;=($Y68+$Z68*2)),($T68*(1+$Z$1)^($Z68*2))/$Z68,IF(AND($H68=1,AO$1&gt;($Y68+$Z68*2),AO$1&lt;=($Y68+$Z68*3)),($T68*(1+$Z$1)^($Z68*3))/$Z68,IF(AND($H68=1,AO$1&gt;($Y68+$Z68*3),AO$1&lt;=($Y68+$Z68*4)),($T68*(1+$Z$1)^($Z68*4))/$Z68,IF(AND($G68=1,AO$1&lt;=$N68),0,IF(AND($G68=1,AO$1&gt;$N68,AO$1&lt;=($Y68+$Z68)),-1*PMT(VLOOKUP($P68,'9 - Finance Strategy Parameters'!$B$3:$C$6,2)/12,$Z68*12,$M68),IF(AND($G68=1,AO$1&gt;($Y68+$Z68),AO$1&lt;=($Y68+$Z68*2)),-1*PMT(VLOOKUP($P68,'9 - Finance Strategy Parameters'!$B$3:$C$6,2)/12,$Z68*12,$M68*(1+$Z$1)^($Z68*2)),IF(AND($G68=1,AO$1&gt;($Y68+$Z68*2),AO$1&lt;=($Y68+$Z68*3)),-1*PMT(VLOOKUP($P68,'9 - Finance Strategy Parameters'!$B$3:$C$6,2)/12,$Z68*12,$M68*(1+$Z$1)^($Z68*3)),"FAILURE"))))))))))</f>
        <v>7016.0363333333335</v>
      </c>
      <c r="AP68" s="159">
        <f>IF($F68=1,0,IF(AND($H68=1,AP$1&lt;=$Y68),$V68,IF(AND($H68=1,AP$1&gt;$Y68,AP$1&lt;=$Y68+$Z68),($T68*(1+$Z$1)^$Z68)/$Z68,IF(AND($H68=1,AP$1&gt;($Y68+$Z68),AP$1&lt;=($Y68+$Z68*2)),($T68*(1+$Z$1)^($Z68*2))/$Z68,IF(AND($H68=1,AP$1&gt;($Y68+$Z68*2),AP$1&lt;=($Y68+$Z68*3)),($T68*(1+$Z$1)^($Z68*3))/$Z68,IF(AND($H68=1,AP$1&gt;($Y68+$Z68*3),AP$1&lt;=($Y68+$Z68*4)),($T68*(1+$Z$1)^($Z68*4))/$Z68,IF(AND($G68=1,AP$1&lt;=$N68),0,IF(AND($G68=1,AP$1&gt;$N68,AP$1&lt;=($Y68+$Z68)),-1*PMT(VLOOKUP($P68,'9 - Finance Strategy Parameters'!$B$3:$C$6,2)/12,$Z68*12,$M68),IF(AND($G68=1,AP$1&gt;($Y68+$Z68),AP$1&lt;=($Y68+$Z68*2)),-1*PMT(VLOOKUP($P68,'9 - Finance Strategy Parameters'!$B$3:$C$6,2)/12,$Z68*12,$M68*(1+$Z$1)^($Z68*2)),IF(AND($G68=1,AP$1&gt;($Y68+$Z68*2),AP$1&lt;=($Y68+$Z68*3)),-1*PMT(VLOOKUP($P68,'9 - Finance Strategy Parameters'!$B$3:$C$6,2)/12,$Z68*12,$M68*(1+$Z$1)^($Z68*3)),"FAILURE"))))))))))</f>
        <v>7016.0363333333335</v>
      </c>
      <c r="AQ68" s="159">
        <f>IF($F68=1,0,IF(AND($H68=1,AQ$1&lt;=$Y68),$V68,IF(AND($H68=1,AQ$1&gt;$Y68,AQ$1&lt;=$Y68+$Z68),($T68*(1+$Z$1)^$Z68)/$Z68,IF(AND($H68=1,AQ$1&gt;($Y68+$Z68),AQ$1&lt;=($Y68+$Z68*2)),($T68*(1+$Z$1)^($Z68*2))/$Z68,IF(AND($H68=1,AQ$1&gt;($Y68+$Z68*2),AQ$1&lt;=($Y68+$Z68*3)),($T68*(1+$Z$1)^($Z68*3))/$Z68,IF(AND($H68=1,AQ$1&gt;($Y68+$Z68*3),AQ$1&lt;=($Y68+$Z68*4)),($T68*(1+$Z$1)^($Z68*4))/$Z68,IF(AND($G68=1,AQ$1&lt;=$N68),0,IF(AND($G68=1,AQ$1&gt;$N68,AQ$1&lt;=($Y68+$Z68)),-1*PMT(VLOOKUP($P68,'9 - Finance Strategy Parameters'!$B$3:$C$6,2)/12,$Z68*12,$M68),IF(AND($G68=1,AQ$1&gt;($Y68+$Z68),AQ$1&lt;=($Y68+$Z68*2)),-1*PMT(VLOOKUP($P68,'9 - Finance Strategy Parameters'!$B$3:$C$6,2)/12,$Z68*12,$M68*(1+$Z$1)^($Z68*2)),IF(AND($G68=1,AQ$1&gt;($Y68+$Z68*2),AQ$1&lt;=($Y68+$Z68*3)),-1*PMT(VLOOKUP($P68,'9 - Finance Strategy Parameters'!$B$3:$C$6,2)/12,$Z68*12,$M68*(1+$Z$1)^($Z68*3)),"FAILURE"))))))))))</f>
        <v>7016.0363333333335</v>
      </c>
      <c r="AR68" s="159">
        <f>IF($F68=1,0,IF(AND($H68=1,AR$1&lt;=$Y68),$V68,IF(AND($H68=1,AR$1&gt;$Y68,AR$1&lt;=$Y68+$Z68),($T68*(1+$Z$1)^$Z68)/$Z68,IF(AND($H68=1,AR$1&gt;($Y68+$Z68),AR$1&lt;=($Y68+$Z68*2)),($T68*(1+$Z$1)^($Z68*2))/$Z68,IF(AND($H68=1,AR$1&gt;($Y68+$Z68*2),AR$1&lt;=($Y68+$Z68*3)),($T68*(1+$Z$1)^($Z68*3))/$Z68,IF(AND($H68=1,AR$1&gt;($Y68+$Z68*3),AR$1&lt;=($Y68+$Z68*4)),($T68*(1+$Z$1)^($Z68*4))/$Z68,IF(AND($G68=1,AR$1&lt;=$N68),0,IF(AND($G68=1,AR$1&gt;$N68,AR$1&lt;=($Y68+$Z68)),-1*PMT(VLOOKUP($P68,'9 - Finance Strategy Parameters'!$B$3:$C$6,2)/12,$Z68*12,$M68),IF(AND($G68=1,AR$1&gt;($Y68+$Z68),AR$1&lt;=($Y68+$Z68*2)),-1*PMT(VLOOKUP($P68,'9 - Finance Strategy Parameters'!$B$3:$C$6,2)/12,$Z68*12,$M68*(1+$Z$1)^($Z68*2)),IF(AND($G68=1,AR$1&gt;($Y68+$Z68*2),AR$1&lt;=($Y68+$Z68*3)),-1*PMT(VLOOKUP($P68,'9 - Finance Strategy Parameters'!$B$3:$C$6,2)/12,$Z68*12,$M68*(1+$Z$1)^($Z68*3)),"FAILURE"))))))))))</f>
        <v>7016.0363333333335</v>
      </c>
      <c r="AS68" s="159">
        <f>IF($F68=1,0,IF(AND($H68=1,AS$1&lt;=$Y68),$V68,IF(AND($H68=1,AS$1&gt;$Y68,AS$1&lt;=$Y68+$Z68),($T68*(1+$Z$1)^$Z68)/$Z68,IF(AND($H68=1,AS$1&gt;($Y68+$Z68),AS$1&lt;=($Y68+$Z68*2)),($T68*(1+$Z$1)^($Z68*2))/$Z68,IF(AND($H68=1,AS$1&gt;($Y68+$Z68*2),AS$1&lt;=($Y68+$Z68*3)),($T68*(1+$Z$1)^($Z68*3))/$Z68,IF(AND($H68=1,AS$1&gt;($Y68+$Z68*3),AS$1&lt;=($Y68+$Z68*4)),($T68*(1+$Z$1)^($Z68*4))/$Z68,IF(AND($G68=1,AS$1&lt;=$N68),0,IF(AND($G68=1,AS$1&gt;$N68,AS$1&lt;=($Y68+$Z68)),-1*PMT(VLOOKUP($P68,'9 - Finance Strategy Parameters'!$B$3:$C$6,2)/12,$Z68*12,$M68),IF(AND($G68=1,AS$1&gt;($Y68+$Z68),AS$1&lt;=($Y68+$Z68*2)),-1*PMT(VLOOKUP($P68,'9 - Finance Strategy Parameters'!$B$3:$C$6,2)/12,$Z68*12,$M68*(1+$Z$1)^($Z68*2)),IF(AND($G68=1,AS$1&gt;($Y68+$Z68*2),AS$1&lt;=($Y68+$Z68*3)),-1*PMT(VLOOKUP($P68,'9 - Finance Strategy Parameters'!$B$3:$C$6,2)/12,$Z68*12,$M68*(1+$Z$1)^($Z68*3)),"FAILURE"))))))))))</f>
        <v>7016.0363333333335</v>
      </c>
      <c r="AT68" s="159">
        <f>IF($F68=1,0,IF(AND($H68=1,AT$1&lt;=$Y68),$V68,IF(AND($H68=1,AT$1&gt;$Y68,AT$1&lt;=$Y68+$Z68),($T68*(1+$Z$1)^$Z68)/$Z68,IF(AND($H68=1,AT$1&gt;($Y68+$Z68),AT$1&lt;=($Y68+$Z68*2)),($T68*(1+$Z$1)^($Z68*2))/$Z68,IF(AND($H68=1,AT$1&gt;($Y68+$Z68*2),AT$1&lt;=($Y68+$Z68*3)),($T68*(1+$Z$1)^($Z68*3))/$Z68,IF(AND($H68=1,AT$1&gt;($Y68+$Z68*3),AT$1&lt;=($Y68+$Z68*4)),($T68*(1+$Z$1)^($Z68*4))/$Z68,IF(AND($G68=1,AT$1&lt;=$N68),0,IF(AND($G68=1,AT$1&gt;$N68,AT$1&lt;=($Y68+$Z68)),-1*PMT(VLOOKUP($P68,'9 - Finance Strategy Parameters'!$B$3:$C$6,2)/12,$Z68*12,$M68),IF(AND($G68=1,AT$1&gt;($Y68+$Z68),AT$1&lt;=($Y68+$Z68*2)),-1*PMT(VLOOKUP($P68,'9 - Finance Strategy Parameters'!$B$3:$C$6,2)/12,$Z68*12,$M68*(1+$Z$1)^($Z68*2)),IF(AND($G68=1,AT$1&gt;($Y68+$Z68*2),AT$1&lt;=($Y68+$Z68*3)),-1*PMT(VLOOKUP($P68,'9 - Finance Strategy Parameters'!$B$3:$C$6,2)/12,$Z68*12,$M68*(1+$Z$1)^($Z68*3)),"FAILURE"))))))))))</f>
        <v>7016.0363333333335</v>
      </c>
      <c r="AU68" s="159">
        <f>IF($F68=1,0,IF(AND($H68=1,AU$1&lt;=$Y68),$V68,IF(AND($H68=1,AU$1&gt;$Y68,AU$1&lt;=$Y68+$Z68),($T68*(1+$Z$1)^$Z68)/$Z68,IF(AND($H68=1,AU$1&gt;($Y68+$Z68),AU$1&lt;=($Y68+$Z68*2)),($T68*(1+$Z$1)^($Z68*2))/$Z68,IF(AND($H68=1,AU$1&gt;($Y68+$Z68*2),AU$1&lt;=($Y68+$Z68*3)),($T68*(1+$Z$1)^($Z68*3))/$Z68,IF(AND($H68=1,AU$1&gt;($Y68+$Z68*3),AU$1&lt;=($Y68+$Z68*4)),($T68*(1+$Z$1)^($Z68*4))/$Z68,IF(AND($G68=1,AU$1&lt;=$N68),0,IF(AND($G68=1,AU$1&gt;$N68,AU$1&lt;=($Y68+$Z68)),-1*PMT(VLOOKUP($P68,'9 - Finance Strategy Parameters'!$B$3:$C$6,2)/12,$Z68*12,$M68),IF(AND($G68=1,AU$1&gt;($Y68+$Z68),AU$1&lt;=($Y68+$Z68*2)),-1*PMT(VLOOKUP($P68,'9 - Finance Strategy Parameters'!$B$3:$C$6,2)/12,$Z68*12,$M68*(1+$Z$1)^($Z68*2)),IF(AND($G68=1,AU$1&gt;($Y68+$Z68*2),AU$1&lt;=($Y68+$Z68*3)),-1*PMT(VLOOKUP($P68,'9 - Finance Strategy Parameters'!$B$3:$C$6,2)/12,$Z68*12,$M68*(1+$Z$1)^($Z68*3)),"FAILURE"))))))))))</f>
        <v>7016.0363333333335</v>
      </c>
      <c r="AV68" s="159">
        <f>IF($F68=1,0,IF(AND($H68=1,AV$1&lt;=$Y68),$V68,IF(AND($H68=1,AV$1&gt;$Y68,AV$1&lt;=$Y68+$Z68),($T68*(1+$Z$1)^$Z68)/$Z68,IF(AND($H68=1,AV$1&gt;($Y68+$Z68),AV$1&lt;=($Y68+$Z68*2)),($T68*(1+$Z$1)^($Z68*2))/$Z68,IF(AND($H68=1,AV$1&gt;($Y68+$Z68*2),AV$1&lt;=($Y68+$Z68*3)),($T68*(1+$Z$1)^($Z68*3))/$Z68,IF(AND($H68=1,AV$1&gt;($Y68+$Z68*3),AV$1&lt;=($Y68+$Z68*4)),($T68*(1+$Z$1)^($Z68*4))/$Z68,IF(AND($G68=1,AV$1&lt;=$N68),0,IF(AND($G68=1,AV$1&gt;$N68,AV$1&lt;=($Y68+$Z68)),-1*PMT(VLOOKUP($P68,'9 - Finance Strategy Parameters'!$B$3:$C$6,2)/12,$Z68*12,$M68),IF(AND($G68=1,AV$1&gt;($Y68+$Z68),AV$1&lt;=($Y68+$Z68*2)),-1*PMT(VLOOKUP($P68,'9 - Finance Strategy Parameters'!$B$3:$C$6,2)/12,$Z68*12,$M68*(1+$Z$1)^($Z68*2)),IF(AND($G68=1,AV$1&gt;($Y68+$Z68*2),AV$1&lt;=($Y68+$Z68*3)),-1*PMT(VLOOKUP($P68,'9 - Finance Strategy Parameters'!$B$3:$C$6,2)/12,$Z68*12,$M68*(1+$Z$1)^($Z68*3)),"FAILURE"))))))))))</f>
        <v>7016.0363333333335</v>
      </c>
      <c r="AW68" s="159">
        <f>IF($F68=1,0,IF(AND($H68=1,AW$1&lt;=$Y68),$V68,IF(AND($H68=1,AW$1&gt;$Y68,AW$1&lt;=$Y68+$Z68),($T68*(1+$Z$1)^$Z68)/$Z68,IF(AND($H68=1,AW$1&gt;($Y68+$Z68),AW$1&lt;=($Y68+$Z68*2)),($T68*(1+$Z$1)^($Z68*2))/$Z68,IF(AND($H68=1,AW$1&gt;($Y68+$Z68*2),AW$1&lt;=($Y68+$Z68*3)),($T68*(1+$Z$1)^($Z68*3))/$Z68,IF(AND($H68=1,AW$1&gt;($Y68+$Z68*3),AW$1&lt;=($Y68+$Z68*4)),($T68*(1+$Z$1)^($Z68*4))/$Z68,IF(AND($G68=1,AW$1&lt;=$N68),0,IF(AND($G68=1,AW$1&gt;$N68,AW$1&lt;=($Y68+$Z68)),-1*PMT(VLOOKUP($P68,'9 - Finance Strategy Parameters'!$B$3:$C$6,2)/12,$Z68*12,$M68),IF(AND($G68=1,AW$1&gt;($Y68+$Z68),AW$1&lt;=($Y68+$Z68*2)),-1*PMT(VLOOKUP($P68,'9 - Finance Strategy Parameters'!$B$3:$C$6,2)/12,$Z68*12,$M68*(1+$Z$1)^($Z68*2)),IF(AND($G68=1,AW$1&gt;($Y68+$Z68*2),AW$1&lt;=($Y68+$Z68*3)),-1*PMT(VLOOKUP($P68,'9 - Finance Strategy Parameters'!$B$3:$C$6,2)/12,$Z68*12,$M68*(1+$Z$1)^($Z68*3)),"FAILURE"))))))))))</f>
        <v>7016.0363333333335</v>
      </c>
      <c r="AX68" s="159">
        <f>IF($F68=1,0,IF(AND($H68=1,AX$1&lt;=$Y68),$V68,IF(AND($H68=1,AX$1&gt;$Y68,AX$1&lt;=$Y68+$Z68),($T68*(1+$Z$1)^$Z68)/$Z68,IF(AND($H68=1,AX$1&gt;($Y68+$Z68),AX$1&lt;=($Y68+$Z68*2)),($T68*(1+$Z$1)^($Z68*2))/$Z68,IF(AND($H68=1,AX$1&gt;($Y68+$Z68*2),AX$1&lt;=($Y68+$Z68*3)),($T68*(1+$Z$1)^($Z68*3))/$Z68,IF(AND($H68=1,AX$1&gt;($Y68+$Z68*3),AX$1&lt;=($Y68+$Z68*4)),($T68*(1+$Z$1)^($Z68*4))/$Z68,IF(AND($G68=1,AX$1&lt;=$N68),0,IF(AND($G68=1,AX$1&gt;$N68,AX$1&lt;=($Y68+$Z68)),-1*PMT(VLOOKUP($P68,'9 - Finance Strategy Parameters'!$B$3:$C$6,2)/12,$Z68*12,$M68),IF(AND($G68=1,AX$1&gt;($Y68+$Z68),AX$1&lt;=($Y68+$Z68*2)),-1*PMT(VLOOKUP($P68,'9 - Finance Strategy Parameters'!$B$3:$C$6,2)/12,$Z68*12,$M68*(1+$Z$1)^($Z68*2)),IF(AND($G68=1,AX$1&gt;($Y68+$Z68*2),AX$1&lt;=($Y68+$Z68*3)),-1*PMT(VLOOKUP($P68,'9 - Finance Strategy Parameters'!$B$3:$C$6,2)/12,$Z68*12,$M68*(1+$Z$1)^($Z68*3)),"FAILURE"))))))))))</f>
        <v>7016.0363333333335</v>
      </c>
      <c r="AY68" s="159">
        <f>IF($F68=1,0,IF(AND($H68=1,AY$1&lt;=$Y68),$V68,IF(AND($H68=1,AY$1&gt;$Y68,AY$1&lt;=$Y68+$Z68),($T68*(1+$Z$1)^$Z68)/$Z68,IF(AND($H68=1,AY$1&gt;($Y68+$Z68),AY$1&lt;=($Y68+$Z68*2)),($T68*(1+$Z$1)^($Z68*2))/$Z68,IF(AND($H68=1,AY$1&gt;($Y68+$Z68*2),AY$1&lt;=($Y68+$Z68*3)),($T68*(1+$Z$1)^($Z68*3))/$Z68,IF(AND($H68=1,AY$1&gt;($Y68+$Z68*3),AY$1&lt;=($Y68+$Z68*4)),($T68*(1+$Z$1)^($Z68*4))/$Z68,IF(AND($G68=1,AY$1&lt;=$N68),0,IF(AND($G68=1,AY$1&gt;$N68,AY$1&lt;=($Y68+$Z68)),-1*PMT(VLOOKUP($P68,'9 - Finance Strategy Parameters'!$B$3:$C$6,2)/12,$Z68*12,$M68),IF(AND($G68=1,AY$1&gt;($Y68+$Z68),AY$1&lt;=($Y68+$Z68*2)),-1*PMT(VLOOKUP($P68,'9 - Finance Strategy Parameters'!$B$3:$C$6,2)/12,$Z68*12,$M68*(1+$Z$1)^($Z68*2)),IF(AND($G68=1,AY$1&gt;($Y68+$Z68*2),AY$1&lt;=($Y68+$Z68*3)),-1*PMT(VLOOKUP($P68,'9 - Finance Strategy Parameters'!$B$3:$C$6,2)/12,$Z68*12,$M68*(1+$Z$1)^($Z68*3)),"FAILURE"))))))))))</f>
        <v>7016.0363333333335</v>
      </c>
      <c r="AZ68" s="159">
        <f>IF($F68=1,0,IF(AND($H68=1,AZ$1&lt;=$Y68),$V68,IF(AND($H68=1,AZ$1&gt;$Y68,AZ$1&lt;=$Y68+$Z68),($T68*(1+$Z$1)^$Z68)/$Z68,IF(AND($H68=1,AZ$1&gt;($Y68+$Z68),AZ$1&lt;=($Y68+$Z68*2)),($T68*(1+$Z$1)^($Z68*2))/$Z68,IF(AND($H68=1,AZ$1&gt;($Y68+$Z68*2),AZ$1&lt;=($Y68+$Z68*3)),($T68*(1+$Z$1)^($Z68*3))/$Z68,IF(AND($H68=1,AZ$1&gt;($Y68+$Z68*3),AZ$1&lt;=($Y68+$Z68*4)),($T68*(1+$Z$1)^($Z68*4))/$Z68,IF(AND($G68=1,AZ$1&lt;=$N68),0,IF(AND($G68=1,AZ$1&gt;$N68,AZ$1&lt;=($Y68+$Z68)),-1*PMT(VLOOKUP($P68,'9 - Finance Strategy Parameters'!$B$3:$C$6,2)/12,$Z68*12,$M68),IF(AND($G68=1,AZ$1&gt;($Y68+$Z68),AZ$1&lt;=($Y68+$Z68*2)),-1*PMT(VLOOKUP($P68,'9 - Finance Strategy Parameters'!$B$3:$C$6,2)/12,$Z68*12,$M68*(1+$Z$1)^($Z68*2)),IF(AND($G68=1,AZ$1&gt;($Y68+$Z68*2),AZ$1&lt;=($Y68+$Z68*3)),-1*PMT(VLOOKUP($P68,'9 - Finance Strategy Parameters'!$B$3:$C$6,2)/12,$Z68*12,$M68*(1+$Z$1)^($Z68*3)),"FAILURE"))))))))))</f>
        <v>7016.0363333333335</v>
      </c>
      <c r="BA68" s="159">
        <f>IF($F68=1,0,IF(AND($H68=1,BA$1&lt;=$Y68),$V68,IF(AND($H68=1,BA$1&gt;$Y68,BA$1&lt;=$Y68+$Z68),($T68*(1+$Z$1)^$Z68)/$Z68,IF(AND($H68=1,BA$1&gt;($Y68+$Z68),BA$1&lt;=($Y68+$Z68*2)),($T68*(1+$Z$1)^($Z68*2))/$Z68,IF(AND($H68=1,BA$1&gt;($Y68+$Z68*2),BA$1&lt;=($Y68+$Z68*3)),($T68*(1+$Z$1)^($Z68*3))/$Z68,IF(AND($H68=1,BA$1&gt;($Y68+$Z68*3),BA$1&lt;=($Y68+$Z68*4)),($T68*(1+$Z$1)^($Z68*4))/$Z68,IF(AND($G68=1,BA$1&lt;=$N68),0,IF(AND($G68=1,BA$1&gt;$N68,BA$1&lt;=($Y68+$Z68)),-1*PMT(VLOOKUP($P68,'9 - Finance Strategy Parameters'!$B$3:$C$6,2)/12,$Z68*12,$M68),IF(AND($G68=1,BA$1&gt;($Y68+$Z68),BA$1&lt;=($Y68+$Z68*2)),-1*PMT(VLOOKUP($P68,'9 - Finance Strategy Parameters'!$B$3:$C$6,2)/12,$Z68*12,$M68*(1+$Z$1)^($Z68*2)),IF(AND($G68=1,BA$1&gt;($Y68+$Z68*2),BA$1&lt;=($Y68+$Z68*3)),-1*PMT(VLOOKUP($P68,'9 - Finance Strategy Parameters'!$B$3:$C$6,2)/12,$Z68*12,$M68*(1+$Z$1)^($Z68*3)),"FAILURE"))))))))))</f>
        <v>7016.0363333333335</v>
      </c>
      <c r="BB68" s="159">
        <f>IF($F68=1,0,IF(AND($H68=1,BB$1&lt;=$Y68),$V68,IF(AND($H68=1,BB$1&gt;$Y68,BB$1&lt;=$Y68+$Z68),($T68*(1+$Z$1)^$Z68)/$Z68,IF(AND($H68=1,BB$1&gt;($Y68+$Z68),BB$1&lt;=($Y68+$Z68*2)),($T68*(1+$Z$1)^($Z68*2))/$Z68,IF(AND($H68=1,BB$1&gt;($Y68+$Z68*2),BB$1&lt;=($Y68+$Z68*3)),($T68*(1+$Z$1)^($Z68*3))/$Z68,IF(AND($H68=1,BB$1&gt;($Y68+$Z68*3),BB$1&lt;=($Y68+$Z68*4)),($T68*(1+$Z$1)^($Z68*4))/$Z68,IF(AND($G68=1,BB$1&lt;=$N68),0,IF(AND($G68=1,BB$1&gt;$N68,BB$1&lt;=($Y68+$Z68)),-1*PMT(VLOOKUP($P68,'9 - Finance Strategy Parameters'!$B$3:$C$6,2)/12,$Z68*12,$M68),IF(AND($G68=1,BB$1&gt;($Y68+$Z68),BB$1&lt;=($Y68+$Z68*2)),-1*PMT(VLOOKUP($P68,'9 - Finance Strategy Parameters'!$B$3:$C$6,2)/12,$Z68*12,$M68*(1+$Z$1)^($Z68*2)),IF(AND($G68=1,BB$1&gt;($Y68+$Z68*2),BB$1&lt;=($Y68+$Z68*3)),-1*PMT(VLOOKUP($P68,'9 - Finance Strategy Parameters'!$B$3:$C$6,2)/12,$Z68*12,$M68*(1+$Z$1)^($Z68*3)),"FAILURE"))))))))))</f>
        <v>7016.0363333333335</v>
      </c>
      <c r="BC68" s="159">
        <f>IF($F68=1,0,IF(AND($H68=1,BC$1&lt;=$Y68),$V68,IF(AND($H68=1,BC$1&gt;$Y68,BC$1&lt;=$Y68+$Z68),($T68*(1+$Z$1)^$Z68)/$Z68,IF(AND($H68=1,BC$1&gt;($Y68+$Z68),BC$1&lt;=($Y68+$Z68*2)),($T68*(1+$Z$1)^($Z68*2))/$Z68,IF(AND($H68=1,BC$1&gt;($Y68+$Z68*2),BC$1&lt;=($Y68+$Z68*3)),($T68*(1+$Z$1)^($Z68*3))/$Z68,IF(AND($H68=1,BC$1&gt;($Y68+$Z68*3),BC$1&lt;=($Y68+$Z68*4)),($T68*(1+$Z$1)^($Z68*4))/$Z68,IF(AND($G68=1,BC$1&lt;=$N68),0,IF(AND($G68=1,BC$1&gt;$N68,BC$1&lt;=($Y68+$Z68)),-1*PMT(VLOOKUP($P68,'9 - Finance Strategy Parameters'!$B$3:$C$6,2)/12,$Z68*12,$M68),IF(AND($G68=1,BC$1&gt;($Y68+$Z68),BC$1&lt;=($Y68+$Z68*2)),-1*PMT(VLOOKUP($P68,'9 - Finance Strategy Parameters'!$B$3:$C$6,2)/12,$Z68*12,$M68*(1+$Z$1)^($Z68*2)),IF(AND($G68=1,BC$1&gt;($Y68+$Z68*2),BC$1&lt;=($Y68+$Z68*3)),-1*PMT(VLOOKUP($P68,'9 - Finance Strategy Parameters'!$B$3:$C$6,2)/12,$Z68*12,$M68*(1+$Z$1)^($Z68*3)),"FAILURE"))))))))))</f>
        <v>7016.0363333333335</v>
      </c>
      <c r="BD68" s="159">
        <f>IF($F68=1,0,IF(AND($H68=1,BD$1&lt;=$Y68),$V68,IF(AND($H68=1,BD$1&gt;$Y68,BD$1&lt;=$Y68+$Z68),($T68*(1+$Z$1)^$Z68)/$Z68,IF(AND($H68=1,BD$1&gt;($Y68+$Z68),BD$1&lt;=($Y68+$Z68*2)),($T68*(1+$Z$1)^($Z68*2))/$Z68,IF(AND($H68=1,BD$1&gt;($Y68+$Z68*2),BD$1&lt;=($Y68+$Z68*3)),($T68*(1+$Z$1)^($Z68*3))/$Z68,IF(AND($H68=1,BD$1&gt;($Y68+$Z68*3),BD$1&lt;=($Y68+$Z68*4)),($T68*(1+$Z$1)^($Z68*4))/$Z68,IF(AND($G68=1,BD$1&lt;=$N68),0,IF(AND($G68=1,BD$1&gt;$N68,BD$1&lt;=($Y68+$Z68)),-1*PMT(VLOOKUP($P68,'9 - Finance Strategy Parameters'!$B$3:$C$6,2)/12,$Z68*12,$M68),IF(AND($G68=1,BD$1&gt;($Y68+$Z68),BD$1&lt;=($Y68+$Z68*2)),-1*PMT(VLOOKUP($P68,'9 - Finance Strategy Parameters'!$B$3:$C$6,2)/12,$Z68*12,$M68*(1+$Z$1)^($Z68*2)),IF(AND($G68=1,BD$1&gt;($Y68+$Z68*2),BD$1&lt;=($Y68+$Z68*3)),-1*PMT(VLOOKUP($P68,'9 - Finance Strategy Parameters'!$B$3:$C$6,2)/12,$Z68*12,$M68*(1+$Z$1)^($Z68*3)),"FAILURE"))))))))))</f>
        <v>7016.0363333333335</v>
      </c>
      <c r="BE68" s="159">
        <f>IF($F68=1,0,IF(AND($H68=1,BE$1&lt;=$Y68),$V68,IF(AND($H68=1,BE$1&gt;$Y68,BE$1&lt;=$Y68+$Z68),($T68*(1+$Z$1)^$Z68)/$Z68,IF(AND($H68=1,BE$1&gt;($Y68+$Z68),BE$1&lt;=($Y68+$Z68*2)),($T68*(1+$Z$1)^($Z68*2))/$Z68,IF(AND($H68=1,BE$1&gt;($Y68+$Z68*2),BE$1&lt;=($Y68+$Z68*3)),($T68*(1+$Z$1)^($Z68*3))/$Z68,IF(AND($H68=1,BE$1&gt;($Y68+$Z68*3),BE$1&lt;=($Y68+$Z68*4)),($T68*(1+$Z$1)^($Z68*4))/$Z68,IF(AND($G68=1,BE$1&lt;=$N68),0,IF(AND($G68=1,BE$1&gt;$N68,BE$1&lt;=($Y68+$Z68)),-1*PMT(VLOOKUP($P68,'9 - Finance Strategy Parameters'!$B$3:$C$6,2)/12,$Z68*12,$M68),IF(AND($G68=1,BE$1&gt;($Y68+$Z68),BE$1&lt;=($Y68+$Z68*2)),-1*PMT(VLOOKUP($P68,'9 - Finance Strategy Parameters'!$B$3:$C$6,2)/12,$Z68*12,$M68*(1+$Z$1)^($Z68*2)),IF(AND($G68=1,BE$1&gt;($Y68+$Z68*2),BE$1&lt;=($Y68+$Z68*3)),-1*PMT(VLOOKUP($P68,'9 - Finance Strategy Parameters'!$B$3:$C$6,2)/12,$Z68*12,$M68*(1+$Z$1)^($Z68*3)),"FAILURE"))))))))))</f>
        <v>7016.0363333333335</v>
      </c>
      <c r="BF68" s="159">
        <f>IF($F68=1,0,IF(AND($H68=1,BF$1&lt;=$Y68),$V68,IF(AND($H68=1,BF$1&gt;$Y68,BF$1&lt;=$Y68+$Z68),($T68*(1+$Z$1)^$Z68)/$Z68,IF(AND($H68=1,BF$1&gt;($Y68+$Z68),BF$1&lt;=($Y68+$Z68*2)),($T68*(1+$Z$1)^($Z68*2))/$Z68,IF(AND($H68=1,BF$1&gt;($Y68+$Z68*2),BF$1&lt;=($Y68+$Z68*3)),($T68*(1+$Z$1)^($Z68*3))/$Z68,IF(AND($H68=1,BF$1&gt;($Y68+$Z68*3),BF$1&lt;=($Y68+$Z68*4)),($T68*(1+$Z$1)^($Z68*4))/$Z68,IF(AND($G68=1,BF$1&lt;=$N68),0,IF(AND($G68=1,BF$1&gt;$N68,BF$1&lt;=($Y68+$Z68)),-1*PMT(VLOOKUP($P68,'9 - Finance Strategy Parameters'!$B$3:$C$6,2)/12,$Z68*12,$M68),IF(AND($G68=1,BF$1&gt;($Y68+$Z68),BF$1&lt;=($Y68+$Z68*2)),-1*PMT(VLOOKUP($P68,'9 - Finance Strategy Parameters'!$B$3:$C$6,2)/12,$Z68*12,$M68*(1+$Z$1)^($Z68*2)),IF(AND($G68=1,BF$1&gt;($Y68+$Z68*2),BF$1&lt;=($Y68+$Z68*3)),-1*PMT(VLOOKUP($P68,'9 - Finance Strategy Parameters'!$B$3:$C$6,2)/12,$Z68*12,$M68*(1+$Z$1)^($Z68*3)),"FAILURE"))))))))))</f>
        <v>7016.0363333333335</v>
      </c>
      <c r="BG68" s="159">
        <f>IF($F68=1,0,IF(AND($H68=1,BG$1&lt;=$Y68),$V68,IF(AND($H68=1,BG$1&gt;$Y68,BG$1&lt;=$Y68+$Z68),($T68*(1+$Z$1)^$Z68)/$Z68,IF(AND($H68=1,BG$1&gt;($Y68+$Z68),BG$1&lt;=($Y68+$Z68*2)),($T68*(1+$Z$1)^($Z68*2))/$Z68,IF(AND($H68=1,BG$1&gt;($Y68+$Z68*2),BG$1&lt;=($Y68+$Z68*3)),($T68*(1+$Z$1)^($Z68*3))/$Z68,IF(AND($H68=1,BG$1&gt;($Y68+$Z68*3),BG$1&lt;=($Y68+$Z68*4)),($T68*(1+$Z$1)^($Z68*4))/$Z68,IF(AND($G68=1,BG$1&lt;=$N68),0,IF(AND($G68=1,BG$1&gt;$N68,BG$1&lt;=($Y68+$Z68)),-1*PMT(VLOOKUP($P68,'9 - Finance Strategy Parameters'!$B$3:$C$6,2)/12,$Z68*12,$M68),IF(AND($G68=1,BG$1&gt;($Y68+$Z68),BG$1&lt;=($Y68+$Z68*2)),-1*PMT(VLOOKUP($P68,'9 - Finance Strategy Parameters'!$B$3:$C$6,2)/12,$Z68*12,$M68*(1+$Z$1)^($Z68*2)),IF(AND($G68=1,BG$1&gt;($Y68+$Z68*2),BG$1&lt;=($Y68+$Z68*3)),-1*PMT(VLOOKUP($P68,'9 - Finance Strategy Parameters'!$B$3:$C$6,2)/12,$Z68*12,$M68*(1+$Z$1)^($Z68*3)),"FAILURE"))))))))))</f>
        <v>7016.0363333333335</v>
      </c>
      <c r="BH68" s="159">
        <f>IF($F68=1,0,IF(AND($H68=1,BH$1&lt;=$Y68),$V68,IF(AND($H68=1,BH$1&gt;$Y68,BH$1&lt;=$Y68+$Z68),($T68*(1+$Z$1)^$Z68)/$Z68,IF(AND($H68=1,BH$1&gt;($Y68+$Z68),BH$1&lt;=($Y68+$Z68*2)),($T68*(1+$Z$1)^($Z68*2))/$Z68,IF(AND($H68=1,BH$1&gt;($Y68+$Z68*2),BH$1&lt;=($Y68+$Z68*3)),($T68*(1+$Z$1)^($Z68*3))/$Z68,IF(AND($H68=1,BH$1&gt;($Y68+$Z68*3),BH$1&lt;=($Y68+$Z68*4)),($T68*(1+$Z$1)^($Z68*4))/$Z68,IF(AND($G68=1,BH$1&lt;=$N68),0,IF(AND($G68=1,BH$1&gt;$N68,BH$1&lt;=($Y68+$Z68)),-1*PMT(VLOOKUP($P68,'9 - Finance Strategy Parameters'!$B$3:$C$6,2)/12,$Z68*12,$M68),IF(AND($G68=1,BH$1&gt;($Y68+$Z68),BH$1&lt;=($Y68+$Z68*2)),-1*PMT(VLOOKUP($P68,'9 - Finance Strategy Parameters'!$B$3:$C$6,2)/12,$Z68*12,$M68*(1+$Z$1)^($Z68*2)),IF(AND($G68=1,BH$1&gt;($Y68+$Z68*2),BH$1&lt;=($Y68+$Z68*3)),-1*PMT(VLOOKUP($P68,'9 - Finance Strategy Parameters'!$B$3:$C$6,2)/12,$Z68*12,$M68*(1+$Z$1)^($Z68*3)),"FAILURE"))))))))))</f>
        <v>7016.0363333333335</v>
      </c>
      <c r="BI68" s="159">
        <f>IF($F68=1,0,IF(AND($H68=1,BI$1&lt;=$Y68),$V68,IF(AND($H68=1,BI$1&gt;$Y68,BI$1&lt;=$Y68+$Z68),($T68*(1+$Z$1)^$Z68)/$Z68,IF(AND($H68=1,BI$1&gt;($Y68+$Z68),BI$1&lt;=($Y68+$Z68*2)),($T68*(1+$Z$1)^($Z68*2))/$Z68,IF(AND($H68=1,BI$1&gt;($Y68+$Z68*2),BI$1&lt;=($Y68+$Z68*3)),($T68*(1+$Z$1)^($Z68*3))/$Z68,IF(AND($H68=1,BI$1&gt;($Y68+$Z68*3),BI$1&lt;=($Y68+$Z68*4)),($T68*(1+$Z$1)^($Z68*4))/$Z68,IF(AND($G68=1,BI$1&lt;=$N68),0,IF(AND($G68=1,BI$1&gt;$N68,BI$1&lt;=($Y68+$Z68)),-1*PMT(VLOOKUP($P68,'9 - Finance Strategy Parameters'!$B$3:$C$6,2)/12,$Z68*12,$M68),IF(AND($G68=1,BI$1&gt;($Y68+$Z68),BI$1&lt;=($Y68+$Z68*2)),-1*PMT(VLOOKUP($P68,'9 - Finance Strategy Parameters'!$B$3:$C$6,2)/12,$Z68*12,$M68*(1+$Z$1)^($Z68*2)),IF(AND($G68=1,BI$1&gt;($Y68+$Z68*2),BI$1&lt;=($Y68+$Z68*3)),-1*PMT(VLOOKUP($P68,'9 - Finance Strategy Parameters'!$B$3:$C$6,2)/12,$Z68*12,$M68*(1+$Z$1)^($Z68*3)),"FAILURE"))))))))))</f>
        <v>7016.0363333333335</v>
      </c>
      <c r="BJ68" s="159">
        <f>IF($F68=1,0,IF(AND($H68=1,BJ$1&lt;=$Y68),$V68,IF(AND($H68=1,BJ$1&gt;$Y68,BJ$1&lt;=$Y68+$Z68),($T68*(1+$Z$1)^$Z68)/$Z68,IF(AND($H68=1,BJ$1&gt;($Y68+$Z68),BJ$1&lt;=($Y68+$Z68*2)),($T68*(1+$Z$1)^($Z68*2))/$Z68,IF(AND($H68=1,BJ$1&gt;($Y68+$Z68*2),BJ$1&lt;=($Y68+$Z68*3)),($T68*(1+$Z$1)^($Z68*3))/$Z68,IF(AND($H68=1,BJ$1&gt;($Y68+$Z68*3),BJ$1&lt;=($Y68+$Z68*4)),($T68*(1+$Z$1)^($Z68*4))/$Z68,IF(AND($G68=1,BJ$1&lt;=$N68),0,IF(AND($G68=1,BJ$1&gt;$N68,BJ$1&lt;=($Y68+$Z68)),-1*PMT(VLOOKUP($P68,'9 - Finance Strategy Parameters'!$B$3:$C$6,2)/12,$Z68*12,$M68),IF(AND($G68=1,BJ$1&gt;($Y68+$Z68),BJ$1&lt;=($Y68+$Z68*2)),-1*PMT(VLOOKUP($P68,'9 - Finance Strategy Parameters'!$B$3:$C$6,2)/12,$Z68*12,$M68*(1+$Z$1)^($Z68*2)),IF(AND($G68=1,BJ$1&gt;($Y68+$Z68*2),BJ$1&lt;=($Y68+$Z68*3)),-1*PMT(VLOOKUP($P68,'9 - Finance Strategy Parameters'!$B$3:$C$6,2)/12,$Z68*12,$M68*(1+$Z$1)^($Z68*3)),"FAILURE"))))))))))</f>
        <v>7016.0363333333335</v>
      </c>
      <c r="BK68" s="159">
        <f>IF($F68=1,0,IF(AND($H68=1,BK$1&lt;=$Y68),$V68,IF(AND($H68=1,BK$1&gt;$Y68,BK$1&lt;=$Y68+$Z68),($T68*(1+$Z$1)^$Z68)/$Z68,IF(AND($H68=1,BK$1&gt;($Y68+$Z68),BK$1&lt;=($Y68+$Z68*2)),($T68*(1+$Z$1)^($Z68*2))/$Z68,IF(AND($H68=1,BK$1&gt;($Y68+$Z68*2),BK$1&lt;=($Y68+$Z68*3)),($T68*(1+$Z$1)^($Z68*3))/$Z68,IF(AND($H68=1,BK$1&gt;($Y68+$Z68*3),BK$1&lt;=($Y68+$Z68*4)),($T68*(1+$Z$1)^($Z68*4))/$Z68,IF(AND($G68=1,BK$1&lt;=$N68),0,IF(AND($G68=1,BK$1&gt;$N68,BK$1&lt;=($Y68+$Z68)),-1*PMT(VLOOKUP($P68,'9 - Finance Strategy Parameters'!$B$3:$C$6,2)/12,$Z68*12,$M68),IF(AND($G68=1,BK$1&gt;($Y68+$Z68),BK$1&lt;=($Y68+$Z68*2)),-1*PMT(VLOOKUP($P68,'9 - Finance Strategy Parameters'!$B$3:$C$6,2)/12,$Z68*12,$M68*(1+$Z$1)^($Z68*2)),IF(AND($G68=1,BK$1&gt;($Y68+$Z68*2),BK$1&lt;=($Y68+$Z68*3)),-1*PMT(VLOOKUP($P68,'9 - Finance Strategy Parameters'!$B$3:$C$6,2)/12,$Z68*12,$M68*(1+$Z$1)^($Z68*3)),"FAILURE"))))))))))</f>
        <v>7016.0363333333335</v>
      </c>
      <c r="BL68" s="159">
        <f>IF($F68=1,0,IF(AND($H68=1,BL$1&lt;=$Y68),$V68,IF(AND($H68=1,BL$1&gt;$Y68,BL$1&lt;=$Y68+$Z68),($T68*(1+$Z$1)^$Z68)/$Z68,IF(AND($H68=1,BL$1&gt;($Y68+$Z68),BL$1&lt;=($Y68+$Z68*2)),($T68*(1+$Z$1)^($Z68*2))/$Z68,IF(AND($H68=1,BL$1&gt;($Y68+$Z68*2),BL$1&lt;=($Y68+$Z68*3)),($T68*(1+$Z$1)^($Z68*3))/$Z68,IF(AND($H68=1,BL$1&gt;($Y68+$Z68*3),BL$1&lt;=($Y68+$Z68*4)),($T68*(1+$Z$1)^($Z68*4))/$Z68,IF(AND($G68=1,BL$1&lt;=$N68),0,IF(AND($G68=1,BL$1&gt;$N68,BL$1&lt;=($Y68+$Z68)),-1*PMT(VLOOKUP($P68,'9 - Finance Strategy Parameters'!$B$3:$C$6,2)/12,$Z68*12,$M68),IF(AND($G68=1,BL$1&gt;($Y68+$Z68),BL$1&lt;=($Y68+$Z68*2)),-1*PMT(VLOOKUP($P68,'9 - Finance Strategy Parameters'!$B$3:$C$6,2)/12,$Z68*12,$M68*(1+$Z$1)^($Z68*2)),IF(AND($G68=1,BL$1&gt;($Y68+$Z68*2),BL$1&lt;=($Y68+$Z68*3)),-1*PMT(VLOOKUP($P68,'9 - Finance Strategy Parameters'!$B$3:$C$6,2)/12,$Z68*12,$M68*(1+$Z$1)^($Z68*3)),"FAILURE"))))))))))</f>
        <v>7016.0363333333335</v>
      </c>
      <c r="BM68" s="159">
        <f>IF($F68=1,0,IF(AND($H68=1,BM$1&lt;=$Y68),$V68,IF(AND($H68=1,BM$1&gt;$Y68,BM$1&lt;=$Y68+$Z68),($T68*(1+$Z$1)^$Z68)/$Z68,IF(AND($H68=1,BM$1&gt;($Y68+$Z68),BM$1&lt;=($Y68+$Z68*2)),($T68*(1+$Z$1)^($Z68*2))/$Z68,IF(AND($H68=1,BM$1&gt;($Y68+$Z68*2),BM$1&lt;=($Y68+$Z68*3)),($T68*(1+$Z$1)^($Z68*3))/$Z68,IF(AND($H68=1,BM$1&gt;($Y68+$Z68*3),BM$1&lt;=($Y68+$Z68*4)),($T68*(1+$Z$1)^($Z68*4))/$Z68,IF(AND($G68=1,BM$1&lt;=$N68),0,IF(AND($G68=1,BM$1&gt;$N68,BM$1&lt;=($Y68+$Z68)),-1*PMT(VLOOKUP($P68,'9 - Finance Strategy Parameters'!$B$3:$C$6,2)/12,$Z68*12,$M68),IF(AND($G68=1,BM$1&gt;($Y68+$Z68),BM$1&lt;=($Y68+$Z68*2)),-1*PMT(VLOOKUP($P68,'9 - Finance Strategy Parameters'!$B$3:$C$6,2)/12,$Z68*12,$M68*(1+$Z$1)^($Z68*2)),IF(AND($G68=1,BM$1&gt;($Y68+$Z68*2),BM$1&lt;=($Y68+$Z68*3)),-1*PMT(VLOOKUP($P68,'9 - Finance Strategy Parameters'!$B$3:$C$6,2)/12,$Z68*12,$M68*(1+$Z$1)^($Z68*3)),"FAILURE"))))))))))</f>
        <v>7016.0363333333335</v>
      </c>
      <c r="BN68" s="159">
        <f>IF($F68=1,0,IF(AND($H68=1,BN$1&lt;=$Y68),$V68,IF(AND($H68=1,BN$1&gt;$Y68,BN$1&lt;=$Y68+$Z68),($T68*(1+$Z$1)^$Z68)/$Z68,IF(AND($H68=1,BN$1&gt;($Y68+$Z68),BN$1&lt;=($Y68+$Z68*2)),($T68*(1+$Z$1)^($Z68*2))/$Z68,IF(AND($H68=1,BN$1&gt;($Y68+$Z68*2),BN$1&lt;=($Y68+$Z68*3)),($T68*(1+$Z$1)^($Z68*3))/$Z68,IF(AND($H68=1,BN$1&gt;($Y68+$Z68*3),BN$1&lt;=($Y68+$Z68*4)),($T68*(1+$Z$1)^($Z68*4))/$Z68,IF(AND($G68=1,BN$1&lt;=$N68),0,IF(AND($G68=1,BN$1&gt;$N68,BN$1&lt;=($Y68+$Z68)),-1*PMT(VLOOKUP($P68,'9 - Finance Strategy Parameters'!$B$3:$C$6,2)/12,$Z68*12,$M68),IF(AND($G68=1,BN$1&gt;($Y68+$Z68),BN$1&lt;=($Y68+$Z68*2)),-1*PMT(VLOOKUP($P68,'9 - Finance Strategy Parameters'!$B$3:$C$6,2)/12,$Z68*12,$M68*(1+$Z$1)^($Z68*2)),IF(AND($G68=1,BN$1&gt;($Y68+$Z68*2),BN$1&lt;=($Y68+$Z68*3)),-1*PMT(VLOOKUP($P68,'9 - Finance Strategy Parameters'!$B$3:$C$6,2)/12,$Z68*12,$M68*(1+$Z$1)^($Z68*3)),"FAILURE"))))))))))</f>
        <v>7016.0363333333335</v>
      </c>
      <c r="BO68" s="159">
        <f>IF($F68=1,0,IF(AND($H68=1,BO$1&lt;=$Y68),$V68,IF(AND($H68=1,BO$1&gt;$Y68,BO$1&lt;=$Y68+$Z68),($T68*(1+$Z$1)^$Z68)/$Z68,IF(AND($H68=1,BO$1&gt;($Y68+$Z68),BO$1&lt;=($Y68+$Z68*2)),($T68*(1+$Z$1)^($Z68*2))/$Z68,IF(AND($H68=1,BO$1&gt;($Y68+$Z68*2),BO$1&lt;=($Y68+$Z68*3)),($T68*(1+$Z$1)^($Z68*3))/$Z68,IF(AND($H68=1,BO$1&gt;($Y68+$Z68*3),BO$1&lt;=($Y68+$Z68*4)),($T68*(1+$Z$1)^($Z68*4))/$Z68,IF(AND($G68=1,BO$1&lt;=$N68),0,IF(AND($G68=1,BO$1&gt;$N68,BO$1&lt;=($Y68+$Z68)),-1*PMT(VLOOKUP($P68,'9 - Finance Strategy Parameters'!$B$3:$C$6,2)/12,$Z68*12,$M68),IF(AND($G68=1,BO$1&gt;($Y68+$Z68),BO$1&lt;=($Y68+$Z68*2)),-1*PMT(VLOOKUP($P68,'9 - Finance Strategy Parameters'!$B$3:$C$6,2)/12,$Z68*12,$M68*(1+$Z$1)^($Z68*2)),IF(AND($G68=1,BO$1&gt;($Y68+$Z68*2),BO$1&lt;=($Y68+$Z68*3)),-1*PMT(VLOOKUP($P68,'9 - Finance Strategy Parameters'!$B$3:$C$6,2)/12,$Z68*12,$M68*(1+$Z$1)^($Z68*3)),"FAILURE"))))))))))</f>
        <v>7016.0363333333335</v>
      </c>
      <c r="BP68" s="159">
        <f>IF($F68=1,0,IF(AND($H68=1,BP$1&lt;=$Y68),$V68,IF(AND($H68=1,BP$1&gt;$Y68,BP$1&lt;=$Y68+$Z68),($T68*(1+$Z$1)^$Z68)/$Z68,IF(AND($H68=1,BP$1&gt;($Y68+$Z68),BP$1&lt;=($Y68+$Z68*2)),($T68*(1+$Z$1)^($Z68*2))/$Z68,IF(AND($H68=1,BP$1&gt;($Y68+$Z68*2),BP$1&lt;=($Y68+$Z68*3)),($T68*(1+$Z$1)^($Z68*3))/$Z68,IF(AND($H68=1,BP$1&gt;($Y68+$Z68*3),BP$1&lt;=($Y68+$Z68*4)),($T68*(1+$Z$1)^($Z68*4))/$Z68,IF(AND($G68=1,BP$1&lt;=$N68),0,IF(AND($G68=1,BP$1&gt;$N68,BP$1&lt;=($Y68+$Z68)),-1*PMT(VLOOKUP($P68,'9 - Finance Strategy Parameters'!$B$3:$C$6,2)/12,$Z68*12,$M68),IF(AND($G68=1,BP$1&gt;($Y68+$Z68),BP$1&lt;=($Y68+$Z68*2)),-1*PMT(VLOOKUP($P68,'9 - Finance Strategy Parameters'!$B$3:$C$6,2)/12,$Z68*12,$M68*(1+$Z$1)^($Z68*2)),IF(AND($G68=1,BP$1&gt;($Y68+$Z68*2),BP$1&lt;=($Y68+$Z68*3)),-1*PMT(VLOOKUP($P68,'9 - Finance Strategy Parameters'!$B$3:$C$6,2)/12,$Z68*12,$M68*(1+$Z$1)^($Z68*3)),"FAILURE"))))))))))</f>
        <v>7016.0363333333335</v>
      </c>
      <c r="BQ68" s="159">
        <f>IF($F68=1,0,IF(AND($H68=1,BQ$1&lt;=$Y68),$V68,IF(AND($H68=1,BQ$1&gt;$Y68,BQ$1&lt;=$Y68+$Z68),($T68*(1+$Z$1)^$Z68)/$Z68,IF(AND($H68=1,BQ$1&gt;($Y68+$Z68),BQ$1&lt;=($Y68+$Z68*2)),($T68*(1+$Z$1)^($Z68*2))/$Z68,IF(AND($H68=1,BQ$1&gt;($Y68+$Z68*2),BQ$1&lt;=($Y68+$Z68*3)),($T68*(1+$Z$1)^($Z68*3))/$Z68,IF(AND($H68=1,BQ$1&gt;($Y68+$Z68*3),BQ$1&lt;=($Y68+$Z68*4)),($T68*(1+$Z$1)^($Z68*4))/$Z68,IF(AND($G68=1,BQ$1&lt;=$N68),0,IF(AND($G68=1,BQ$1&gt;$N68,BQ$1&lt;=($Y68+$Z68)),-1*PMT(VLOOKUP($P68,'9 - Finance Strategy Parameters'!$B$3:$C$6,2)/12,$Z68*12,$M68),IF(AND($G68=1,BQ$1&gt;($Y68+$Z68),BQ$1&lt;=($Y68+$Z68*2)),-1*PMT(VLOOKUP($P68,'9 - Finance Strategy Parameters'!$B$3:$C$6,2)/12,$Z68*12,$M68*(1+$Z$1)^($Z68*2)),IF(AND($G68=1,BQ$1&gt;($Y68+$Z68*2),BQ$1&lt;=($Y68+$Z68*3)),-1*PMT(VLOOKUP($P68,'9 - Finance Strategy Parameters'!$B$3:$C$6,2)/12,$Z68*12,$M68*(1+$Z$1)^($Z68*3)),"FAILURE"))))))))))</f>
        <v>7016.0363333333335</v>
      </c>
      <c r="BR68" s="159">
        <f>IF($F68=1,0,IF(AND($H68=1,BR$1&lt;=$Y68),$V68,IF(AND($H68=1,BR$1&gt;$Y68,BR$1&lt;=$Y68+$Z68),($T68*(1+$Z$1)^$Z68)/$Z68,IF(AND($H68=1,BR$1&gt;($Y68+$Z68),BR$1&lt;=($Y68+$Z68*2)),($T68*(1+$Z$1)^($Z68*2))/$Z68,IF(AND($H68=1,BR$1&gt;($Y68+$Z68*2),BR$1&lt;=($Y68+$Z68*3)),($T68*(1+$Z$1)^($Z68*3))/$Z68,IF(AND($H68=1,BR$1&gt;($Y68+$Z68*3),BR$1&lt;=($Y68+$Z68*4)),($T68*(1+$Z$1)^($Z68*4))/$Z68,IF(AND($G68=1,BR$1&lt;=$N68),0,IF(AND($G68=1,BR$1&gt;$N68,BR$1&lt;=($Y68+$Z68)),-1*PMT(VLOOKUP($P68,'9 - Finance Strategy Parameters'!$B$3:$C$6,2)/12,$Z68*12,$M68),IF(AND($G68=1,BR$1&gt;($Y68+$Z68),BR$1&lt;=($Y68+$Z68*2)),-1*PMT(VLOOKUP($P68,'9 - Finance Strategy Parameters'!$B$3:$C$6,2)/12,$Z68*12,$M68*(1+$Z$1)^($Z68*2)),IF(AND($G68=1,BR$1&gt;($Y68+$Z68*2),BR$1&lt;=($Y68+$Z68*3)),-1*PMT(VLOOKUP($P68,'9 - Finance Strategy Parameters'!$B$3:$C$6,2)/12,$Z68*12,$M68*(1+$Z$1)^($Z68*3)),"FAILURE"))))))))))</f>
        <v>7016.0363333333335</v>
      </c>
      <c r="BS68" s="159">
        <f>IF($F68=1,0,IF(AND($H68=1,BS$1&lt;=$Y68),$V68,IF(AND($H68=1,BS$1&gt;$Y68,BS$1&lt;=$Y68+$Z68),($T68*(1+$Z$1)^$Z68)/$Z68,IF(AND($H68=1,BS$1&gt;($Y68+$Z68),BS$1&lt;=($Y68+$Z68*2)),($T68*(1+$Z$1)^($Z68*2))/$Z68,IF(AND($H68=1,BS$1&gt;($Y68+$Z68*2),BS$1&lt;=($Y68+$Z68*3)),($T68*(1+$Z$1)^($Z68*3))/$Z68,IF(AND($H68=1,BS$1&gt;($Y68+$Z68*3),BS$1&lt;=($Y68+$Z68*4)),($T68*(1+$Z$1)^($Z68*4))/$Z68,IF(AND($G68=1,BS$1&lt;=$N68),0,IF(AND($G68=1,BS$1&gt;$N68,BS$1&lt;=($Y68+$Z68)),-1*PMT(VLOOKUP($P68,'9 - Finance Strategy Parameters'!$B$3:$C$6,2)/12,$Z68*12,$M68),IF(AND($G68=1,BS$1&gt;($Y68+$Z68),BS$1&lt;=($Y68+$Z68*2)),-1*PMT(VLOOKUP($P68,'9 - Finance Strategy Parameters'!$B$3:$C$6,2)/12,$Z68*12,$M68*(1+$Z$1)^($Z68*2)),IF(AND($G68=1,BS$1&gt;($Y68+$Z68*2),BS$1&lt;=($Y68+$Z68*3)),-1*PMT(VLOOKUP($P68,'9 - Finance Strategy Parameters'!$B$3:$C$6,2)/12,$Z68*12,$M68*(1+$Z$1)^($Z68*3)),"FAILURE"))))))))))</f>
        <v>7016.0363333333335</v>
      </c>
      <c r="BT68" s="159">
        <f>IF($F68=1,0,IF(AND($H68=1,BT$1&lt;=$Y68),$V68,IF(AND($H68=1,BT$1&gt;$Y68,BT$1&lt;=$Y68+$Z68),($T68*(1+$Z$1)^$Z68)/$Z68,IF(AND($H68=1,BT$1&gt;($Y68+$Z68),BT$1&lt;=($Y68+$Z68*2)),($T68*(1+$Z$1)^($Z68*2))/$Z68,IF(AND($H68=1,BT$1&gt;($Y68+$Z68*2),BT$1&lt;=($Y68+$Z68*3)),($T68*(1+$Z$1)^($Z68*3))/$Z68,IF(AND($H68=1,BT$1&gt;($Y68+$Z68*3),BT$1&lt;=($Y68+$Z68*4)),($T68*(1+$Z$1)^($Z68*4))/$Z68,IF(AND($G68=1,BT$1&lt;=$N68),0,IF(AND($G68=1,BT$1&gt;$N68,BT$1&lt;=($Y68+$Z68)),-1*PMT(VLOOKUP($P68,'9 - Finance Strategy Parameters'!$B$3:$C$6,2)/12,$Z68*12,$M68),IF(AND($G68=1,BT$1&gt;($Y68+$Z68),BT$1&lt;=($Y68+$Z68*2)),-1*PMT(VLOOKUP($P68,'9 - Finance Strategy Parameters'!$B$3:$C$6,2)/12,$Z68*12,$M68*(1+$Z$1)^($Z68*2)),IF(AND($G68=1,BT$1&gt;($Y68+$Z68*2),BT$1&lt;=($Y68+$Z68*3)),-1*PMT(VLOOKUP($P68,'9 - Finance Strategy Parameters'!$B$3:$C$6,2)/12,$Z68*12,$M68*(1+$Z$1)^($Z68*3)),"FAILURE"))))))))))</f>
        <v>7016.0363333333335</v>
      </c>
    </row>
    <row r="69" spans="1:72" x14ac:dyDescent="0.25">
      <c r="A69" s="42" t="s">
        <v>37</v>
      </c>
      <c r="B69" s="138">
        <f>INDEX('8-Choosing Asset Strategies'!$B$4:$B$101,MATCH('9 - Financing Strategy'!C69,'8-Choosing Asset Strategies'!$C$4:$C$101,0))</f>
        <v>4</v>
      </c>
      <c r="C69" s="28" t="s">
        <v>166</v>
      </c>
      <c r="D69" s="13" t="str">
        <f>IF(INDEX('8-Choosing Asset Strategies'!$CW$4:$CW$101,MATCH($C69,'8-Choosing Asset Strategies'!$C$4:$C$101,0))=0,"",INDEX('8-Choosing Asset Strategies'!$CW$4:$CW$101,MATCH(C69,'8-Choosing Asset Strategies'!$C$4:$C$101,0)))</f>
        <v>Good condition</v>
      </c>
      <c r="E69" s="27"/>
      <c r="F69" s="138"/>
      <c r="G69" s="138"/>
      <c r="H69" s="138">
        <v>1</v>
      </c>
      <c r="J69" s="143" t="str">
        <f>IF(F69=1,ROUND(INDEX('8-Choosing Asset Strategies'!$DL$4:$DL$101,MATCH($C69,'8-Choosing Asset Strategies'!$C$4:$C$101,0)),2),"")</f>
        <v/>
      </c>
      <c r="K69" s="12" t="str">
        <f>IF(F69=1,ROUND(INDEX('8-Choosing Asset Strategies'!$DC$4:$DC$101,MATCH($C69,'8-Choosing Asset Strategies'!$C$4:$C$101,0)),2),"")</f>
        <v/>
      </c>
      <c r="L69" s="12"/>
      <c r="M69" s="143" t="str">
        <f>IF(G69=1,ROUND(INDEX('8-Choosing Asset Strategies'!$DL$4:$DL$101,MATCH($C69,'8-Choosing Asset Strategies'!$C$4:$C$101,0)),2),"")</f>
        <v/>
      </c>
      <c r="N69" s="12" t="str">
        <f>IF(G69=1,ROUND(INDEX('8-Choosing Asset Strategies'!$DC$4:$DC$101,MATCH($C69,'8-Choosing Asset Strategies'!$C$4:$C$101,0)),2),"")</f>
        <v/>
      </c>
      <c r="O69" s="12" t="str">
        <f>IF(G69="","",INDEX('9 - Finance Strategy Parameters'!$H$3:$H$9,MATCH(B69,'9 - Finance Strategy Parameters'!$F$3:$F$9,0)))</f>
        <v/>
      </c>
      <c r="P69" s="12"/>
      <c r="Q69" s="144" t="str">
        <f>IFERROR((M69*INDEX('9 - Finance Strategy Parameters'!$C$3:$C$6,MATCH(P69,'9 - Finance Strategy Parameters'!$B$3:$B$6,0))/12*(1+INDEX('9 - Finance Strategy Parameters'!$C$3:$C$6,MATCH(P69,'9 - Finance Strategy Parameters'!$B$3:$B$6,0))/12)^(O69*12))/((1+INDEX('9 - Finance Strategy Parameters'!$C$3:$C$6,MATCH(P69,'9 - Finance Strategy Parameters'!$B$3:$B$6,0))/12)^(O69*12)-1),"")</f>
        <v/>
      </c>
      <c r="R69" s="144" t="str">
        <f t="shared" si="3"/>
        <v/>
      </c>
      <c r="S69" s="12"/>
      <c r="T69" s="143">
        <f>IF(H69=1,ROUND(INDEX('8-Choosing Asset Strategies'!$DL$4:$DL$101,MATCH($C69,'8-Choosing Asset Strategies'!$C$4:$C$101,0)),2),"")</f>
        <v>112453.89</v>
      </c>
      <c r="U69" s="145">
        <f>IF(H69=1,ROUND(INDEX('8-Choosing Asset Strategies'!$DC$4:$DC$101,MATCH($C69,'8-Choosing Asset Strategies'!$C$4:$C$101,0)),2),"")</f>
        <v>32</v>
      </c>
      <c r="V69" s="101">
        <f t="shared" si="1"/>
        <v>3514.1840625</v>
      </c>
      <c r="W69" s="155">
        <f t="shared" si="2"/>
        <v>292.84867187499998</v>
      </c>
      <c r="Y69">
        <f>INDEX('8-Choosing Asset Strategies'!$DC$4:$DC$101,MATCH(C69,'8-Choosing Asset Strategies'!$C$4:$C$101,0))</f>
        <v>32</v>
      </c>
      <c r="Z69">
        <f>INDEX('8-Choosing Asset Strategies'!$DA$4:$DA$101,MATCH(C69,'8-Choosing Asset Strategies'!$C$4:$C$101,0))</f>
        <v>50</v>
      </c>
      <c r="AB69" s="159">
        <f>IF($F69=1,0,IF(AND($H69=1,AB$1&lt;=$Y69),$V69,IF(AND($H69=1,AB$1&gt;$Y69,AB$1&lt;=$Y69+$Z69),($T69*(1+$Z$1)^$Z69)/$Z69,IF(AND($H69=1,AB$1&gt;($Y69+$Z69),AB$1&lt;=($Y69+$Z69*2)),($T69*(1+$Z$1)^($Z69*2))/$Z69,IF(AND($H69=1,AB$1&gt;($Y69+$Z69*2),AB$1&lt;=($Y69+$Z69*3)),($T69*(1+$Z$1)^($Z69*3))/$Z69,IF(AND($H69=1,AB$1&gt;($Y69+$Z69*3),AB$1&lt;=($Y69+$Z69*4)),($T69*(1+$Z$1)^($Z69*4))/$Z69,IF(AND($G69=1,AB$1&lt;=$N69),0,IF(AND($G69=1,AB$1&gt;$N69,AB$1&lt;=($Y69+$Z69)),-1*PMT(VLOOKUP($P69,'9 - Finance Strategy Parameters'!$B$3:$C$6,2)/12,$Z69*12,$M69),IF(AND($G69=1,AB$1&gt;($Y69+$Z69),AB$1&lt;=($Y69+$Z69*2)),-1*PMT(VLOOKUP($P69,'9 - Finance Strategy Parameters'!$B$3:$C$6,2)/12,$Z69*12,$M69*(1+$Z$1)^($Z69*2)),IF(AND($G69=1,AB$1&gt;($Y69+$Z69*2),AB$1&lt;=($Y69+$Z69*3)),-1*PMT(VLOOKUP($P69,'9 - Finance Strategy Parameters'!$B$3:$C$6,2)/12,$Z69*12,$M69*(1+$Z$1)^($Z69*3)),"FAILURE"))))))))))</f>
        <v>3514.1840625</v>
      </c>
      <c r="AC69" s="159">
        <f>IF($F69=1,0,IF(AND($H69=1,AC$1&lt;=$Y69),$V69,IF(AND($H69=1,AC$1&gt;$Y69,AC$1&lt;=$Y69+$Z69),($T69*(1+$Z$1)^$Z69)/$Z69,IF(AND($H69=1,AC$1&gt;($Y69+$Z69),AC$1&lt;=($Y69+$Z69*2)),($T69*(1+$Z$1)^($Z69*2))/$Z69,IF(AND($H69=1,AC$1&gt;($Y69+$Z69*2),AC$1&lt;=($Y69+$Z69*3)),($T69*(1+$Z$1)^($Z69*3))/$Z69,IF(AND($H69=1,AC$1&gt;($Y69+$Z69*3),AC$1&lt;=($Y69+$Z69*4)),($T69*(1+$Z$1)^($Z69*4))/$Z69,IF(AND($G69=1,AC$1&lt;=$N69),0,IF(AND($G69=1,AC$1&gt;$N69,AC$1&lt;=($Y69+$Z69)),-1*PMT(VLOOKUP($P69,'9 - Finance Strategy Parameters'!$B$3:$C$6,2)/12,$Z69*12,$M69),IF(AND($G69=1,AC$1&gt;($Y69+$Z69),AC$1&lt;=($Y69+$Z69*2)),-1*PMT(VLOOKUP($P69,'9 - Finance Strategy Parameters'!$B$3:$C$6,2)/12,$Z69*12,$M69*(1+$Z$1)^($Z69*2)),IF(AND($G69=1,AC$1&gt;($Y69+$Z69*2),AC$1&lt;=($Y69+$Z69*3)),-1*PMT(VLOOKUP($P69,'9 - Finance Strategy Parameters'!$B$3:$C$6,2)/12,$Z69*12,$M69*(1+$Z$1)^($Z69*3)),"FAILURE"))))))))))</f>
        <v>3514.1840625</v>
      </c>
      <c r="AD69" s="159">
        <f>IF($F69=1,0,IF(AND($H69=1,AD$1&lt;=$Y69),$V69,IF(AND($H69=1,AD$1&gt;$Y69,AD$1&lt;=$Y69+$Z69),($T69*(1+$Z$1)^$Z69)/$Z69,IF(AND($H69=1,AD$1&gt;($Y69+$Z69),AD$1&lt;=($Y69+$Z69*2)),($T69*(1+$Z$1)^($Z69*2))/$Z69,IF(AND($H69=1,AD$1&gt;($Y69+$Z69*2),AD$1&lt;=($Y69+$Z69*3)),($T69*(1+$Z$1)^($Z69*3))/$Z69,IF(AND($H69=1,AD$1&gt;($Y69+$Z69*3),AD$1&lt;=($Y69+$Z69*4)),($T69*(1+$Z$1)^($Z69*4))/$Z69,IF(AND($G69=1,AD$1&lt;=$N69),0,IF(AND($G69=1,AD$1&gt;$N69,AD$1&lt;=($Y69+$Z69)),-1*PMT(VLOOKUP($P69,'9 - Finance Strategy Parameters'!$B$3:$C$6,2)/12,$Z69*12,$M69),IF(AND($G69=1,AD$1&gt;($Y69+$Z69),AD$1&lt;=($Y69+$Z69*2)),-1*PMT(VLOOKUP($P69,'9 - Finance Strategy Parameters'!$B$3:$C$6,2)/12,$Z69*12,$M69*(1+$Z$1)^($Z69*2)),IF(AND($G69=1,AD$1&gt;($Y69+$Z69*2),AD$1&lt;=($Y69+$Z69*3)),-1*PMT(VLOOKUP($P69,'9 - Finance Strategy Parameters'!$B$3:$C$6,2)/12,$Z69*12,$M69*(1+$Z$1)^($Z69*3)),"FAILURE"))))))))))</f>
        <v>3514.1840625</v>
      </c>
      <c r="AE69" s="159">
        <f>IF($F69=1,0,IF(AND($H69=1,AE$1&lt;=$Y69),$V69,IF(AND($H69=1,AE$1&gt;$Y69,AE$1&lt;=$Y69+$Z69),($T69*(1+$Z$1)^$Z69)/$Z69,IF(AND($H69=1,AE$1&gt;($Y69+$Z69),AE$1&lt;=($Y69+$Z69*2)),($T69*(1+$Z$1)^($Z69*2))/$Z69,IF(AND($H69=1,AE$1&gt;($Y69+$Z69*2),AE$1&lt;=($Y69+$Z69*3)),($T69*(1+$Z$1)^($Z69*3))/$Z69,IF(AND($H69=1,AE$1&gt;($Y69+$Z69*3),AE$1&lt;=($Y69+$Z69*4)),($T69*(1+$Z$1)^($Z69*4))/$Z69,IF(AND($G69=1,AE$1&lt;=$N69),0,IF(AND($G69=1,AE$1&gt;$N69,AE$1&lt;=($Y69+$Z69)),-1*PMT(VLOOKUP($P69,'9 - Finance Strategy Parameters'!$B$3:$C$6,2)/12,$Z69*12,$M69),IF(AND($G69=1,AE$1&gt;($Y69+$Z69),AE$1&lt;=($Y69+$Z69*2)),-1*PMT(VLOOKUP($P69,'9 - Finance Strategy Parameters'!$B$3:$C$6,2)/12,$Z69*12,$M69*(1+$Z$1)^($Z69*2)),IF(AND($G69=1,AE$1&gt;($Y69+$Z69*2),AE$1&lt;=($Y69+$Z69*3)),-1*PMT(VLOOKUP($P69,'9 - Finance Strategy Parameters'!$B$3:$C$6,2)/12,$Z69*12,$M69*(1+$Z$1)^($Z69*3)),"FAILURE"))))))))))</f>
        <v>3514.1840625</v>
      </c>
      <c r="AF69" s="159">
        <f>IF($F69=1,0,IF(AND($H69=1,AF$1&lt;=$Y69),$V69,IF(AND($H69=1,AF$1&gt;$Y69,AF$1&lt;=$Y69+$Z69),($T69*(1+$Z$1)^$Z69)/$Z69,IF(AND($H69=1,AF$1&gt;($Y69+$Z69),AF$1&lt;=($Y69+$Z69*2)),($T69*(1+$Z$1)^($Z69*2))/$Z69,IF(AND($H69=1,AF$1&gt;($Y69+$Z69*2),AF$1&lt;=($Y69+$Z69*3)),($T69*(1+$Z$1)^($Z69*3))/$Z69,IF(AND($H69=1,AF$1&gt;($Y69+$Z69*3),AF$1&lt;=($Y69+$Z69*4)),($T69*(1+$Z$1)^($Z69*4))/$Z69,IF(AND($G69=1,AF$1&lt;=$N69),0,IF(AND($G69=1,AF$1&gt;$N69,AF$1&lt;=($Y69+$Z69)),-1*PMT(VLOOKUP($P69,'9 - Finance Strategy Parameters'!$B$3:$C$6,2)/12,$Z69*12,$M69),IF(AND($G69=1,AF$1&gt;($Y69+$Z69),AF$1&lt;=($Y69+$Z69*2)),-1*PMT(VLOOKUP($P69,'9 - Finance Strategy Parameters'!$B$3:$C$6,2)/12,$Z69*12,$M69*(1+$Z$1)^($Z69*2)),IF(AND($G69=1,AF$1&gt;($Y69+$Z69*2),AF$1&lt;=($Y69+$Z69*3)),-1*PMT(VLOOKUP($P69,'9 - Finance Strategy Parameters'!$B$3:$C$6,2)/12,$Z69*12,$M69*(1+$Z$1)^($Z69*3)),"FAILURE"))))))))))</f>
        <v>3514.1840625</v>
      </c>
      <c r="AG69" s="159">
        <f>IF($F69=1,0,IF(AND($H69=1,AG$1&lt;=$Y69),$V69,IF(AND($H69=1,AG$1&gt;$Y69,AG$1&lt;=$Y69+$Z69),($T69*(1+$Z$1)^$Z69)/$Z69,IF(AND($H69=1,AG$1&gt;($Y69+$Z69),AG$1&lt;=($Y69+$Z69*2)),($T69*(1+$Z$1)^($Z69*2))/$Z69,IF(AND($H69=1,AG$1&gt;($Y69+$Z69*2),AG$1&lt;=($Y69+$Z69*3)),($T69*(1+$Z$1)^($Z69*3))/$Z69,IF(AND($H69=1,AG$1&gt;($Y69+$Z69*3),AG$1&lt;=($Y69+$Z69*4)),($T69*(1+$Z$1)^($Z69*4))/$Z69,IF(AND($G69=1,AG$1&lt;=$N69),0,IF(AND($G69=1,AG$1&gt;$N69,AG$1&lt;=($Y69+$Z69)),-1*PMT(VLOOKUP($P69,'9 - Finance Strategy Parameters'!$B$3:$C$6,2)/12,$Z69*12,$M69),IF(AND($G69=1,AG$1&gt;($Y69+$Z69),AG$1&lt;=($Y69+$Z69*2)),-1*PMT(VLOOKUP($P69,'9 - Finance Strategy Parameters'!$B$3:$C$6,2)/12,$Z69*12,$M69*(1+$Z$1)^($Z69*2)),IF(AND($G69=1,AG$1&gt;($Y69+$Z69*2),AG$1&lt;=($Y69+$Z69*3)),-1*PMT(VLOOKUP($P69,'9 - Finance Strategy Parameters'!$B$3:$C$6,2)/12,$Z69*12,$M69*(1+$Z$1)^($Z69*3)),"FAILURE"))))))))))</f>
        <v>3514.1840625</v>
      </c>
      <c r="AH69" s="159">
        <f>IF($F69=1,0,IF(AND($H69=1,AH$1&lt;=$Y69),$V69,IF(AND($H69=1,AH$1&gt;$Y69,AH$1&lt;=$Y69+$Z69),($T69*(1+$Z$1)^$Z69)/$Z69,IF(AND($H69=1,AH$1&gt;($Y69+$Z69),AH$1&lt;=($Y69+$Z69*2)),($T69*(1+$Z$1)^($Z69*2))/$Z69,IF(AND($H69=1,AH$1&gt;($Y69+$Z69*2),AH$1&lt;=($Y69+$Z69*3)),($T69*(1+$Z$1)^($Z69*3))/$Z69,IF(AND($H69=1,AH$1&gt;($Y69+$Z69*3),AH$1&lt;=($Y69+$Z69*4)),($T69*(1+$Z$1)^($Z69*4))/$Z69,IF(AND($G69=1,AH$1&lt;=$N69),0,IF(AND($G69=1,AH$1&gt;$N69,AH$1&lt;=($Y69+$Z69)),-1*PMT(VLOOKUP($P69,'9 - Finance Strategy Parameters'!$B$3:$C$6,2)/12,$Z69*12,$M69),IF(AND($G69=1,AH$1&gt;($Y69+$Z69),AH$1&lt;=($Y69+$Z69*2)),-1*PMT(VLOOKUP($P69,'9 - Finance Strategy Parameters'!$B$3:$C$6,2)/12,$Z69*12,$M69*(1+$Z$1)^($Z69*2)),IF(AND($G69=1,AH$1&gt;($Y69+$Z69*2),AH$1&lt;=($Y69+$Z69*3)),-1*PMT(VLOOKUP($P69,'9 - Finance Strategy Parameters'!$B$3:$C$6,2)/12,$Z69*12,$M69*(1+$Z$1)^($Z69*3)),"FAILURE"))))))))))</f>
        <v>3514.1840625</v>
      </c>
      <c r="AI69" s="159">
        <f>IF($F69=1,0,IF(AND($H69=1,AI$1&lt;=$Y69),$V69,IF(AND($H69=1,AI$1&gt;$Y69,AI$1&lt;=$Y69+$Z69),($T69*(1+$Z$1)^$Z69)/$Z69,IF(AND($H69=1,AI$1&gt;($Y69+$Z69),AI$1&lt;=($Y69+$Z69*2)),($T69*(1+$Z$1)^($Z69*2))/$Z69,IF(AND($H69=1,AI$1&gt;($Y69+$Z69*2),AI$1&lt;=($Y69+$Z69*3)),($T69*(1+$Z$1)^($Z69*3))/$Z69,IF(AND($H69=1,AI$1&gt;($Y69+$Z69*3),AI$1&lt;=($Y69+$Z69*4)),($T69*(1+$Z$1)^($Z69*4))/$Z69,IF(AND($G69=1,AI$1&lt;=$N69),0,IF(AND($G69=1,AI$1&gt;$N69,AI$1&lt;=($Y69+$Z69)),-1*PMT(VLOOKUP($P69,'9 - Finance Strategy Parameters'!$B$3:$C$6,2)/12,$Z69*12,$M69),IF(AND($G69=1,AI$1&gt;($Y69+$Z69),AI$1&lt;=($Y69+$Z69*2)),-1*PMT(VLOOKUP($P69,'9 - Finance Strategy Parameters'!$B$3:$C$6,2)/12,$Z69*12,$M69*(1+$Z$1)^($Z69*2)),IF(AND($G69=1,AI$1&gt;($Y69+$Z69*2),AI$1&lt;=($Y69+$Z69*3)),-1*PMT(VLOOKUP($P69,'9 - Finance Strategy Parameters'!$B$3:$C$6,2)/12,$Z69*12,$M69*(1+$Z$1)^($Z69*3)),"FAILURE"))))))))))</f>
        <v>3514.1840625</v>
      </c>
      <c r="AJ69" s="159">
        <f>IF($F69=1,0,IF(AND($H69=1,AJ$1&lt;=$Y69),$V69,IF(AND($H69=1,AJ$1&gt;$Y69,AJ$1&lt;=$Y69+$Z69),($T69*(1+$Z$1)^$Z69)/$Z69,IF(AND($H69=1,AJ$1&gt;($Y69+$Z69),AJ$1&lt;=($Y69+$Z69*2)),($T69*(1+$Z$1)^($Z69*2))/$Z69,IF(AND($H69=1,AJ$1&gt;($Y69+$Z69*2),AJ$1&lt;=($Y69+$Z69*3)),($T69*(1+$Z$1)^($Z69*3))/$Z69,IF(AND($H69=1,AJ$1&gt;($Y69+$Z69*3),AJ$1&lt;=($Y69+$Z69*4)),($T69*(1+$Z$1)^($Z69*4))/$Z69,IF(AND($G69=1,AJ$1&lt;=$N69),0,IF(AND($G69=1,AJ$1&gt;$N69,AJ$1&lt;=($Y69+$Z69)),-1*PMT(VLOOKUP($P69,'9 - Finance Strategy Parameters'!$B$3:$C$6,2)/12,$Z69*12,$M69),IF(AND($G69=1,AJ$1&gt;($Y69+$Z69),AJ$1&lt;=($Y69+$Z69*2)),-1*PMT(VLOOKUP($P69,'9 - Finance Strategy Parameters'!$B$3:$C$6,2)/12,$Z69*12,$M69*(1+$Z$1)^($Z69*2)),IF(AND($G69=1,AJ$1&gt;($Y69+$Z69*2),AJ$1&lt;=($Y69+$Z69*3)),-1*PMT(VLOOKUP($P69,'9 - Finance Strategy Parameters'!$B$3:$C$6,2)/12,$Z69*12,$M69*(1+$Z$1)^($Z69*3)),"FAILURE"))))))))))</f>
        <v>3514.1840625</v>
      </c>
      <c r="AK69" s="159">
        <f>IF($F69=1,0,IF(AND($H69=1,AK$1&lt;=$Y69),$V69,IF(AND($H69=1,AK$1&gt;$Y69,AK$1&lt;=$Y69+$Z69),($T69*(1+$Z$1)^$Z69)/$Z69,IF(AND($H69=1,AK$1&gt;($Y69+$Z69),AK$1&lt;=($Y69+$Z69*2)),($T69*(1+$Z$1)^($Z69*2))/$Z69,IF(AND($H69=1,AK$1&gt;($Y69+$Z69*2),AK$1&lt;=($Y69+$Z69*3)),($T69*(1+$Z$1)^($Z69*3))/$Z69,IF(AND($H69=1,AK$1&gt;($Y69+$Z69*3),AK$1&lt;=($Y69+$Z69*4)),($T69*(1+$Z$1)^($Z69*4))/$Z69,IF(AND($G69=1,AK$1&lt;=$N69),0,IF(AND($G69=1,AK$1&gt;$N69,AK$1&lt;=($Y69+$Z69)),-1*PMT(VLOOKUP($P69,'9 - Finance Strategy Parameters'!$B$3:$C$6,2)/12,$Z69*12,$M69),IF(AND($G69=1,AK$1&gt;($Y69+$Z69),AK$1&lt;=($Y69+$Z69*2)),-1*PMT(VLOOKUP($P69,'9 - Finance Strategy Parameters'!$B$3:$C$6,2)/12,$Z69*12,$M69*(1+$Z$1)^($Z69*2)),IF(AND($G69=1,AK$1&gt;($Y69+$Z69*2),AK$1&lt;=($Y69+$Z69*3)),-1*PMT(VLOOKUP($P69,'9 - Finance Strategy Parameters'!$B$3:$C$6,2)/12,$Z69*12,$M69*(1+$Z$1)^($Z69*3)),"FAILURE"))))))))))</f>
        <v>3514.1840625</v>
      </c>
      <c r="AL69" s="159">
        <f>IF($F69=1,0,IF(AND($H69=1,AL$1&lt;=$Y69),$V69,IF(AND($H69=1,AL$1&gt;$Y69,AL$1&lt;=$Y69+$Z69),($T69*(1+$Z$1)^$Z69)/$Z69,IF(AND($H69=1,AL$1&gt;($Y69+$Z69),AL$1&lt;=($Y69+$Z69*2)),($T69*(1+$Z$1)^($Z69*2))/$Z69,IF(AND($H69=1,AL$1&gt;($Y69+$Z69*2),AL$1&lt;=($Y69+$Z69*3)),($T69*(1+$Z$1)^($Z69*3))/$Z69,IF(AND($H69=1,AL$1&gt;($Y69+$Z69*3),AL$1&lt;=($Y69+$Z69*4)),($T69*(1+$Z$1)^($Z69*4))/$Z69,IF(AND($G69=1,AL$1&lt;=$N69),0,IF(AND($G69=1,AL$1&gt;$N69,AL$1&lt;=($Y69+$Z69)),-1*PMT(VLOOKUP($P69,'9 - Finance Strategy Parameters'!$B$3:$C$6,2)/12,$Z69*12,$M69),IF(AND($G69=1,AL$1&gt;($Y69+$Z69),AL$1&lt;=($Y69+$Z69*2)),-1*PMT(VLOOKUP($P69,'9 - Finance Strategy Parameters'!$B$3:$C$6,2)/12,$Z69*12,$M69*(1+$Z$1)^($Z69*2)),IF(AND($G69=1,AL$1&gt;($Y69+$Z69*2),AL$1&lt;=($Y69+$Z69*3)),-1*PMT(VLOOKUP($P69,'9 - Finance Strategy Parameters'!$B$3:$C$6,2)/12,$Z69*12,$M69*(1+$Z$1)^($Z69*3)),"FAILURE"))))))))))</f>
        <v>3514.1840625</v>
      </c>
      <c r="AM69" s="159">
        <f>IF($F69=1,0,IF(AND($H69=1,AM$1&lt;=$Y69),$V69,IF(AND($H69=1,AM$1&gt;$Y69,AM$1&lt;=$Y69+$Z69),($T69*(1+$Z$1)^$Z69)/$Z69,IF(AND($H69=1,AM$1&gt;($Y69+$Z69),AM$1&lt;=($Y69+$Z69*2)),($T69*(1+$Z$1)^($Z69*2))/$Z69,IF(AND($H69=1,AM$1&gt;($Y69+$Z69*2),AM$1&lt;=($Y69+$Z69*3)),($T69*(1+$Z$1)^($Z69*3))/$Z69,IF(AND($H69=1,AM$1&gt;($Y69+$Z69*3),AM$1&lt;=($Y69+$Z69*4)),($T69*(1+$Z$1)^($Z69*4))/$Z69,IF(AND($G69=1,AM$1&lt;=$N69),0,IF(AND($G69=1,AM$1&gt;$N69,AM$1&lt;=($Y69+$Z69)),-1*PMT(VLOOKUP($P69,'9 - Finance Strategy Parameters'!$B$3:$C$6,2)/12,$Z69*12,$M69),IF(AND($G69=1,AM$1&gt;($Y69+$Z69),AM$1&lt;=($Y69+$Z69*2)),-1*PMT(VLOOKUP($P69,'9 - Finance Strategy Parameters'!$B$3:$C$6,2)/12,$Z69*12,$M69*(1+$Z$1)^($Z69*2)),IF(AND($G69=1,AM$1&gt;($Y69+$Z69*2),AM$1&lt;=($Y69+$Z69*3)),-1*PMT(VLOOKUP($P69,'9 - Finance Strategy Parameters'!$B$3:$C$6,2)/12,$Z69*12,$M69*(1+$Z$1)^($Z69*3)),"FAILURE"))))))))))</f>
        <v>3514.1840625</v>
      </c>
      <c r="AN69" s="159">
        <f>IF($F69=1,0,IF(AND($H69=1,AN$1&lt;=$Y69),$V69,IF(AND($H69=1,AN$1&gt;$Y69,AN$1&lt;=$Y69+$Z69),($T69*(1+$Z$1)^$Z69)/$Z69,IF(AND($H69=1,AN$1&gt;($Y69+$Z69),AN$1&lt;=($Y69+$Z69*2)),($T69*(1+$Z$1)^($Z69*2))/$Z69,IF(AND($H69=1,AN$1&gt;($Y69+$Z69*2),AN$1&lt;=($Y69+$Z69*3)),($T69*(1+$Z$1)^($Z69*3))/$Z69,IF(AND($H69=1,AN$1&gt;($Y69+$Z69*3),AN$1&lt;=($Y69+$Z69*4)),($T69*(1+$Z$1)^($Z69*4))/$Z69,IF(AND($G69=1,AN$1&lt;=$N69),0,IF(AND($G69=1,AN$1&gt;$N69,AN$1&lt;=($Y69+$Z69)),-1*PMT(VLOOKUP($P69,'9 - Finance Strategy Parameters'!$B$3:$C$6,2)/12,$Z69*12,$M69),IF(AND($G69=1,AN$1&gt;($Y69+$Z69),AN$1&lt;=($Y69+$Z69*2)),-1*PMT(VLOOKUP($P69,'9 - Finance Strategy Parameters'!$B$3:$C$6,2)/12,$Z69*12,$M69*(1+$Z$1)^($Z69*2)),IF(AND($G69=1,AN$1&gt;($Y69+$Z69*2),AN$1&lt;=($Y69+$Z69*3)),-1*PMT(VLOOKUP($P69,'9 - Finance Strategy Parameters'!$B$3:$C$6,2)/12,$Z69*12,$M69*(1+$Z$1)^($Z69*3)),"FAILURE"))))))))))</f>
        <v>3514.1840625</v>
      </c>
      <c r="AO69" s="159">
        <f>IF($F69=1,0,IF(AND($H69=1,AO$1&lt;=$Y69),$V69,IF(AND($H69=1,AO$1&gt;$Y69,AO$1&lt;=$Y69+$Z69),($T69*(1+$Z$1)^$Z69)/$Z69,IF(AND($H69=1,AO$1&gt;($Y69+$Z69),AO$1&lt;=($Y69+$Z69*2)),($T69*(1+$Z$1)^($Z69*2))/$Z69,IF(AND($H69=1,AO$1&gt;($Y69+$Z69*2),AO$1&lt;=($Y69+$Z69*3)),($T69*(1+$Z$1)^($Z69*3))/$Z69,IF(AND($H69=1,AO$1&gt;($Y69+$Z69*3),AO$1&lt;=($Y69+$Z69*4)),($T69*(1+$Z$1)^($Z69*4))/$Z69,IF(AND($G69=1,AO$1&lt;=$N69),0,IF(AND($G69=1,AO$1&gt;$N69,AO$1&lt;=($Y69+$Z69)),-1*PMT(VLOOKUP($P69,'9 - Finance Strategy Parameters'!$B$3:$C$6,2)/12,$Z69*12,$M69),IF(AND($G69=1,AO$1&gt;($Y69+$Z69),AO$1&lt;=($Y69+$Z69*2)),-1*PMT(VLOOKUP($P69,'9 - Finance Strategy Parameters'!$B$3:$C$6,2)/12,$Z69*12,$M69*(1+$Z$1)^($Z69*2)),IF(AND($G69=1,AO$1&gt;($Y69+$Z69*2),AO$1&lt;=($Y69+$Z69*3)),-1*PMT(VLOOKUP($P69,'9 - Finance Strategy Parameters'!$B$3:$C$6,2)/12,$Z69*12,$M69*(1+$Z$1)^($Z69*3)),"FAILURE"))))))))))</f>
        <v>3514.1840625</v>
      </c>
      <c r="AP69" s="159">
        <f>IF($F69=1,0,IF(AND($H69=1,AP$1&lt;=$Y69),$V69,IF(AND($H69=1,AP$1&gt;$Y69,AP$1&lt;=$Y69+$Z69),($T69*(1+$Z$1)^$Z69)/$Z69,IF(AND($H69=1,AP$1&gt;($Y69+$Z69),AP$1&lt;=($Y69+$Z69*2)),($T69*(1+$Z$1)^($Z69*2))/$Z69,IF(AND($H69=1,AP$1&gt;($Y69+$Z69*2),AP$1&lt;=($Y69+$Z69*3)),($T69*(1+$Z$1)^($Z69*3))/$Z69,IF(AND($H69=1,AP$1&gt;($Y69+$Z69*3),AP$1&lt;=($Y69+$Z69*4)),($T69*(1+$Z$1)^($Z69*4))/$Z69,IF(AND($G69=1,AP$1&lt;=$N69),0,IF(AND($G69=1,AP$1&gt;$N69,AP$1&lt;=($Y69+$Z69)),-1*PMT(VLOOKUP($P69,'9 - Finance Strategy Parameters'!$B$3:$C$6,2)/12,$Z69*12,$M69),IF(AND($G69=1,AP$1&gt;($Y69+$Z69),AP$1&lt;=($Y69+$Z69*2)),-1*PMT(VLOOKUP($P69,'9 - Finance Strategy Parameters'!$B$3:$C$6,2)/12,$Z69*12,$M69*(1+$Z$1)^($Z69*2)),IF(AND($G69=1,AP$1&gt;($Y69+$Z69*2),AP$1&lt;=($Y69+$Z69*3)),-1*PMT(VLOOKUP($P69,'9 - Finance Strategy Parameters'!$B$3:$C$6,2)/12,$Z69*12,$M69*(1+$Z$1)^($Z69*3)),"FAILURE"))))))))))</f>
        <v>3514.1840625</v>
      </c>
      <c r="AQ69" s="159">
        <f>IF($F69=1,0,IF(AND($H69=1,AQ$1&lt;=$Y69),$V69,IF(AND($H69=1,AQ$1&gt;$Y69,AQ$1&lt;=$Y69+$Z69),($T69*(1+$Z$1)^$Z69)/$Z69,IF(AND($H69=1,AQ$1&gt;($Y69+$Z69),AQ$1&lt;=($Y69+$Z69*2)),($T69*(1+$Z$1)^($Z69*2))/$Z69,IF(AND($H69=1,AQ$1&gt;($Y69+$Z69*2),AQ$1&lt;=($Y69+$Z69*3)),($T69*(1+$Z$1)^($Z69*3))/$Z69,IF(AND($H69=1,AQ$1&gt;($Y69+$Z69*3),AQ$1&lt;=($Y69+$Z69*4)),($T69*(1+$Z$1)^($Z69*4))/$Z69,IF(AND($G69=1,AQ$1&lt;=$N69),0,IF(AND($G69=1,AQ$1&gt;$N69,AQ$1&lt;=($Y69+$Z69)),-1*PMT(VLOOKUP($P69,'9 - Finance Strategy Parameters'!$B$3:$C$6,2)/12,$Z69*12,$M69),IF(AND($G69=1,AQ$1&gt;($Y69+$Z69),AQ$1&lt;=($Y69+$Z69*2)),-1*PMT(VLOOKUP($P69,'9 - Finance Strategy Parameters'!$B$3:$C$6,2)/12,$Z69*12,$M69*(1+$Z$1)^($Z69*2)),IF(AND($G69=1,AQ$1&gt;($Y69+$Z69*2),AQ$1&lt;=($Y69+$Z69*3)),-1*PMT(VLOOKUP($P69,'9 - Finance Strategy Parameters'!$B$3:$C$6,2)/12,$Z69*12,$M69*(1+$Z$1)^($Z69*3)),"FAILURE"))))))))))</f>
        <v>3514.1840625</v>
      </c>
      <c r="AR69" s="159">
        <f>IF($F69=1,0,IF(AND($H69=1,AR$1&lt;=$Y69),$V69,IF(AND($H69=1,AR$1&gt;$Y69,AR$1&lt;=$Y69+$Z69),($T69*(1+$Z$1)^$Z69)/$Z69,IF(AND($H69=1,AR$1&gt;($Y69+$Z69),AR$1&lt;=($Y69+$Z69*2)),($T69*(1+$Z$1)^($Z69*2))/$Z69,IF(AND($H69=1,AR$1&gt;($Y69+$Z69*2),AR$1&lt;=($Y69+$Z69*3)),($T69*(1+$Z$1)^($Z69*3))/$Z69,IF(AND($H69=1,AR$1&gt;($Y69+$Z69*3),AR$1&lt;=($Y69+$Z69*4)),($T69*(1+$Z$1)^($Z69*4))/$Z69,IF(AND($G69=1,AR$1&lt;=$N69),0,IF(AND($G69=1,AR$1&gt;$N69,AR$1&lt;=($Y69+$Z69)),-1*PMT(VLOOKUP($P69,'9 - Finance Strategy Parameters'!$B$3:$C$6,2)/12,$Z69*12,$M69),IF(AND($G69=1,AR$1&gt;($Y69+$Z69),AR$1&lt;=($Y69+$Z69*2)),-1*PMT(VLOOKUP($P69,'9 - Finance Strategy Parameters'!$B$3:$C$6,2)/12,$Z69*12,$M69*(1+$Z$1)^($Z69*2)),IF(AND($G69=1,AR$1&gt;($Y69+$Z69*2),AR$1&lt;=($Y69+$Z69*3)),-1*PMT(VLOOKUP($P69,'9 - Finance Strategy Parameters'!$B$3:$C$6,2)/12,$Z69*12,$M69*(1+$Z$1)^($Z69*3)),"FAILURE"))))))))))</f>
        <v>3514.1840625</v>
      </c>
      <c r="AS69" s="159">
        <f>IF($F69=1,0,IF(AND($H69=1,AS$1&lt;=$Y69),$V69,IF(AND($H69=1,AS$1&gt;$Y69,AS$1&lt;=$Y69+$Z69),($T69*(1+$Z$1)^$Z69)/$Z69,IF(AND($H69=1,AS$1&gt;($Y69+$Z69),AS$1&lt;=($Y69+$Z69*2)),($T69*(1+$Z$1)^($Z69*2))/$Z69,IF(AND($H69=1,AS$1&gt;($Y69+$Z69*2),AS$1&lt;=($Y69+$Z69*3)),($T69*(1+$Z$1)^($Z69*3))/$Z69,IF(AND($H69=1,AS$1&gt;($Y69+$Z69*3),AS$1&lt;=($Y69+$Z69*4)),($T69*(1+$Z$1)^($Z69*4))/$Z69,IF(AND($G69=1,AS$1&lt;=$N69),0,IF(AND($G69=1,AS$1&gt;$N69,AS$1&lt;=($Y69+$Z69)),-1*PMT(VLOOKUP($P69,'9 - Finance Strategy Parameters'!$B$3:$C$6,2)/12,$Z69*12,$M69),IF(AND($G69=1,AS$1&gt;($Y69+$Z69),AS$1&lt;=($Y69+$Z69*2)),-1*PMT(VLOOKUP($P69,'9 - Finance Strategy Parameters'!$B$3:$C$6,2)/12,$Z69*12,$M69*(1+$Z$1)^($Z69*2)),IF(AND($G69=1,AS$1&gt;($Y69+$Z69*2),AS$1&lt;=($Y69+$Z69*3)),-1*PMT(VLOOKUP($P69,'9 - Finance Strategy Parameters'!$B$3:$C$6,2)/12,$Z69*12,$M69*(1+$Z$1)^($Z69*3)),"FAILURE"))))))))))</f>
        <v>3514.1840625</v>
      </c>
      <c r="AT69" s="159">
        <f>IF($F69=1,0,IF(AND($H69=1,AT$1&lt;=$Y69),$V69,IF(AND($H69=1,AT$1&gt;$Y69,AT$1&lt;=$Y69+$Z69),($T69*(1+$Z$1)^$Z69)/$Z69,IF(AND($H69=1,AT$1&gt;($Y69+$Z69),AT$1&lt;=($Y69+$Z69*2)),($T69*(1+$Z$1)^($Z69*2))/$Z69,IF(AND($H69=1,AT$1&gt;($Y69+$Z69*2),AT$1&lt;=($Y69+$Z69*3)),($T69*(1+$Z$1)^($Z69*3))/$Z69,IF(AND($H69=1,AT$1&gt;($Y69+$Z69*3),AT$1&lt;=($Y69+$Z69*4)),($T69*(1+$Z$1)^($Z69*4))/$Z69,IF(AND($G69=1,AT$1&lt;=$N69),0,IF(AND($G69=1,AT$1&gt;$N69,AT$1&lt;=($Y69+$Z69)),-1*PMT(VLOOKUP($P69,'9 - Finance Strategy Parameters'!$B$3:$C$6,2)/12,$Z69*12,$M69),IF(AND($G69=1,AT$1&gt;($Y69+$Z69),AT$1&lt;=($Y69+$Z69*2)),-1*PMT(VLOOKUP($P69,'9 - Finance Strategy Parameters'!$B$3:$C$6,2)/12,$Z69*12,$M69*(1+$Z$1)^($Z69*2)),IF(AND($G69=1,AT$1&gt;($Y69+$Z69*2),AT$1&lt;=($Y69+$Z69*3)),-1*PMT(VLOOKUP($P69,'9 - Finance Strategy Parameters'!$B$3:$C$6,2)/12,$Z69*12,$M69*(1+$Z$1)^($Z69*3)),"FAILURE"))))))))))</f>
        <v>3514.1840625</v>
      </c>
      <c r="AU69" s="159">
        <f>IF($F69=1,0,IF(AND($H69=1,AU$1&lt;=$Y69),$V69,IF(AND($H69=1,AU$1&gt;$Y69,AU$1&lt;=$Y69+$Z69),($T69*(1+$Z$1)^$Z69)/$Z69,IF(AND($H69=1,AU$1&gt;($Y69+$Z69),AU$1&lt;=($Y69+$Z69*2)),($T69*(1+$Z$1)^($Z69*2))/$Z69,IF(AND($H69=1,AU$1&gt;($Y69+$Z69*2),AU$1&lt;=($Y69+$Z69*3)),($T69*(1+$Z$1)^($Z69*3))/$Z69,IF(AND($H69=1,AU$1&gt;($Y69+$Z69*3),AU$1&lt;=($Y69+$Z69*4)),($T69*(1+$Z$1)^($Z69*4))/$Z69,IF(AND($G69=1,AU$1&lt;=$N69),0,IF(AND($G69=1,AU$1&gt;$N69,AU$1&lt;=($Y69+$Z69)),-1*PMT(VLOOKUP($P69,'9 - Finance Strategy Parameters'!$B$3:$C$6,2)/12,$Z69*12,$M69),IF(AND($G69=1,AU$1&gt;($Y69+$Z69),AU$1&lt;=($Y69+$Z69*2)),-1*PMT(VLOOKUP($P69,'9 - Finance Strategy Parameters'!$B$3:$C$6,2)/12,$Z69*12,$M69*(1+$Z$1)^($Z69*2)),IF(AND($G69=1,AU$1&gt;($Y69+$Z69*2),AU$1&lt;=($Y69+$Z69*3)),-1*PMT(VLOOKUP($P69,'9 - Finance Strategy Parameters'!$B$3:$C$6,2)/12,$Z69*12,$M69*(1+$Z$1)^($Z69*3)),"FAILURE"))))))))))</f>
        <v>3514.1840625</v>
      </c>
      <c r="AV69" s="159">
        <f>IF($F69=1,0,IF(AND($H69=1,AV$1&lt;=$Y69),$V69,IF(AND($H69=1,AV$1&gt;$Y69,AV$1&lt;=$Y69+$Z69),($T69*(1+$Z$1)^$Z69)/$Z69,IF(AND($H69=1,AV$1&gt;($Y69+$Z69),AV$1&lt;=($Y69+$Z69*2)),($T69*(1+$Z$1)^($Z69*2))/$Z69,IF(AND($H69=1,AV$1&gt;($Y69+$Z69*2),AV$1&lt;=($Y69+$Z69*3)),($T69*(1+$Z$1)^($Z69*3))/$Z69,IF(AND($H69=1,AV$1&gt;($Y69+$Z69*3),AV$1&lt;=($Y69+$Z69*4)),($T69*(1+$Z$1)^($Z69*4))/$Z69,IF(AND($G69=1,AV$1&lt;=$N69),0,IF(AND($G69=1,AV$1&gt;$N69,AV$1&lt;=($Y69+$Z69)),-1*PMT(VLOOKUP($P69,'9 - Finance Strategy Parameters'!$B$3:$C$6,2)/12,$Z69*12,$M69),IF(AND($G69=1,AV$1&gt;($Y69+$Z69),AV$1&lt;=($Y69+$Z69*2)),-1*PMT(VLOOKUP($P69,'9 - Finance Strategy Parameters'!$B$3:$C$6,2)/12,$Z69*12,$M69*(1+$Z$1)^($Z69*2)),IF(AND($G69=1,AV$1&gt;($Y69+$Z69*2),AV$1&lt;=($Y69+$Z69*3)),-1*PMT(VLOOKUP($P69,'9 - Finance Strategy Parameters'!$B$3:$C$6,2)/12,$Z69*12,$M69*(1+$Z$1)^($Z69*3)),"FAILURE"))))))))))</f>
        <v>3514.1840625</v>
      </c>
      <c r="AW69" s="159">
        <f>IF($F69=1,0,IF(AND($H69=1,AW$1&lt;=$Y69),$V69,IF(AND($H69=1,AW$1&gt;$Y69,AW$1&lt;=$Y69+$Z69),($T69*(1+$Z$1)^$Z69)/$Z69,IF(AND($H69=1,AW$1&gt;($Y69+$Z69),AW$1&lt;=($Y69+$Z69*2)),($T69*(1+$Z$1)^($Z69*2))/$Z69,IF(AND($H69=1,AW$1&gt;($Y69+$Z69*2),AW$1&lt;=($Y69+$Z69*3)),($T69*(1+$Z$1)^($Z69*3))/$Z69,IF(AND($H69=1,AW$1&gt;($Y69+$Z69*3),AW$1&lt;=($Y69+$Z69*4)),($T69*(1+$Z$1)^($Z69*4))/$Z69,IF(AND($G69=1,AW$1&lt;=$N69),0,IF(AND($G69=1,AW$1&gt;$N69,AW$1&lt;=($Y69+$Z69)),-1*PMT(VLOOKUP($P69,'9 - Finance Strategy Parameters'!$B$3:$C$6,2)/12,$Z69*12,$M69),IF(AND($G69=1,AW$1&gt;($Y69+$Z69),AW$1&lt;=($Y69+$Z69*2)),-1*PMT(VLOOKUP($P69,'9 - Finance Strategy Parameters'!$B$3:$C$6,2)/12,$Z69*12,$M69*(1+$Z$1)^($Z69*2)),IF(AND($G69=1,AW$1&gt;($Y69+$Z69*2),AW$1&lt;=($Y69+$Z69*3)),-1*PMT(VLOOKUP($P69,'9 - Finance Strategy Parameters'!$B$3:$C$6,2)/12,$Z69*12,$M69*(1+$Z$1)^($Z69*3)),"FAILURE"))))))))))</f>
        <v>3514.1840625</v>
      </c>
      <c r="AX69" s="159">
        <f>IF($F69=1,0,IF(AND($H69=1,AX$1&lt;=$Y69),$V69,IF(AND($H69=1,AX$1&gt;$Y69,AX$1&lt;=$Y69+$Z69),($T69*(1+$Z$1)^$Z69)/$Z69,IF(AND($H69=1,AX$1&gt;($Y69+$Z69),AX$1&lt;=($Y69+$Z69*2)),($T69*(1+$Z$1)^($Z69*2))/$Z69,IF(AND($H69=1,AX$1&gt;($Y69+$Z69*2),AX$1&lt;=($Y69+$Z69*3)),($T69*(1+$Z$1)^($Z69*3))/$Z69,IF(AND($H69=1,AX$1&gt;($Y69+$Z69*3),AX$1&lt;=($Y69+$Z69*4)),($T69*(1+$Z$1)^($Z69*4))/$Z69,IF(AND($G69=1,AX$1&lt;=$N69),0,IF(AND($G69=1,AX$1&gt;$N69,AX$1&lt;=($Y69+$Z69)),-1*PMT(VLOOKUP($P69,'9 - Finance Strategy Parameters'!$B$3:$C$6,2)/12,$Z69*12,$M69),IF(AND($G69=1,AX$1&gt;($Y69+$Z69),AX$1&lt;=($Y69+$Z69*2)),-1*PMT(VLOOKUP($P69,'9 - Finance Strategy Parameters'!$B$3:$C$6,2)/12,$Z69*12,$M69*(1+$Z$1)^($Z69*2)),IF(AND($G69=1,AX$1&gt;($Y69+$Z69*2),AX$1&lt;=($Y69+$Z69*3)),-1*PMT(VLOOKUP($P69,'9 - Finance Strategy Parameters'!$B$3:$C$6,2)/12,$Z69*12,$M69*(1+$Z$1)^($Z69*3)),"FAILURE"))))))))))</f>
        <v>3514.1840625</v>
      </c>
      <c r="AY69" s="159">
        <f>IF($F69=1,0,IF(AND($H69=1,AY$1&lt;=$Y69),$V69,IF(AND($H69=1,AY$1&gt;$Y69,AY$1&lt;=$Y69+$Z69),($T69*(1+$Z$1)^$Z69)/$Z69,IF(AND($H69=1,AY$1&gt;($Y69+$Z69),AY$1&lt;=($Y69+$Z69*2)),($T69*(1+$Z$1)^($Z69*2))/$Z69,IF(AND($H69=1,AY$1&gt;($Y69+$Z69*2),AY$1&lt;=($Y69+$Z69*3)),($T69*(1+$Z$1)^($Z69*3))/$Z69,IF(AND($H69=1,AY$1&gt;($Y69+$Z69*3),AY$1&lt;=($Y69+$Z69*4)),($T69*(1+$Z$1)^($Z69*4))/$Z69,IF(AND($G69=1,AY$1&lt;=$N69),0,IF(AND($G69=1,AY$1&gt;$N69,AY$1&lt;=($Y69+$Z69)),-1*PMT(VLOOKUP($P69,'9 - Finance Strategy Parameters'!$B$3:$C$6,2)/12,$Z69*12,$M69),IF(AND($G69=1,AY$1&gt;($Y69+$Z69),AY$1&lt;=($Y69+$Z69*2)),-1*PMT(VLOOKUP($P69,'9 - Finance Strategy Parameters'!$B$3:$C$6,2)/12,$Z69*12,$M69*(1+$Z$1)^($Z69*2)),IF(AND($G69=1,AY$1&gt;($Y69+$Z69*2),AY$1&lt;=($Y69+$Z69*3)),-1*PMT(VLOOKUP($P69,'9 - Finance Strategy Parameters'!$B$3:$C$6,2)/12,$Z69*12,$M69*(1+$Z$1)^($Z69*3)),"FAILURE"))))))))))</f>
        <v>3514.1840625</v>
      </c>
      <c r="AZ69" s="159">
        <f>IF($F69=1,0,IF(AND($H69=1,AZ$1&lt;=$Y69),$V69,IF(AND($H69=1,AZ$1&gt;$Y69,AZ$1&lt;=$Y69+$Z69),($T69*(1+$Z$1)^$Z69)/$Z69,IF(AND($H69=1,AZ$1&gt;($Y69+$Z69),AZ$1&lt;=($Y69+$Z69*2)),($T69*(1+$Z$1)^($Z69*2))/$Z69,IF(AND($H69=1,AZ$1&gt;($Y69+$Z69*2),AZ$1&lt;=($Y69+$Z69*3)),($T69*(1+$Z$1)^($Z69*3))/$Z69,IF(AND($H69=1,AZ$1&gt;($Y69+$Z69*3),AZ$1&lt;=($Y69+$Z69*4)),($T69*(1+$Z$1)^($Z69*4))/$Z69,IF(AND($G69=1,AZ$1&lt;=$N69),0,IF(AND($G69=1,AZ$1&gt;$N69,AZ$1&lt;=($Y69+$Z69)),-1*PMT(VLOOKUP($P69,'9 - Finance Strategy Parameters'!$B$3:$C$6,2)/12,$Z69*12,$M69),IF(AND($G69=1,AZ$1&gt;($Y69+$Z69),AZ$1&lt;=($Y69+$Z69*2)),-1*PMT(VLOOKUP($P69,'9 - Finance Strategy Parameters'!$B$3:$C$6,2)/12,$Z69*12,$M69*(1+$Z$1)^($Z69*2)),IF(AND($G69=1,AZ$1&gt;($Y69+$Z69*2),AZ$1&lt;=($Y69+$Z69*3)),-1*PMT(VLOOKUP($P69,'9 - Finance Strategy Parameters'!$B$3:$C$6,2)/12,$Z69*12,$M69*(1+$Z$1)^($Z69*3)),"FAILURE"))))))))))</f>
        <v>3514.1840625</v>
      </c>
      <c r="BA69" s="159">
        <f>IF($F69=1,0,IF(AND($H69=1,BA$1&lt;=$Y69),$V69,IF(AND($H69=1,BA$1&gt;$Y69,BA$1&lt;=$Y69+$Z69),($T69*(1+$Z$1)^$Z69)/$Z69,IF(AND($H69=1,BA$1&gt;($Y69+$Z69),BA$1&lt;=($Y69+$Z69*2)),($T69*(1+$Z$1)^($Z69*2))/$Z69,IF(AND($H69=1,BA$1&gt;($Y69+$Z69*2),BA$1&lt;=($Y69+$Z69*3)),($T69*(1+$Z$1)^($Z69*3))/$Z69,IF(AND($H69=1,BA$1&gt;($Y69+$Z69*3),BA$1&lt;=($Y69+$Z69*4)),($T69*(1+$Z$1)^($Z69*4))/$Z69,IF(AND($G69=1,BA$1&lt;=$N69),0,IF(AND($G69=1,BA$1&gt;$N69,BA$1&lt;=($Y69+$Z69)),-1*PMT(VLOOKUP($P69,'9 - Finance Strategy Parameters'!$B$3:$C$6,2)/12,$Z69*12,$M69),IF(AND($G69=1,BA$1&gt;($Y69+$Z69),BA$1&lt;=($Y69+$Z69*2)),-1*PMT(VLOOKUP($P69,'9 - Finance Strategy Parameters'!$B$3:$C$6,2)/12,$Z69*12,$M69*(1+$Z$1)^($Z69*2)),IF(AND($G69=1,BA$1&gt;($Y69+$Z69*2),BA$1&lt;=($Y69+$Z69*3)),-1*PMT(VLOOKUP($P69,'9 - Finance Strategy Parameters'!$B$3:$C$6,2)/12,$Z69*12,$M69*(1+$Z$1)^($Z69*3)),"FAILURE"))))))))))</f>
        <v>3514.1840625</v>
      </c>
      <c r="BB69" s="159">
        <f>IF($F69=1,0,IF(AND($H69=1,BB$1&lt;=$Y69),$V69,IF(AND($H69=1,BB$1&gt;$Y69,BB$1&lt;=$Y69+$Z69),($T69*(1+$Z$1)^$Z69)/$Z69,IF(AND($H69=1,BB$1&gt;($Y69+$Z69),BB$1&lt;=($Y69+$Z69*2)),($T69*(1+$Z$1)^($Z69*2))/$Z69,IF(AND($H69=1,BB$1&gt;($Y69+$Z69*2),BB$1&lt;=($Y69+$Z69*3)),($T69*(1+$Z$1)^($Z69*3))/$Z69,IF(AND($H69=1,BB$1&gt;($Y69+$Z69*3),BB$1&lt;=($Y69+$Z69*4)),($T69*(1+$Z$1)^($Z69*4))/$Z69,IF(AND($G69=1,BB$1&lt;=$N69),0,IF(AND($G69=1,BB$1&gt;$N69,BB$1&lt;=($Y69+$Z69)),-1*PMT(VLOOKUP($P69,'9 - Finance Strategy Parameters'!$B$3:$C$6,2)/12,$Z69*12,$M69),IF(AND($G69=1,BB$1&gt;($Y69+$Z69),BB$1&lt;=($Y69+$Z69*2)),-1*PMT(VLOOKUP($P69,'9 - Finance Strategy Parameters'!$B$3:$C$6,2)/12,$Z69*12,$M69*(1+$Z$1)^($Z69*2)),IF(AND($G69=1,BB$1&gt;($Y69+$Z69*2),BB$1&lt;=($Y69+$Z69*3)),-1*PMT(VLOOKUP($P69,'9 - Finance Strategy Parameters'!$B$3:$C$6,2)/12,$Z69*12,$M69*(1+$Z$1)^($Z69*3)),"FAILURE"))))))))))</f>
        <v>3514.1840625</v>
      </c>
      <c r="BC69" s="159">
        <f>IF($F69=1,0,IF(AND($H69=1,BC$1&lt;=$Y69),$V69,IF(AND($H69=1,BC$1&gt;$Y69,BC$1&lt;=$Y69+$Z69),($T69*(1+$Z$1)^$Z69)/$Z69,IF(AND($H69=1,BC$1&gt;($Y69+$Z69),BC$1&lt;=($Y69+$Z69*2)),($T69*(1+$Z$1)^($Z69*2))/$Z69,IF(AND($H69=1,BC$1&gt;($Y69+$Z69*2),BC$1&lt;=($Y69+$Z69*3)),($T69*(1+$Z$1)^($Z69*3))/$Z69,IF(AND($H69=1,BC$1&gt;($Y69+$Z69*3),BC$1&lt;=($Y69+$Z69*4)),($T69*(1+$Z$1)^($Z69*4))/$Z69,IF(AND($G69=1,BC$1&lt;=$N69),0,IF(AND($G69=1,BC$1&gt;$N69,BC$1&lt;=($Y69+$Z69)),-1*PMT(VLOOKUP($P69,'9 - Finance Strategy Parameters'!$B$3:$C$6,2)/12,$Z69*12,$M69),IF(AND($G69=1,BC$1&gt;($Y69+$Z69),BC$1&lt;=($Y69+$Z69*2)),-1*PMT(VLOOKUP($P69,'9 - Finance Strategy Parameters'!$B$3:$C$6,2)/12,$Z69*12,$M69*(1+$Z$1)^($Z69*2)),IF(AND($G69=1,BC$1&gt;($Y69+$Z69*2),BC$1&lt;=($Y69+$Z69*3)),-1*PMT(VLOOKUP($P69,'9 - Finance Strategy Parameters'!$B$3:$C$6,2)/12,$Z69*12,$M69*(1+$Z$1)^($Z69*3)),"FAILURE"))))))))))</f>
        <v>3514.1840625</v>
      </c>
      <c r="BD69" s="159">
        <f>IF($F69=1,0,IF(AND($H69=1,BD$1&lt;=$Y69),$V69,IF(AND($H69=1,BD$1&gt;$Y69,BD$1&lt;=$Y69+$Z69),($T69*(1+$Z$1)^$Z69)/$Z69,IF(AND($H69=1,BD$1&gt;($Y69+$Z69),BD$1&lt;=($Y69+$Z69*2)),($T69*(1+$Z$1)^($Z69*2))/$Z69,IF(AND($H69=1,BD$1&gt;($Y69+$Z69*2),BD$1&lt;=($Y69+$Z69*3)),($T69*(1+$Z$1)^($Z69*3))/$Z69,IF(AND($H69=1,BD$1&gt;($Y69+$Z69*3),BD$1&lt;=($Y69+$Z69*4)),($T69*(1+$Z$1)^($Z69*4))/$Z69,IF(AND($G69=1,BD$1&lt;=$N69),0,IF(AND($G69=1,BD$1&gt;$N69,BD$1&lt;=($Y69+$Z69)),-1*PMT(VLOOKUP($P69,'9 - Finance Strategy Parameters'!$B$3:$C$6,2)/12,$Z69*12,$M69),IF(AND($G69=1,BD$1&gt;($Y69+$Z69),BD$1&lt;=($Y69+$Z69*2)),-1*PMT(VLOOKUP($P69,'9 - Finance Strategy Parameters'!$B$3:$C$6,2)/12,$Z69*12,$M69*(1+$Z$1)^($Z69*2)),IF(AND($G69=1,BD$1&gt;($Y69+$Z69*2),BD$1&lt;=($Y69+$Z69*3)),-1*PMT(VLOOKUP($P69,'9 - Finance Strategy Parameters'!$B$3:$C$6,2)/12,$Z69*12,$M69*(1+$Z$1)^($Z69*3)),"FAILURE"))))))))))</f>
        <v>3514.1840625</v>
      </c>
      <c r="BE69" s="159">
        <f>IF($F69=1,0,IF(AND($H69=1,BE$1&lt;=$Y69),$V69,IF(AND($H69=1,BE$1&gt;$Y69,BE$1&lt;=$Y69+$Z69),($T69*(1+$Z$1)^$Z69)/$Z69,IF(AND($H69=1,BE$1&gt;($Y69+$Z69),BE$1&lt;=($Y69+$Z69*2)),($T69*(1+$Z$1)^($Z69*2))/$Z69,IF(AND($H69=1,BE$1&gt;($Y69+$Z69*2),BE$1&lt;=($Y69+$Z69*3)),($T69*(1+$Z$1)^($Z69*3))/$Z69,IF(AND($H69=1,BE$1&gt;($Y69+$Z69*3),BE$1&lt;=($Y69+$Z69*4)),($T69*(1+$Z$1)^($Z69*4))/$Z69,IF(AND($G69=1,BE$1&lt;=$N69),0,IF(AND($G69=1,BE$1&gt;$N69,BE$1&lt;=($Y69+$Z69)),-1*PMT(VLOOKUP($P69,'9 - Finance Strategy Parameters'!$B$3:$C$6,2)/12,$Z69*12,$M69),IF(AND($G69=1,BE$1&gt;($Y69+$Z69),BE$1&lt;=($Y69+$Z69*2)),-1*PMT(VLOOKUP($P69,'9 - Finance Strategy Parameters'!$B$3:$C$6,2)/12,$Z69*12,$M69*(1+$Z$1)^($Z69*2)),IF(AND($G69=1,BE$1&gt;($Y69+$Z69*2),BE$1&lt;=($Y69+$Z69*3)),-1*PMT(VLOOKUP($P69,'9 - Finance Strategy Parameters'!$B$3:$C$6,2)/12,$Z69*12,$M69*(1+$Z$1)^($Z69*3)),"FAILURE"))))))))))</f>
        <v>3514.1840625</v>
      </c>
      <c r="BF69" s="159">
        <f>IF($F69=1,0,IF(AND($H69=1,BF$1&lt;=$Y69),$V69,IF(AND($H69=1,BF$1&gt;$Y69,BF$1&lt;=$Y69+$Z69),($T69*(1+$Z$1)^$Z69)/$Z69,IF(AND($H69=1,BF$1&gt;($Y69+$Z69),BF$1&lt;=($Y69+$Z69*2)),($T69*(1+$Z$1)^($Z69*2))/$Z69,IF(AND($H69=1,BF$1&gt;($Y69+$Z69*2),BF$1&lt;=($Y69+$Z69*3)),($T69*(1+$Z$1)^($Z69*3))/$Z69,IF(AND($H69=1,BF$1&gt;($Y69+$Z69*3),BF$1&lt;=($Y69+$Z69*4)),($T69*(1+$Z$1)^($Z69*4))/$Z69,IF(AND($G69=1,BF$1&lt;=$N69),0,IF(AND($G69=1,BF$1&gt;$N69,BF$1&lt;=($Y69+$Z69)),-1*PMT(VLOOKUP($P69,'9 - Finance Strategy Parameters'!$B$3:$C$6,2)/12,$Z69*12,$M69),IF(AND($G69=1,BF$1&gt;($Y69+$Z69),BF$1&lt;=($Y69+$Z69*2)),-1*PMT(VLOOKUP($P69,'9 - Finance Strategy Parameters'!$B$3:$C$6,2)/12,$Z69*12,$M69*(1+$Z$1)^($Z69*2)),IF(AND($G69=1,BF$1&gt;($Y69+$Z69*2),BF$1&lt;=($Y69+$Z69*3)),-1*PMT(VLOOKUP($P69,'9 - Finance Strategy Parameters'!$B$3:$C$6,2)/12,$Z69*12,$M69*(1+$Z$1)^($Z69*3)),"FAILURE"))))))))))</f>
        <v>3514.1840625</v>
      </c>
      <c r="BG69" s="159">
        <f>IF($F69=1,0,IF(AND($H69=1,BG$1&lt;=$Y69),$V69,IF(AND($H69=1,BG$1&gt;$Y69,BG$1&lt;=$Y69+$Z69),($T69*(1+$Z$1)^$Z69)/$Z69,IF(AND($H69=1,BG$1&gt;($Y69+$Z69),BG$1&lt;=($Y69+$Z69*2)),($T69*(1+$Z$1)^($Z69*2))/$Z69,IF(AND($H69=1,BG$1&gt;($Y69+$Z69*2),BG$1&lt;=($Y69+$Z69*3)),($T69*(1+$Z$1)^($Z69*3))/$Z69,IF(AND($H69=1,BG$1&gt;($Y69+$Z69*3),BG$1&lt;=($Y69+$Z69*4)),($T69*(1+$Z$1)^($Z69*4))/$Z69,IF(AND($G69=1,BG$1&lt;=$N69),0,IF(AND($G69=1,BG$1&gt;$N69,BG$1&lt;=($Y69+$Z69)),-1*PMT(VLOOKUP($P69,'9 - Finance Strategy Parameters'!$B$3:$C$6,2)/12,$Z69*12,$M69),IF(AND($G69=1,BG$1&gt;($Y69+$Z69),BG$1&lt;=($Y69+$Z69*2)),-1*PMT(VLOOKUP($P69,'9 - Finance Strategy Parameters'!$B$3:$C$6,2)/12,$Z69*12,$M69*(1+$Z$1)^($Z69*2)),IF(AND($G69=1,BG$1&gt;($Y69+$Z69*2),BG$1&lt;=($Y69+$Z69*3)),-1*PMT(VLOOKUP($P69,'9 - Finance Strategy Parameters'!$B$3:$C$6,2)/12,$Z69*12,$M69*(1+$Z$1)^($Z69*3)),"FAILURE"))))))))))</f>
        <v>3514.1840625</v>
      </c>
      <c r="BH69" s="159">
        <f>IF($F69=1,0,IF(AND($H69=1,BH$1&lt;=$Y69),$V69,IF(AND($H69=1,BH$1&gt;$Y69,BH$1&lt;=$Y69+$Z69),($T69*(1+$Z$1)^$Z69)/$Z69,IF(AND($H69=1,BH$1&gt;($Y69+$Z69),BH$1&lt;=($Y69+$Z69*2)),($T69*(1+$Z$1)^($Z69*2))/$Z69,IF(AND($H69=1,BH$1&gt;($Y69+$Z69*2),BH$1&lt;=($Y69+$Z69*3)),($T69*(1+$Z$1)^($Z69*3))/$Z69,IF(AND($H69=1,BH$1&gt;($Y69+$Z69*3),BH$1&lt;=($Y69+$Z69*4)),($T69*(1+$Z$1)^($Z69*4))/$Z69,IF(AND($G69=1,BH$1&lt;=$N69),0,IF(AND($G69=1,BH$1&gt;$N69,BH$1&lt;=($Y69+$Z69)),-1*PMT(VLOOKUP($P69,'9 - Finance Strategy Parameters'!$B$3:$C$6,2)/12,$Z69*12,$M69),IF(AND($G69=1,BH$1&gt;($Y69+$Z69),BH$1&lt;=($Y69+$Z69*2)),-1*PMT(VLOOKUP($P69,'9 - Finance Strategy Parameters'!$B$3:$C$6,2)/12,$Z69*12,$M69*(1+$Z$1)^($Z69*2)),IF(AND($G69=1,BH$1&gt;($Y69+$Z69*2),BH$1&lt;=($Y69+$Z69*3)),-1*PMT(VLOOKUP($P69,'9 - Finance Strategy Parameters'!$B$3:$C$6,2)/12,$Z69*12,$M69*(1+$Z$1)^($Z69*3)),"FAILURE"))))))))))</f>
        <v>2249.0778</v>
      </c>
      <c r="BI69" s="159">
        <f>IF($F69=1,0,IF(AND($H69=1,BI$1&lt;=$Y69),$V69,IF(AND($H69=1,BI$1&gt;$Y69,BI$1&lt;=$Y69+$Z69),($T69*(1+$Z$1)^$Z69)/$Z69,IF(AND($H69=1,BI$1&gt;($Y69+$Z69),BI$1&lt;=($Y69+$Z69*2)),($T69*(1+$Z$1)^($Z69*2))/$Z69,IF(AND($H69=1,BI$1&gt;($Y69+$Z69*2),BI$1&lt;=($Y69+$Z69*3)),($T69*(1+$Z$1)^($Z69*3))/$Z69,IF(AND($H69=1,BI$1&gt;($Y69+$Z69*3),BI$1&lt;=($Y69+$Z69*4)),($T69*(1+$Z$1)^($Z69*4))/$Z69,IF(AND($G69=1,BI$1&lt;=$N69),0,IF(AND($G69=1,BI$1&gt;$N69,BI$1&lt;=($Y69+$Z69)),-1*PMT(VLOOKUP($P69,'9 - Finance Strategy Parameters'!$B$3:$C$6,2)/12,$Z69*12,$M69),IF(AND($G69=1,BI$1&gt;($Y69+$Z69),BI$1&lt;=($Y69+$Z69*2)),-1*PMT(VLOOKUP($P69,'9 - Finance Strategy Parameters'!$B$3:$C$6,2)/12,$Z69*12,$M69*(1+$Z$1)^($Z69*2)),IF(AND($G69=1,BI$1&gt;($Y69+$Z69*2),BI$1&lt;=($Y69+$Z69*3)),-1*PMT(VLOOKUP($P69,'9 - Finance Strategy Parameters'!$B$3:$C$6,2)/12,$Z69*12,$M69*(1+$Z$1)^($Z69*3)),"FAILURE"))))))))))</f>
        <v>2249.0778</v>
      </c>
      <c r="BJ69" s="159">
        <f>IF($F69=1,0,IF(AND($H69=1,BJ$1&lt;=$Y69),$V69,IF(AND($H69=1,BJ$1&gt;$Y69,BJ$1&lt;=$Y69+$Z69),($T69*(1+$Z$1)^$Z69)/$Z69,IF(AND($H69=1,BJ$1&gt;($Y69+$Z69),BJ$1&lt;=($Y69+$Z69*2)),($T69*(1+$Z$1)^($Z69*2))/$Z69,IF(AND($H69=1,BJ$1&gt;($Y69+$Z69*2),BJ$1&lt;=($Y69+$Z69*3)),($T69*(1+$Z$1)^($Z69*3))/$Z69,IF(AND($H69=1,BJ$1&gt;($Y69+$Z69*3),BJ$1&lt;=($Y69+$Z69*4)),($T69*(1+$Z$1)^($Z69*4))/$Z69,IF(AND($G69=1,BJ$1&lt;=$N69),0,IF(AND($G69=1,BJ$1&gt;$N69,BJ$1&lt;=($Y69+$Z69)),-1*PMT(VLOOKUP($P69,'9 - Finance Strategy Parameters'!$B$3:$C$6,2)/12,$Z69*12,$M69),IF(AND($G69=1,BJ$1&gt;($Y69+$Z69),BJ$1&lt;=($Y69+$Z69*2)),-1*PMT(VLOOKUP($P69,'9 - Finance Strategy Parameters'!$B$3:$C$6,2)/12,$Z69*12,$M69*(1+$Z$1)^($Z69*2)),IF(AND($G69=1,BJ$1&gt;($Y69+$Z69*2),BJ$1&lt;=($Y69+$Z69*3)),-1*PMT(VLOOKUP($P69,'9 - Finance Strategy Parameters'!$B$3:$C$6,2)/12,$Z69*12,$M69*(1+$Z$1)^($Z69*3)),"FAILURE"))))))))))</f>
        <v>2249.0778</v>
      </c>
      <c r="BK69" s="159">
        <f>IF($F69=1,0,IF(AND($H69=1,BK$1&lt;=$Y69),$V69,IF(AND($H69=1,BK$1&gt;$Y69,BK$1&lt;=$Y69+$Z69),($T69*(1+$Z$1)^$Z69)/$Z69,IF(AND($H69=1,BK$1&gt;($Y69+$Z69),BK$1&lt;=($Y69+$Z69*2)),($T69*(1+$Z$1)^($Z69*2))/$Z69,IF(AND($H69=1,BK$1&gt;($Y69+$Z69*2),BK$1&lt;=($Y69+$Z69*3)),($T69*(1+$Z$1)^($Z69*3))/$Z69,IF(AND($H69=1,BK$1&gt;($Y69+$Z69*3),BK$1&lt;=($Y69+$Z69*4)),($T69*(1+$Z$1)^($Z69*4))/$Z69,IF(AND($G69=1,BK$1&lt;=$N69),0,IF(AND($G69=1,BK$1&gt;$N69,BK$1&lt;=($Y69+$Z69)),-1*PMT(VLOOKUP($P69,'9 - Finance Strategy Parameters'!$B$3:$C$6,2)/12,$Z69*12,$M69),IF(AND($G69=1,BK$1&gt;($Y69+$Z69),BK$1&lt;=($Y69+$Z69*2)),-1*PMT(VLOOKUP($P69,'9 - Finance Strategy Parameters'!$B$3:$C$6,2)/12,$Z69*12,$M69*(1+$Z$1)^($Z69*2)),IF(AND($G69=1,BK$1&gt;($Y69+$Z69*2),BK$1&lt;=($Y69+$Z69*3)),-1*PMT(VLOOKUP($P69,'9 - Finance Strategy Parameters'!$B$3:$C$6,2)/12,$Z69*12,$M69*(1+$Z$1)^($Z69*3)),"FAILURE"))))))))))</f>
        <v>2249.0778</v>
      </c>
      <c r="BL69" s="159">
        <f>IF($F69=1,0,IF(AND($H69=1,BL$1&lt;=$Y69),$V69,IF(AND($H69=1,BL$1&gt;$Y69,BL$1&lt;=$Y69+$Z69),($T69*(1+$Z$1)^$Z69)/$Z69,IF(AND($H69=1,BL$1&gt;($Y69+$Z69),BL$1&lt;=($Y69+$Z69*2)),($T69*(1+$Z$1)^($Z69*2))/$Z69,IF(AND($H69=1,BL$1&gt;($Y69+$Z69*2),BL$1&lt;=($Y69+$Z69*3)),($T69*(1+$Z$1)^($Z69*3))/$Z69,IF(AND($H69=1,BL$1&gt;($Y69+$Z69*3),BL$1&lt;=($Y69+$Z69*4)),($T69*(1+$Z$1)^($Z69*4))/$Z69,IF(AND($G69=1,BL$1&lt;=$N69),0,IF(AND($G69=1,BL$1&gt;$N69,BL$1&lt;=($Y69+$Z69)),-1*PMT(VLOOKUP($P69,'9 - Finance Strategy Parameters'!$B$3:$C$6,2)/12,$Z69*12,$M69),IF(AND($G69=1,BL$1&gt;($Y69+$Z69),BL$1&lt;=($Y69+$Z69*2)),-1*PMT(VLOOKUP($P69,'9 - Finance Strategy Parameters'!$B$3:$C$6,2)/12,$Z69*12,$M69*(1+$Z$1)^($Z69*2)),IF(AND($G69=1,BL$1&gt;($Y69+$Z69*2),BL$1&lt;=($Y69+$Z69*3)),-1*PMT(VLOOKUP($P69,'9 - Finance Strategy Parameters'!$B$3:$C$6,2)/12,$Z69*12,$M69*(1+$Z$1)^($Z69*3)),"FAILURE"))))))))))</f>
        <v>2249.0778</v>
      </c>
      <c r="BM69" s="159">
        <f>IF($F69=1,0,IF(AND($H69=1,BM$1&lt;=$Y69),$V69,IF(AND($H69=1,BM$1&gt;$Y69,BM$1&lt;=$Y69+$Z69),($T69*(1+$Z$1)^$Z69)/$Z69,IF(AND($H69=1,BM$1&gt;($Y69+$Z69),BM$1&lt;=($Y69+$Z69*2)),($T69*(1+$Z$1)^($Z69*2))/$Z69,IF(AND($H69=1,BM$1&gt;($Y69+$Z69*2),BM$1&lt;=($Y69+$Z69*3)),($T69*(1+$Z$1)^($Z69*3))/$Z69,IF(AND($H69=1,BM$1&gt;($Y69+$Z69*3),BM$1&lt;=($Y69+$Z69*4)),($T69*(1+$Z$1)^($Z69*4))/$Z69,IF(AND($G69=1,BM$1&lt;=$N69),0,IF(AND($G69=1,BM$1&gt;$N69,BM$1&lt;=($Y69+$Z69)),-1*PMT(VLOOKUP($P69,'9 - Finance Strategy Parameters'!$B$3:$C$6,2)/12,$Z69*12,$M69),IF(AND($G69=1,BM$1&gt;($Y69+$Z69),BM$1&lt;=($Y69+$Z69*2)),-1*PMT(VLOOKUP($P69,'9 - Finance Strategy Parameters'!$B$3:$C$6,2)/12,$Z69*12,$M69*(1+$Z$1)^($Z69*2)),IF(AND($G69=1,BM$1&gt;($Y69+$Z69*2),BM$1&lt;=($Y69+$Z69*3)),-1*PMT(VLOOKUP($P69,'9 - Finance Strategy Parameters'!$B$3:$C$6,2)/12,$Z69*12,$M69*(1+$Z$1)^($Z69*3)),"FAILURE"))))))))))</f>
        <v>2249.0778</v>
      </c>
      <c r="BN69" s="159">
        <f>IF($F69=1,0,IF(AND($H69=1,BN$1&lt;=$Y69),$V69,IF(AND($H69=1,BN$1&gt;$Y69,BN$1&lt;=$Y69+$Z69),($T69*(1+$Z$1)^$Z69)/$Z69,IF(AND($H69=1,BN$1&gt;($Y69+$Z69),BN$1&lt;=($Y69+$Z69*2)),($T69*(1+$Z$1)^($Z69*2))/$Z69,IF(AND($H69=1,BN$1&gt;($Y69+$Z69*2),BN$1&lt;=($Y69+$Z69*3)),($T69*(1+$Z$1)^($Z69*3))/$Z69,IF(AND($H69=1,BN$1&gt;($Y69+$Z69*3),BN$1&lt;=($Y69+$Z69*4)),($T69*(1+$Z$1)^($Z69*4))/$Z69,IF(AND($G69=1,BN$1&lt;=$N69),0,IF(AND($G69=1,BN$1&gt;$N69,BN$1&lt;=($Y69+$Z69)),-1*PMT(VLOOKUP($P69,'9 - Finance Strategy Parameters'!$B$3:$C$6,2)/12,$Z69*12,$M69),IF(AND($G69=1,BN$1&gt;($Y69+$Z69),BN$1&lt;=($Y69+$Z69*2)),-1*PMT(VLOOKUP($P69,'9 - Finance Strategy Parameters'!$B$3:$C$6,2)/12,$Z69*12,$M69*(1+$Z$1)^($Z69*2)),IF(AND($G69=1,BN$1&gt;($Y69+$Z69*2),BN$1&lt;=($Y69+$Z69*3)),-1*PMT(VLOOKUP($P69,'9 - Finance Strategy Parameters'!$B$3:$C$6,2)/12,$Z69*12,$M69*(1+$Z$1)^($Z69*3)),"FAILURE"))))))))))</f>
        <v>2249.0778</v>
      </c>
      <c r="BO69" s="159">
        <f>IF($F69=1,0,IF(AND($H69=1,BO$1&lt;=$Y69),$V69,IF(AND($H69=1,BO$1&gt;$Y69,BO$1&lt;=$Y69+$Z69),($T69*(1+$Z$1)^$Z69)/$Z69,IF(AND($H69=1,BO$1&gt;($Y69+$Z69),BO$1&lt;=($Y69+$Z69*2)),($T69*(1+$Z$1)^($Z69*2))/$Z69,IF(AND($H69=1,BO$1&gt;($Y69+$Z69*2),BO$1&lt;=($Y69+$Z69*3)),($T69*(1+$Z$1)^($Z69*3))/$Z69,IF(AND($H69=1,BO$1&gt;($Y69+$Z69*3),BO$1&lt;=($Y69+$Z69*4)),($T69*(1+$Z$1)^($Z69*4))/$Z69,IF(AND($G69=1,BO$1&lt;=$N69),0,IF(AND($G69=1,BO$1&gt;$N69,BO$1&lt;=($Y69+$Z69)),-1*PMT(VLOOKUP($P69,'9 - Finance Strategy Parameters'!$B$3:$C$6,2)/12,$Z69*12,$M69),IF(AND($G69=1,BO$1&gt;($Y69+$Z69),BO$1&lt;=($Y69+$Z69*2)),-1*PMT(VLOOKUP($P69,'9 - Finance Strategy Parameters'!$B$3:$C$6,2)/12,$Z69*12,$M69*(1+$Z$1)^($Z69*2)),IF(AND($G69=1,BO$1&gt;($Y69+$Z69*2),BO$1&lt;=($Y69+$Z69*3)),-1*PMT(VLOOKUP($P69,'9 - Finance Strategy Parameters'!$B$3:$C$6,2)/12,$Z69*12,$M69*(1+$Z$1)^($Z69*3)),"FAILURE"))))))))))</f>
        <v>2249.0778</v>
      </c>
      <c r="BP69" s="159">
        <f>IF($F69=1,0,IF(AND($H69=1,BP$1&lt;=$Y69),$V69,IF(AND($H69=1,BP$1&gt;$Y69,BP$1&lt;=$Y69+$Z69),($T69*(1+$Z$1)^$Z69)/$Z69,IF(AND($H69=1,BP$1&gt;($Y69+$Z69),BP$1&lt;=($Y69+$Z69*2)),($T69*(1+$Z$1)^($Z69*2))/$Z69,IF(AND($H69=1,BP$1&gt;($Y69+$Z69*2),BP$1&lt;=($Y69+$Z69*3)),($T69*(1+$Z$1)^($Z69*3))/$Z69,IF(AND($H69=1,BP$1&gt;($Y69+$Z69*3),BP$1&lt;=($Y69+$Z69*4)),($T69*(1+$Z$1)^($Z69*4))/$Z69,IF(AND($G69=1,BP$1&lt;=$N69),0,IF(AND($G69=1,BP$1&gt;$N69,BP$1&lt;=($Y69+$Z69)),-1*PMT(VLOOKUP($P69,'9 - Finance Strategy Parameters'!$B$3:$C$6,2)/12,$Z69*12,$M69),IF(AND($G69=1,BP$1&gt;($Y69+$Z69),BP$1&lt;=($Y69+$Z69*2)),-1*PMT(VLOOKUP($P69,'9 - Finance Strategy Parameters'!$B$3:$C$6,2)/12,$Z69*12,$M69*(1+$Z$1)^($Z69*2)),IF(AND($G69=1,BP$1&gt;($Y69+$Z69*2),BP$1&lt;=($Y69+$Z69*3)),-1*PMT(VLOOKUP($P69,'9 - Finance Strategy Parameters'!$B$3:$C$6,2)/12,$Z69*12,$M69*(1+$Z$1)^($Z69*3)),"FAILURE"))))))))))</f>
        <v>2249.0778</v>
      </c>
      <c r="BQ69" s="159">
        <f>IF($F69=1,0,IF(AND($H69=1,BQ$1&lt;=$Y69),$V69,IF(AND($H69=1,BQ$1&gt;$Y69,BQ$1&lt;=$Y69+$Z69),($T69*(1+$Z$1)^$Z69)/$Z69,IF(AND($H69=1,BQ$1&gt;($Y69+$Z69),BQ$1&lt;=($Y69+$Z69*2)),($T69*(1+$Z$1)^($Z69*2))/$Z69,IF(AND($H69=1,BQ$1&gt;($Y69+$Z69*2),BQ$1&lt;=($Y69+$Z69*3)),($T69*(1+$Z$1)^($Z69*3))/$Z69,IF(AND($H69=1,BQ$1&gt;($Y69+$Z69*3),BQ$1&lt;=($Y69+$Z69*4)),($T69*(1+$Z$1)^($Z69*4))/$Z69,IF(AND($G69=1,BQ$1&lt;=$N69),0,IF(AND($G69=1,BQ$1&gt;$N69,BQ$1&lt;=($Y69+$Z69)),-1*PMT(VLOOKUP($P69,'9 - Finance Strategy Parameters'!$B$3:$C$6,2)/12,$Z69*12,$M69),IF(AND($G69=1,BQ$1&gt;($Y69+$Z69),BQ$1&lt;=($Y69+$Z69*2)),-1*PMT(VLOOKUP($P69,'9 - Finance Strategy Parameters'!$B$3:$C$6,2)/12,$Z69*12,$M69*(1+$Z$1)^($Z69*2)),IF(AND($G69=1,BQ$1&gt;($Y69+$Z69*2),BQ$1&lt;=($Y69+$Z69*3)),-1*PMT(VLOOKUP($P69,'9 - Finance Strategy Parameters'!$B$3:$C$6,2)/12,$Z69*12,$M69*(1+$Z$1)^($Z69*3)),"FAILURE"))))))))))</f>
        <v>2249.0778</v>
      </c>
      <c r="BR69" s="159">
        <f>IF($F69=1,0,IF(AND($H69=1,BR$1&lt;=$Y69),$V69,IF(AND($H69=1,BR$1&gt;$Y69,BR$1&lt;=$Y69+$Z69),($T69*(1+$Z$1)^$Z69)/$Z69,IF(AND($H69=1,BR$1&gt;($Y69+$Z69),BR$1&lt;=($Y69+$Z69*2)),($T69*(1+$Z$1)^($Z69*2))/$Z69,IF(AND($H69=1,BR$1&gt;($Y69+$Z69*2),BR$1&lt;=($Y69+$Z69*3)),($T69*(1+$Z$1)^($Z69*3))/$Z69,IF(AND($H69=1,BR$1&gt;($Y69+$Z69*3),BR$1&lt;=($Y69+$Z69*4)),($T69*(1+$Z$1)^($Z69*4))/$Z69,IF(AND($G69=1,BR$1&lt;=$N69),0,IF(AND($G69=1,BR$1&gt;$N69,BR$1&lt;=($Y69+$Z69)),-1*PMT(VLOOKUP($P69,'9 - Finance Strategy Parameters'!$B$3:$C$6,2)/12,$Z69*12,$M69),IF(AND($G69=1,BR$1&gt;($Y69+$Z69),BR$1&lt;=($Y69+$Z69*2)),-1*PMT(VLOOKUP($P69,'9 - Finance Strategy Parameters'!$B$3:$C$6,2)/12,$Z69*12,$M69*(1+$Z$1)^($Z69*2)),IF(AND($G69=1,BR$1&gt;($Y69+$Z69*2),BR$1&lt;=($Y69+$Z69*3)),-1*PMT(VLOOKUP($P69,'9 - Finance Strategy Parameters'!$B$3:$C$6,2)/12,$Z69*12,$M69*(1+$Z$1)^($Z69*3)),"FAILURE"))))))))))</f>
        <v>2249.0778</v>
      </c>
      <c r="BS69" s="159">
        <f>IF($F69=1,0,IF(AND($H69=1,BS$1&lt;=$Y69),$V69,IF(AND($H69=1,BS$1&gt;$Y69,BS$1&lt;=$Y69+$Z69),($T69*(1+$Z$1)^$Z69)/$Z69,IF(AND($H69=1,BS$1&gt;($Y69+$Z69),BS$1&lt;=($Y69+$Z69*2)),($T69*(1+$Z$1)^($Z69*2))/$Z69,IF(AND($H69=1,BS$1&gt;($Y69+$Z69*2),BS$1&lt;=($Y69+$Z69*3)),($T69*(1+$Z$1)^($Z69*3))/$Z69,IF(AND($H69=1,BS$1&gt;($Y69+$Z69*3),BS$1&lt;=($Y69+$Z69*4)),($T69*(1+$Z$1)^($Z69*4))/$Z69,IF(AND($G69=1,BS$1&lt;=$N69),0,IF(AND($G69=1,BS$1&gt;$N69,BS$1&lt;=($Y69+$Z69)),-1*PMT(VLOOKUP($P69,'9 - Finance Strategy Parameters'!$B$3:$C$6,2)/12,$Z69*12,$M69),IF(AND($G69=1,BS$1&gt;($Y69+$Z69),BS$1&lt;=($Y69+$Z69*2)),-1*PMT(VLOOKUP($P69,'9 - Finance Strategy Parameters'!$B$3:$C$6,2)/12,$Z69*12,$M69*(1+$Z$1)^($Z69*2)),IF(AND($G69=1,BS$1&gt;($Y69+$Z69*2),BS$1&lt;=($Y69+$Z69*3)),-1*PMT(VLOOKUP($P69,'9 - Finance Strategy Parameters'!$B$3:$C$6,2)/12,$Z69*12,$M69*(1+$Z$1)^($Z69*3)),"FAILURE"))))))))))</f>
        <v>2249.0778</v>
      </c>
      <c r="BT69" s="159">
        <f>IF($F69=1,0,IF(AND($H69=1,BT$1&lt;=$Y69),$V69,IF(AND($H69=1,BT$1&gt;$Y69,BT$1&lt;=$Y69+$Z69),($T69*(1+$Z$1)^$Z69)/$Z69,IF(AND($H69=1,BT$1&gt;($Y69+$Z69),BT$1&lt;=($Y69+$Z69*2)),($T69*(1+$Z$1)^($Z69*2))/$Z69,IF(AND($H69=1,BT$1&gt;($Y69+$Z69*2),BT$1&lt;=($Y69+$Z69*3)),($T69*(1+$Z$1)^($Z69*3))/$Z69,IF(AND($H69=1,BT$1&gt;($Y69+$Z69*3),BT$1&lt;=($Y69+$Z69*4)),($T69*(1+$Z$1)^($Z69*4))/$Z69,IF(AND($G69=1,BT$1&lt;=$N69),0,IF(AND($G69=1,BT$1&gt;$N69,BT$1&lt;=($Y69+$Z69)),-1*PMT(VLOOKUP($P69,'9 - Finance Strategy Parameters'!$B$3:$C$6,2)/12,$Z69*12,$M69),IF(AND($G69=1,BT$1&gt;($Y69+$Z69),BT$1&lt;=($Y69+$Z69*2)),-1*PMT(VLOOKUP($P69,'9 - Finance Strategy Parameters'!$B$3:$C$6,2)/12,$Z69*12,$M69*(1+$Z$1)^($Z69*2)),IF(AND($G69=1,BT$1&gt;($Y69+$Z69*2),BT$1&lt;=($Y69+$Z69*3)),-1*PMT(VLOOKUP($P69,'9 - Finance Strategy Parameters'!$B$3:$C$6,2)/12,$Z69*12,$M69*(1+$Z$1)^($Z69*3)),"FAILURE"))))))))))</f>
        <v>2249.0778</v>
      </c>
    </row>
    <row r="70" spans="1:72" x14ac:dyDescent="0.25">
      <c r="A70" s="1" t="s">
        <v>34</v>
      </c>
      <c r="B70" s="138">
        <f>INDEX('8-Choosing Asset Strategies'!$B$4:$B$101,MATCH('9 - Financing Strategy'!C70,'8-Choosing Asset Strategies'!$C$4:$C$101,0))</f>
        <v>2</v>
      </c>
      <c r="C70" s="12" t="s">
        <v>239</v>
      </c>
      <c r="D70" s="13" t="str">
        <f>IF(INDEX('8-Choosing Asset Strategies'!$CW$4:$CW$101,MATCH($C70,'8-Choosing Asset Strategies'!$C$4:$C$101,0))=0,"",INDEX('8-Choosing Asset Strategies'!$CW$4:$CW$101,MATCH(C70,'8-Choosing Asset Strategies'!$C$4:$C$101,0)))</f>
        <v/>
      </c>
      <c r="F70" s="138"/>
      <c r="G70" s="138"/>
      <c r="H70" s="138">
        <v>1</v>
      </c>
      <c r="J70" s="143" t="str">
        <f>IF(F70=1,ROUND(INDEX('8-Choosing Asset Strategies'!$DL$4:$DL$101,MATCH($C70,'8-Choosing Asset Strategies'!$C$4:$C$101,0)),2),"")</f>
        <v/>
      </c>
      <c r="K70" s="12" t="str">
        <f>IF(F70=1,ROUND(INDEX('8-Choosing Asset Strategies'!$DC$4:$DC$101,MATCH($C70,'8-Choosing Asset Strategies'!$C$4:$C$101,0)),2),"")</f>
        <v/>
      </c>
      <c r="L70" s="12"/>
      <c r="M70" s="143" t="str">
        <f>IF(G70=1,ROUND(INDEX('8-Choosing Asset Strategies'!$DL$4:$DL$101,MATCH($C70,'8-Choosing Asset Strategies'!$C$4:$C$101,0)),2),"")</f>
        <v/>
      </c>
      <c r="N70" s="12" t="str">
        <f>IF(G70=1,ROUND(INDEX('8-Choosing Asset Strategies'!$DC$4:$DC$101,MATCH($C70,'8-Choosing Asset Strategies'!$C$4:$C$101,0)),2),"")</f>
        <v/>
      </c>
      <c r="O70" s="12" t="str">
        <f>IF(G70="","",INDEX('9 - Finance Strategy Parameters'!$H$3:$H$9,MATCH(B70,'9 - Finance Strategy Parameters'!$F$3:$F$9,0)))</f>
        <v/>
      </c>
      <c r="P70" s="12"/>
      <c r="Q70" s="144" t="str">
        <f>IFERROR((M70*INDEX('9 - Finance Strategy Parameters'!$C$3:$C$6,MATCH(P70,'9 - Finance Strategy Parameters'!$B$3:$B$6,0))/12*(1+INDEX('9 - Finance Strategy Parameters'!$C$3:$C$6,MATCH(P70,'9 - Finance Strategy Parameters'!$B$3:$B$6,0))/12)^(O70*12))/((1+INDEX('9 - Finance Strategy Parameters'!$C$3:$C$6,MATCH(P70,'9 - Finance Strategy Parameters'!$B$3:$B$6,0))/12)^(O70*12)-1),"")</f>
        <v/>
      </c>
      <c r="R70" s="144" t="str">
        <f t="shared" ref="R70:R102" si="4">IFERROR(Q70*12,"")</f>
        <v/>
      </c>
      <c r="S70" s="12"/>
      <c r="T70" s="143">
        <f>IF(H70=1,ROUND(INDEX('8-Choosing Asset Strategies'!$DL$4:$DL$101,MATCH($C70,'8-Choosing Asset Strategies'!$C$4:$C$101,0)),2),"")</f>
        <v>56175.040000000001</v>
      </c>
      <c r="U70" s="145">
        <f>IF(H70=1,ROUND(INDEX('8-Choosing Asset Strategies'!$DC$4:$DC$101,MATCH($C70,'8-Choosing Asset Strategies'!$C$4:$C$101,0)),2),"")</f>
        <v>16</v>
      </c>
      <c r="V70" s="101">
        <f t="shared" ref="V70:V102" si="5">IFERROR(T70/U70,"")</f>
        <v>3510.94</v>
      </c>
      <c r="W70" s="155">
        <f t="shared" ref="W70:W102" si="6">IFERROR(V70/12,"")</f>
        <v>292.57833333333332</v>
      </c>
      <c r="Y70">
        <f>INDEX('8-Choosing Asset Strategies'!$DC$4:$DC$101,MATCH(C70,'8-Choosing Asset Strategies'!$C$4:$C$101,0))</f>
        <v>16</v>
      </c>
      <c r="Z70">
        <f>INDEX('8-Choosing Asset Strategies'!$DA$4:$DA$101,MATCH(C70,'8-Choosing Asset Strategies'!$C$4:$C$101,0))</f>
        <v>20</v>
      </c>
      <c r="AB70" s="159">
        <f>IF($F70=1,0,IF(AND($H70=1,AB$1&lt;=$Y70),$V70,IF(AND($H70=1,AB$1&gt;$Y70,AB$1&lt;=$Y70+$Z70),($T70*(1+$Z$1)^$Z70)/$Z70,IF(AND($H70=1,AB$1&gt;($Y70+$Z70),AB$1&lt;=($Y70+$Z70*2)),($T70*(1+$Z$1)^($Z70*2))/$Z70,IF(AND($H70=1,AB$1&gt;($Y70+$Z70*2),AB$1&lt;=($Y70+$Z70*3)),($T70*(1+$Z$1)^($Z70*3))/$Z70,IF(AND($H70=1,AB$1&gt;($Y70+$Z70*3),AB$1&lt;=($Y70+$Z70*4)),($T70*(1+$Z$1)^($Z70*4))/$Z70,IF(AND($G70=1,AB$1&lt;=$N70),0,IF(AND($G70=1,AB$1&gt;$N70,AB$1&lt;=($Y70+$Z70)),-1*PMT(VLOOKUP($P70,'9 - Finance Strategy Parameters'!$B$3:$C$6,2)/12,$Z70*12,$M70),IF(AND($G70=1,AB$1&gt;($Y70+$Z70),AB$1&lt;=($Y70+$Z70*2)),-1*PMT(VLOOKUP($P70,'9 - Finance Strategy Parameters'!$B$3:$C$6,2)/12,$Z70*12,$M70*(1+$Z$1)^($Z70*2)),IF(AND($G70=1,AB$1&gt;($Y70+$Z70*2),AB$1&lt;=($Y70+$Z70*3)),-1*PMT(VLOOKUP($P70,'9 - Finance Strategy Parameters'!$B$3:$C$6,2)/12,$Z70*12,$M70*(1+$Z$1)^($Z70*3)),"FAILURE"))))))))))</f>
        <v>3510.94</v>
      </c>
      <c r="AC70" s="159">
        <f>IF($F70=1,0,IF(AND($H70=1,AC$1&lt;=$Y70),$V70,IF(AND($H70=1,AC$1&gt;$Y70,AC$1&lt;=$Y70+$Z70),($T70*(1+$Z$1)^$Z70)/$Z70,IF(AND($H70=1,AC$1&gt;($Y70+$Z70),AC$1&lt;=($Y70+$Z70*2)),($T70*(1+$Z$1)^($Z70*2))/$Z70,IF(AND($H70=1,AC$1&gt;($Y70+$Z70*2),AC$1&lt;=($Y70+$Z70*3)),($T70*(1+$Z$1)^($Z70*3))/$Z70,IF(AND($H70=1,AC$1&gt;($Y70+$Z70*3),AC$1&lt;=($Y70+$Z70*4)),($T70*(1+$Z$1)^($Z70*4))/$Z70,IF(AND($G70=1,AC$1&lt;=$N70),0,IF(AND($G70=1,AC$1&gt;$N70,AC$1&lt;=($Y70+$Z70)),-1*PMT(VLOOKUP($P70,'9 - Finance Strategy Parameters'!$B$3:$C$6,2)/12,$Z70*12,$M70),IF(AND($G70=1,AC$1&gt;($Y70+$Z70),AC$1&lt;=($Y70+$Z70*2)),-1*PMT(VLOOKUP($P70,'9 - Finance Strategy Parameters'!$B$3:$C$6,2)/12,$Z70*12,$M70*(1+$Z$1)^($Z70*2)),IF(AND($G70=1,AC$1&gt;($Y70+$Z70*2),AC$1&lt;=($Y70+$Z70*3)),-1*PMT(VLOOKUP($P70,'9 - Finance Strategy Parameters'!$B$3:$C$6,2)/12,$Z70*12,$M70*(1+$Z$1)^($Z70*3)),"FAILURE"))))))))))</f>
        <v>3510.94</v>
      </c>
      <c r="AD70" s="159">
        <f>IF($F70=1,0,IF(AND($H70=1,AD$1&lt;=$Y70),$V70,IF(AND($H70=1,AD$1&gt;$Y70,AD$1&lt;=$Y70+$Z70),($T70*(1+$Z$1)^$Z70)/$Z70,IF(AND($H70=1,AD$1&gt;($Y70+$Z70),AD$1&lt;=($Y70+$Z70*2)),($T70*(1+$Z$1)^($Z70*2))/$Z70,IF(AND($H70=1,AD$1&gt;($Y70+$Z70*2),AD$1&lt;=($Y70+$Z70*3)),($T70*(1+$Z$1)^($Z70*3))/$Z70,IF(AND($H70=1,AD$1&gt;($Y70+$Z70*3),AD$1&lt;=($Y70+$Z70*4)),($T70*(1+$Z$1)^($Z70*4))/$Z70,IF(AND($G70=1,AD$1&lt;=$N70),0,IF(AND($G70=1,AD$1&gt;$N70,AD$1&lt;=($Y70+$Z70)),-1*PMT(VLOOKUP($P70,'9 - Finance Strategy Parameters'!$B$3:$C$6,2)/12,$Z70*12,$M70),IF(AND($G70=1,AD$1&gt;($Y70+$Z70),AD$1&lt;=($Y70+$Z70*2)),-1*PMT(VLOOKUP($P70,'9 - Finance Strategy Parameters'!$B$3:$C$6,2)/12,$Z70*12,$M70*(1+$Z$1)^($Z70*2)),IF(AND($G70=1,AD$1&gt;($Y70+$Z70*2),AD$1&lt;=($Y70+$Z70*3)),-1*PMT(VLOOKUP($P70,'9 - Finance Strategy Parameters'!$B$3:$C$6,2)/12,$Z70*12,$M70*(1+$Z$1)^($Z70*3)),"FAILURE"))))))))))</f>
        <v>3510.94</v>
      </c>
      <c r="AE70" s="159">
        <f>IF($F70=1,0,IF(AND($H70=1,AE$1&lt;=$Y70),$V70,IF(AND($H70=1,AE$1&gt;$Y70,AE$1&lt;=$Y70+$Z70),($T70*(1+$Z$1)^$Z70)/$Z70,IF(AND($H70=1,AE$1&gt;($Y70+$Z70),AE$1&lt;=($Y70+$Z70*2)),($T70*(1+$Z$1)^($Z70*2))/$Z70,IF(AND($H70=1,AE$1&gt;($Y70+$Z70*2),AE$1&lt;=($Y70+$Z70*3)),($T70*(1+$Z$1)^($Z70*3))/$Z70,IF(AND($H70=1,AE$1&gt;($Y70+$Z70*3),AE$1&lt;=($Y70+$Z70*4)),($T70*(1+$Z$1)^($Z70*4))/$Z70,IF(AND($G70=1,AE$1&lt;=$N70),0,IF(AND($G70=1,AE$1&gt;$N70,AE$1&lt;=($Y70+$Z70)),-1*PMT(VLOOKUP($P70,'9 - Finance Strategy Parameters'!$B$3:$C$6,2)/12,$Z70*12,$M70),IF(AND($G70=1,AE$1&gt;($Y70+$Z70),AE$1&lt;=($Y70+$Z70*2)),-1*PMT(VLOOKUP($P70,'9 - Finance Strategy Parameters'!$B$3:$C$6,2)/12,$Z70*12,$M70*(1+$Z$1)^($Z70*2)),IF(AND($G70=1,AE$1&gt;($Y70+$Z70*2),AE$1&lt;=($Y70+$Z70*3)),-1*PMT(VLOOKUP($P70,'9 - Finance Strategy Parameters'!$B$3:$C$6,2)/12,$Z70*12,$M70*(1+$Z$1)^($Z70*3)),"FAILURE"))))))))))</f>
        <v>3510.94</v>
      </c>
      <c r="AF70" s="159">
        <f>IF($F70=1,0,IF(AND($H70=1,AF$1&lt;=$Y70),$V70,IF(AND($H70=1,AF$1&gt;$Y70,AF$1&lt;=$Y70+$Z70),($T70*(1+$Z$1)^$Z70)/$Z70,IF(AND($H70=1,AF$1&gt;($Y70+$Z70),AF$1&lt;=($Y70+$Z70*2)),($T70*(1+$Z$1)^($Z70*2))/$Z70,IF(AND($H70=1,AF$1&gt;($Y70+$Z70*2),AF$1&lt;=($Y70+$Z70*3)),($T70*(1+$Z$1)^($Z70*3))/$Z70,IF(AND($H70=1,AF$1&gt;($Y70+$Z70*3),AF$1&lt;=($Y70+$Z70*4)),($T70*(1+$Z$1)^($Z70*4))/$Z70,IF(AND($G70=1,AF$1&lt;=$N70),0,IF(AND($G70=1,AF$1&gt;$N70,AF$1&lt;=($Y70+$Z70)),-1*PMT(VLOOKUP($P70,'9 - Finance Strategy Parameters'!$B$3:$C$6,2)/12,$Z70*12,$M70),IF(AND($G70=1,AF$1&gt;($Y70+$Z70),AF$1&lt;=($Y70+$Z70*2)),-1*PMT(VLOOKUP($P70,'9 - Finance Strategy Parameters'!$B$3:$C$6,2)/12,$Z70*12,$M70*(1+$Z$1)^($Z70*2)),IF(AND($G70=1,AF$1&gt;($Y70+$Z70*2),AF$1&lt;=($Y70+$Z70*3)),-1*PMT(VLOOKUP($P70,'9 - Finance Strategy Parameters'!$B$3:$C$6,2)/12,$Z70*12,$M70*(1+$Z$1)^($Z70*3)),"FAILURE"))))))))))</f>
        <v>3510.94</v>
      </c>
      <c r="AG70" s="159">
        <f>IF($F70=1,0,IF(AND($H70=1,AG$1&lt;=$Y70),$V70,IF(AND($H70=1,AG$1&gt;$Y70,AG$1&lt;=$Y70+$Z70),($T70*(1+$Z$1)^$Z70)/$Z70,IF(AND($H70=1,AG$1&gt;($Y70+$Z70),AG$1&lt;=($Y70+$Z70*2)),($T70*(1+$Z$1)^($Z70*2))/$Z70,IF(AND($H70=1,AG$1&gt;($Y70+$Z70*2),AG$1&lt;=($Y70+$Z70*3)),($T70*(1+$Z$1)^($Z70*3))/$Z70,IF(AND($H70=1,AG$1&gt;($Y70+$Z70*3),AG$1&lt;=($Y70+$Z70*4)),($T70*(1+$Z$1)^($Z70*4))/$Z70,IF(AND($G70=1,AG$1&lt;=$N70),0,IF(AND($G70=1,AG$1&gt;$N70,AG$1&lt;=($Y70+$Z70)),-1*PMT(VLOOKUP($P70,'9 - Finance Strategy Parameters'!$B$3:$C$6,2)/12,$Z70*12,$M70),IF(AND($G70=1,AG$1&gt;($Y70+$Z70),AG$1&lt;=($Y70+$Z70*2)),-1*PMT(VLOOKUP($P70,'9 - Finance Strategy Parameters'!$B$3:$C$6,2)/12,$Z70*12,$M70*(1+$Z$1)^($Z70*2)),IF(AND($G70=1,AG$1&gt;($Y70+$Z70*2),AG$1&lt;=($Y70+$Z70*3)),-1*PMT(VLOOKUP($P70,'9 - Finance Strategy Parameters'!$B$3:$C$6,2)/12,$Z70*12,$M70*(1+$Z$1)^($Z70*3)),"FAILURE"))))))))))</f>
        <v>3510.94</v>
      </c>
      <c r="AH70" s="159">
        <f>IF($F70=1,0,IF(AND($H70=1,AH$1&lt;=$Y70),$V70,IF(AND($H70=1,AH$1&gt;$Y70,AH$1&lt;=$Y70+$Z70),($T70*(1+$Z$1)^$Z70)/$Z70,IF(AND($H70=1,AH$1&gt;($Y70+$Z70),AH$1&lt;=($Y70+$Z70*2)),($T70*(1+$Z$1)^($Z70*2))/$Z70,IF(AND($H70=1,AH$1&gt;($Y70+$Z70*2),AH$1&lt;=($Y70+$Z70*3)),($T70*(1+$Z$1)^($Z70*3))/$Z70,IF(AND($H70=1,AH$1&gt;($Y70+$Z70*3),AH$1&lt;=($Y70+$Z70*4)),($T70*(1+$Z$1)^($Z70*4))/$Z70,IF(AND($G70=1,AH$1&lt;=$N70),0,IF(AND($G70=1,AH$1&gt;$N70,AH$1&lt;=($Y70+$Z70)),-1*PMT(VLOOKUP($P70,'9 - Finance Strategy Parameters'!$B$3:$C$6,2)/12,$Z70*12,$M70),IF(AND($G70=1,AH$1&gt;($Y70+$Z70),AH$1&lt;=($Y70+$Z70*2)),-1*PMT(VLOOKUP($P70,'9 - Finance Strategy Parameters'!$B$3:$C$6,2)/12,$Z70*12,$M70*(1+$Z$1)^($Z70*2)),IF(AND($G70=1,AH$1&gt;($Y70+$Z70*2),AH$1&lt;=($Y70+$Z70*3)),-1*PMT(VLOOKUP($P70,'9 - Finance Strategy Parameters'!$B$3:$C$6,2)/12,$Z70*12,$M70*(1+$Z$1)^($Z70*3)),"FAILURE"))))))))))</f>
        <v>3510.94</v>
      </c>
      <c r="AI70" s="159">
        <f>IF($F70=1,0,IF(AND($H70=1,AI$1&lt;=$Y70),$V70,IF(AND($H70=1,AI$1&gt;$Y70,AI$1&lt;=$Y70+$Z70),($T70*(1+$Z$1)^$Z70)/$Z70,IF(AND($H70=1,AI$1&gt;($Y70+$Z70),AI$1&lt;=($Y70+$Z70*2)),($T70*(1+$Z$1)^($Z70*2))/$Z70,IF(AND($H70=1,AI$1&gt;($Y70+$Z70*2),AI$1&lt;=($Y70+$Z70*3)),($T70*(1+$Z$1)^($Z70*3))/$Z70,IF(AND($H70=1,AI$1&gt;($Y70+$Z70*3),AI$1&lt;=($Y70+$Z70*4)),($T70*(1+$Z$1)^($Z70*4))/$Z70,IF(AND($G70=1,AI$1&lt;=$N70),0,IF(AND($G70=1,AI$1&gt;$N70,AI$1&lt;=($Y70+$Z70)),-1*PMT(VLOOKUP($P70,'9 - Finance Strategy Parameters'!$B$3:$C$6,2)/12,$Z70*12,$M70),IF(AND($G70=1,AI$1&gt;($Y70+$Z70),AI$1&lt;=($Y70+$Z70*2)),-1*PMT(VLOOKUP($P70,'9 - Finance Strategy Parameters'!$B$3:$C$6,2)/12,$Z70*12,$M70*(1+$Z$1)^($Z70*2)),IF(AND($G70=1,AI$1&gt;($Y70+$Z70*2),AI$1&lt;=($Y70+$Z70*3)),-1*PMT(VLOOKUP($P70,'9 - Finance Strategy Parameters'!$B$3:$C$6,2)/12,$Z70*12,$M70*(1+$Z$1)^($Z70*3)),"FAILURE"))))))))))</f>
        <v>3510.94</v>
      </c>
      <c r="AJ70" s="159">
        <f>IF($F70=1,0,IF(AND($H70=1,AJ$1&lt;=$Y70),$V70,IF(AND($H70=1,AJ$1&gt;$Y70,AJ$1&lt;=$Y70+$Z70),($T70*(1+$Z$1)^$Z70)/$Z70,IF(AND($H70=1,AJ$1&gt;($Y70+$Z70),AJ$1&lt;=($Y70+$Z70*2)),($T70*(1+$Z$1)^($Z70*2))/$Z70,IF(AND($H70=1,AJ$1&gt;($Y70+$Z70*2),AJ$1&lt;=($Y70+$Z70*3)),($T70*(1+$Z$1)^($Z70*3))/$Z70,IF(AND($H70=1,AJ$1&gt;($Y70+$Z70*3),AJ$1&lt;=($Y70+$Z70*4)),($T70*(1+$Z$1)^($Z70*4))/$Z70,IF(AND($G70=1,AJ$1&lt;=$N70),0,IF(AND($G70=1,AJ$1&gt;$N70,AJ$1&lt;=($Y70+$Z70)),-1*PMT(VLOOKUP($P70,'9 - Finance Strategy Parameters'!$B$3:$C$6,2)/12,$Z70*12,$M70),IF(AND($G70=1,AJ$1&gt;($Y70+$Z70),AJ$1&lt;=($Y70+$Z70*2)),-1*PMT(VLOOKUP($P70,'9 - Finance Strategy Parameters'!$B$3:$C$6,2)/12,$Z70*12,$M70*(1+$Z$1)^($Z70*2)),IF(AND($G70=1,AJ$1&gt;($Y70+$Z70*2),AJ$1&lt;=($Y70+$Z70*3)),-1*PMT(VLOOKUP($P70,'9 - Finance Strategy Parameters'!$B$3:$C$6,2)/12,$Z70*12,$M70*(1+$Z$1)^($Z70*3)),"FAILURE"))))))))))</f>
        <v>3510.94</v>
      </c>
      <c r="AK70" s="159">
        <f>IF($F70=1,0,IF(AND($H70=1,AK$1&lt;=$Y70),$V70,IF(AND($H70=1,AK$1&gt;$Y70,AK$1&lt;=$Y70+$Z70),($T70*(1+$Z$1)^$Z70)/$Z70,IF(AND($H70=1,AK$1&gt;($Y70+$Z70),AK$1&lt;=($Y70+$Z70*2)),($T70*(1+$Z$1)^($Z70*2))/$Z70,IF(AND($H70=1,AK$1&gt;($Y70+$Z70*2),AK$1&lt;=($Y70+$Z70*3)),($T70*(1+$Z$1)^($Z70*3))/$Z70,IF(AND($H70=1,AK$1&gt;($Y70+$Z70*3),AK$1&lt;=($Y70+$Z70*4)),($T70*(1+$Z$1)^($Z70*4))/$Z70,IF(AND($G70=1,AK$1&lt;=$N70),0,IF(AND($G70=1,AK$1&gt;$N70,AK$1&lt;=($Y70+$Z70)),-1*PMT(VLOOKUP($P70,'9 - Finance Strategy Parameters'!$B$3:$C$6,2)/12,$Z70*12,$M70),IF(AND($G70=1,AK$1&gt;($Y70+$Z70),AK$1&lt;=($Y70+$Z70*2)),-1*PMT(VLOOKUP($P70,'9 - Finance Strategy Parameters'!$B$3:$C$6,2)/12,$Z70*12,$M70*(1+$Z$1)^($Z70*2)),IF(AND($G70=1,AK$1&gt;($Y70+$Z70*2),AK$1&lt;=($Y70+$Z70*3)),-1*PMT(VLOOKUP($P70,'9 - Finance Strategy Parameters'!$B$3:$C$6,2)/12,$Z70*12,$M70*(1+$Z$1)^($Z70*3)),"FAILURE"))))))))))</f>
        <v>3510.94</v>
      </c>
      <c r="AL70" s="159">
        <f>IF($F70=1,0,IF(AND($H70=1,AL$1&lt;=$Y70),$V70,IF(AND($H70=1,AL$1&gt;$Y70,AL$1&lt;=$Y70+$Z70),($T70*(1+$Z$1)^$Z70)/$Z70,IF(AND($H70=1,AL$1&gt;($Y70+$Z70),AL$1&lt;=($Y70+$Z70*2)),($T70*(1+$Z$1)^($Z70*2))/$Z70,IF(AND($H70=1,AL$1&gt;($Y70+$Z70*2),AL$1&lt;=($Y70+$Z70*3)),($T70*(1+$Z$1)^($Z70*3))/$Z70,IF(AND($H70=1,AL$1&gt;($Y70+$Z70*3),AL$1&lt;=($Y70+$Z70*4)),($T70*(1+$Z$1)^($Z70*4))/$Z70,IF(AND($G70=1,AL$1&lt;=$N70),0,IF(AND($G70=1,AL$1&gt;$N70,AL$1&lt;=($Y70+$Z70)),-1*PMT(VLOOKUP($P70,'9 - Finance Strategy Parameters'!$B$3:$C$6,2)/12,$Z70*12,$M70),IF(AND($G70=1,AL$1&gt;($Y70+$Z70),AL$1&lt;=($Y70+$Z70*2)),-1*PMT(VLOOKUP($P70,'9 - Finance Strategy Parameters'!$B$3:$C$6,2)/12,$Z70*12,$M70*(1+$Z$1)^($Z70*2)),IF(AND($G70=1,AL$1&gt;($Y70+$Z70*2),AL$1&lt;=($Y70+$Z70*3)),-1*PMT(VLOOKUP($P70,'9 - Finance Strategy Parameters'!$B$3:$C$6,2)/12,$Z70*12,$M70*(1+$Z$1)^($Z70*3)),"FAILURE"))))))))))</f>
        <v>3510.94</v>
      </c>
      <c r="AM70" s="159">
        <f>IF($F70=1,0,IF(AND($H70=1,AM$1&lt;=$Y70),$V70,IF(AND($H70=1,AM$1&gt;$Y70,AM$1&lt;=$Y70+$Z70),($T70*(1+$Z$1)^$Z70)/$Z70,IF(AND($H70=1,AM$1&gt;($Y70+$Z70),AM$1&lt;=($Y70+$Z70*2)),($T70*(1+$Z$1)^($Z70*2))/$Z70,IF(AND($H70=1,AM$1&gt;($Y70+$Z70*2),AM$1&lt;=($Y70+$Z70*3)),($T70*(1+$Z$1)^($Z70*3))/$Z70,IF(AND($H70=1,AM$1&gt;($Y70+$Z70*3),AM$1&lt;=($Y70+$Z70*4)),($T70*(1+$Z$1)^($Z70*4))/$Z70,IF(AND($G70=1,AM$1&lt;=$N70),0,IF(AND($G70=1,AM$1&gt;$N70,AM$1&lt;=($Y70+$Z70)),-1*PMT(VLOOKUP($P70,'9 - Finance Strategy Parameters'!$B$3:$C$6,2)/12,$Z70*12,$M70),IF(AND($G70=1,AM$1&gt;($Y70+$Z70),AM$1&lt;=($Y70+$Z70*2)),-1*PMT(VLOOKUP($P70,'9 - Finance Strategy Parameters'!$B$3:$C$6,2)/12,$Z70*12,$M70*(1+$Z$1)^($Z70*2)),IF(AND($G70=1,AM$1&gt;($Y70+$Z70*2),AM$1&lt;=($Y70+$Z70*3)),-1*PMT(VLOOKUP($P70,'9 - Finance Strategy Parameters'!$B$3:$C$6,2)/12,$Z70*12,$M70*(1+$Z$1)^($Z70*3)),"FAILURE"))))))))))</f>
        <v>3510.94</v>
      </c>
      <c r="AN70" s="159">
        <f>IF($F70=1,0,IF(AND($H70=1,AN$1&lt;=$Y70),$V70,IF(AND($H70=1,AN$1&gt;$Y70,AN$1&lt;=$Y70+$Z70),($T70*(1+$Z$1)^$Z70)/$Z70,IF(AND($H70=1,AN$1&gt;($Y70+$Z70),AN$1&lt;=($Y70+$Z70*2)),($T70*(1+$Z$1)^($Z70*2))/$Z70,IF(AND($H70=1,AN$1&gt;($Y70+$Z70*2),AN$1&lt;=($Y70+$Z70*3)),($T70*(1+$Z$1)^($Z70*3))/$Z70,IF(AND($H70=1,AN$1&gt;($Y70+$Z70*3),AN$1&lt;=($Y70+$Z70*4)),($T70*(1+$Z$1)^($Z70*4))/$Z70,IF(AND($G70=1,AN$1&lt;=$N70),0,IF(AND($G70=1,AN$1&gt;$N70,AN$1&lt;=($Y70+$Z70)),-1*PMT(VLOOKUP($P70,'9 - Finance Strategy Parameters'!$B$3:$C$6,2)/12,$Z70*12,$M70),IF(AND($G70=1,AN$1&gt;($Y70+$Z70),AN$1&lt;=($Y70+$Z70*2)),-1*PMT(VLOOKUP($P70,'9 - Finance Strategy Parameters'!$B$3:$C$6,2)/12,$Z70*12,$M70*(1+$Z$1)^($Z70*2)),IF(AND($G70=1,AN$1&gt;($Y70+$Z70*2),AN$1&lt;=($Y70+$Z70*3)),-1*PMT(VLOOKUP($P70,'9 - Finance Strategy Parameters'!$B$3:$C$6,2)/12,$Z70*12,$M70*(1+$Z$1)^($Z70*3)),"FAILURE"))))))))))</f>
        <v>3510.94</v>
      </c>
      <c r="AO70" s="159">
        <f>IF($F70=1,0,IF(AND($H70=1,AO$1&lt;=$Y70),$V70,IF(AND($H70=1,AO$1&gt;$Y70,AO$1&lt;=$Y70+$Z70),($T70*(1+$Z$1)^$Z70)/$Z70,IF(AND($H70=1,AO$1&gt;($Y70+$Z70),AO$1&lt;=($Y70+$Z70*2)),($T70*(1+$Z$1)^($Z70*2))/$Z70,IF(AND($H70=1,AO$1&gt;($Y70+$Z70*2),AO$1&lt;=($Y70+$Z70*3)),($T70*(1+$Z$1)^($Z70*3))/$Z70,IF(AND($H70=1,AO$1&gt;($Y70+$Z70*3),AO$1&lt;=($Y70+$Z70*4)),($T70*(1+$Z$1)^($Z70*4))/$Z70,IF(AND($G70=1,AO$1&lt;=$N70),0,IF(AND($G70=1,AO$1&gt;$N70,AO$1&lt;=($Y70+$Z70)),-1*PMT(VLOOKUP($P70,'9 - Finance Strategy Parameters'!$B$3:$C$6,2)/12,$Z70*12,$M70),IF(AND($G70=1,AO$1&gt;($Y70+$Z70),AO$1&lt;=($Y70+$Z70*2)),-1*PMT(VLOOKUP($P70,'9 - Finance Strategy Parameters'!$B$3:$C$6,2)/12,$Z70*12,$M70*(1+$Z$1)^($Z70*2)),IF(AND($G70=1,AO$1&gt;($Y70+$Z70*2),AO$1&lt;=($Y70+$Z70*3)),-1*PMT(VLOOKUP($P70,'9 - Finance Strategy Parameters'!$B$3:$C$6,2)/12,$Z70*12,$M70*(1+$Z$1)^($Z70*3)),"FAILURE"))))))))))</f>
        <v>3510.94</v>
      </c>
      <c r="AP70" s="159">
        <f>IF($F70=1,0,IF(AND($H70=1,AP$1&lt;=$Y70),$V70,IF(AND($H70=1,AP$1&gt;$Y70,AP$1&lt;=$Y70+$Z70),($T70*(1+$Z$1)^$Z70)/$Z70,IF(AND($H70=1,AP$1&gt;($Y70+$Z70),AP$1&lt;=($Y70+$Z70*2)),($T70*(1+$Z$1)^($Z70*2))/$Z70,IF(AND($H70=1,AP$1&gt;($Y70+$Z70*2),AP$1&lt;=($Y70+$Z70*3)),($T70*(1+$Z$1)^($Z70*3))/$Z70,IF(AND($H70=1,AP$1&gt;($Y70+$Z70*3),AP$1&lt;=($Y70+$Z70*4)),($T70*(1+$Z$1)^($Z70*4))/$Z70,IF(AND($G70=1,AP$1&lt;=$N70),0,IF(AND($G70=1,AP$1&gt;$N70,AP$1&lt;=($Y70+$Z70)),-1*PMT(VLOOKUP($P70,'9 - Finance Strategy Parameters'!$B$3:$C$6,2)/12,$Z70*12,$M70),IF(AND($G70=1,AP$1&gt;($Y70+$Z70),AP$1&lt;=($Y70+$Z70*2)),-1*PMT(VLOOKUP($P70,'9 - Finance Strategy Parameters'!$B$3:$C$6,2)/12,$Z70*12,$M70*(1+$Z$1)^($Z70*2)),IF(AND($G70=1,AP$1&gt;($Y70+$Z70*2),AP$1&lt;=($Y70+$Z70*3)),-1*PMT(VLOOKUP($P70,'9 - Finance Strategy Parameters'!$B$3:$C$6,2)/12,$Z70*12,$M70*(1+$Z$1)^($Z70*3)),"FAILURE"))))))))))</f>
        <v>3510.94</v>
      </c>
      <c r="AQ70" s="159">
        <f>IF($F70=1,0,IF(AND($H70=1,AQ$1&lt;=$Y70),$V70,IF(AND($H70=1,AQ$1&gt;$Y70,AQ$1&lt;=$Y70+$Z70),($T70*(1+$Z$1)^$Z70)/$Z70,IF(AND($H70=1,AQ$1&gt;($Y70+$Z70),AQ$1&lt;=($Y70+$Z70*2)),($T70*(1+$Z$1)^($Z70*2))/$Z70,IF(AND($H70=1,AQ$1&gt;($Y70+$Z70*2),AQ$1&lt;=($Y70+$Z70*3)),($T70*(1+$Z$1)^($Z70*3))/$Z70,IF(AND($H70=1,AQ$1&gt;($Y70+$Z70*3),AQ$1&lt;=($Y70+$Z70*4)),($T70*(1+$Z$1)^($Z70*4))/$Z70,IF(AND($G70=1,AQ$1&lt;=$N70),0,IF(AND($G70=1,AQ$1&gt;$N70,AQ$1&lt;=($Y70+$Z70)),-1*PMT(VLOOKUP($P70,'9 - Finance Strategy Parameters'!$B$3:$C$6,2)/12,$Z70*12,$M70),IF(AND($G70=1,AQ$1&gt;($Y70+$Z70),AQ$1&lt;=($Y70+$Z70*2)),-1*PMT(VLOOKUP($P70,'9 - Finance Strategy Parameters'!$B$3:$C$6,2)/12,$Z70*12,$M70*(1+$Z$1)^($Z70*2)),IF(AND($G70=1,AQ$1&gt;($Y70+$Z70*2),AQ$1&lt;=($Y70+$Z70*3)),-1*PMT(VLOOKUP($P70,'9 - Finance Strategy Parameters'!$B$3:$C$6,2)/12,$Z70*12,$M70*(1+$Z$1)^($Z70*3)),"FAILURE"))))))))))</f>
        <v>3510.94</v>
      </c>
      <c r="AR70" s="159">
        <f>IF($F70=1,0,IF(AND($H70=1,AR$1&lt;=$Y70),$V70,IF(AND($H70=1,AR$1&gt;$Y70,AR$1&lt;=$Y70+$Z70),($T70*(1+$Z$1)^$Z70)/$Z70,IF(AND($H70=1,AR$1&gt;($Y70+$Z70),AR$1&lt;=($Y70+$Z70*2)),($T70*(1+$Z$1)^($Z70*2))/$Z70,IF(AND($H70=1,AR$1&gt;($Y70+$Z70*2),AR$1&lt;=($Y70+$Z70*3)),($T70*(1+$Z$1)^($Z70*3))/$Z70,IF(AND($H70=1,AR$1&gt;($Y70+$Z70*3),AR$1&lt;=($Y70+$Z70*4)),($T70*(1+$Z$1)^($Z70*4))/$Z70,IF(AND($G70=1,AR$1&lt;=$N70),0,IF(AND($G70=1,AR$1&gt;$N70,AR$1&lt;=($Y70+$Z70)),-1*PMT(VLOOKUP($P70,'9 - Finance Strategy Parameters'!$B$3:$C$6,2)/12,$Z70*12,$M70),IF(AND($G70=1,AR$1&gt;($Y70+$Z70),AR$1&lt;=($Y70+$Z70*2)),-1*PMT(VLOOKUP($P70,'9 - Finance Strategy Parameters'!$B$3:$C$6,2)/12,$Z70*12,$M70*(1+$Z$1)^($Z70*2)),IF(AND($G70=1,AR$1&gt;($Y70+$Z70*2),AR$1&lt;=($Y70+$Z70*3)),-1*PMT(VLOOKUP($P70,'9 - Finance Strategy Parameters'!$B$3:$C$6,2)/12,$Z70*12,$M70*(1+$Z$1)^($Z70*3)),"FAILURE"))))))))))</f>
        <v>2808.752</v>
      </c>
      <c r="AS70" s="159">
        <f>IF($F70=1,0,IF(AND($H70=1,AS$1&lt;=$Y70),$V70,IF(AND($H70=1,AS$1&gt;$Y70,AS$1&lt;=$Y70+$Z70),($T70*(1+$Z$1)^$Z70)/$Z70,IF(AND($H70=1,AS$1&gt;($Y70+$Z70),AS$1&lt;=($Y70+$Z70*2)),($T70*(1+$Z$1)^($Z70*2))/$Z70,IF(AND($H70=1,AS$1&gt;($Y70+$Z70*2),AS$1&lt;=($Y70+$Z70*3)),($T70*(1+$Z$1)^($Z70*3))/$Z70,IF(AND($H70=1,AS$1&gt;($Y70+$Z70*3),AS$1&lt;=($Y70+$Z70*4)),($T70*(1+$Z$1)^($Z70*4))/$Z70,IF(AND($G70=1,AS$1&lt;=$N70),0,IF(AND($G70=1,AS$1&gt;$N70,AS$1&lt;=($Y70+$Z70)),-1*PMT(VLOOKUP($P70,'9 - Finance Strategy Parameters'!$B$3:$C$6,2)/12,$Z70*12,$M70),IF(AND($G70=1,AS$1&gt;($Y70+$Z70),AS$1&lt;=($Y70+$Z70*2)),-1*PMT(VLOOKUP($P70,'9 - Finance Strategy Parameters'!$B$3:$C$6,2)/12,$Z70*12,$M70*(1+$Z$1)^($Z70*2)),IF(AND($G70=1,AS$1&gt;($Y70+$Z70*2),AS$1&lt;=($Y70+$Z70*3)),-1*PMT(VLOOKUP($P70,'9 - Finance Strategy Parameters'!$B$3:$C$6,2)/12,$Z70*12,$M70*(1+$Z$1)^($Z70*3)),"FAILURE"))))))))))</f>
        <v>2808.752</v>
      </c>
      <c r="AT70" s="159">
        <f>IF($F70=1,0,IF(AND($H70=1,AT$1&lt;=$Y70),$V70,IF(AND($H70=1,AT$1&gt;$Y70,AT$1&lt;=$Y70+$Z70),($T70*(1+$Z$1)^$Z70)/$Z70,IF(AND($H70=1,AT$1&gt;($Y70+$Z70),AT$1&lt;=($Y70+$Z70*2)),($T70*(1+$Z$1)^($Z70*2))/$Z70,IF(AND($H70=1,AT$1&gt;($Y70+$Z70*2),AT$1&lt;=($Y70+$Z70*3)),($T70*(1+$Z$1)^($Z70*3))/$Z70,IF(AND($H70=1,AT$1&gt;($Y70+$Z70*3),AT$1&lt;=($Y70+$Z70*4)),($T70*(1+$Z$1)^($Z70*4))/$Z70,IF(AND($G70=1,AT$1&lt;=$N70),0,IF(AND($G70=1,AT$1&gt;$N70,AT$1&lt;=($Y70+$Z70)),-1*PMT(VLOOKUP($P70,'9 - Finance Strategy Parameters'!$B$3:$C$6,2)/12,$Z70*12,$M70),IF(AND($G70=1,AT$1&gt;($Y70+$Z70),AT$1&lt;=($Y70+$Z70*2)),-1*PMT(VLOOKUP($P70,'9 - Finance Strategy Parameters'!$B$3:$C$6,2)/12,$Z70*12,$M70*(1+$Z$1)^($Z70*2)),IF(AND($G70=1,AT$1&gt;($Y70+$Z70*2),AT$1&lt;=($Y70+$Z70*3)),-1*PMT(VLOOKUP($P70,'9 - Finance Strategy Parameters'!$B$3:$C$6,2)/12,$Z70*12,$M70*(1+$Z$1)^($Z70*3)),"FAILURE"))))))))))</f>
        <v>2808.752</v>
      </c>
      <c r="AU70" s="159">
        <f>IF($F70=1,0,IF(AND($H70=1,AU$1&lt;=$Y70),$V70,IF(AND($H70=1,AU$1&gt;$Y70,AU$1&lt;=$Y70+$Z70),($T70*(1+$Z$1)^$Z70)/$Z70,IF(AND($H70=1,AU$1&gt;($Y70+$Z70),AU$1&lt;=($Y70+$Z70*2)),($T70*(1+$Z$1)^($Z70*2))/$Z70,IF(AND($H70=1,AU$1&gt;($Y70+$Z70*2),AU$1&lt;=($Y70+$Z70*3)),($T70*(1+$Z$1)^($Z70*3))/$Z70,IF(AND($H70=1,AU$1&gt;($Y70+$Z70*3),AU$1&lt;=($Y70+$Z70*4)),($T70*(1+$Z$1)^($Z70*4))/$Z70,IF(AND($G70=1,AU$1&lt;=$N70),0,IF(AND($G70=1,AU$1&gt;$N70,AU$1&lt;=($Y70+$Z70)),-1*PMT(VLOOKUP($P70,'9 - Finance Strategy Parameters'!$B$3:$C$6,2)/12,$Z70*12,$M70),IF(AND($G70=1,AU$1&gt;($Y70+$Z70),AU$1&lt;=($Y70+$Z70*2)),-1*PMT(VLOOKUP($P70,'9 - Finance Strategy Parameters'!$B$3:$C$6,2)/12,$Z70*12,$M70*(1+$Z$1)^($Z70*2)),IF(AND($G70=1,AU$1&gt;($Y70+$Z70*2),AU$1&lt;=($Y70+$Z70*3)),-1*PMT(VLOOKUP($P70,'9 - Finance Strategy Parameters'!$B$3:$C$6,2)/12,$Z70*12,$M70*(1+$Z$1)^($Z70*3)),"FAILURE"))))))))))</f>
        <v>2808.752</v>
      </c>
      <c r="AV70" s="159">
        <f>IF($F70=1,0,IF(AND($H70=1,AV$1&lt;=$Y70),$V70,IF(AND($H70=1,AV$1&gt;$Y70,AV$1&lt;=$Y70+$Z70),($T70*(1+$Z$1)^$Z70)/$Z70,IF(AND($H70=1,AV$1&gt;($Y70+$Z70),AV$1&lt;=($Y70+$Z70*2)),($T70*(1+$Z$1)^($Z70*2))/$Z70,IF(AND($H70=1,AV$1&gt;($Y70+$Z70*2),AV$1&lt;=($Y70+$Z70*3)),($T70*(1+$Z$1)^($Z70*3))/$Z70,IF(AND($H70=1,AV$1&gt;($Y70+$Z70*3),AV$1&lt;=($Y70+$Z70*4)),($T70*(1+$Z$1)^($Z70*4))/$Z70,IF(AND($G70=1,AV$1&lt;=$N70),0,IF(AND($G70=1,AV$1&gt;$N70,AV$1&lt;=($Y70+$Z70)),-1*PMT(VLOOKUP($P70,'9 - Finance Strategy Parameters'!$B$3:$C$6,2)/12,$Z70*12,$M70),IF(AND($G70=1,AV$1&gt;($Y70+$Z70),AV$1&lt;=($Y70+$Z70*2)),-1*PMT(VLOOKUP($P70,'9 - Finance Strategy Parameters'!$B$3:$C$6,2)/12,$Z70*12,$M70*(1+$Z$1)^($Z70*2)),IF(AND($G70=1,AV$1&gt;($Y70+$Z70*2),AV$1&lt;=($Y70+$Z70*3)),-1*PMT(VLOOKUP($P70,'9 - Finance Strategy Parameters'!$B$3:$C$6,2)/12,$Z70*12,$M70*(1+$Z$1)^($Z70*3)),"FAILURE"))))))))))</f>
        <v>2808.752</v>
      </c>
      <c r="AW70" s="159">
        <f>IF($F70=1,0,IF(AND($H70=1,AW$1&lt;=$Y70),$V70,IF(AND($H70=1,AW$1&gt;$Y70,AW$1&lt;=$Y70+$Z70),($T70*(1+$Z$1)^$Z70)/$Z70,IF(AND($H70=1,AW$1&gt;($Y70+$Z70),AW$1&lt;=($Y70+$Z70*2)),($T70*(1+$Z$1)^($Z70*2))/$Z70,IF(AND($H70=1,AW$1&gt;($Y70+$Z70*2),AW$1&lt;=($Y70+$Z70*3)),($T70*(1+$Z$1)^($Z70*3))/$Z70,IF(AND($H70=1,AW$1&gt;($Y70+$Z70*3),AW$1&lt;=($Y70+$Z70*4)),($T70*(1+$Z$1)^($Z70*4))/$Z70,IF(AND($G70=1,AW$1&lt;=$N70),0,IF(AND($G70=1,AW$1&gt;$N70,AW$1&lt;=($Y70+$Z70)),-1*PMT(VLOOKUP($P70,'9 - Finance Strategy Parameters'!$B$3:$C$6,2)/12,$Z70*12,$M70),IF(AND($G70=1,AW$1&gt;($Y70+$Z70),AW$1&lt;=($Y70+$Z70*2)),-1*PMT(VLOOKUP($P70,'9 - Finance Strategy Parameters'!$B$3:$C$6,2)/12,$Z70*12,$M70*(1+$Z$1)^($Z70*2)),IF(AND($G70=1,AW$1&gt;($Y70+$Z70*2),AW$1&lt;=($Y70+$Z70*3)),-1*PMT(VLOOKUP($P70,'9 - Finance Strategy Parameters'!$B$3:$C$6,2)/12,$Z70*12,$M70*(1+$Z$1)^($Z70*3)),"FAILURE"))))))))))</f>
        <v>2808.752</v>
      </c>
      <c r="AX70" s="159">
        <f>IF($F70=1,0,IF(AND($H70=1,AX$1&lt;=$Y70),$V70,IF(AND($H70=1,AX$1&gt;$Y70,AX$1&lt;=$Y70+$Z70),($T70*(1+$Z$1)^$Z70)/$Z70,IF(AND($H70=1,AX$1&gt;($Y70+$Z70),AX$1&lt;=($Y70+$Z70*2)),($T70*(1+$Z$1)^($Z70*2))/$Z70,IF(AND($H70=1,AX$1&gt;($Y70+$Z70*2),AX$1&lt;=($Y70+$Z70*3)),($T70*(1+$Z$1)^($Z70*3))/$Z70,IF(AND($H70=1,AX$1&gt;($Y70+$Z70*3),AX$1&lt;=($Y70+$Z70*4)),($T70*(1+$Z$1)^($Z70*4))/$Z70,IF(AND($G70=1,AX$1&lt;=$N70),0,IF(AND($G70=1,AX$1&gt;$N70,AX$1&lt;=($Y70+$Z70)),-1*PMT(VLOOKUP($P70,'9 - Finance Strategy Parameters'!$B$3:$C$6,2)/12,$Z70*12,$M70),IF(AND($G70=1,AX$1&gt;($Y70+$Z70),AX$1&lt;=($Y70+$Z70*2)),-1*PMT(VLOOKUP($P70,'9 - Finance Strategy Parameters'!$B$3:$C$6,2)/12,$Z70*12,$M70*(1+$Z$1)^($Z70*2)),IF(AND($G70=1,AX$1&gt;($Y70+$Z70*2),AX$1&lt;=($Y70+$Z70*3)),-1*PMT(VLOOKUP($P70,'9 - Finance Strategy Parameters'!$B$3:$C$6,2)/12,$Z70*12,$M70*(1+$Z$1)^($Z70*3)),"FAILURE"))))))))))</f>
        <v>2808.752</v>
      </c>
      <c r="AY70" s="159">
        <f>IF($F70=1,0,IF(AND($H70=1,AY$1&lt;=$Y70),$V70,IF(AND($H70=1,AY$1&gt;$Y70,AY$1&lt;=$Y70+$Z70),($T70*(1+$Z$1)^$Z70)/$Z70,IF(AND($H70=1,AY$1&gt;($Y70+$Z70),AY$1&lt;=($Y70+$Z70*2)),($T70*(1+$Z$1)^($Z70*2))/$Z70,IF(AND($H70=1,AY$1&gt;($Y70+$Z70*2),AY$1&lt;=($Y70+$Z70*3)),($T70*(1+$Z$1)^($Z70*3))/$Z70,IF(AND($H70=1,AY$1&gt;($Y70+$Z70*3),AY$1&lt;=($Y70+$Z70*4)),($T70*(1+$Z$1)^($Z70*4))/$Z70,IF(AND($G70=1,AY$1&lt;=$N70),0,IF(AND($G70=1,AY$1&gt;$N70,AY$1&lt;=($Y70+$Z70)),-1*PMT(VLOOKUP($P70,'9 - Finance Strategy Parameters'!$B$3:$C$6,2)/12,$Z70*12,$M70),IF(AND($G70=1,AY$1&gt;($Y70+$Z70),AY$1&lt;=($Y70+$Z70*2)),-1*PMT(VLOOKUP($P70,'9 - Finance Strategy Parameters'!$B$3:$C$6,2)/12,$Z70*12,$M70*(1+$Z$1)^($Z70*2)),IF(AND($G70=1,AY$1&gt;($Y70+$Z70*2),AY$1&lt;=($Y70+$Z70*3)),-1*PMT(VLOOKUP($P70,'9 - Finance Strategy Parameters'!$B$3:$C$6,2)/12,$Z70*12,$M70*(1+$Z$1)^($Z70*3)),"FAILURE"))))))))))</f>
        <v>2808.752</v>
      </c>
      <c r="AZ70" s="159">
        <f>IF($F70=1,0,IF(AND($H70=1,AZ$1&lt;=$Y70),$V70,IF(AND($H70=1,AZ$1&gt;$Y70,AZ$1&lt;=$Y70+$Z70),($T70*(1+$Z$1)^$Z70)/$Z70,IF(AND($H70=1,AZ$1&gt;($Y70+$Z70),AZ$1&lt;=($Y70+$Z70*2)),($T70*(1+$Z$1)^($Z70*2))/$Z70,IF(AND($H70=1,AZ$1&gt;($Y70+$Z70*2),AZ$1&lt;=($Y70+$Z70*3)),($T70*(1+$Z$1)^($Z70*3))/$Z70,IF(AND($H70=1,AZ$1&gt;($Y70+$Z70*3),AZ$1&lt;=($Y70+$Z70*4)),($T70*(1+$Z$1)^($Z70*4))/$Z70,IF(AND($G70=1,AZ$1&lt;=$N70),0,IF(AND($G70=1,AZ$1&gt;$N70,AZ$1&lt;=($Y70+$Z70)),-1*PMT(VLOOKUP($P70,'9 - Finance Strategy Parameters'!$B$3:$C$6,2)/12,$Z70*12,$M70),IF(AND($G70=1,AZ$1&gt;($Y70+$Z70),AZ$1&lt;=($Y70+$Z70*2)),-1*PMT(VLOOKUP($P70,'9 - Finance Strategy Parameters'!$B$3:$C$6,2)/12,$Z70*12,$M70*(1+$Z$1)^($Z70*2)),IF(AND($G70=1,AZ$1&gt;($Y70+$Z70*2),AZ$1&lt;=($Y70+$Z70*3)),-1*PMT(VLOOKUP($P70,'9 - Finance Strategy Parameters'!$B$3:$C$6,2)/12,$Z70*12,$M70*(1+$Z$1)^($Z70*3)),"FAILURE"))))))))))</f>
        <v>2808.752</v>
      </c>
      <c r="BA70" s="159">
        <f>IF($F70=1,0,IF(AND($H70=1,BA$1&lt;=$Y70),$V70,IF(AND($H70=1,BA$1&gt;$Y70,BA$1&lt;=$Y70+$Z70),($T70*(1+$Z$1)^$Z70)/$Z70,IF(AND($H70=1,BA$1&gt;($Y70+$Z70),BA$1&lt;=($Y70+$Z70*2)),($T70*(1+$Z$1)^($Z70*2))/$Z70,IF(AND($H70=1,BA$1&gt;($Y70+$Z70*2),BA$1&lt;=($Y70+$Z70*3)),($T70*(1+$Z$1)^($Z70*3))/$Z70,IF(AND($H70=1,BA$1&gt;($Y70+$Z70*3),BA$1&lt;=($Y70+$Z70*4)),($T70*(1+$Z$1)^($Z70*4))/$Z70,IF(AND($G70=1,BA$1&lt;=$N70),0,IF(AND($G70=1,BA$1&gt;$N70,BA$1&lt;=($Y70+$Z70)),-1*PMT(VLOOKUP($P70,'9 - Finance Strategy Parameters'!$B$3:$C$6,2)/12,$Z70*12,$M70),IF(AND($G70=1,BA$1&gt;($Y70+$Z70),BA$1&lt;=($Y70+$Z70*2)),-1*PMT(VLOOKUP($P70,'9 - Finance Strategy Parameters'!$B$3:$C$6,2)/12,$Z70*12,$M70*(1+$Z$1)^($Z70*2)),IF(AND($G70=1,BA$1&gt;($Y70+$Z70*2),BA$1&lt;=($Y70+$Z70*3)),-1*PMT(VLOOKUP($P70,'9 - Finance Strategy Parameters'!$B$3:$C$6,2)/12,$Z70*12,$M70*(1+$Z$1)^($Z70*3)),"FAILURE"))))))))))</f>
        <v>2808.752</v>
      </c>
      <c r="BB70" s="159">
        <f>IF($F70=1,0,IF(AND($H70=1,BB$1&lt;=$Y70),$V70,IF(AND($H70=1,BB$1&gt;$Y70,BB$1&lt;=$Y70+$Z70),($T70*(1+$Z$1)^$Z70)/$Z70,IF(AND($H70=1,BB$1&gt;($Y70+$Z70),BB$1&lt;=($Y70+$Z70*2)),($T70*(1+$Z$1)^($Z70*2))/$Z70,IF(AND($H70=1,BB$1&gt;($Y70+$Z70*2),BB$1&lt;=($Y70+$Z70*3)),($T70*(1+$Z$1)^($Z70*3))/$Z70,IF(AND($H70=1,BB$1&gt;($Y70+$Z70*3),BB$1&lt;=($Y70+$Z70*4)),($T70*(1+$Z$1)^($Z70*4))/$Z70,IF(AND($G70=1,BB$1&lt;=$N70),0,IF(AND($G70=1,BB$1&gt;$N70,BB$1&lt;=($Y70+$Z70)),-1*PMT(VLOOKUP($P70,'9 - Finance Strategy Parameters'!$B$3:$C$6,2)/12,$Z70*12,$M70),IF(AND($G70=1,BB$1&gt;($Y70+$Z70),BB$1&lt;=($Y70+$Z70*2)),-1*PMT(VLOOKUP($P70,'9 - Finance Strategy Parameters'!$B$3:$C$6,2)/12,$Z70*12,$M70*(1+$Z$1)^($Z70*2)),IF(AND($G70=1,BB$1&gt;($Y70+$Z70*2),BB$1&lt;=($Y70+$Z70*3)),-1*PMT(VLOOKUP($P70,'9 - Finance Strategy Parameters'!$B$3:$C$6,2)/12,$Z70*12,$M70*(1+$Z$1)^($Z70*3)),"FAILURE"))))))))))</f>
        <v>2808.752</v>
      </c>
      <c r="BC70" s="159">
        <f>IF($F70=1,0,IF(AND($H70=1,BC$1&lt;=$Y70),$V70,IF(AND($H70=1,BC$1&gt;$Y70,BC$1&lt;=$Y70+$Z70),($T70*(1+$Z$1)^$Z70)/$Z70,IF(AND($H70=1,BC$1&gt;($Y70+$Z70),BC$1&lt;=($Y70+$Z70*2)),($T70*(1+$Z$1)^($Z70*2))/$Z70,IF(AND($H70=1,BC$1&gt;($Y70+$Z70*2),BC$1&lt;=($Y70+$Z70*3)),($T70*(1+$Z$1)^($Z70*3))/$Z70,IF(AND($H70=1,BC$1&gt;($Y70+$Z70*3),BC$1&lt;=($Y70+$Z70*4)),($T70*(1+$Z$1)^($Z70*4))/$Z70,IF(AND($G70=1,BC$1&lt;=$N70),0,IF(AND($G70=1,BC$1&gt;$N70,BC$1&lt;=($Y70+$Z70)),-1*PMT(VLOOKUP($P70,'9 - Finance Strategy Parameters'!$B$3:$C$6,2)/12,$Z70*12,$M70),IF(AND($G70=1,BC$1&gt;($Y70+$Z70),BC$1&lt;=($Y70+$Z70*2)),-1*PMT(VLOOKUP($P70,'9 - Finance Strategy Parameters'!$B$3:$C$6,2)/12,$Z70*12,$M70*(1+$Z$1)^($Z70*2)),IF(AND($G70=1,BC$1&gt;($Y70+$Z70*2),BC$1&lt;=($Y70+$Z70*3)),-1*PMT(VLOOKUP($P70,'9 - Finance Strategy Parameters'!$B$3:$C$6,2)/12,$Z70*12,$M70*(1+$Z$1)^($Z70*3)),"FAILURE"))))))))))</f>
        <v>2808.752</v>
      </c>
      <c r="BD70" s="159">
        <f>IF($F70=1,0,IF(AND($H70=1,BD$1&lt;=$Y70),$V70,IF(AND($H70=1,BD$1&gt;$Y70,BD$1&lt;=$Y70+$Z70),($T70*(1+$Z$1)^$Z70)/$Z70,IF(AND($H70=1,BD$1&gt;($Y70+$Z70),BD$1&lt;=($Y70+$Z70*2)),($T70*(1+$Z$1)^($Z70*2))/$Z70,IF(AND($H70=1,BD$1&gt;($Y70+$Z70*2),BD$1&lt;=($Y70+$Z70*3)),($T70*(1+$Z$1)^($Z70*3))/$Z70,IF(AND($H70=1,BD$1&gt;($Y70+$Z70*3),BD$1&lt;=($Y70+$Z70*4)),($T70*(1+$Z$1)^($Z70*4))/$Z70,IF(AND($G70=1,BD$1&lt;=$N70),0,IF(AND($G70=1,BD$1&gt;$N70,BD$1&lt;=($Y70+$Z70)),-1*PMT(VLOOKUP($P70,'9 - Finance Strategy Parameters'!$B$3:$C$6,2)/12,$Z70*12,$M70),IF(AND($G70=1,BD$1&gt;($Y70+$Z70),BD$1&lt;=($Y70+$Z70*2)),-1*PMT(VLOOKUP($P70,'9 - Finance Strategy Parameters'!$B$3:$C$6,2)/12,$Z70*12,$M70*(1+$Z$1)^($Z70*2)),IF(AND($G70=1,BD$1&gt;($Y70+$Z70*2),BD$1&lt;=($Y70+$Z70*3)),-1*PMT(VLOOKUP($P70,'9 - Finance Strategy Parameters'!$B$3:$C$6,2)/12,$Z70*12,$M70*(1+$Z$1)^($Z70*3)),"FAILURE"))))))))))</f>
        <v>2808.752</v>
      </c>
      <c r="BE70" s="159">
        <f>IF($F70=1,0,IF(AND($H70=1,BE$1&lt;=$Y70),$V70,IF(AND($H70=1,BE$1&gt;$Y70,BE$1&lt;=$Y70+$Z70),($T70*(1+$Z$1)^$Z70)/$Z70,IF(AND($H70=1,BE$1&gt;($Y70+$Z70),BE$1&lt;=($Y70+$Z70*2)),($T70*(1+$Z$1)^($Z70*2))/$Z70,IF(AND($H70=1,BE$1&gt;($Y70+$Z70*2),BE$1&lt;=($Y70+$Z70*3)),($T70*(1+$Z$1)^($Z70*3))/$Z70,IF(AND($H70=1,BE$1&gt;($Y70+$Z70*3),BE$1&lt;=($Y70+$Z70*4)),($T70*(1+$Z$1)^($Z70*4))/$Z70,IF(AND($G70=1,BE$1&lt;=$N70),0,IF(AND($G70=1,BE$1&gt;$N70,BE$1&lt;=($Y70+$Z70)),-1*PMT(VLOOKUP($P70,'9 - Finance Strategy Parameters'!$B$3:$C$6,2)/12,$Z70*12,$M70),IF(AND($G70=1,BE$1&gt;($Y70+$Z70),BE$1&lt;=($Y70+$Z70*2)),-1*PMT(VLOOKUP($P70,'9 - Finance Strategy Parameters'!$B$3:$C$6,2)/12,$Z70*12,$M70*(1+$Z$1)^($Z70*2)),IF(AND($G70=1,BE$1&gt;($Y70+$Z70*2),BE$1&lt;=($Y70+$Z70*3)),-1*PMT(VLOOKUP($P70,'9 - Finance Strategy Parameters'!$B$3:$C$6,2)/12,$Z70*12,$M70*(1+$Z$1)^($Z70*3)),"FAILURE"))))))))))</f>
        <v>2808.752</v>
      </c>
      <c r="BF70" s="159">
        <f>IF($F70=1,0,IF(AND($H70=1,BF$1&lt;=$Y70),$V70,IF(AND($H70=1,BF$1&gt;$Y70,BF$1&lt;=$Y70+$Z70),($T70*(1+$Z$1)^$Z70)/$Z70,IF(AND($H70=1,BF$1&gt;($Y70+$Z70),BF$1&lt;=($Y70+$Z70*2)),($T70*(1+$Z$1)^($Z70*2))/$Z70,IF(AND($H70=1,BF$1&gt;($Y70+$Z70*2),BF$1&lt;=($Y70+$Z70*3)),($T70*(1+$Z$1)^($Z70*3))/$Z70,IF(AND($H70=1,BF$1&gt;($Y70+$Z70*3),BF$1&lt;=($Y70+$Z70*4)),($T70*(1+$Z$1)^($Z70*4))/$Z70,IF(AND($G70=1,BF$1&lt;=$N70),0,IF(AND($G70=1,BF$1&gt;$N70,BF$1&lt;=($Y70+$Z70)),-1*PMT(VLOOKUP($P70,'9 - Finance Strategy Parameters'!$B$3:$C$6,2)/12,$Z70*12,$M70),IF(AND($G70=1,BF$1&gt;($Y70+$Z70),BF$1&lt;=($Y70+$Z70*2)),-1*PMT(VLOOKUP($P70,'9 - Finance Strategy Parameters'!$B$3:$C$6,2)/12,$Z70*12,$M70*(1+$Z$1)^($Z70*2)),IF(AND($G70=1,BF$1&gt;($Y70+$Z70*2),BF$1&lt;=($Y70+$Z70*3)),-1*PMT(VLOOKUP($P70,'9 - Finance Strategy Parameters'!$B$3:$C$6,2)/12,$Z70*12,$M70*(1+$Z$1)^($Z70*3)),"FAILURE"))))))))))</f>
        <v>2808.752</v>
      </c>
      <c r="BG70" s="159">
        <f>IF($F70=1,0,IF(AND($H70=1,BG$1&lt;=$Y70),$V70,IF(AND($H70=1,BG$1&gt;$Y70,BG$1&lt;=$Y70+$Z70),($T70*(1+$Z$1)^$Z70)/$Z70,IF(AND($H70=1,BG$1&gt;($Y70+$Z70),BG$1&lt;=($Y70+$Z70*2)),($T70*(1+$Z$1)^($Z70*2))/$Z70,IF(AND($H70=1,BG$1&gt;($Y70+$Z70*2),BG$1&lt;=($Y70+$Z70*3)),($T70*(1+$Z$1)^($Z70*3))/$Z70,IF(AND($H70=1,BG$1&gt;($Y70+$Z70*3),BG$1&lt;=($Y70+$Z70*4)),($T70*(1+$Z$1)^($Z70*4))/$Z70,IF(AND($G70=1,BG$1&lt;=$N70),0,IF(AND($G70=1,BG$1&gt;$N70,BG$1&lt;=($Y70+$Z70)),-1*PMT(VLOOKUP($P70,'9 - Finance Strategy Parameters'!$B$3:$C$6,2)/12,$Z70*12,$M70),IF(AND($G70=1,BG$1&gt;($Y70+$Z70),BG$1&lt;=($Y70+$Z70*2)),-1*PMT(VLOOKUP($P70,'9 - Finance Strategy Parameters'!$B$3:$C$6,2)/12,$Z70*12,$M70*(1+$Z$1)^($Z70*2)),IF(AND($G70=1,BG$1&gt;($Y70+$Z70*2),BG$1&lt;=($Y70+$Z70*3)),-1*PMT(VLOOKUP($P70,'9 - Finance Strategy Parameters'!$B$3:$C$6,2)/12,$Z70*12,$M70*(1+$Z$1)^($Z70*3)),"FAILURE"))))))))))</f>
        <v>2808.752</v>
      </c>
      <c r="BH70" s="159">
        <f>IF($F70=1,0,IF(AND($H70=1,BH$1&lt;=$Y70),$V70,IF(AND($H70=1,BH$1&gt;$Y70,BH$1&lt;=$Y70+$Z70),($T70*(1+$Z$1)^$Z70)/$Z70,IF(AND($H70=1,BH$1&gt;($Y70+$Z70),BH$1&lt;=($Y70+$Z70*2)),($T70*(1+$Z$1)^($Z70*2))/$Z70,IF(AND($H70=1,BH$1&gt;($Y70+$Z70*2),BH$1&lt;=($Y70+$Z70*3)),($T70*(1+$Z$1)^($Z70*3))/$Z70,IF(AND($H70=1,BH$1&gt;($Y70+$Z70*3),BH$1&lt;=($Y70+$Z70*4)),($T70*(1+$Z$1)^($Z70*4))/$Z70,IF(AND($G70=1,BH$1&lt;=$N70),0,IF(AND($G70=1,BH$1&gt;$N70,BH$1&lt;=($Y70+$Z70)),-1*PMT(VLOOKUP($P70,'9 - Finance Strategy Parameters'!$B$3:$C$6,2)/12,$Z70*12,$M70),IF(AND($G70=1,BH$1&gt;($Y70+$Z70),BH$1&lt;=($Y70+$Z70*2)),-1*PMT(VLOOKUP($P70,'9 - Finance Strategy Parameters'!$B$3:$C$6,2)/12,$Z70*12,$M70*(1+$Z$1)^($Z70*2)),IF(AND($G70=1,BH$1&gt;($Y70+$Z70*2),BH$1&lt;=($Y70+$Z70*3)),-1*PMT(VLOOKUP($P70,'9 - Finance Strategy Parameters'!$B$3:$C$6,2)/12,$Z70*12,$M70*(1+$Z$1)^($Z70*3)),"FAILURE"))))))))))</f>
        <v>2808.752</v>
      </c>
      <c r="BI70" s="159">
        <f>IF($F70=1,0,IF(AND($H70=1,BI$1&lt;=$Y70),$V70,IF(AND($H70=1,BI$1&gt;$Y70,BI$1&lt;=$Y70+$Z70),($T70*(1+$Z$1)^$Z70)/$Z70,IF(AND($H70=1,BI$1&gt;($Y70+$Z70),BI$1&lt;=($Y70+$Z70*2)),($T70*(1+$Z$1)^($Z70*2))/$Z70,IF(AND($H70=1,BI$1&gt;($Y70+$Z70*2),BI$1&lt;=($Y70+$Z70*3)),($T70*(1+$Z$1)^($Z70*3))/$Z70,IF(AND($H70=1,BI$1&gt;($Y70+$Z70*3),BI$1&lt;=($Y70+$Z70*4)),($T70*(1+$Z$1)^($Z70*4))/$Z70,IF(AND($G70=1,BI$1&lt;=$N70),0,IF(AND($G70=1,BI$1&gt;$N70,BI$1&lt;=($Y70+$Z70)),-1*PMT(VLOOKUP($P70,'9 - Finance Strategy Parameters'!$B$3:$C$6,2)/12,$Z70*12,$M70),IF(AND($G70=1,BI$1&gt;($Y70+$Z70),BI$1&lt;=($Y70+$Z70*2)),-1*PMT(VLOOKUP($P70,'9 - Finance Strategy Parameters'!$B$3:$C$6,2)/12,$Z70*12,$M70*(1+$Z$1)^($Z70*2)),IF(AND($G70=1,BI$1&gt;($Y70+$Z70*2),BI$1&lt;=($Y70+$Z70*3)),-1*PMT(VLOOKUP($P70,'9 - Finance Strategy Parameters'!$B$3:$C$6,2)/12,$Z70*12,$M70*(1+$Z$1)^($Z70*3)),"FAILURE"))))))))))</f>
        <v>2808.752</v>
      </c>
      <c r="BJ70" s="159">
        <f>IF($F70=1,0,IF(AND($H70=1,BJ$1&lt;=$Y70),$V70,IF(AND($H70=1,BJ$1&gt;$Y70,BJ$1&lt;=$Y70+$Z70),($T70*(1+$Z$1)^$Z70)/$Z70,IF(AND($H70=1,BJ$1&gt;($Y70+$Z70),BJ$1&lt;=($Y70+$Z70*2)),($T70*(1+$Z$1)^($Z70*2))/$Z70,IF(AND($H70=1,BJ$1&gt;($Y70+$Z70*2),BJ$1&lt;=($Y70+$Z70*3)),($T70*(1+$Z$1)^($Z70*3))/$Z70,IF(AND($H70=1,BJ$1&gt;($Y70+$Z70*3),BJ$1&lt;=($Y70+$Z70*4)),($T70*(1+$Z$1)^($Z70*4))/$Z70,IF(AND($G70=1,BJ$1&lt;=$N70),0,IF(AND($G70=1,BJ$1&gt;$N70,BJ$1&lt;=($Y70+$Z70)),-1*PMT(VLOOKUP($P70,'9 - Finance Strategy Parameters'!$B$3:$C$6,2)/12,$Z70*12,$M70),IF(AND($G70=1,BJ$1&gt;($Y70+$Z70),BJ$1&lt;=($Y70+$Z70*2)),-1*PMT(VLOOKUP($P70,'9 - Finance Strategy Parameters'!$B$3:$C$6,2)/12,$Z70*12,$M70*(1+$Z$1)^($Z70*2)),IF(AND($G70=1,BJ$1&gt;($Y70+$Z70*2),BJ$1&lt;=($Y70+$Z70*3)),-1*PMT(VLOOKUP($P70,'9 - Finance Strategy Parameters'!$B$3:$C$6,2)/12,$Z70*12,$M70*(1+$Z$1)^($Z70*3)),"FAILURE"))))))))))</f>
        <v>2808.752</v>
      </c>
      <c r="BK70" s="159">
        <f>IF($F70=1,0,IF(AND($H70=1,BK$1&lt;=$Y70),$V70,IF(AND($H70=1,BK$1&gt;$Y70,BK$1&lt;=$Y70+$Z70),($T70*(1+$Z$1)^$Z70)/$Z70,IF(AND($H70=1,BK$1&gt;($Y70+$Z70),BK$1&lt;=($Y70+$Z70*2)),($T70*(1+$Z$1)^($Z70*2))/$Z70,IF(AND($H70=1,BK$1&gt;($Y70+$Z70*2),BK$1&lt;=($Y70+$Z70*3)),($T70*(1+$Z$1)^($Z70*3))/$Z70,IF(AND($H70=1,BK$1&gt;($Y70+$Z70*3),BK$1&lt;=($Y70+$Z70*4)),($T70*(1+$Z$1)^($Z70*4))/$Z70,IF(AND($G70=1,BK$1&lt;=$N70),0,IF(AND($G70=1,BK$1&gt;$N70,BK$1&lt;=($Y70+$Z70)),-1*PMT(VLOOKUP($P70,'9 - Finance Strategy Parameters'!$B$3:$C$6,2)/12,$Z70*12,$M70),IF(AND($G70=1,BK$1&gt;($Y70+$Z70),BK$1&lt;=($Y70+$Z70*2)),-1*PMT(VLOOKUP($P70,'9 - Finance Strategy Parameters'!$B$3:$C$6,2)/12,$Z70*12,$M70*(1+$Z$1)^($Z70*2)),IF(AND($G70=1,BK$1&gt;($Y70+$Z70*2),BK$1&lt;=($Y70+$Z70*3)),-1*PMT(VLOOKUP($P70,'9 - Finance Strategy Parameters'!$B$3:$C$6,2)/12,$Z70*12,$M70*(1+$Z$1)^($Z70*3)),"FAILURE"))))))))))</f>
        <v>2808.752</v>
      </c>
      <c r="BL70" s="159">
        <f>IF($F70=1,0,IF(AND($H70=1,BL$1&lt;=$Y70),$V70,IF(AND($H70=1,BL$1&gt;$Y70,BL$1&lt;=$Y70+$Z70),($T70*(1+$Z$1)^$Z70)/$Z70,IF(AND($H70=1,BL$1&gt;($Y70+$Z70),BL$1&lt;=($Y70+$Z70*2)),($T70*(1+$Z$1)^($Z70*2))/$Z70,IF(AND($H70=1,BL$1&gt;($Y70+$Z70*2),BL$1&lt;=($Y70+$Z70*3)),($T70*(1+$Z$1)^($Z70*3))/$Z70,IF(AND($H70=1,BL$1&gt;($Y70+$Z70*3),BL$1&lt;=($Y70+$Z70*4)),($T70*(1+$Z$1)^($Z70*4))/$Z70,IF(AND($G70=1,BL$1&lt;=$N70),0,IF(AND($G70=1,BL$1&gt;$N70,BL$1&lt;=($Y70+$Z70)),-1*PMT(VLOOKUP($P70,'9 - Finance Strategy Parameters'!$B$3:$C$6,2)/12,$Z70*12,$M70),IF(AND($G70=1,BL$1&gt;($Y70+$Z70),BL$1&lt;=($Y70+$Z70*2)),-1*PMT(VLOOKUP($P70,'9 - Finance Strategy Parameters'!$B$3:$C$6,2)/12,$Z70*12,$M70*(1+$Z$1)^($Z70*2)),IF(AND($G70=1,BL$1&gt;($Y70+$Z70*2),BL$1&lt;=($Y70+$Z70*3)),-1*PMT(VLOOKUP($P70,'9 - Finance Strategy Parameters'!$B$3:$C$6,2)/12,$Z70*12,$M70*(1+$Z$1)^($Z70*3)),"FAILURE"))))))))))</f>
        <v>2808.752</v>
      </c>
      <c r="BM70" s="159">
        <f>IF($F70=1,0,IF(AND($H70=1,BM$1&lt;=$Y70),$V70,IF(AND($H70=1,BM$1&gt;$Y70,BM$1&lt;=$Y70+$Z70),($T70*(1+$Z$1)^$Z70)/$Z70,IF(AND($H70=1,BM$1&gt;($Y70+$Z70),BM$1&lt;=($Y70+$Z70*2)),($T70*(1+$Z$1)^($Z70*2))/$Z70,IF(AND($H70=1,BM$1&gt;($Y70+$Z70*2),BM$1&lt;=($Y70+$Z70*3)),($T70*(1+$Z$1)^($Z70*3))/$Z70,IF(AND($H70=1,BM$1&gt;($Y70+$Z70*3),BM$1&lt;=($Y70+$Z70*4)),($T70*(1+$Z$1)^($Z70*4))/$Z70,IF(AND($G70=1,BM$1&lt;=$N70),0,IF(AND($G70=1,BM$1&gt;$N70,BM$1&lt;=($Y70+$Z70)),-1*PMT(VLOOKUP($P70,'9 - Finance Strategy Parameters'!$B$3:$C$6,2)/12,$Z70*12,$M70),IF(AND($G70=1,BM$1&gt;($Y70+$Z70),BM$1&lt;=($Y70+$Z70*2)),-1*PMT(VLOOKUP($P70,'9 - Finance Strategy Parameters'!$B$3:$C$6,2)/12,$Z70*12,$M70*(1+$Z$1)^($Z70*2)),IF(AND($G70=1,BM$1&gt;($Y70+$Z70*2),BM$1&lt;=($Y70+$Z70*3)),-1*PMT(VLOOKUP($P70,'9 - Finance Strategy Parameters'!$B$3:$C$6,2)/12,$Z70*12,$M70*(1+$Z$1)^($Z70*3)),"FAILURE"))))))))))</f>
        <v>2808.752</v>
      </c>
      <c r="BN70" s="159">
        <f>IF($F70=1,0,IF(AND($H70=1,BN$1&lt;=$Y70),$V70,IF(AND($H70=1,BN$1&gt;$Y70,BN$1&lt;=$Y70+$Z70),($T70*(1+$Z$1)^$Z70)/$Z70,IF(AND($H70=1,BN$1&gt;($Y70+$Z70),BN$1&lt;=($Y70+$Z70*2)),($T70*(1+$Z$1)^($Z70*2))/$Z70,IF(AND($H70=1,BN$1&gt;($Y70+$Z70*2),BN$1&lt;=($Y70+$Z70*3)),($T70*(1+$Z$1)^($Z70*3))/$Z70,IF(AND($H70=1,BN$1&gt;($Y70+$Z70*3),BN$1&lt;=($Y70+$Z70*4)),($T70*(1+$Z$1)^($Z70*4))/$Z70,IF(AND($G70=1,BN$1&lt;=$N70),0,IF(AND($G70=1,BN$1&gt;$N70,BN$1&lt;=($Y70+$Z70)),-1*PMT(VLOOKUP($P70,'9 - Finance Strategy Parameters'!$B$3:$C$6,2)/12,$Z70*12,$M70),IF(AND($G70=1,BN$1&gt;($Y70+$Z70),BN$1&lt;=($Y70+$Z70*2)),-1*PMT(VLOOKUP($P70,'9 - Finance Strategy Parameters'!$B$3:$C$6,2)/12,$Z70*12,$M70*(1+$Z$1)^($Z70*2)),IF(AND($G70=1,BN$1&gt;($Y70+$Z70*2),BN$1&lt;=($Y70+$Z70*3)),-1*PMT(VLOOKUP($P70,'9 - Finance Strategy Parameters'!$B$3:$C$6,2)/12,$Z70*12,$M70*(1+$Z$1)^($Z70*3)),"FAILURE"))))))))))</f>
        <v>2808.752</v>
      </c>
      <c r="BO70" s="159">
        <f>IF($F70=1,0,IF(AND($H70=1,BO$1&lt;=$Y70),$V70,IF(AND($H70=1,BO$1&gt;$Y70,BO$1&lt;=$Y70+$Z70),($T70*(1+$Z$1)^$Z70)/$Z70,IF(AND($H70=1,BO$1&gt;($Y70+$Z70),BO$1&lt;=($Y70+$Z70*2)),($T70*(1+$Z$1)^($Z70*2))/$Z70,IF(AND($H70=1,BO$1&gt;($Y70+$Z70*2),BO$1&lt;=($Y70+$Z70*3)),($T70*(1+$Z$1)^($Z70*3))/$Z70,IF(AND($H70=1,BO$1&gt;($Y70+$Z70*3),BO$1&lt;=($Y70+$Z70*4)),($T70*(1+$Z$1)^($Z70*4))/$Z70,IF(AND($G70=1,BO$1&lt;=$N70),0,IF(AND($G70=1,BO$1&gt;$N70,BO$1&lt;=($Y70+$Z70)),-1*PMT(VLOOKUP($P70,'9 - Finance Strategy Parameters'!$B$3:$C$6,2)/12,$Z70*12,$M70),IF(AND($G70=1,BO$1&gt;($Y70+$Z70),BO$1&lt;=($Y70+$Z70*2)),-1*PMT(VLOOKUP($P70,'9 - Finance Strategy Parameters'!$B$3:$C$6,2)/12,$Z70*12,$M70*(1+$Z$1)^($Z70*2)),IF(AND($G70=1,BO$1&gt;($Y70+$Z70*2),BO$1&lt;=($Y70+$Z70*3)),-1*PMT(VLOOKUP($P70,'9 - Finance Strategy Parameters'!$B$3:$C$6,2)/12,$Z70*12,$M70*(1+$Z$1)^($Z70*3)),"FAILURE"))))))))))</f>
        <v>2808.752</v>
      </c>
      <c r="BP70" s="159">
        <f>IF($F70=1,0,IF(AND($H70=1,BP$1&lt;=$Y70),$V70,IF(AND($H70=1,BP$1&gt;$Y70,BP$1&lt;=$Y70+$Z70),($T70*(1+$Z$1)^$Z70)/$Z70,IF(AND($H70=1,BP$1&gt;($Y70+$Z70),BP$1&lt;=($Y70+$Z70*2)),($T70*(1+$Z$1)^($Z70*2))/$Z70,IF(AND($H70=1,BP$1&gt;($Y70+$Z70*2),BP$1&lt;=($Y70+$Z70*3)),($T70*(1+$Z$1)^($Z70*3))/$Z70,IF(AND($H70=1,BP$1&gt;($Y70+$Z70*3),BP$1&lt;=($Y70+$Z70*4)),($T70*(1+$Z$1)^($Z70*4))/$Z70,IF(AND($G70=1,BP$1&lt;=$N70),0,IF(AND($G70=1,BP$1&gt;$N70,BP$1&lt;=($Y70+$Z70)),-1*PMT(VLOOKUP($P70,'9 - Finance Strategy Parameters'!$B$3:$C$6,2)/12,$Z70*12,$M70),IF(AND($G70=1,BP$1&gt;($Y70+$Z70),BP$1&lt;=($Y70+$Z70*2)),-1*PMT(VLOOKUP($P70,'9 - Finance Strategy Parameters'!$B$3:$C$6,2)/12,$Z70*12,$M70*(1+$Z$1)^($Z70*2)),IF(AND($G70=1,BP$1&gt;($Y70+$Z70*2),BP$1&lt;=($Y70+$Z70*3)),-1*PMT(VLOOKUP($P70,'9 - Finance Strategy Parameters'!$B$3:$C$6,2)/12,$Z70*12,$M70*(1+$Z$1)^($Z70*3)),"FAILURE"))))))))))</f>
        <v>2808.752</v>
      </c>
      <c r="BQ70" s="159">
        <f>IF($F70=1,0,IF(AND($H70=1,BQ$1&lt;=$Y70),$V70,IF(AND($H70=1,BQ$1&gt;$Y70,BQ$1&lt;=$Y70+$Z70),($T70*(1+$Z$1)^$Z70)/$Z70,IF(AND($H70=1,BQ$1&gt;($Y70+$Z70),BQ$1&lt;=($Y70+$Z70*2)),($T70*(1+$Z$1)^($Z70*2))/$Z70,IF(AND($H70=1,BQ$1&gt;($Y70+$Z70*2),BQ$1&lt;=($Y70+$Z70*3)),($T70*(1+$Z$1)^($Z70*3))/$Z70,IF(AND($H70=1,BQ$1&gt;($Y70+$Z70*3),BQ$1&lt;=($Y70+$Z70*4)),($T70*(1+$Z$1)^($Z70*4))/$Z70,IF(AND($G70=1,BQ$1&lt;=$N70),0,IF(AND($G70=1,BQ$1&gt;$N70,BQ$1&lt;=($Y70+$Z70)),-1*PMT(VLOOKUP($P70,'9 - Finance Strategy Parameters'!$B$3:$C$6,2)/12,$Z70*12,$M70),IF(AND($G70=1,BQ$1&gt;($Y70+$Z70),BQ$1&lt;=($Y70+$Z70*2)),-1*PMT(VLOOKUP($P70,'9 - Finance Strategy Parameters'!$B$3:$C$6,2)/12,$Z70*12,$M70*(1+$Z$1)^($Z70*2)),IF(AND($G70=1,BQ$1&gt;($Y70+$Z70*2),BQ$1&lt;=($Y70+$Z70*3)),-1*PMT(VLOOKUP($P70,'9 - Finance Strategy Parameters'!$B$3:$C$6,2)/12,$Z70*12,$M70*(1+$Z$1)^($Z70*3)),"FAILURE"))))))))))</f>
        <v>2808.752</v>
      </c>
      <c r="BR70" s="159">
        <f>IF($F70=1,0,IF(AND($H70=1,BR$1&lt;=$Y70),$V70,IF(AND($H70=1,BR$1&gt;$Y70,BR$1&lt;=$Y70+$Z70),($T70*(1+$Z$1)^$Z70)/$Z70,IF(AND($H70=1,BR$1&gt;($Y70+$Z70),BR$1&lt;=($Y70+$Z70*2)),($T70*(1+$Z$1)^($Z70*2))/$Z70,IF(AND($H70=1,BR$1&gt;($Y70+$Z70*2),BR$1&lt;=($Y70+$Z70*3)),($T70*(1+$Z$1)^($Z70*3))/$Z70,IF(AND($H70=1,BR$1&gt;($Y70+$Z70*3),BR$1&lt;=($Y70+$Z70*4)),($T70*(1+$Z$1)^($Z70*4))/$Z70,IF(AND($G70=1,BR$1&lt;=$N70),0,IF(AND($G70=1,BR$1&gt;$N70,BR$1&lt;=($Y70+$Z70)),-1*PMT(VLOOKUP($P70,'9 - Finance Strategy Parameters'!$B$3:$C$6,2)/12,$Z70*12,$M70),IF(AND($G70=1,BR$1&gt;($Y70+$Z70),BR$1&lt;=($Y70+$Z70*2)),-1*PMT(VLOOKUP($P70,'9 - Finance Strategy Parameters'!$B$3:$C$6,2)/12,$Z70*12,$M70*(1+$Z$1)^($Z70*2)),IF(AND($G70=1,BR$1&gt;($Y70+$Z70*2),BR$1&lt;=($Y70+$Z70*3)),-1*PMT(VLOOKUP($P70,'9 - Finance Strategy Parameters'!$B$3:$C$6,2)/12,$Z70*12,$M70*(1+$Z$1)^($Z70*3)),"FAILURE"))))))))))</f>
        <v>2808.752</v>
      </c>
      <c r="BS70" s="159">
        <f>IF($F70=1,0,IF(AND($H70=1,BS$1&lt;=$Y70),$V70,IF(AND($H70=1,BS$1&gt;$Y70,BS$1&lt;=$Y70+$Z70),($T70*(1+$Z$1)^$Z70)/$Z70,IF(AND($H70=1,BS$1&gt;($Y70+$Z70),BS$1&lt;=($Y70+$Z70*2)),($T70*(1+$Z$1)^($Z70*2))/$Z70,IF(AND($H70=1,BS$1&gt;($Y70+$Z70*2),BS$1&lt;=($Y70+$Z70*3)),($T70*(1+$Z$1)^($Z70*3))/$Z70,IF(AND($H70=1,BS$1&gt;($Y70+$Z70*3),BS$1&lt;=($Y70+$Z70*4)),($T70*(1+$Z$1)^($Z70*4))/$Z70,IF(AND($G70=1,BS$1&lt;=$N70),0,IF(AND($G70=1,BS$1&gt;$N70,BS$1&lt;=($Y70+$Z70)),-1*PMT(VLOOKUP($P70,'9 - Finance Strategy Parameters'!$B$3:$C$6,2)/12,$Z70*12,$M70),IF(AND($G70=1,BS$1&gt;($Y70+$Z70),BS$1&lt;=($Y70+$Z70*2)),-1*PMT(VLOOKUP($P70,'9 - Finance Strategy Parameters'!$B$3:$C$6,2)/12,$Z70*12,$M70*(1+$Z$1)^($Z70*2)),IF(AND($G70=1,BS$1&gt;($Y70+$Z70*2),BS$1&lt;=($Y70+$Z70*3)),-1*PMT(VLOOKUP($P70,'9 - Finance Strategy Parameters'!$B$3:$C$6,2)/12,$Z70*12,$M70*(1+$Z$1)^($Z70*3)),"FAILURE"))))))))))</f>
        <v>2808.752</v>
      </c>
      <c r="BT70" s="159">
        <f>IF($F70=1,0,IF(AND($H70=1,BT$1&lt;=$Y70),$V70,IF(AND($H70=1,BT$1&gt;$Y70,BT$1&lt;=$Y70+$Z70),($T70*(1+$Z$1)^$Z70)/$Z70,IF(AND($H70=1,BT$1&gt;($Y70+$Z70),BT$1&lt;=($Y70+$Z70*2)),($T70*(1+$Z$1)^($Z70*2))/$Z70,IF(AND($H70=1,BT$1&gt;($Y70+$Z70*2),BT$1&lt;=($Y70+$Z70*3)),($T70*(1+$Z$1)^($Z70*3))/$Z70,IF(AND($H70=1,BT$1&gt;($Y70+$Z70*3),BT$1&lt;=($Y70+$Z70*4)),($T70*(1+$Z$1)^($Z70*4))/$Z70,IF(AND($G70=1,BT$1&lt;=$N70),0,IF(AND($G70=1,BT$1&gt;$N70,BT$1&lt;=($Y70+$Z70)),-1*PMT(VLOOKUP($P70,'9 - Finance Strategy Parameters'!$B$3:$C$6,2)/12,$Z70*12,$M70),IF(AND($G70=1,BT$1&gt;($Y70+$Z70),BT$1&lt;=($Y70+$Z70*2)),-1*PMT(VLOOKUP($P70,'9 - Finance Strategy Parameters'!$B$3:$C$6,2)/12,$Z70*12,$M70*(1+$Z$1)^($Z70*2)),IF(AND($G70=1,BT$1&gt;($Y70+$Z70*2),BT$1&lt;=($Y70+$Z70*3)),-1*PMT(VLOOKUP($P70,'9 - Finance Strategy Parameters'!$B$3:$C$6,2)/12,$Z70*12,$M70*(1+$Z$1)^($Z70*3)),"FAILURE"))))))))))</f>
        <v>2808.752</v>
      </c>
    </row>
    <row r="71" spans="1:72" x14ac:dyDescent="0.25">
      <c r="A71" s="1" t="s">
        <v>34</v>
      </c>
      <c r="B71" s="138">
        <f>INDEX('8-Choosing Asset Strategies'!$B$4:$B$101,MATCH('9 - Financing Strategy'!C71,'8-Choosing Asset Strategies'!$C$4:$C$101,0))</f>
        <v>2</v>
      </c>
      <c r="C71" s="12" t="s">
        <v>241</v>
      </c>
      <c r="D71" s="13" t="str">
        <f>IF(INDEX('8-Choosing Asset Strategies'!$CW$4:$CW$101,MATCH($C71,'8-Choosing Asset Strategies'!$C$4:$C$101,0))=0,"",INDEX('8-Choosing Asset Strategies'!$CW$4:$CW$101,MATCH(C71,'8-Choosing Asset Strategies'!$C$4:$C$101,0)))</f>
        <v/>
      </c>
      <c r="F71" s="138"/>
      <c r="G71" s="138"/>
      <c r="H71" s="138">
        <v>1</v>
      </c>
      <c r="J71" s="143" t="str">
        <f>IF(F71=1,ROUND(INDEX('8-Choosing Asset Strategies'!$DL$4:$DL$101,MATCH($C71,'8-Choosing Asset Strategies'!$C$4:$C$101,0)),2),"")</f>
        <v/>
      </c>
      <c r="K71" s="12" t="str">
        <f>IF(F71=1,ROUND(INDEX('8-Choosing Asset Strategies'!$DC$4:$DC$101,MATCH($C71,'8-Choosing Asset Strategies'!$C$4:$C$101,0)),2),"")</f>
        <v/>
      </c>
      <c r="L71" s="12"/>
      <c r="M71" s="143" t="str">
        <f>IF(G71=1,ROUND(INDEX('8-Choosing Asset Strategies'!$DL$4:$DL$101,MATCH($C71,'8-Choosing Asset Strategies'!$C$4:$C$101,0)),2),"")</f>
        <v/>
      </c>
      <c r="N71" s="12" t="str">
        <f>IF(G71=1,ROUND(INDEX('8-Choosing Asset Strategies'!$DC$4:$DC$101,MATCH($C71,'8-Choosing Asset Strategies'!$C$4:$C$101,0)),2),"")</f>
        <v/>
      </c>
      <c r="O71" s="12" t="str">
        <f>IF(G71="","",INDEX('9 - Finance Strategy Parameters'!$H$3:$H$9,MATCH(B71,'9 - Finance Strategy Parameters'!$F$3:$F$9,0)))</f>
        <v/>
      </c>
      <c r="P71" s="12"/>
      <c r="Q71" s="144" t="str">
        <f>IFERROR((M71*INDEX('9 - Finance Strategy Parameters'!$C$3:$C$6,MATCH(P71,'9 - Finance Strategy Parameters'!$B$3:$B$6,0))/12*(1+INDEX('9 - Finance Strategy Parameters'!$C$3:$C$6,MATCH(P71,'9 - Finance Strategy Parameters'!$B$3:$B$6,0))/12)^(O71*12))/((1+INDEX('9 - Finance Strategy Parameters'!$C$3:$C$6,MATCH(P71,'9 - Finance Strategy Parameters'!$B$3:$B$6,0))/12)^(O71*12)-1),"")</f>
        <v/>
      </c>
      <c r="R71" s="144" t="str">
        <f t="shared" si="4"/>
        <v/>
      </c>
      <c r="S71" s="12"/>
      <c r="T71" s="143">
        <f>IF(H71=1,ROUND(INDEX('8-Choosing Asset Strategies'!$DL$4:$DL$101,MATCH($C71,'8-Choosing Asset Strategies'!$C$4:$C$101,0)),2),"")</f>
        <v>109393.51</v>
      </c>
      <c r="U71" s="145">
        <f>IF(H71=1,ROUND(INDEX('8-Choosing Asset Strategies'!$DC$4:$DC$101,MATCH($C71,'8-Choosing Asset Strategies'!$C$4:$C$101,0)),2),"")</f>
        <v>16</v>
      </c>
      <c r="V71" s="101">
        <f t="shared" si="5"/>
        <v>6837.0943749999997</v>
      </c>
      <c r="W71" s="155">
        <f t="shared" si="6"/>
        <v>569.75786458333334</v>
      </c>
      <c r="Y71">
        <f>INDEX('8-Choosing Asset Strategies'!$DC$4:$DC$101,MATCH(C71,'8-Choosing Asset Strategies'!$C$4:$C$101,0))</f>
        <v>16</v>
      </c>
      <c r="Z71">
        <f>INDEX('8-Choosing Asset Strategies'!$DA$4:$DA$101,MATCH(C71,'8-Choosing Asset Strategies'!$C$4:$C$101,0))</f>
        <v>20</v>
      </c>
      <c r="AB71" s="159">
        <f>IF($F71=1,0,IF(AND($H71=1,AB$1&lt;=$Y71),$V71,IF(AND($H71=1,AB$1&gt;$Y71,AB$1&lt;=$Y71+$Z71),($T71*(1+$Z$1)^$Z71)/$Z71,IF(AND($H71=1,AB$1&gt;($Y71+$Z71),AB$1&lt;=($Y71+$Z71*2)),($T71*(1+$Z$1)^($Z71*2))/$Z71,IF(AND($H71=1,AB$1&gt;($Y71+$Z71*2),AB$1&lt;=($Y71+$Z71*3)),($T71*(1+$Z$1)^($Z71*3))/$Z71,IF(AND($H71=1,AB$1&gt;($Y71+$Z71*3),AB$1&lt;=($Y71+$Z71*4)),($T71*(1+$Z$1)^($Z71*4))/$Z71,IF(AND($G71=1,AB$1&lt;=$N71),0,IF(AND($G71=1,AB$1&gt;$N71,AB$1&lt;=($Y71+$Z71)),-1*PMT(VLOOKUP($P71,'9 - Finance Strategy Parameters'!$B$3:$C$6,2)/12,$Z71*12,$M71),IF(AND($G71=1,AB$1&gt;($Y71+$Z71),AB$1&lt;=($Y71+$Z71*2)),-1*PMT(VLOOKUP($P71,'9 - Finance Strategy Parameters'!$B$3:$C$6,2)/12,$Z71*12,$M71*(1+$Z$1)^($Z71*2)),IF(AND($G71=1,AB$1&gt;($Y71+$Z71*2),AB$1&lt;=($Y71+$Z71*3)),-1*PMT(VLOOKUP($P71,'9 - Finance Strategy Parameters'!$B$3:$C$6,2)/12,$Z71*12,$M71*(1+$Z$1)^($Z71*3)),"FAILURE"))))))))))</f>
        <v>6837.0943749999997</v>
      </c>
      <c r="AC71" s="159">
        <f>IF($F71=1,0,IF(AND($H71=1,AC$1&lt;=$Y71),$V71,IF(AND($H71=1,AC$1&gt;$Y71,AC$1&lt;=$Y71+$Z71),($T71*(1+$Z$1)^$Z71)/$Z71,IF(AND($H71=1,AC$1&gt;($Y71+$Z71),AC$1&lt;=($Y71+$Z71*2)),($T71*(1+$Z$1)^($Z71*2))/$Z71,IF(AND($H71=1,AC$1&gt;($Y71+$Z71*2),AC$1&lt;=($Y71+$Z71*3)),($T71*(1+$Z$1)^($Z71*3))/$Z71,IF(AND($H71=1,AC$1&gt;($Y71+$Z71*3),AC$1&lt;=($Y71+$Z71*4)),($T71*(1+$Z$1)^($Z71*4))/$Z71,IF(AND($G71=1,AC$1&lt;=$N71),0,IF(AND($G71=1,AC$1&gt;$N71,AC$1&lt;=($Y71+$Z71)),-1*PMT(VLOOKUP($P71,'9 - Finance Strategy Parameters'!$B$3:$C$6,2)/12,$Z71*12,$M71),IF(AND($G71=1,AC$1&gt;($Y71+$Z71),AC$1&lt;=($Y71+$Z71*2)),-1*PMT(VLOOKUP($P71,'9 - Finance Strategy Parameters'!$B$3:$C$6,2)/12,$Z71*12,$M71*(1+$Z$1)^($Z71*2)),IF(AND($G71=1,AC$1&gt;($Y71+$Z71*2),AC$1&lt;=($Y71+$Z71*3)),-1*PMT(VLOOKUP($P71,'9 - Finance Strategy Parameters'!$B$3:$C$6,2)/12,$Z71*12,$M71*(1+$Z$1)^($Z71*3)),"FAILURE"))))))))))</f>
        <v>6837.0943749999997</v>
      </c>
      <c r="AD71" s="159">
        <f>IF($F71=1,0,IF(AND($H71=1,AD$1&lt;=$Y71),$V71,IF(AND($H71=1,AD$1&gt;$Y71,AD$1&lt;=$Y71+$Z71),($T71*(1+$Z$1)^$Z71)/$Z71,IF(AND($H71=1,AD$1&gt;($Y71+$Z71),AD$1&lt;=($Y71+$Z71*2)),($T71*(1+$Z$1)^($Z71*2))/$Z71,IF(AND($H71=1,AD$1&gt;($Y71+$Z71*2),AD$1&lt;=($Y71+$Z71*3)),($T71*(1+$Z$1)^($Z71*3))/$Z71,IF(AND($H71=1,AD$1&gt;($Y71+$Z71*3),AD$1&lt;=($Y71+$Z71*4)),($T71*(1+$Z$1)^($Z71*4))/$Z71,IF(AND($G71=1,AD$1&lt;=$N71),0,IF(AND($G71=1,AD$1&gt;$N71,AD$1&lt;=($Y71+$Z71)),-1*PMT(VLOOKUP($P71,'9 - Finance Strategy Parameters'!$B$3:$C$6,2)/12,$Z71*12,$M71),IF(AND($G71=1,AD$1&gt;($Y71+$Z71),AD$1&lt;=($Y71+$Z71*2)),-1*PMT(VLOOKUP($P71,'9 - Finance Strategy Parameters'!$B$3:$C$6,2)/12,$Z71*12,$M71*(1+$Z$1)^($Z71*2)),IF(AND($G71=1,AD$1&gt;($Y71+$Z71*2),AD$1&lt;=($Y71+$Z71*3)),-1*PMT(VLOOKUP($P71,'9 - Finance Strategy Parameters'!$B$3:$C$6,2)/12,$Z71*12,$M71*(1+$Z$1)^($Z71*3)),"FAILURE"))))))))))</f>
        <v>6837.0943749999997</v>
      </c>
      <c r="AE71" s="159">
        <f>IF($F71=1,0,IF(AND($H71=1,AE$1&lt;=$Y71),$V71,IF(AND($H71=1,AE$1&gt;$Y71,AE$1&lt;=$Y71+$Z71),($T71*(1+$Z$1)^$Z71)/$Z71,IF(AND($H71=1,AE$1&gt;($Y71+$Z71),AE$1&lt;=($Y71+$Z71*2)),($T71*(1+$Z$1)^($Z71*2))/$Z71,IF(AND($H71=1,AE$1&gt;($Y71+$Z71*2),AE$1&lt;=($Y71+$Z71*3)),($T71*(1+$Z$1)^($Z71*3))/$Z71,IF(AND($H71=1,AE$1&gt;($Y71+$Z71*3),AE$1&lt;=($Y71+$Z71*4)),($T71*(1+$Z$1)^($Z71*4))/$Z71,IF(AND($G71=1,AE$1&lt;=$N71),0,IF(AND($G71=1,AE$1&gt;$N71,AE$1&lt;=($Y71+$Z71)),-1*PMT(VLOOKUP($P71,'9 - Finance Strategy Parameters'!$B$3:$C$6,2)/12,$Z71*12,$M71),IF(AND($G71=1,AE$1&gt;($Y71+$Z71),AE$1&lt;=($Y71+$Z71*2)),-1*PMT(VLOOKUP($P71,'9 - Finance Strategy Parameters'!$B$3:$C$6,2)/12,$Z71*12,$M71*(1+$Z$1)^($Z71*2)),IF(AND($G71=1,AE$1&gt;($Y71+$Z71*2),AE$1&lt;=($Y71+$Z71*3)),-1*PMT(VLOOKUP($P71,'9 - Finance Strategy Parameters'!$B$3:$C$6,2)/12,$Z71*12,$M71*(1+$Z$1)^($Z71*3)),"FAILURE"))))))))))</f>
        <v>6837.0943749999997</v>
      </c>
      <c r="AF71" s="159">
        <f>IF($F71=1,0,IF(AND($H71=1,AF$1&lt;=$Y71),$V71,IF(AND($H71=1,AF$1&gt;$Y71,AF$1&lt;=$Y71+$Z71),($T71*(1+$Z$1)^$Z71)/$Z71,IF(AND($H71=1,AF$1&gt;($Y71+$Z71),AF$1&lt;=($Y71+$Z71*2)),($T71*(1+$Z$1)^($Z71*2))/$Z71,IF(AND($H71=1,AF$1&gt;($Y71+$Z71*2),AF$1&lt;=($Y71+$Z71*3)),($T71*(1+$Z$1)^($Z71*3))/$Z71,IF(AND($H71=1,AF$1&gt;($Y71+$Z71*3),AF$1&lt;=($Y71+$Z71*4)),($T71*(1+$Z$1)^($Z71*4))/$Z71,IF(AND($G71=1,AF$1&lt;=$N71),0,IF(AND($G71=1,AF$1&gt;$N71,AF$1&lt;=($Y71+$Z71)),-1*PMT(VLOOKUP($P71,'9 - Finance Strategy Parameters'!$B$3:$C$6,2)/12,$Z71*12,$M71),IF(AND($G71=1,AF$1&gt;($Y71+$Z71),AF$1&lt;=($Y71+$Z71*2)),-1*PMT(VLOOKUP($P71,'9 - Finance Strategy Parameters'!$B$3:$C$6,2)/12,$Z71*12,$M71*(1+$Z$1)^($Z71*2)),IF(AND($G71=1,AF$1&gt;($Y71+$Z71*2),AF$1&lt;=($Y71+$Z71*3)),-1*PMT(VLOOKUP($P71,'9 - Finance Strategy Parameters'!$B$3:$C$6,2)/12,$Z71*12,$M71*(1+$Z$1)^($Z71*3)),"FAILURE"))))))))))</f>
        <v>6837.0943749999997</v>
      </c>
      <c r="AG71" s="159">
        <f>IF($F71=1,0,IF(AND($H71=1,AG$1&lt;=$Y71),$V71,IF(AND($H71=1,AG$1&gt;$Y71,AG$1&lt;=$Y71+$Z71),($T71*(1+$Z$1)^$Z71)/$Z71,IF(AND($H71=1,AG$1&gt;($Y71+$Z71),AG$1&lt;=($Y71+$Z71*2)),($T71*(1+$Z$1)^($Z71*2))/$Z71,IF(AND($H71=1,AG$1&gt;($Y71+$Z71*2),AG$1&lt;=($Y71+$Z71*3)),($T71*(1+$Z$1)^($Z71*3))/$Z71,IF(AND($H71=1,AG$1&gt;($Y71+$Z71*3),AG$1&lt;=($Y71+$Z71*4)),($T71*(1+$Z$1)^($Z71*4))/$Z71,IF(AND($G71=1,AG$1&lt;=$N71),0,IF(AND($G71=1,AG$1&gt;$N71,AG$1&lt;=($Y71+$Z71)),-1*PMT(VLOOKUP($P71,'9 - Finance Strategy Parameters'!$B$3:$C$6,2)/12,$Z71*12,$M71),IF(AND($G71=1,AG$1&gt;($Y71+$Z71),AG$1&lt;=($Y71+$Z71*2)),-1*PMT(VLOOKUP($P71,'9 - Finance Strategy Parameters'!$B$3:$C$6,2)/12,$Z71*12,$M71*(1+$Z$1)^($Z71*2)),IF(AND($G71=1,AG$1&gt;($Y71+$Z71*2),AG$1&lt;=($Y71+$Z71*3)),-1*PMT(VLOOKUP($P71,'9 - Finance Strategy Parameters'!$B$3:$C$6,2)/12,$Z71*12,$M71*(1+$Z$1)^($Z71*3)),"FAILURE"))))))))))</f>
        <v>6837.0943749999997</v>
      </c>
      <c r="AH71" s="159">
        <f>IF($F71=1,0,IF(AND($H71=1,AH$1&lt;=$Y71),$V71,IF(AND($H71=1,AH$1&gt;$Y71,AH$1&lt;=$Y71+$Z71),($T71*(1+$Z$1)^$Z71)/$Z71,IF(AND($H71=1,AH$1&gt;($Y71+$Z71),AH$1&lt;=($Y71+$Z71*2)),($T71*(1+$Z$1)^($Z71*2))/$Z71,IF(AND($H71=1,AH$1&gt;($Y71+$Z71*2),AH$1&lt;=($Y71+$Z71*3)),($T71*(1+$Z$1)^($Z71*3))/$Z71,IF(AND($H71=1,AH$1&gt;($Y71+$Z71*3),AH$1&lt;=($Y71+$Z71*4)),($T71*(1+$Z$1)^($Z71*4))/$Z71,IF(AND($G71=1,AH$1&lt;=$N71),0,IF(AND($G71=1,AH$1&gt;$N71,AH$1&lt;=($Y71+$Z71)),-1*PMT(VLOOKUP($P71,'9 - Finance Strategy Parameters'!$B$3:$C$6,2)/12,$Z71*12,$M71),IF(AND($G71=1,AH$1&gt;($Y71+$Z71),AH$1&lt;=($Y71+$Z71*2)),-1*PMT(VLOOKUP($P71,'9 - Finance Strategy Parameters'!$B$3:$C$6,2)/12,$Z71*12,$M71*(1+$Z$1)^($Z71*2)),IF(AND($G71=1,AH$1&gt;($Y71+$Z71*2),AH$1&lt;=($Y71+$Z71*3)),-1*PMT(VLOOKUP($P71,'9 - Finance Strategy Parameters'!$B$3:$C$6,2)/12,$Z71*12,$M71*(1+$Z$1)^($Z71*3)),"FAILURE"))))))))))</f>
        <v>6837.0943749999997</v>
      </c>
      <c r="AI71" s="159">
        <f>IF($F71=1,0,IF(AND($H71=1,AI$1&lt;=$Y71),$V71,IF(AND($H71=1,AI$1&gt;$Y71,AI$1&lt;=$Y71+$Z71),($T71*(1+$Z$1)^$Z71)/$Z71,IF(AND($H71=1,AI$1&gt;($Y71+$Z71),AI$1&lt;=($Y71+$Z71*2)),($T71*(1+$Z$1)^($Z71*2))/$Z71,IF(AND($H71=1,AI$1&gt;($Y71+$Z71*2),AI$1&lt;=($Y71+$Z71*3)),($T71*(1+$Z$1)^($Z71*3))/$Z71,IF(AND($H71=1,AI$1&gt;($Y71+$Z71*3),AI$1&lt;=($Y71+$Z71*4)),($T71*(1+$Z$1)^($Z71*4))/$Z71,IF(AND($G71=1,AI$1&lt;=$N71),0,IF(AND($G71=1,AI$1&gt;$N71,AI$1&lt;=($Y71+$Z71)),-1*PMT(VLOOKUP($P71,'9 - Finance Strategy Parameters'!$B$3:$C$6,2)/12,$Z71*12,$M71),IF(AND($G71=1,AI$1&gt;($Y71+$Z71),AI$1&lt;=($Y71+$Z71*2)),-1*PMT(VLOOKUP($P71,'9 - Finance Strategy Parameters'!$B$3:$C$6,2)/12,$Z71*12,$M71*(1+$Z$1)^($Z71*2)),IF(AND($G71=1,AI$1&gt;($Y71+$Z71*2),AI$1&lt;=($Y71+$Z71*3)),-1*PMT(VLOOKUP($P71,'9 - Finance Strategy Parameters'!$B$3:$C$6,2)/12,$Z71*12,$M71*(1+$Z$1)^($Z71*3)),"FAILURE"))))))))))</f>
        <v>6837.0943749999997</v>
      </c>
      <c r="AJ71" s="159">
        <f>IF($F71=1,0,IF(AND($H71=1,AJ$1&lt;=$Y71),$V71,IF(AND($H71=1,AJ$1&gt;$Y71,AJ$1&lt;=$Y71+$Z71),($T71*(1+$Z$1)^$Z71)/$Z71,IF(AND($H71=1,AJ$1&gt;($Y71+$Z71),AJ$1&lt;=($Y71+$Z71*2)),($T71*(1+$Z$1)^($Z71*2))/$Z71,IF(AND($H71=1,AJ$1&gt;($Y71+$Z71*2),AJ$1&lt;=($Y71+$Z71*3)),($T71*(1+$Z$1)^($Z71*3))/$Z71,IF(AND($H71=1,AJ$1&gt;($Y71+$Z71*3),AJ$1&lt;=($Y71+$Z71*4)),($T71*(1+$Z$1)^($Z71*4))/$Z71,IF(AND($G71=1,AJ$1&lt;=$N71),0,IF(AND($G71=1,AJ$1&gt;$N71,AJ$1&lt;=($Y71+$Z71)),-1*PMT(VLOOKUP($P71,'9 - Finance Strategy Parameters'!$B$3:$C$6,2)/12,$Z71*12,$M71),IF(AND($G71=1,AJ$1&gt;($Y71+$Z71),AJ$1&lt;=($Y71+$Z71*2)),-1*PMT(VLOOKUP($P71,'9 - Finance Strategy Parameters'!$B$3:$C$6,2)/12,$Z71*12,$M71*(1+$Z$1)^($Z71*2)),IF(AND($G71=1,AJ$1&gt;($Y71+$Z71*2),AJ$1&lt;=($Y71+$Z71*3)),-1*PMT(VLOOKUP($P71,'9 - Finance Strategy Parameters'!$B$3:$C$6,2)/12,$Z71*12,$M71*(1+$Z$1)^($Z71*3)),"FAILURE"))))))))))</f>
        <v>6837.0943749999997</v>
      </c>
      <c r="AK71" s="159">
        <f>IF($F71=1,0,IF(AND($H71=1,AK$1&lt;=$Y71),$V71,IF(AND($H71=1,AK$1&gt;$Y71,AK$1&lt;=$Y71+$Z71),($T71*(1+$Z$1)^$Z71)/$Z71,IF(AND($H71=1,AK$1&gt;($Y71+$Z71),AK$1&lt;=($Y71+$Z71*2)),($T71*(1+$Z$1)^($Z71*2))/$Z71,IF(AND($H71=1,AK$1&gt;($Y71+$Z71*2),AK$1&lt;=($Y71+$Z71*3)),($T71*(1+$Z$1)^($Z71*3))/$Z71,IF(AND($H71=1,AK$1&gt;($Y71+$Z71*3),AK$1&lt;=($Y71+$Z71*4)),($T71*(1+$Z$1)^($Z71*4))/$Z71,IF(AND($G71=1,AK$1&lt;=$N71),0,IF(AND($G71=1,AK$1&gt;$N71,AK$1&lt;=($Y71+$Z71)),-1*PMT(VLOOKUP($P71,'9 - Finance Strategy Parameters'!$B$3:$C$6,2)/12,$Z71*12,$M71),IF(AND($G71=1,AK$1&gt;($Y71+$Z71),AK$1&lt;=($Y71+$Z71*2)),-1*PMT(VLOOKUP($P71,'9 - Finance Strategy Parameters'!$B$3:$C$6,2)/12,$Z71*12,$M71*(1+$Z$1)^($Z71*2)),IF(AND($G71=1,AK$1&gt;($Y71+$Z71*2),AK$1&lt;=($Y71+$Z71*3)),-1*PMT(VLOOKUP($P71,'9 - Finance Strategy Parameters'!$B$3:$C$6,2)/12,$Z71*12,$M71*(1+$Z$1)^($Z71*3)),"FAILURE"))))))))))</f>
        <v>6837.0943749999997</v>
      </c>
      <c r="AL71" s="159">
        <f>IF($F71=1,0,IF(AND($H71=1,AL$1&lt;=$Y71),$V71,IF(AND($H71=1,AL$1&gt;$Y71,AL$1&lt;=$Y71+$Z71),($T71*(1+$Z$1)^$Z71)/$Z71,IF(AND($H71=1,AL$1&gt;($Y71+$Z71),AL$1&lt;=($Y71+$Z71*2)),($T71*(1+$Z$1)^($Z71*2))/$Z71,IF(AND($H71=1,AL$1&gt;($Y71+$Z71*2),AL$1&lt;=($Y71+$Z71*3)),($T71*(1+$Z$1)^($Z71*3))/$Z71,IF(AND($H71=1,AL$1&gt;($Y71+$Z71*3),AL$1&lt;=($Y71+$Z71*4)),($T71*(1+$Z$1)^($Z71*4))/$Z71,IF(AND($G71=1,AL$1&lt;=$N71),0,IF(AND($G71=1,AL$1&gt;$N71,AL$1&lt;=($Y71+$Z71)),-1*PMT(VLOOKUP($P71,'9 - Finance Strategy Parameters'!$B$3:$C$6,2)/12,$Z71*12,$M71),IF(AND($G71=1,AL$1&gt;($Y71+$Z71),AL$1&lt;=($Y71+$Z71*2)),-1*PMT(VLOOKUP($P71,'9 - Finance Strategy Parameters'!$B$3:$C$6,2)/12,$Z71*12,$M71*(1+$Z$1)^($Z71*2)),IF(AND($G71=1,AL$1&gt;($Y71+$Z71*2),AL$1&lt;=($Y71+$Z71*3)),-1*PMT(VLOOKUP($P71,'9 - Finance Strategy Parameters'!$B$3:$C$6,2)/12,$Z71*12,$M71*(1+$Z$1)^($Z71*3)),"FAILURE"))))))))))</f>
        <v>6837.0943749999997</v>
      </c>
      <c r="AM71" s="159">
        <f>IF($F71=1,0,IF(AND($H71=1,AM$1&lt;=$Y71),$V71,IF(AND($H71=1,AM$1&gt;$Y71,AM$1&lt;=$Y71+$Z71),($T71*(1+$Z$1)^$Z71)/$Z71,IF(AND($H71=1,AM$1&gt;($Y71+$Z71),AM$1&lt;=($Y71+$Z71*2)),($T71*(1+$Z$1)^($Z71*2))/$Z71,IF(AND($H71=1,AM$1&gt;($Y71+$Z71*2),AM$1&lt;=($Y71+$Z71*3)),($T71*(1+$Z$1)^($Z71*3))/$Z71,IF(AND($H71=1,AM$1&gt;($Y71+$Z71*3),AM$1&lt;=($Y71+$Z71*4)),($T71*(1+$Z$1)^($Z71*4))/$Z71,IF(AND($G71=1,AM$1&lt;=$N71),0,IF(AND($G71=1,AM$1&gt;$N71,AM$1&lt;=($Y71+$Z71)),-1*PMT(VLOOKUP($P71,'9 - Finance Strategy Parameters'!$B$3:$C$6,2)/12,$Z71*12,$M71),IF(AND($G71=1,AM$1&gt;($Y71+$Z71),AM$1&lt;=($Y71+$Z71*2)),-1*PMT(VLOOKUP($P71,'9 - Finance Strategy Parameters'!$B$3:$C$6,2)/12,$Z71*12,$M71*(1+$Z$1)^($Z71*2)),IF(AND($G71=1,AM$1&gt;($Y71+$Z71*2),AM$1&lt;=($Y71+$Z71*3)),-1*PMT(VLOOKUP($P71,'9 - Finance Strategy Parameters'!$B$3:$C$6,2)/12,$Z71*12,$M71*(1+$Z$1)^($Z71*3)),"FAILURE"))))))))))</f>
        <v>6837.0943749999997</v>
      </c>
      <c r="AN71" s="159">
        <f>IF($F71=1,0,IF(AND($H71=1,AN$1&lt;=$Y71),$V71,IF(AND($H71=1,AN$1&gt;$Y71,AN$1&lt;=$Y71+$Z71),($T71*(1+$Z$1)^$Z71)/$Z71,IF(AND($H71=1,AN$1&gt;($Y71+$Z71),AN$1&lt;=($Y71+$Z71*2)),($T71*(1+$Z$1)^($Z71*2))/$Z71,IF(AND($H71=1,AN$1&gt;($Y71+$Z71*2),AN$1&lt;=($Y71+$Z71*3)),($T71*(1+$Z$1)^($Z71*3))/$Z71,IF(AND($H71=1,AN$1&gt;($Y71+$Z71*3),AN$1&lt;=($Y71+$Z71*4)),($T71*(1+$Z$1)^($Z71*4))/$Z71,IF(AND($G71=1,AN$1&lt;=$N71),0,IF(AND($G71=1,AN$1&gt;$N71,AN$1&lt;=($Y71+$Z71)),-1*PMT(VLOOKUP($P71,'9 - Finance Strategy Parameters'!$B$3:$C$6,2)/12,$Z71*12,$M71),IF(AND($G71=1,AN$1&gt;($Y71+$Z71),AN$1&lt;=($Y71+$Z71*2)),-1*PMT(VLOOKUP($P71,'9 - Finance Strategy Parameters'!$B$3:$C$6,2)/12,$Z71*12,$M71*(1+$Z$1)^($Z71*2)),IF(AND($G71=1,AN$1&gt;($Y71+$Z71*2),AN$1&lt;=($Y71+$Z71*3)),-1*PMT(VLOOKUP($P71,'9 - Finance Strategy Parameters'!$B$3:$C$6,2)/12,$Z71*12,$M71*(1+$Z$1)^($Z71*3)),"FAILURE"))))))))))</f>
        <v>6837.0943749999997</v>
      </c>
      <c r="AO71" s="159">
        <f>IF($F71=1,0,IF(AND($H71=1,AO$1&lt;=$Y71),$V71,IF(AND($H71=1,AO$1&gt;$Y71,AO$1&lt;=$Y71+$Z71),($T71*(1+$Z$1)^$Z71)/$Z71,IF(AND($H71=1,AO$1&gt;($Y71+$Z71),AO$1&lt;=($Y71+$Z71*2)),($T71*(1+$Z$1)^($Z71*2))/$Z71,IF(AND($H71=1,AO$1&gt;($Y71+$Z71*2),AO$1&lt;=($Y71+$Z71*3)),($T71*(1+$Z$1)^($Z71*3))/$Z71,IF(AND($H71=1,AO$1&gt;($Y71+$Z71*3),AO$1&lt;=($Y71+$Z71*4)),($T71*(1+$Z$1)^($Z71*4))/$Z71,IF(AND($G71=1,AO$1&lt;=$N71),0,IF(AND($G71=1,AO$1&gt;$N71,AO$1&lt;=($Y71+$Z71)),-1*PMT(VLOOKUP($P71,'9 - Finance Strategy Parameters'!$B$3:$C$6,2)/12,$Z71*12,$M71),IF(AND($G71=1,AO$1&gt;($Y71+$Z71),AO$1&lt;=($Y71+$Z71*2)),-1*PMT(VLOOKUP($P71,'9 - Finance Strategy Parameters'!$B$3:$C$6,2)/12,$Z71*12,$M71*(1+$Z$1)^($Z71*2)),IF(AND($G71=1,AO$1&gt;($Y71+$Z71*2),AO$1&lt;=($Y71+$Z71*3)),-1*PMT(VLOOKUP($P71,'9 - Finance Strategy Parameters'!$B$3:$C$6,2)/12,$Z71*12,$M71*(1+$Z$1)^($Z71*3)),"FAILURE"))))))))))</f>
        <v>6837.0943749999997</v>
      </c>
      <c r="AP71" s="159">
        <f>IF($F71=1,0,IF(AND($H71=1,AP$1&lt;=$Y71),$V71,IF(AND($H71=1,AP$1&gt;$Y71,AP$1&lt;=$Y71+$Z71),($T71*(1+$Z$1)^$Z71)/$Z71,IF(AND($H71=1,AP$1&gt;($Y71+$Z71),AP$1&lt;=($Y71+$Z71*2)),($T71*(1+$Z$1)^($Z71*2))/$Z71,IF(AND($H71=1,AP$1&gt;($Y71+$Z71*2),AP$1&lt;=($Y71+$Z71*3)),($T71*(1+$Z$1)^($Z71*3))/$Z71,IF(AND($H71=1,AP$1&gt;($Y71+$Z71*3),AP$1&lt;=($Y71+$Z71*4)),($T71*(1+$Z$1)^($Z71*4))/$Z71,IF(AND($G71=1,AP$1&lt;=$N71),0,IF(AND($G71=1,AP$1&gt;$N71,AP$1&lt;=($Y71+$Z71)),-1*PMT(VLOOKUP($P71,'9 - Finance Strategy Parameters'!$B$3:$C$6,2)/12,$Z71*12,$M71),IF(AND($G71=1,AP$1&gt;($Y71+$Z71),AP$1&lt;=($Y71+$Z71*2)),-1*PMT(VLOOKUP($P71,'9 - Finance Strategy Parameters'!$B$3:$C$6,2)/12,$Z71*12,$M71*(1+$Z$1)^($Z71*2)),IF(AND($G71=1,AP$1&gt;($Y71+$Z71*2),AP$1&lt;=($Y71+$Z71*3)),-1*PMT(VLOOKUP($P71,'9 - Finance Strategy Parameters'!$B$3:$C$6,2)/12,$Z71*12,$M71*(1+$Z$1)^($Z71*3)),"FAILURE"))))))))))</f>
        <v>6837.0943749999997</v>
      </c>
      <c r="AQ71" s="159">
        <f>IF($F71=1,0,IF(AND($H71=1,AQ$1&lt;=$Y71),$V71,IF(AND($H71=1,AQ$1&gt;$Y71,AQ$1&lt;=$Y71+$Z71),($T71*(1+$Z$1)^$Z71)/$Z71,IF(AND($H71=1,AQ$1&gt;($Y71+$Z71),AQ$1&lt;=($Y71+$Z71*2)),($T71*(1+$Z$1)^($Z71*2))/$Z71,IF(AND($H71=1,AQ$1&gt;($Y71+$Z71*2),AQ$1&lt;=($Y71+$Z71*3)),($T71*(1+$Z$1)^($Z71*3))/$Z71,IF(AND($H71=1,AQ$1&gt;($Y71+$Z71*3),AQ$1&lt;=($Y71+$Z71*4)),($T71*(1+$Z$1)^($Z71*4))/$Z71,IF(AND($G71=1,AQ$1&lt;=$N71),0,IF(AND($G71=1,AQ$1&gt;$N71,AQ$1&lt;=($Y71+$Z71)),-1*PMT(VLOOKUP($P71,'9 - Finance Strategy Parameters'!$B$3:$C$6,2)/12,$Z71*12,$M71),IF(AND($G71=1,AQ$1&gt;($Y71+$Z71),AQ$1&lt;=($Y71+$Z71*2)),-1*PMT(VLOOKUP($P71,'9 - Finance Strategy Parameters'!$B$3:$C$6,2)/12,$Z71*12,$M71*(1+$Z$1)^($Z71*2)),IF(AND($G71=1,AQ$1&gt;($Y71+$Z71*2),AQ$1&lt;=($Y71+$Z71*3)),-1*PMT(VLOOKUP($P71,'9 - Finance Strategy Parameters'!$B$3:$C$6,2)/12,$Z71*12,$M71*(1+$Z$1)^($Z71*3)),"FAILURE"))))))))))</f>
        <v>6837.0943749999997</v>
      </c>
      <c r="AR71" s="159">
        <f>IF($F71=1,0,IF(AND($H71=1,AR$1&lt;=$Y71),$V71,IF(AND($H71=1,AR$1&gt;$Y71,AR$1&lt;=$Y71+$Z71),($T71*(1+$Z$1)^$Z71)/$Z71,IF(AND($H71=1,AR$1&gt;($Y71+$Z71),AR$1&lt;=($Y71+$Z71*2)),($T71*(1+$Z$1)^($Z71*2))/$Z71,IF(AND($H71=1,AR$1&gt;($Y71+$Z71*2),AR$1&lt;=($Y71+$Z71*3)),($T71*(1+$Z$1)^($Z71*3))/$Z71,IF(AND($H71=1,AR$1&gt;($Y71+$Z71*3),AR$1&lt;=($Y71+$Z71*4)),($T71*(1+$Z$1)^($Z71*4))/$Z71,IF(AND($G71=1,AR$1&lt;=$N71),0,IF(AND($G71=1,AR$1&gt;$N71,AR$1&lt;=($Y71+$Z71)),-1*PMT(VLOOKUP($P71,'9 - Finance Strategy Parameters'!$B$3:$C$6,2)/12,$Z71*12,$M71),IF(AND($G71=1,AR$1&gt;($Y71+$Z71),AR$1&lt;=($Y71+$Z71*2)),-1*PMT(VLOOKUP($P71,'9 - Finance Strategy Parameters'!$B$3:$C$6,2)/12,$Z71*12,$M71*(1+$Z$1)^($Z71*2)),IF(AND($G71=1,AR$1&gt;($Y71+$Z71*2),AR$1&lt;=($Y71+$Z71*3)),-1*PMT(VLOOKUP($P71,'9 - Finance Strategy Parameters'!$B$3:$C$6,2)/12,$Z71*12,$M71*(1+$Z$1)^($Z71*3)),"FAILURE"))))))))))</f>
        <v>5469.6754999999994</v>
      </c>
      <c r="AS71" s="159">
        <f>IF($F71=1,0,IF(AND($H71=1,AS$1&lt;=$Y71),$V71,IF(AND($H71=1,AS$1&gt;$Y71,AS$1&lt;=$Y71+$Z71),($T71*(1+$Z$1)^$Z71)/$Z71,IF(AND($H71=1,AS$1&gt;($Y71+$Z71),AS$1&lt;=($Y71+$Z71*2)),($T71*(1+$Z$1)^($Z71*2))/$Z71,IF(AND($H71=1,AS$1&gt;($Y71+$Z71*2),AS$1&lt;=($Y71+$Z71*3)),($T71*(1+$Z$1)^($Z71*3))/$Z71,IF(AND($H71=1,AS$1&gt;($Y71+$Z71*3),AS$1&lt;=($Y71+$Z71*4)),($T71*(1+$Z$1)^($Z71*4))/$Z71,IF(AND($G71=1,AS$1&lt;=$N71),0,IF(AND($G71=1,AS$1&gt;$N71,AS$1&lt;=($Y71+$Z71)),-1*PMT(VLOOKUP($P71,'9 - Finance Strategy Parameters'!$B$3:$C$6,2)/12,$Z71*12,$M71),IF(AND($G71=1,AS$1&gt;($Y71+$Z71),AS$1&lt;=($Y71+$Z71*2)),-1*PMT(VLOOKUP($P71,'9 - Finance Strategy Parameters'!$B$3:$C$6,2)/12,$Z71*12,$M71*(1+$Z$1)^($Z71*2)),IF(AND($G71=1,AS$1&gt;($Y71+$Z71*2),AS$1&lt;=($Y71+$Z71*3)),-1*PMT(VLOOKUP($P71,'9 - Finance Strategy Parameters'!$B$3:$C$6,2)/12,$Z71*12,$M71*(1+$Z$1)^($Z71*3)),"FAILURE"))))))))))</f>
        <v>5469.6754999999994</v>
      </c>
      <c r="AT71" s="159">
        <f>IF($F71=1,0,IF(AND($H71=1,AT$1&lt;=$Y71),$V71,IF(AND($H71=1,AT$1&gt;$Y71,AT$1&lt;=$Y71+$Z71),($T71*(1+$Z$1)^$Z71)/$Z71,IF(AND($H71=1,AT$1&gt;($Y71+$Z71),AT$1&lt;=($Y71+$Z71*2)),($T71*(1+$Z$1)^($Z71*2))/$Z71,IF(AND($H71=1,AT$1&gt;($Y71+$Z71*2),AT$1&lt;=($Y71+$Z71*3)),($T71*(1+$Z$1)^($Z71*3))/$Z71,IF(AND($H71=1,AT$1&gt;($Y71+$Z71*3),AT$1&lt;=($Y71+$Z71*4)),($T71*(1+$Z$1)^($Z71*4))/$Z71,IF(AND($G71=1,AT$1&lt;=$N71),0,IF(AND($G71=1,AT$1&gt;$N71,AT$1&lt;=($Y71+$Z71)),-1*PMT(VLOOKUP($P71,'9 - Finance Strategy Parameters'!$B$3:$C$6,2)/12,$Z71*12,$M71),IF(AND($G71=1,AT$1&gt;($Y71+$Z71),AT$1&lt;=($Y71+$Z71*2)),-1*PMT(VLOOKUP($P71,'9 - Finance Strategy Parameters'!$B$3:$C$6,2)/12,$Z71*12,$M71*(1+$Z$1)^($Z71*2)),IF(AND($G71=1,AT$1&gt;($Y71+$Z71*2),AT$1&lt;=($Y71+$Z71*3)),-1*PMT(VLOOKUP($P71,'9 - Finance Strategy Parameters'!$B$3:$C$6,2)/12,$Z71*12,$M71*(1+$Z$1)^($Z71*3)),"FAILURE"))))))))))</f>
        <v>5469.6754999999994</v>
      </c>
      <c r="AU71" s="159">
        <f>IF($F71=1,0,IF(AND($H71=1,AU$1&lt;=$Y71),$V71,IF(AND($H71=1,AU$1&gt;$Y71,AU$1&lt;=$Y71+$Z71),($T71*(1+$Z$1)^$Z71)/$Z71,IF(AND($H71=1,AU$1&gt;($Y71+$Z71),AU$1&lt;=($Y71+$Z71*2)),($T71*(1+$Z$1)^($Z71*2))/$Z71,IF(AND($H71=1,AU$1&gt;($Y71+$Z71*2),AU$1&lt;=($Y71+$Z71*3)),($T71*(1+$Z$1)^($Z71*3))/$Z71,IF(AND($H71=1,AU$1&gt;($Y71+$Z71*3),AU$1&lt;=($Y71+$Z71*4)),($T71*(1+$Z$1)^($Z71*4))/$Z71,IF(AND($G71=1,AU$1&lt;=$N71),0,IF(AND($G71=1,AU$1&gt;$N71,AU$1&lt;=($Y71+$Z71)),-1*PMT(VLOOKUP($P71,'9 - Finance Strategy Parameters'!$B$3:$C$6,2)/12,$Z71*12,$M71),IF(AND($G71=1,AU$1&gt;($Y71+$Z71),AU$1&lt;=($Y71+$Z71*2)),-1*PMT(VLOOKUP($P71,'9 - Finance Strategy Parameters'!$B$3:$C$6,2)/12,$Z71*12,$M71*(1+$Z$1)^($Z71*2)),IF(AND($G71=1,AU$1&gt;($Y71+$Z71*2),AU$1&lt;=($Y71+$Z71*3)),-1*PMT(VLOOKUP($P71,'9 - Finance Strategy Parameters'!$B$3:$C$6,2)/12,$Z71*12,$M71*(1+$Z$1)^($Z71*3)),"FAILURE"))))))))))</f>
        <v>5469.6754999999994</v>
      </c>
      <c r="AV71" s="159">
        <f>IF($F71=1,0,IF(AND($H71=1,AV$1&lt;=$Y71),$V71,IF(AND($H71=1,AV$1&gt;$Y71,AV$1&lt;=$Y71+$Z71),($T71*(1+$Z$1)^$Z71)/$Z71,IF(AND($H71=1,AV$1&gt;($Y71+$Z71),AV$1&lt;=($Y71+$Z71*2)),($T71*(1+$Z$1)^($Z71*2))/$Z71,IF(AND($H71=1,AV$1&gt;($Y71+$Z71*2),AV$1&lt;=($Y71+$Z71*3)),($T71*(1+$Z$1)^($Z71*3))/$Z71,IF(AND($H71=1,AV$1&gt;($Y71+$Z71*3),AV$1&lt;=($Y71+$Z71*4)),($T71*(1+$Z$1)^($Z71*4))/$Z71,IF(AND($G71=1,AV$1&lt;=$N71),0,IF(AND($G71=1,AV$1&gt;$N71,AV$1&lt;=($Y71+$Z71)),-1*PMT(VLOOKUP($P71,'9 - Finance Strategy Parameters'!$B$3:$C$6,2)/12,$Z71*12,$M71),IF(AND($G71=1,AV$1&gt;($Y71+$Z71),AV$1&lt;=($Y71+$Z71*2)),-1*PMT(VLOOKUP($P71,'9 - Finance Strategy Parameters'!$B$3:$C$6,2)/12,$Z71*12,$M71*(1+$Z$1)^($Z71*2)),IF(AND($G71=1,AV$1&gt;($Y71+$Z71*2),AV$1&lt;=($Y71+$Z71*3)),-1*PMT(VLOOKUP($P71,'9 - Finance Strategy Parameters'!$B$3:$C$6,2)/12,$Z71*12,$M71*(1+$Z$1)^($Z71*3)),"FAILURE"))))))))))</f>
        <v>5469.6754999999994</v>
      </c>
      <c r="AW71" s="159">
        <f>IF($F71=1,0,IF(AND($H71=1,AW$1&lt;=$Y71),$V71,IF(AND($H71=1,AW$1&gt;$Y71,AW$1&lt;=$Y71+$Z71),($T71*(1+$Z$1)^$Z71)/$Z71,IF(AND($H71=1,AW$1&gt;($Y71+$Z71),AW$1&lt;=($Y71+$Z71*2)),($T71*(1+$Z$1)^($Z71*2))/$Z71,IF(AND($H71=1,AW$1&gt;($Y71+$Z71*2),AW$1&lt;=($Y71+$Z71*3)),($T71*(1+$Z$1)^($Z71*3))/$Z71,IF(AND($H71=1,AW$1&gt;($Y71+$Z71*3),AW$1&lt;=($Y71+$Z71*4)),($T71*(1+$Z$1)^($Z71*4))/$Z71,IF(AND($G71=1,AW$1&lt;=$N71),0,IF(AND($G71=1,AW$1&gt;$N71,AW$1&lt;=($Y71+$Z71)),-1*PMT(VLOOKUP($P71,'9 - Finance Strategy Parameters'!$B$3:$C$6,2)/12,$Z71*12,$M71),IF(AND($G71=1,AW$1&gt;($Y71+$Z71),AW$1&lt;=($Y71+$Z71*2)),-1*PMT(VLOOKUP($P71,'9 - Finance Strategy Parameters'!$B$3:$C$6,2)/12,$Z71*12,$M71*(1+$Z$1)^($Z71*2)),IF(AND($G71=1,AW$1&gt;($Y71+$Z71*2),AW$1&lt;=($Y71+$Z71*3)),-1*PMT(VLOOKUP($P71,'9 - Finance Strategy Parameters'!$B$3:$C$6,2)/12,$Z71*12,$M71*(1+$Z$1)^($Z71*3)),"FAILURE"))))))))))</f>
        <v>5469.6754999999994</v>
      </c>
      <c r="AX71" s="159">
        <f>IF($F71=1,0,IF(AND($H71=1,AX$1&lt;=$Y71),$V71,IF(AND($H71=1,AX$1&gt;$Y71,AX$1&lt;=$Y71+$Z71),($T71*(1+$Z$1)^$Z71)/$Z71,IF(AND($H71=1,AX$1&gt;($Y71+$Z71),AX$1&lt;=($Y71+$Z71*2)),($T71*(1+$Z$1)^($Z71*2))/$Z71,IF(AND($H71=1,AX$1&gt;($Y71+$Z71*2),AX$1&lt;=($Y71+$Z71*3)),($T71*(1+$Z$1)^($Z71*3))/$Z71,IF(AND($H71=1,AX$1&gt;($Y71+$Z71*3),AX$1&lt;=($Y71+$Z71*4)),($T71*(1+$Z$1)^($Z71*4))/$Z71,IF(AND($G71=1,AX$1&lt;=$N71),0,IF(AND($G71=1,AX$1&gt;$N71,AX$1&lt;=($Y71+$Z71)),-1*PMT(VLOOKUP($P71,'9 - Finance Strategy Parameters'!$B$3:$C$6,2)/12,$Z71*12,$M71),IF(AND($G71=1,AX$1&gt;($Y71+$Z71),AX$1&lt;=($Y71+$Z71*2)),-1*PMT(VLOOKUP($P71,'9 - Finance Strategy Parameters'!$B$3:$C$6,2)/12,$Z71*12,$M71*(1+$Z$1)^($Z71*2)),IF(AND($G71=1,AX$1&gt;($Y71+$Z71*2),AX$1&lt;=($Y71+$Z71*3)),-1*PMT(VLOOKUP($P71,'9 - Finance Strategy Parameters'!$B$3:$C$6,2)/12,$Z71*12,$M71*(1+$Z$1)^($Z71*3)),"FAILURE"))))))))))</f>
        <v>5469.6754999999994</v>
      </c>
      <c r="AY71" s="159">
        <f>IF($F71=1,0,IF(AND($H71=1,AY$1&lt;=$Y71),$V71,IF(AND($H71=1,AY$1&gt;$Y71,AY$1&lt;=$Y71+$Z71),($T71*(1+$Z$1)^$Z71)/$Z71,IF(AND($H71=1,AY$1&gt;($Y71+$Z71),AY$1&lt;=($Y71+$Z71*2)),($T71*(1+$Z$1)^($Z71*2))/$Z71,IF(AND($H71=1,AY$1&gt;($Y71+$Z71*2),AY$1&lt;=($Y71+$Z71*3)),($T71*(1+$Z$1)^($Z71*3))/$Z71,IF(AND($H71=1,AY$1&gt;($Y71+$Z71*3),AY$1&lt;=($Y71+$Z71*4)),($T71*(1+$Z$1)^($Z71*4))/$Z71,IF(AND($G71=1,AY$1&lt;=$N71),0,IF(AND($G71=1,AY$1&gt;$N71,AY$1&lt;=($Y71+$Z71)),-1*PMT(VLOOKUP($P71,'9 - Finance Strategy Parameters'!$B$3:$C$6,2)/12,$Z71*12,$M71),IF(AND($G71=1,AY$1&gt;($Y71+$Z71),AY$1&lt;=($Y71+$Z71*2)),-1*PMT(VLOOKUP($P71,'9 - Finance Strategy Parameters'!$B$3:$C$6,2)/12,$Z71*12,$M71*(1+$Z$1)^($Z71*2)),IF(AND($G71=1,AY$1&gt;($Y71+$Z71*2),AY$1&lt;=($Y71+$Z71*3)),-1*PMT(VLOOKUP($P71,'9 - Finance Strategy Parameters'!$B$3:$C$6,2)/12,$Z71*12,$M71*(1+$Z$1)^($Z71*3)),"FAILURE"))))))))))</f>
        <v>5469.6754999999994</v>
      </c>
      <c r="AZ71" s="159">
        <f>IF($F71=1,0,IF(AND($H71=1,AZ$1&lt;=$Y71),$V71,IF(AND($H71=1,AZ$1&gt;$Y71,AZ$1&lt;=$Y71+$Z71),($T71*(1+$Z$1)^$Z71)/$Z71,IF(AND($H71=1,AZ$1&gt;($Y71+$Z71),AZ$1&lt;=($Y71+$Z71*2)),($T71*(1+$Z$1)^($Z71*2))/$Z71,IF(AND($H71=1,AZ$1&gt;($Y71+$Z71*2),AZ$1&lt;=($Y71+$Z71*3)),($T71*(1+$Z$1)^($Z71*3))/$Z71,IF(AND($H71=1,AZ$1&gt;($Y71+$Z71*3),AZ$1&lt;=($Y71+$Z71*4)),($T71*(1+$Z$1)^($Z71*4))/$Z71,IF(AND($G71=1,AZ$1&lt;=$N71),0,IF(AND($G71=1,AZ$1&gt;$N71,AZ$1&lt;=($Y71+$Z71)),-1*PMT(VLOOKUP($P71,'9 - Finance Strategy Parameters'!$B$3:$C$6,2)/12,$Z71*12,$M71),IF(AND($G71=1,AZ$1&gt;($Y71+$Z71),AZ$1&lt;=($Y71+$Z71*2)),-1*PMT(VLOOKUP($P71,'9 - Finance Strategy Parameters'!$B$3:$C$6,2)/12,$Z71*12,$M71*(1+$Z$1)^($Z71*2)),IF(AND($G71=1,AZ$1&gt;($Y71+$Z71*2),AZ$1&lt;=($Y71+$Z71*3)),-1*PMT(VLOOKUP($P71,'9 - Finance Strategy Parameters'!$B$3:$C$6,2)/12,$Z71*12,$M71*(1+$Z$1)^($Z71*3)),"FAILURE"))))))))))</f>
        <v>5469.6754999999994</v>
      </c>
      <c r="BA71" s="159">
        <f>IF($F71=1,0,IF(AND($H71=1,BA$1&lt;=$Y71),$V71,IF(AND($H71=1,BA$1&gt;$Y71,BA$1&lt;=$Y71+$Z71),($T71*(1+$Z$1)^$Z71)/$Z71,IF(AND($H71=1,BA$1&gt;($Y71+$Z71),BA$1&lt;=($Y71+$Z71*2)),($T71*(1+$Z$1)^($Z71*2))/$Z71,IF(AND($H71=1,BA$1&gt;($Y71+$Z71*2),BA$1&lt;=($Y71+$Z71*3)),($T71*(1+$Z$1)^($Z71*3))/$Z71,IF(AND($H71=1,BA$1&gt;($Y71+$Z71*3),BA$1&lt;=($Y71+$Z71*4)),($T71*(1+$Z$1)^($Z71*4))/$Z71,IF(AND($G71=1,BA$1&lt;=$N71),0,IF(AND($G71=1,BA$1&gt;$N71,BA$1&lt;=($Y71+$Z71)),-1*PMT(VLOOKUP($P71,'9 - Finance Strategy Parameters'!$B$3:$C$6,2)/12,$Z71*12,$M71),IF(AND($G71=1,BA$1&gt;($Y71+$Z71),BA$1&lt;=($Y71+$Z71*2)),-1*PMT(VLOOKUP($P71,'9 - Finance Strategy Parameters'!$B$3:$C$6,2)/12,$Z71*12,$M71*(1+$Z$1)^($Z71*2)),IF(AND($G71=1,BA$1&gt;($Y71+$Z71*2),BA$1&lt;=($Y71+$Z71*3)),-1*PMT(VLOOKUP($P71,'9 - Finance Strategy Parameters'!$B$3:$C$6,2)/12,$Z71*12,$M71*(1+$Z$1)^($Z71*3)),"FAILURE"))))))))))</f>
        <v>5469.6754999999994</v>
      </c>
      <c r="BB71" s="159">
        <f>IF($F71=1,0,IF(AND($H71=1,BB$1&lt;=$Y71),$V71,IF(AND($H71=1,BB$1&gt;$Y71,BB$1&lt;=$Y71+$Z71),($T71*(1+$Z$1)^$Z71)/$Z71,IF(AND($H71=1,BB$1&gt;($Y71+$Z71),BB$1&lt;=($Y71+$Z71*2)),($T71*(1+$Z$1)^($Z71*2))/$Z71,IF(AND($H71=1,BB$1&gt;($Y71+$Z71*2),BB$1&lt;=($Y71+$Z71*3)),($T71*(1+$Z$1)^($Z71*3))/$Z71,IF(AND($H71=1,BB$1&gt;($Y71+$Z71*3),BB$1&lt;=($Y71+$Z71*4)),($T71*(1+$Z$1)^($Z71*4))/$Z71,IF(AND($G71=1,BB$1&lt;=$N71),0,IF(AND($G71=1,BB$1&gt;$N71,BB$1&lt;=($Y71+$Z71)),-1*PMT(VLOOKUP($P71,'9 - Finance Strategy Parameters'!$B$3:$C$6,2)/12,$Z71*12,$M71),IF(AND($G71=1,BB$1&gt;($Y71+$Z71),BB$1&lt;=($Y71+$Z71*2)),-1*PMT(VLOOKUP($P71,'9 - Finance Strategy Parameters'!$B$3:$C$6,2)/12,$Z71*12,$M71*(1+$Z$1)^($Z71*2)),IF(AND($G71=1,BB$1&gt;($Y71+$Z71*2),BB$1&lt;=($Y71+$Z71*3)),-1*PMT(VLOOKUP($P71,'9 - Finance Strategy Parameters'!$B$3:$C$6,2)/12,$Z71*12,$M71*(1+$Z$1)^($Z71*3)),"FAILURE"))))))))))</f>
        <v>5469.6754999999994</v>
      </c>
      <c r="BC71" s="159">
        <f>IF($F71=1,0,IF(AND($H71=1,BC$1&lt;=$Y71),$V71,IF(AND($H71=1,BC$1&gt;$Y71,BC$1&lt;=$Y71+$Z71),($T71*(1+$Z$1)^$Z71)/$Z71,IF(AND($H71=1,BC$1&gt;($Y71+$Z71),BC$1&lt;=($Y71+$Z71*2)),($T71*(1+$Z$1)^($Z71*2))/$Z71,IF(AND($H71=1,BC$1&gt;($Y71+$Z71*2),BC$1&lt;=($Y71+$Z71*3)),($T71*(1+$Z$1)^($Z71*3))/$Z71,IF(AND($H71=1,BC$1&gt;($Y71+$Z71*3),BC$1&lt;=($Y71+$Z71*4)),($T71*(1+$Z$1)^($Z71*4))/$Z71,IF(AND($G71=1,BC$1&lt;=$N71),0,IF(AND($G71=1,BC$1&gt;$N71,BC$1&lt;=($Y71+$Z71)),-1*PMT(VLOOKUP($P71,'9 - Finance Strategy Parameters'!$B$3:$C$6,2)/12,$Z71*12,$M71),IF(AND($G71=1,BC$1&gt;($Y71+$Z71),BC$1&lt;=($Y71+$Z71*2)),-1*PMT(VLOOKUP($P71,'9 - Finance Strategy Parameters'!$B$3:$C$6,2)/12,$Z71*12,$M71*(1+$Z$1)^($Z71*2)),IF(AND($G71=1,BC$1&gt;($Y71+$Z71*2),BC$1&lt;=($Y71+$Z71*3)),-1*PMT(VLOOKUP($P71,'9 - Finance Strategy Parameters'!$B$3:$C$6,2)/12,$Z71*12,$M71*(1+$Z$1)^($Z71*3)),"FAILURE"))))))))))</f>
        <v>5469.6754999999994</v>
      </c>
      <c r="BD71" s="159">
        <f>IF($F71=1,0,IF(AND($H71=1,BD$1&lt;=$Y71),$V71,IF(AND($H71=1,BD$1&gt;$Y71,BD$1&lt;=$Y71+$Z71),($T71*(1+$Z$1)^$Z71)/$Z71,IF(AND($H71=1,BD$1&gt;($Y71+$Z71),BD$1&lt;=($Y71+$Z71*2)),($T71*(1+$Z$1)^($Z71*2))/$Z71,IF(AND($H71=1,BD$1&gt;($Y71+$Z71*2),BD$1&lt;=($Y71+$Z71*3)),($T71*(1+$Z$1)^($Z71*3))/$Z71,IF(AND($H71=1,BD$1&gt;($Y71+$Z71*3),BD$1&lt;=($Y71+$Z71*4)),($T71*(1+$Z$1)^($Z71*4))/$Z71,IF(AND($G71=1,BD$1&lt;=$N71),0,IF(AND($G71=1,BD$1&gt;$N71,BD$1&lt;=($Y71+$Z71)),-1*PMT(VLOOKUP($P71,'9 - Finance Strategy Parameters'!$B$3:$C$6,2)/12,$Z71*12,$M71),IF(AND($G71=1,BD$1&gt;($Y71+$Z71),BD$1&lt;=($Y71+$Z71*2)),-1*PMT(VLOOKUP($P71,'9 - Finance Strategy Parameters'!$B$3:$C$6,2)/12,$Z71*12,$M71*(1+$Z$1)^($Z71*2)),IF(AND($G71=1,BD$1&gt;($Y71+$Z71*2),BD$1&lt;=($Y71+$Z71*3)),-1*PMT(VLOOKUP($P71,'9 - Finance Strategy Parameters'!$B$3:$C$6,2)/12,$Z71*12,$M71*(1+$Z$1)^($Z71*3)),"FAILURE"))))))))))</f>
        <v>5469.6754999999994</v>
      </c>
      <c r="BE71" s="159">
        <f>IF($F71=1,0,IF(AND($H71=1,BE$1&lt;=$Y71),$V71,IF(AND($H71=1,BE$1&gt;$Y71,BE$1&lt;=$Y71+$Z71),($T71*(1+$Z$1)^$Z71)/$Z71,IF(AND($H71=1,BE$1&gt;($Y71+$Z71),BE$1&lt;=($Y71+$Z71*2)),($T71*(1+$Z$1)^($Z71*2))/$Z71,IF(AND($H71=1,BE$1&gt;($Y71+$Z71*2),BE$1&lt;=($Y71+$Z71*3)),($T71*(1+$Z$1)^($Z71*3))/$Z71,IF(AND($H71=1,BE$1&gt;($Y71+$Z71*3),BE$1&lt;=($Y71+$Z71*4)),($T71*(1+$Z$1)^($Z71*4))/$Z71,IF(AND($G71=1,BE$1&lt;=$N71),0,IF(AND($G71=1,BE$1&gt;$N71,BE$1&lt;=($Y71+$Z71)),-1*PMT(VLOOKUP($P71,'9 - Finance Strategy Parameters'!$B$3:$C$6,2)/12,$Z71*12,$M71),IF(AND($G71=1,BE$1&gt;($Y71+$Z71),BE$1&lt;=($Y71+$Z71*2)),-1*PMT(VLOOKUP($P71,'9 - Finance Strategy Parameters'!$B$3:$C$6,2)/12,$Z71*12,$M71*(1+$Z$1)^($Z71*2)),IF(AND($G71=1,BE$1&gt;($Y71+$Z71*2),BE$1&lt;=($Y71+$Z71*3)),-1*PMT(VLOOKUP($P71,'9 - Finance Strategy Parameters'!$B$3:$C$6,2)/12,$Z71*12,$M71*(1+$Z$1)^($Z71*3)),"FAILURE"))))))))))</f>
        <v>5469.6754999999994</v>
      </c>
      <c r="BF71" s="159">
        <f>IF($F71=1,0,IF(AND($H71=1,BF$1&lt;=$Y71),$V71,IF(AND($H71=1,BF$1&gt;$Y71,BF$1&lt;=$Y71+$Z71),($T71*(1+$Z$1)^$Z71)/$Z71,IF(AND($H71=1,BF$1&gt;($Y71+$Z71),BF$1&lt;=($Y71+$Z71*2)),($T71*(1+$Z$1)^($Z71*2))/$Z71,IF(AND($H71=1,BF$1&gt;($Y71+$Z71*2),BF$1&lt;=($Y71+$Z71*3)),($T71*(1+$Z$1)^($Z71*3))/$Z71,IF(AND($H71=1,BF$1&gt;($Y71+$Z71*3),BF$1&lt;=($Y71+$Z71*4)),($T71*(1+$Z$1)^($Z71*4))/$Z71,IF(AND($G71=1,BF$1&lt;=$N71),0,IF(AND($G71=1,BF$1&gt;$N71,BF$1&lt;=($Y71+$Z71)),-1*PMT(VLOOKUP($P71,'9 - Finance Strategy Parameters'!$B$3:$C$6,2)/12,$Z71*12,$M71),IF(AND($G71=1,BF$1&gt;($Y71+$Z71),BF$1&lt;=($Y71+$Z71*2)),-1*PMT(VLOOKUP($P71,'9 - Finance Strategy Parameters'!$B$3:$C$6,2)/12,$Z71*12,$M71*(1+$Z$1)^($Z71*2)),IF(AND($G71=1,BF$1&gt;($Y71+$Z71*2),BF$1&lt;=($Y71+$Z71*3)),-1*PMT(VLOOKUP($P71,'9 - Finance Strategy Parameters'!$B$3:$C$6,2)/12,$Z71*12,$M71*(1+$Z$1)^($Z71*3)),"FAILURE"))))))))))</f>
        <v>5469.6754999999994</v>
      </c>
      <c r="BG71" s="159">
        <f>IF($F71=1,0,IF(AND($H71=1,BG$1&lt;=$Y71),$V71,IF(AND($H71=1,BG$1&gt;$Y71,BG$1&lt;=$Y71+$Z71),($T71*(1+$Z$1)^$Z71)/$Z71,IF(AND($H71=1,BG$1&gt;($Y71+$Z71),BG$1&lt;=($Y71+$Z71*2)),($T71*(1+$Z$1)^($Z71*2))/$Z71,IF(AND($H71=1,BG$1&gt;($Y71+$Z71*2),BG$1&lt;=($Y71+$Z71*3)),($T71*(1+$Z$1)^($Z71*3))/$Z71,IF(AND($H71=1,BG$1&gt;($Y71+$Z71*3),BG$1&lt;=($Y71+$Z71*4)),($T71*(1+$Z$1)^($Z71*4))/$Z71,IF(AND($G71=1,BG$1&lt;=$N71),0,IF(AND($G71=1,BG$1&gt;$N71,BG$1&lt;=($Y71+$Z71)),-1*PMT(VLOOKUP($P71,'9 - Finance Strategy Parameters'!$B$3:$C$6,2)/12,$Z71*12,$M71),IF(AND($G71=1,BG$1&gt;($Y71+$Z71),BG$1&lt;=($Y71+$Z71*2)),-1*PMT(VLOOKUP($P71,'9 - Finance Strategy Parameters'!$B$3:$C$6,2)/12,$Z71*12,$M71*(1+$Z$1)^($Z71*2)),IF(AND($G71=1,BG$1&gt;($Y71+$Z71*2),BG$1&lt;=($Y71+$Z71*3)),-1*PMT(VLOOKUP($P71,'9 - Finance Strategy Parameters'!$B$3:$C$6,2)/12,$Z71*12,$M71*(1+$Z$1)^($Z71*3)),"FAILURE"))))))))))</f>
        <v>5469.6754999999994</v>
      </c>
      <c r="BH71" s="159">
        <f>IF($F71=1,0,IF(AND($H71=1,BH$1&lt;=$Y71),$V71,IF(AND($H71=1,BH$1&gt;$Y71,BH$1&lt;=$Y71+$Z71),($T71*(1+$Z$1)^$Z71)/$Z71,IF(AND($H71=1,BH$1&gt;($Y71+$Z71),BH$1&lt;=($Y71+$Z71*2)),($T71*(1+$Z$1)^($Z71*2))/$Z71,IF(AND($H71=1,BH$1&gt;($Y71+$Z71*2),BH$1&lt;=($Y71+$Z71*3)),($T71*(1+$Z$1)^($Z71*3))/$Z71,IF(AND($H71=1,BH$1&gt;($Y71+$Z71*3),BH$1&lt;=($Y71+$Z71*4)),($T71*(1+$Z$1)^($Z71*4))/$Z71,IF(AND($G71=1,BH$1&lt;=$N71),0,IF(AND($G71=1,BH$1&gt;$N71,BH$1&lt;=($Y71+$Z71)),-1*PMT(VLOOKUP($P71,'9 - Finance Strategy Parameters'!$B$3:$C$6,2)/12,$Z71*12,$M71),IF(AND($G71=1,BH$1&gt;($Y71+$Z71),BH$1&lt;=($Y71+$Z71*2)),-1*PMT(VLOOKUP($P71,'9 - Finance Strategy Parameters'!$B$3:$C$6,2)/12,$Z71*12,$M71*(1+$Z$1)^($Z71*2)),IF(AND($G71=1,BH$1&gt;($Y71+$Z71*2),BH$1&lt;=($Y71+$Z71*3)),-1*PMT(VLOOKUP($P71,'9 - Finance Strategy Parameters'!$B$3:$C$6,2)/12,$Z71*12,$M71*(1+$Z$1)^($Z71*3)),"FAILURE"))))))))))</f>
        <v>5469.6754999999994</v>
      </c>
      <c r="BI71" s="159">
        <f>IF($F71=1,0,IF(AND($H71=1,BI$1&lt;=$Y71),$V71,IF(AND($H71=1,BI$1&gt;$Y71,BI$1&lt;=$Y71+$Z71),($T71*(1+$Z$1)^$Z71)/$Z71,IF(AND($H71=1,BI$1&gt;($Y71+$Z71),BI$1&lt;=($Y71+$Z71*2)),($T71*(1+$Z$1)^($Z71*2))/$Z71,IF(AND($H71=1,BI$1&gt;($Y71+$Z71*2),BI$1&lt;=($Y71+$Z71*3)),($T71*(1+$Z$1)^($Z71*3))/$Z71,IF(AND($H71=1,BI$1&gt;($Y71+$Z71*3),BI$1&lt;=($Y71+$Z71*4)),($T71*(1+$Z$1)^($Z71*4))/$Z71,IF(AND($G71=1,BI$1&lt;=$N71),0,IF(AND($G71=1,BI$1&gt;$N71,BI$1&lt;=($Y71+$Z71)),-1*PMT(VLOOKUP($P71,'9 - Finance Strategy Parameters'!$B$3:$C$6,2)/12,$Z71*12,$M71),IF(AND($G71=1,BI$1&gt;($Y71+$Z71),BI$1&lt;=($Y71+$Z71*2)),-1*PMT(VLOOKUP($P71,'9 - Finance Strategy Parameters'!$B$3:$C$6,2)/12,$Z71*12,$M71*(1+$Z$1)^($Z71*2)),IF(AND($G71=1,BI$1&gt;($Y71+$Z71*2),BI$1&lt;=($Y71+$Z71*3)),-1*PMT(VLOOKUP($P71,'9 - Finance Strategy Parameters'!$B$3:$C$6,2)/12,$Z71*12,$M71*(1+$Z$1)^($Z71*3)),"FAILURE"))))))))))</f>
        <v>5469.6754999999994</v>
      </c>
      <c r="BJ71" s="159">
        <f>IF($F71=1,0,IF(AND($H71=1,BJ$1&lt;=$Y71),$V71,IF(AND($H71=1,BJ$1&gt;$Y71,BJ$1&lt;=$Y71+$Z71),($T71*(1+$Z$1)^$Z71)/$Z71,IF(AND($H71=1,BJ$1&gt;($Y71+$Z71),BJ$1&lt;=($Y71+$Z71*2)),($T71*(1+$Z$1)^($Z71*2))/$Z71,IF(AND($H71=1,BJ$1&gt;($Y71+$Z71*2),BJ$1&lt;=($Y71+$Z71*3)),($T71*(1+$Z$1)^($Z71*3))/$Z71,IF(AND($H71=1,BJ$1&gt;($Y71+$Z71*3),BJ$1&lt;=($Y71+$Z71*4)),($T71*(1+$Z$1)^($Z71*4))/$Z71,IF(AND($G71=1,BJ$1&lt;=$N71),0,IF(AND($G71=1,BJ$1&gt;$N71,BJ$1&lt;=($Y71+$Z71)),-1*PMT(VLOOKUP($P71,'9 - Finance Strategy Parameters'!$B$3:$C$6,2)/12,$Z71*12,$M71),IF(AND($G71=1,BJ$1&gt;($Y71+$Z71),BJ$1&lt;=($Y71+$Z71*2)),-1*PMT(VLOOKUP($P71,'9 - Finance Strategy Parameters'!$B$3:$C$6,2)/12,$Z71*12,$M71*(1+$Z$1)^($Z71*2)),IF(AND($G71=1,BJ$1&gt;($Y71+$Z71*2),BJ$1&lt;=($Y71+$Z71*3)),-1*PMT(VLOOKUP($P71,'9 - Finance Strategy Parameters'!$B$3:$C$6,2)/12,$Z71*12,$M71*(1+$Z$1)^($Z71*3)),"FAILURE"))))))))))</f>
        <v>5469.6754999999994</v>
      </c>
      <c r="BK71" s="159">
        <f>IF($F71=1,0,IF(AND($H71=1,BK$1&lt;=$Y71),$V71,IF(AND($H71=1,BK$1&gt;$Y71,BK$1&lt;=$Y71+$Z71),($T71*(1+$Z$1)^$Z71)/$Z71,IF(AND($H71=1,BK$1&gt;($Y71+$Z71),BK$1&lt;=($Y71+$Z71*2)),($T71*(1+$Z$1)^($Z71*2))/$Z71,IF(AND($H71=1,BK$1&gt;($Y71+$Z71*2),BK$1&lt;=($Y71+$Z71*3)),($T71*(1+$Z$1)^($Z71*3))/$Z71,IF(AND($H71=1,BK$1&gt;($Y71+$Z71*3),BK$1&lt;=($Y71+$Z71*4)),($T71*(1+$Z$1)^($Z71*4))/$Z71,IF(AND($G71=1,BK$1&lt;=$N71),0,IF(AND($G71=1,BK$1&gt;$N71,BK$1&lt;=($Y71+$Z71)),-1*PMT(VLOOKUP($P71,'9 - Finance Strategy Parameters'!$B$3:$C$6,2)/12,$Z71*12,$M71),IF(AND($G71=1,BK$1&gt;($Y71+$Z71),BK$1&lt;=($Y71+$Z71*2)),-1*PMT(VLOOKUP($P71,'9 - Finance Strategy Parameters'!$B$3:$C$6,2)/12,$Z71*12,$M71*(1+$Z$1)^($Z71*2)),IF(AND($G71=1,BK$1&gt;($Y71+$Z71*2),BK$1&lt;=($Y71+$Z71*3)),-1*PMT(VLOOKUP($P71,'9 - Finance Strategy Parameters'!$B$3:$C$6,2)/12,$Z71*12,$M71*(1+$Z$1)^($Z71*3)),"FAILURE"))))))))))</f>
        <v>5469.6754999999994</v>
      </c>
      <c r="BL71" s="159">
        <f>IF($F71=1,0,IF(AND($H71=1,BL$1&lt;=$Y71),$V71,IF(AND($H71=1,BL$1&gt;$Y71,BL$1&lt;=$Y71+$Z71),($T71*(1+$Z$1)^$Z71)/$Z71,IF(AND($H71=1,BL$1&gt;($Y71+$Z71),BL$1&lt;=($Y71+$Z71*2)),($T71*(1+$Z$1)^($Z71*2))/$Z71,IF(AND($H71=1,BL$1&gt;($Y71+$Z71*2),BL$1&lt;=($Y71+$Z71*3)),($T71*(1+$Z$1)^($Z71*3))/$Z71,IF(AND($H71=1,BL$1&gt;($Y71+$Z71*3),BL$1&lt;=($Y71+$Z71*4)),($T71*(1+$Z$1)^($Z71*4))/$Z71,IF(AND($G71=1,BL$1&lt;=$N71),0,IF(AND($G71=1,BL$1&gt;$N71,BL$1&lt;=($Y71+$Z71)),-1*PMT(VLOOKUP($P71,'9 - Finance Strategy Parameters'!$B$3:$C$6,2)/12,$Z71*12,$M71),IF(AND($G71=1,BL$1&gt;($Y71+$Z71),BL$1&lt;=($Y71+$Z71*2)),-1*PMT(VLOOKUP($P71,'9 - Finance Strategy Parameters'!$B$3:$C$6,2)/12,$Z71*12,$M71*(1+$Z$1)^($Z71*2)),IF(AND($G71=1,BL$1&gt;($Y71+$Z71*2),BL$1&lt;=($Y71+$Z71*3)),-1*PMT(VLOOKUP($P71,'9 - Finance Strategy Parameters'!$B$3:$C$6,2)/12,$Z71*12,$M71*(1+$Z$1)^($Z71*3)),"FAILURE"))))))))))</f>
        <v>5469.6754999999994</v>
      </c>
      <c r="BM71" s="159">
        <f>IF($F71=1,0,IF(AND($H71=1,BM$1&lt;=$Y71),$V71,IF(AND($H71=1,BM$1&gt;$Y71,BM$1&lt;=$Y71+$Z71),($T71*(1+$Z$1)^$Z71)/$Z71,IF(AND($H71=1,BM$1&gt;($Y71+$Z71),BM$1&lt;=($Y71+$Z71*2)),($T71*(1+$Z$1)^($Z71*2))/$Z71,IF(AND($H71=1,BM$1&gt;($Y71+$Z71*2),BM$1&lt;=($Y71+$Z71*3)),($T71*(1+$Z$1)^($Z71*3))/$Z71,IF(AND($H71=1,BM$1&gt;($Y71+$Z71*3),BM$1&lt;=($Y71+$Z71*4)),($T71*(1+$Z$1)^($Z71*4))/$Z71,IF(AND($G71=1,BM$1&lt;=$N71),0,IF(AND($G71=1,BM$1&gt;$N71,BM$1&lt;=($Y71+$Z71)),-1*PMT(VLOOKUP($P71,'9 - Finance Strategy Parameters'!$B$3:$C$6,2)/12,$Z71*12,$M71),IF(AND($G71=1,BM$1&gt;($Y71+$Z71),BM$1&lt;=($Y71+$Z71*2)),-1*PMT(VLOOKUP($P71,'9 - Finance Strategy Parameters'!$B$3:$C$6,2)/12,$Z71*12,$M71*(1+$Z$1)^($Z71*2)),IF(AND($G71=1,BM$1&gt;($Y71+$Z71*2),BM$1&lt;=($Y71+$Z71*3)),-1*PMT(VLOOKUP($P71,'9 - Finance Strategy Parameters'!$B$3:$C$6,2)/12,$Z71*12,$M71*(1+$Z$1)^($Z71*3)),"FAILURE"))))))))))</f>
        <v>5469.6754999999994</v>
      </c>
      <c r="BN71" s="159">
        <f>IF($F71=1,0,IF(AND($H71=1,BN$1&lt;=$Y71),$V71,IF(AND($H71=1,BN$1&gt;$Y71,BN$1&lt;=$Y71+$Z71),($T71*(1+$Z$1)^$Z71)/$Z71,IF(AND($H71=1,BN$1&gt;($Y71+$Z71),BN$1&lt;=($Y71+$Z71*2)),($T71*(1+$Z$1)^($Z71*2))/$Z71,IF(AND($H71=1,BN$1&gt;($Y71+$Z71*2),BN$1&lt;=($Y71+$Z71*3)),($T71*(1+$Z$1)^($Z71*3))/$Z71,IF(AND($H71=1,BN$1&gt;($Y71+$Z71*3),BN$1&lt;=($Y71+$Z71*4)),($T71*(1+$Z$1)^($Z71*4))/$Z71,IF(AND($G71=1,BN$1&lt;=$N71),0,IF(AND($G71=1,BN$1&gt;$N71,BN$1&lt;=($Y71+$Z71)),-1*PMT(VLOOKUP($P71,'9 - Finance Strategy Parameters'!$B$3:$C$6,2)/12,$Z71*12,$M71),IF(AND($G71=1,BN$1&gt;($Y71+$Z71),BN$1&lt;=($Y71+$Z71*2)),-1*PMT(VLOOKUP($P71,'9 - Finance Strategy Parameters'!$B$3:$C$6,2)/12,$Z71*12,$M71*(1+$Z$1)^($Z71*2)),IF(AND($G71=1,BN$1&gt;($Y71+$Z71*2),BN$1&lt;=($Y71+$Z71*3)),-1*PMT(VLOOKUP($P71,'9 - Finance Strategy Parameters'!$B$3:$C$6,2)/12,$Z71*12,$M71*(1+$Z$1)^($Z71*3)),"FAILURE"))))))))))</f>
        <v>5469.6754999999994</v>
      </c>
      <c r="BO71" s="159">
        <f>IF($F71=1,0,IF(AND($H71=1,BO$1&lt;=$Y71),$V71,IF(AND($H71=1,BO$1&gt;$Y71,BO$1&lt;=$Y71+$Z71),($T71*(1+$Z$1)^$Z71)/$Z71,IF(AND($H71=1,BO$1&gt;($Y71+$Z71),BO$1&lt;=($Y71+$Z71*2)),($T71*(1+$Z$1)^($Z71*2))/$Z71,IF(AND($H71=1,BO$1&gt;($Y71+$Z71*2),BO$1&lt;=($Y71+$Z71*3)),($T71*(1+$Z$1)^($Z71*3))/$Z71,IF(AND($H71=1,BO$1&gt;($Y71+$Z71*3),BO$1&lt;=($Y71+$Z71*4)),($T71*(1+$Z$1)^($Z71*4))/$Z71,IF(AND($G71=1,BO$1&lt;=$N71),0,IF(AND($G71=1,BO$1&gt;$N71,BO$1&lt;=($Y71+$Z71)),-1*PMT(VLOOKUP($P71,'9 - Finance Strategy Parameters'!$B$3:$C$6,2)/12,$Z71*12,$M71),IF(AND($G71=1,BO$1&gt;($Y71+$Z71),BO$1&lt;=($Y71+$Z71*2)),-1*PMT(VLOOKUP($P71,'9 - Finance Strategy Parameters'!$B$3:$C$6,2)/12,$Z71*12,$M71*(1+$Z$1)^($Z71*2)),IF(AND($G71=1,BO$1&gt;($Y71+$Z71*2),BO$1&lt;=($Y71+$Z71*3)),-1*PMT(VLOOKUP($P71,'9 - Finance Strategy Parameters'!$B$3:$C$6,2)/12,$Z71*12,$M71*(1+$Z$1)^($Z71*3)),"FAILURE"))))))))))</f>
        <v>5469.6754999999994</v>
      </c>
      <c r="BP71" s="159">
        <f>IF($F71=1,0,IF(AND($H71=1,BP$1&lt;=$Y71),$V71,IF(AND($H71=1,BP$1&gt;$Y71,BP$1&lt;=$Y71+$Z71),($T71*(1+$Z$1)^$Z71)/$Z71,IF(AND($H71=1,BP$1&gt;($Y71+$Z71),BP$1&lt;=($Y71+$Z71*2)),($T71*(1+$Z$1)^($Z71*2))/$Z71,IF(AND($H71=1,BP$1&gt;($Y71+$Z71*2),BP$1&lt;=($Y71+$Z71*3)),($T71*(1+$Z$1)^($Z71*3))/$Z71,IF(AND($H71=1,BP$1&gt;($Y71+$Z71*3),BP$1&lt;=($Y71+$Z71*4)),($T71*(1+$Z$1)^($Z71*4))/$Z71,IF(AND($G71=1,BP$1&lt;=$N71),0,IF(AND($G71=1,BP$1&gt;$N71,BP$1&lt;=($Y71+$Z71)),-1*PMT(VLOOKUP($P71,'9 - Finance Strategy Parameters'!$B$3:$C$6,2)/12,$Z71*12,$M71),IF(AND($G71=1,BP$1&gt;($Y71+$Z71),BP$1&lt;=($Y71+$Z71*2)),-1*PMT(VLOOKUP($P71,'9 - Finance Strategy Parameters'!$B$3:$C$6,2)/12,$Z71*12,$M71*(1+$Z$1)^($Z71*2)),IF(AND($G71=1,BP$1&gt;($Y71+$Z71*2),BP$1&lt;=($Y71+$Z71*3)),-1*PMT(VLOOKUP($P71,'9 - Finance Strategy Parameters'!$B$3:$C$6,2)/12,$Z71*12,$M71*(1+$Z$1)^($Z71*3)),"FAILURE"))))))))))</f>
        <v>5469.6754999999994</v>
      </c>
      <c r="BQ71" s="159">
        <f>IF($F71=1,0,IF(AND($H71=1,BQ$1&lt;=$Y71),$V71,IF(AND($H71=1,BQ$1&gt;$Y71,BQ$1&lt;=$Y71+$Z71),($T71*(1+$Z$1)^$Z71)/$Z71,IF(AND($H71=1,BQ$1&gt;($Y71+$Z71),BQ$1&lt;=($Y71+$Z71*2)),($T71*(1+$Z$1)^($Z71*2))/$Z71,IF(AND($H71=1,BQ$1&gt;($Y71+$Z71*2),BQ$1&lt;=($Y71+$Z71*3)),($T71*(1+$Z$1)^($Z71*3))/$Z71,IF(AND($H71=1,BQ$1&gt;($Y71+$Z71*3),BQ$1&lt;=($Y71+$Z71*4)),($T71*(1+$Z$1)^($Z71*4))/$Z71,IF(AND($G71=1,BQ$1&lt;=$N71),0,IF(AND($G71=1,BQ$1&gt;$N71,BQ$1&lt;=($Y71+$Z71)),-1*PMT(VLOOKUP($P71,'9 - Finance Strategy Parameters'!$B$3:$C$6,2)/12,$Z71*12,$M71),IF(AND($G71=1,BQ$1&gt;($Y71+$Z71),BQ$1&lt;=($Y71+$Z71*2)),-1*PMT(VLOOKUP($P71,'9 - Finance Strategy Parameters'!$B$3:$C$6,2)/12,$Z71*12,$M71*(1+$Z$1)^($Z71*2)),IF(AND($G71=1,BQ$1&gt;($Y71+$Z71*2),BQ$1&lt;=($Y71+$Z71*3)),-1*PMT(VLOOKUP($P71,'9 - Finance Strategy Parameters'!$B$3:$C$6,2)/12,$Z71*12,$M71*(1+$Z$1)^($Z71*3)),"FAILURE"))))))))))</f>
        <v>5469.6754999999994</v>
      </c>
      <c r="BR71" s="159">
        <f>IF($F71=1,0,IF(AND($H71=1,BR$1&lt;=$Y71),$V71,IF(AND($H71=1,BR$1&gt;$Y71,BR$1&lt;=$Y71+$Z71),($T71*(1+$Z$1)^$Z71)/$Z71,IF(AND($H71=1,BR$1&gt;($Y71+$Z71),BR$1&lt;=($Y71+$Z71*2)),($T71*(1+$Z$1)^($Z71*2))/$Z71,IF(AND($H71=1,BR$1&gt;($Y71+$Z71*2),BR$1&lt;=($Y71+$Z71*3)),($T71*(1+$Z$1)^($Z71*3))/$Z71,IF(AND($H71=1,BR$1&gt;($Y71+$Z71*3),BR$1&lt;=($Y71+$Z71*4)),($T71*(1+$Z$1)^($Z71*4))/$Z71,IF(AND($G71=1,BR$1&lt;=$N71),0,IF(AND($G71=1,BR$1&gt;$N71,BR$1&lt;=($Y71+$Z71)),-1*PMT(VLOOKUP($P71,'9 - Finance Strategy Parameters'!$B$3:$C$6,2)/12,$Z71*12,$M71),IF(AND($G71=1,BR$1&gt;($Y71+$Z71),BR$1&lt;=($Y71+$Z71*2)),-1*PMT(VLOOKUP($P71,'9 - Finance Strategy Parameters'!$B$3:$C$6,2)/12,$Z71*12,$M71*(1+$Z$1)^($Z71*2)),IF(AND($G71=1,BR$1&gt;($Y71+$Z71*2),BR$1&lt;=($Y71+$Z71*3)),-1*PMT(VLOOKUP($P71,'9 - Finance Strategy Parameters'!$B$3:$C$6,2)/12,$Z71*12,$M71*(1+$Z$1)^($Z71*3)),"FAILURE"))))))))))</f>
        <v>5469.6754999999994</v>
      </c>
      <c r="BS71" s="159">
        <f>IF($F71=1,0,IF(AND($H71=1,BS$1&lt;=$Y71),$V71,IF(AND($H71=1,BS$1&gt;$Y71,BS$1&lt;=$Y71+$Z71),($T71*(1+$Z$1)^$Z71)/$Z71,IF(AND($H71=1,BS$1&gt;($Y71+$Z71),BS$1&lt;=($Y71+$Z71*2)),($T71*(1+$Z$1)^($Z71*2))/$Z71,IF(AND($H71=1,BS$1&gt;($Y71+$Z71*2),BS$1&lt;=($Y71+$Z71*3)),($T71*(1+$Z$1)^($Z71*3))/$Z71,IF(AND($H71=1,BS$1&gt;($Y71+$Z71*3),BS$1&lt;=($Y71+$Z71*4)),($T71*(1+$Z$1)^($Z71*4))/$Z71,IF(AND($G71=1,BS$1&lt;=$N71),0,IF(AND($G71=1,BS$1&gt;$N71,BS$1&lt;=($Y71+$Z71)),-1*PMT(VLOOKUP($P71,'9 - Finance Strategy Parameters'!$B$3:$C$6,2)/12,$Z71*12,$M71),IF(AND($G71=1,BS$1&gt;($Y71+$Z71),BS$1&lt;=($Y71+$Z71*2)),-1*PMT(VLOOKUP($P71,'9 - Finance Strategy Parameters'!$B$3:$C$6,2)/12,$Z71*12,$M71*(1+$Z$1)^($Z71*2)),IF(AND($G71=1,BS$1&gt;($Y71+$Z71*2),BS$1&lt;=($Y71+$Z71*3)),-1*PMT(VLOOKUP($P71,'9 - Finance Strategy Parameters'!$B$3:$C$6,2)/12,$Z71*12,$M71*(1+$Z$1)^($Z71*3)),"FAILURE"))))))))))</f>
        <v>5469.6754999999994</v>
      </c>
      <c r="BT71" s="159">
        <f>IF($F71=1,0,IF(AND($H71=1,BT$1&lt;=$Y71),$V71,IF(AND($H71=1,BT$1&gt;$Y71,BT$1&lt;=$Y71+$Z71),($T71*(1+$Z$1)^$Z71)/$Z71,IF(AND($H71=1,BT$1&gt;($Y71+$Z71),BT$1&lt;=($Y71+$Z71*2)),($T71*(1+$Z$1)^($Z71*2))/$Z71,IF(AND($H71=1,BT$1&gt;($Y71+$Z71*2),BT$1&lt;=($Y71+$Z71*3)),($T71*(1+$Z$1)^($Z71*3))/$Z71,IF(AND($H71=1,BT$1&gt;($Y71+$Z71*3),BT$1&lt;=($Y71+$Z71*4)),($T71*(1+$Z$1)^($Z71*4))/$Z71,IF(AND($G71=1,BT$1&lt;=$N71),0,IF(AND($G71=1,BT$1&gt;$N71,BT$1&lt;=($Y71+$Z71)),-1*PMT(VLOOKUP($P71,'9 - Finance Strategy Parameters'!$B$3:$C$6,2)/12,$Z71*12,$M71),IF(AND($G71=1,BT$1&gt;($Y71+$Z71),BT$1&lt;=($Y71+$Z71*2)),-1*PMT(VLOOKUP($P71,'9 - Finance Strategy Parameters'!$B$3:$C$6,2)/12,$Z71*12,$M71*(1+$Z$1)^($Z71*2)),IF(AND($G71=1,BT$1&gt;($Y71+$Z71*2),BT$1&lt;=($Y71+$Z71*3)),-1*PMT(VLOOKUP($P71,'9 - Finance Strategy Parameters'!$B$3:$C$6,2)/12,$Z71*12,$M71*(1+$Z$1)^($Z71*3)),"FAILURE"))))))))))</f>
        <v>5469.6754999999994</v>
      </c>
    </row>
    <row r="72" spans="1:72" ht="30" x14ac:dyDescent="0.25">
      <c r="A72" s="10" t="s">
        <v>34</v>
      </c>
      <c r="B72" s="138">
        <f>INDEX('8-Choosing Asset Strategies'!$B$4:$B$101,MATCH('9 - Financing Strategy'!C72,'8-Choosing Asset Strategies'!$C$4:$C$101,0))</f>
        <v>1</v>
      </c>
      <c r="C72" s="28" t="s">
        <v>129</v>
      </c>
      <c r="D72" s="13" t="str">
        <f>IF(INDEX('8-Choosing Asset Strategies'!$CW$4:$CW$101,MATCH($C72,'8-Choosing Asset Strategies'!$C$4:$C$101,0))=0,"",INDEX('8-Choosing Asset Strategies'!$CW$4:$CW$101,MATCH(C72,'8-Choosing Asset Strategies'!$C$4:$C$101,0)))</f>
        <v>Good condition; limited distribution</v>
      </c>
      <c r="E72" s="27"/>
      <c r="F72" s="138">
        <v>1</v>
      </c>
      <c r="G72" s="138"/>
      <c r="H72" s="138"/>
      <c r="J72" s="143">
        <f>IF(F72=1,ROUND(INDEX('8-Choosing Asset Strategies'!$DL$4:$DL$101,MATCH($C72,'8-Choosing Asset Strategies'!$C$4:$C$101,0)),2),"")</f>
        <v>75074.28</v>
      </c>
      <c r="K72" s="12">
        <f>IF(F72=1,ROUND(INDEX('8-Choosing Asset Strategies'!$DC$4:$DC$101,MATCH($C72,'8-Choosing Asset Strategies'!$C$4:$C$101,0)),2),"")</f>
        <v>35</v>
      </c>
      <c r="L72" s="12"/>
      <c r="M72" s="143" t="str">
        <f>IF(G72=1,ROUND(INDEX('8-Choosing Asset Strategies'!$DL$4:$DL$101,MATCH($C72,'8-Choosing Asset Strategies'!$C$4:$C$101,0)),2),"")</f>
        <v/>
      </c>
      <c r="N72" s="12" t="str">
        <f>IF(G72=1,ROUND(INDEX('8-Choosing Asset Strategies'!$DC$4:$DC$101,MATCH($C72,'8-Choosing Asset Strategies'!$C$4:$C$101,0)),2),"")</f>
        <v/>
      </c>
      <c r="O72" s="12" t="str">
        <f>IF(G72="","",INDEX('9 - Finance Strategy Parameters'!$H$3:$H$9,MATCH(B72,'9 - Finance Strategy Parameters'!$F$3:$F$9,0)))</f>
        <v/>
      </c>
      <c r="P72" s="12"/>
      <c r="Q72" s="144" t="str">
        <f>IFERROR((M72*INDEX('9 - Finance Strategy Parameters'!$C$3:$C$6,MATCH(P72,'9 - Finance Strategy Parameters'!$B$3:$B$6,0))/12*(1+INDEX('9 - Finance Strategy Parameters'!$C$3:$C$6,MATCH(P72,'9 - Finance Strategy Parameters'!$B$3:$B$6,0))/12)^(O72*12))/((1+INDEX('9 - Finance Strategy Parameters'!$C$3:$C$6,MATCH(P72,'9 - Finance Strategy Parameters'!$B$3:$B$6,0))/12)^(O72*12)-1),"")</f>
        <v/>
      </c>
      <c r="R72" s="144" t="str">
        <f t="shared" si="4"/>
        <v/>
      </c>
      <c r="S72" s="12"/>
      <c r="T72" s="143" t="str">
        <f>IF(H72=1,ROUND(INDEX('8-Choosing Asset Strategies'!$DL$4:$DL$101,MATCH($C72,'8-Choosing Asset Strategies'!$C$4:$C$101,0)),2),"")</f>
        <v/>
      </c>
      <c r="U72" s="145" t="str">
        <f>IF(H72=1,ROUND(INDEX('8-Choosing Asset Strategies'!$DC$4:$DC$101,MATCH($C72,'8-Choosing Asset Strategies'!$C$4:$C$101,0)),2),"")</f>
        <v/>
      </c>
      <c r="V72" s="101" t="str">
        <f t="shared" si="5"/>
        <v/>
      </c>
      <c r="W72" s="155" t="str">
        <f t="shared" si="6"/>
        <v/>
      </c>
      <c r="Y72">
        <f>INDEX('8-Choosing Asset Strategies'!$DC$4:$DC$101,MATCH(C72,'8-Choosing Asset Strategies'!$C$4:$C$101,0))</f>
        <v>35</v>
      </c>
      <c r="Z72">
        <f>INDEX('8-Choosing Asset Strategies'!$DA$4:$DA$101,MATCH(C72,'8-Choosing Asset Strategies'!$C$4:$C$101,0))</f>
        <v>50</v>
      </c>
      <c r="AB72" s="159">
        <f>IF($F72=1,0,IF(AND($H72=1,AB$1&lt;=$Y72),$V72,IF(AND($H72=1,AB$1&gt;$Y72,AB$1&lt;=$Y72+$Z72),($T72*(1+$Z$1)^$Z72)/$Z72,IF(AND($H72=1,AB$1&gt;($Y72+$Z72),AB$1&lt;=($Y72+$Z72*2)),($T72*(1+$Z$1)^($Z72*2))/$Z72,IF(AND($H72=1,AB$1&gt;($Y72+$Z72*2),AB$1&lt;=($Y72+$Z72*3)),($T72*(1+$Z$1)^($Z72*3))/$Z72,IF(AND($H72=1,AB$1&gt;($Y72+$Z72*3),AB$1&lt;=($Y72+$Z72*4)),($T72*(1+$Z$1)^($Z72*4))/$Z72,IF(AND($G72=1,AB$1&lt;=$N72),0,IF(AND($G72=1,AB$1&gt;$N72,AB$1&lt;=($Y72+$Z72)),-1*PMT(VLOOKUP($P72,'9 - Finance Strategy Parameters'!$B$3:$C$6,2)/12,$Z72*12,$M72),IF(AND($G72=1,AB$1&gt;($Y72+$Z72),AB$1&lt;=($Y72+$Z72*2)),-1*PMT(VLOOKUP($P72,'9 - Finance Strategy Parameters'!$B$3:$C$6,2)/12,$Z72*12,$M72*(1+$Z$1)^($Z72*2)),IF(AND($G72=1,AB$1&gt;($Y72+$Z72*2),AB$1&lt;=($Y72+$Z72*3)),-1*PMT(VLOOKUP($P72,'9 - Finance Strategy Parameters'!$B$3:$C$6,2)/12,$Z72*12,$M72*(1+$Z$1)^($Z72*3)),"FAILURE"))))))))))</f>
        <v>0</v>
      </c>
      <c r="AC72" s="159">
        <f>IF($F72=1,0,IF(AND($H72=1,AC$1&lt;=$Y72),$V72,IF(AND($H72=1,AC$1&gt;$Y72,AC$1&lt;=$Y72+$Z72),($T72*(1+$Z$1)^$Z72)/$Z72,IF(AND($H72=1,AC$1&gt;($Y72+$Z72),AC$1&lt;=($Y72+$Z72*2)),($T72*(1+$Z$1)^($Z72*2))/$Z72,IF(AND($H72=1,AC$1&gt;($Y72+$Z72*2),AC$1&lt;=($Y72+$Z72*3)),($T72*(1+$Z$1)^($Z72*3))/$Z72,IF(AND($H72=1,AC$1&gt;($Y72+$Z72*3),AC$1&lt;=($Y72+$Z72*4)),($T72*(1+$Z$1)^($Z72*4))/$Z72,IF(AND($G72=1,AC$1&lt;=$N72),0,IF(AND($G72=1,AC$1&gt;$N72,AC$1&lt;=($Y72+$Z72)),-1*PMT(VLOOKUP($P72,'9 - Finance Strategy Parameters'!$B$3:$C$6,2)/12,$Z72*12,$M72),IF(AND($G72=1,AC$1&gt;($Y72+$Z72),AC$1&lt;=($Y72+$Z72*2)),-1*PMT(VLOOKUP($P72,'9 - Finance Strategy Parameters'!$B$3:$C$6,2)/12,$Z72*12,$M72*(1+$Z$1)^($Z72*2)),IF(AND($G72=1,AC$1&gt;($Y72+$Z72*2),AC$1&lt;=($Y72+$Z72*3)),-1*PMT(VLOOKUP($P72,'9 - Finance Strategy Parameters'!$B$3:$C$6,2)/12,$Z72*12,$M72*(1+$Z$1)^($Z72*3)),"FAILURE"))))))))))</f>
        <v>0</v>
      </c>
      <c r="AD72" s="159">
        <f>IF($F72=1,0,IF(AND($H72=1,AD$1&lt;=$Y72),$V72,IF(AND($H72=1,AD$1&gt;$Y72,AD$1&lt;=$Y72+$Z72),($T72*(1+$Z$1)^$Z72)/$Z72,IF(AND($H72=1,AD$1&gt;($Y72+$Z72),AD$1&lt;=($Y72+$Z72*2)),($T72*(1+$Z$1)^($Z72*2))/$Z72,IF(AND($H72=1,AD$1&gt;($Y72+$Z72*2),AD$1&lt;=($Y72+$Z72*3)),($T72*(1+$Z$1)^($Z72*3))/$Z72,IF(AND($H72=1,AD$1&gt;($Y72+$Z72*3),AD$1&lt;=($Y72+$Z72*4)),($T72*(1+$Z$1)^($Z72*4))/$Z72,IF(AND($G72=1,AD$1&lt;=$N72),0,IF(AND($G72=1,AD$1&gt;$N72,AD$1&lt;=($Y72+$Z72)),-1*PMT(VLOOKUP($P72,'9 - Finance Strategy Parameters'!$B$3:$C$6,2)/12,$Z72*12,$M72),IF(AND($G72=1,AD$1&gt;($Y72+$Z72),AD$1&lt;=($Y72+$Z72*2)),-1*PMT(VLOOKUP($P72,'9 - Finance Strategy Parameters'!$B$3:$C$6,2)/12,$Z72*12,$M72*(1+$Z$1)^($Z72*2)),IF(AND($G72=1,AD$1&gt;($Y72+$Z72*2),AD$1&lt;=($Y72+$Z72*3)),-1*PMT(VLOOKUP($P72,'9 - Finance Strategy Parameters'!$B$3:$C$6,2)/12,$Z72*12,$M72*(1+$Z$1)^($Z72*3)),"FAILURE"))))))))))</f>
        <v>0</v>
      </c>
      <c r="AE72" s="159">
        <f>IF($F72=1,0,IF(AND($H72=1,AE$1&lt;=$Y72),$V72,IF(AND($H72=1,AE$1&gt;$Y72,AE$1&lt;=$Y72+$Z72),($T72*(1+$Z$1)^$Z72)/$Z72,IF(AND($H72=1,AE$1&gt;($Y72+$Z72),AE$1&lt;=($Y72+$Z72*2)),($T72*(1+$Z$1)^($Z72*2))/$Z72,IF(AND($H72=1,AE$1&gt;($Y72+$Z72*2),AE$1&lt;=($Y72+$Z72*3)),($T72*(1+$Z$1)^($Z72*3))/$Z72,IF(AND($H72=1,AE$1&gt;($Y72+$Z72*3),AE$1&lt;=($Y72+$Z72*4)),($T72*(1+$Z$1)^($Z72*4))/$Z72,IF(AND($G72=1,AE$1&lt;=$N72),0,IF(AND($G72=1,AE$1&gt;$N72,AE$1&lt;=($Y72+$Z72)),-1*PMT(VLOOKUP($P72,'9 - Finance Strategy Parameters'!$B$3:$C$6,2)/12,$Z72*12,$M72),IF(AND($G72=1,AE$1&gt;($Y72+$Z72),AE$1&lt;=($Y72+$Z72*2)),-1*PMT(VLOOKUP($P72,'9 - Finance Strategy Parameters'!$B$3:$C$6,2)/12,$Z72*12,$M72*(1+$Z$1)^($Z72*2)),IF(AND($G72=1,AE$1&gt;($Y72+$Z72*2),AE$1&lt;=($Y72+$Z72*3)),-1*PMT(VLOOKUP($P72,'9 - Finance Strategy Parameters'!$B$3:$C$6,2)/12,$Z72*12,$M72*(1+$Z$1)^($Z72*3)),"FAILURE"))))))))))</f>
        <v>0</v>
      </c>
      <c r="AF72" s="159">
        <f>IF($F72=1,0,IF(AND($H72=1,AF$1&lt;=$Y72),$V72,IF(AND($H72=1,AF$1&gt;$Y72,AF$1&lt;=$Y72+$Z72),($T72*(1+$Z$1)^$Z72)/$Z72,IF(AND($H72=1,AF$1&gt;($Y72+$Z72),AF$1&lt;=($Y72+$Z72*2)),($T72*(1+$Z$1)^($Z72*2))/$Z72,IF(AND($H72=1,AF$1&gt;($Y72+$Z72*2),AF$1&lt;=($Y72+$Z72*3)),($T72*(1+$Z$1)^($Z72*3))/$Z72,IF(AND($H72=1,AF$1&gt;($Y72+$Z72*3),AF$1&lt;=($Y72+$Z72*4)),($T72*(1+$Z$1)^($Z72*4))/$Z72,IF(AND($G72=1,AF$1&lt;=$N72),0,IF(AND($G72=1,AF$1&gt;$N72,AF$1&lt;=($Y72+$Z72)),-1*PMT(VLOOKUP($P72,'9 - Finance Strategy Parameters'!$B$3:$C$6,2)/12,$Z72*12,$M72),IF(AND($G72=1,AF$1&gt;($Y72+$Z72),AF$1&lt;=($Y72+$Z72*2)),-1*PMT(VLOOKUP($P72,'9 - Finance Strategy Parameters'!$B$3:$C$6,2)/12,$Z72*12,$M72*(1+$Z$1)^($Z72*2)),IF(AND($G72=1,AF$1&gt;($Y72+$Z72*2),AF$1&lt;=($Y72+$Z72*3)),-1*PMT(VLOOKUP($P72,'9 - Finance Strategy Parameters'!$B$3:$C$6,2)/12,$Z72*12,$M72*(1+$Z$1)^($Z72*3)),"FAILURE"))))))))))</f>
        <v>0</v>
      </c>
      <c r="AG72" s="159">
        <f>IF($F72=1,0,IF(AND($H72=1,AG$1&lt;=$Y72),$V72,IF(AND($H72=1,AG$1&gt;$Y72,AG$1&lt;=$Y72+$Z72),($T72*(1+$Z$1)^$Z72)/$Z72,IF(AND($H72=1,AG$1&gt;($Y72+$Z72),AG$1&lt;=($Y72+$Z72*2)),($T72*(1+$Z$1)^($Z72*2))/$Z72,IF(AND($H72=1,AG$1&gt;($Y72+$Z72*2),AG$1&lt;=($Y72+$Z72*3)),($T72*(1+$Z$1)^($Z72*3))/$Z72,IF(AND($H72=1,AG$1&gt;($Y72+$Z72*3),AG$1&lt;=($Y72+$Z72*4)),($T72*(1+$Z$1)^($Z72*4))/$Z72,IF(AND($G72=1,AG$1&lt;=$N72),0,IF(AND($G72=1,AG$1&gt;$N72,AG$1&lt;=($Y72+$Z72)),-1*PMT(VLOOKUP($P72,'9 - Finance Strategy Parameters'!$B$3:$C$6,2)/12,$Z72*12,$M72),IF(AND($G72=1,AG$1&gt;($Y72+$Z72),AG$1&lt;=($Y72+$Z72*2)),-1*PMT(VLOOKUP($P72,'9 - Finance Strategy Parameters'!$B$3:$C$6,2)/12,$Z72*12,$M72*(1+$Z$1)^($Z72*2)),IF(AND($G72=1,AG$1&gt;($Y72+$Z72*2),AG$1&lt;=($Y72+$Z72*3)),-1*PMT(VLOOKUP($P72,'9 - Finance Strategy Parameters'!$B$3:$C$6,2)/12,$Z72*12,$M72*(1+$Z$1)^($Z72*3)),"FAILURE"))))))))))</f>
        <v>0</v>
      </c>
      <c r="AH72" s="159">
        <f>IF($F72=1,0,IF(AND($H72=1,AH$1&lt;=$Y72),$V72,IF(AND($H72=1,AH$1&gt;$Y72,AH$1&lt;=$Y72+$Z72),($T72*(1+$Z$1)^$Z72)/$Z72,IF(AND($H72=1,AH$1&gt;($Y72+$Z72),AH$1&lt;=($Y72+$Z72*2)),($T72*(1+$Z$1)^($Z72*2))/$Z72,IF(AND($H72=1,AH$1&gt;($Y72+$Z72*2),AH$1&lt;=($Y72+$Z72*3)),($T72*(1+$Z$1)^($Z72*3))/$Z72,IF(AND($H72=1,AH$1&gt;($Y72+$Z72*3),AH$1&lt;=($Y72+$Z72*4)),($T72*(1+$Z$1)^($Z72*4))/$Z72,IF(AND($G72=1,AH$1&lt;=$N72),0,IF(AND($G72=1,AH$1&gt;$N72,AH$1&lt;=($Y72+$Z72)),-1*PMT(VLOOKUP($P72,'9 - Finance Strategy Parameters'!$B$3:$C$6,2)/12,$Z72*12,$M72),IF(AND($G72=1,AH$1&gt;($Y72+$Z72),AH$1&lt;=($Y72+$Z72*2)),-1*PMT(VLOOKUP($P72,'9 - Finance Strategy Parameters'!$B$3:$C$6,2)/12,$Z72*12,$M72*(1+$Z$1)^($Z72*2)),IF(AND($G72=1,AH$1&gt;($Y72+$Z72*2),AH$1&lt;=($Y72+$Z72*3)),-1*PMT(VLOOKUP($P72,'9 - Finance Strategy Parameters'!$B$3:$C$6,2)/12,$Z72*12,$M72*(1+$Z$1)^($Z72*3)),"FAILURE"))))))))))</f>
        <v>0</v>
      </c>
      <c r="AI72" s="159">
        <f>IF($F72=1,0,IF(AND($H72=1,AI$1&lt;=$Y72),$V72,IF(AND($H72=1,AI$1&gt;$Y72,AI$1&lt;=$Y72+$Z72),($T72*(1+$Z$1)^$Z72)/$Z72,IF(AND($H72=1,AI$1&gt;($Y72+$Z72),AI$1&lt;=($Y72+$Z72*2)),($T72*(1+$Z$1)^($Z72*2))/$Z72,IF(AND($H72=1,AI$1&gt;($Y72+$Z72*2),AI$1&lt;=($Y72+$Z72*3)),($T72*(1+$Z$1)^($Z72*3))/$Z72,IF(AND($H72=1,AI$1&gt;($Y72+$Z72*3),AI$1&lt;=($Y72+$Z72*4)),($T72*(1+$Z$1)^($Z72*4))/$Z72,IF(AND($G72=1,AI$1&lt;=$N72),0,IF(AND($G72=1,AI$1&gt;$N72,AI$1&lt;=($Y72+$Z72)),-1*PMT(VLOOKUP($P72,'9 - Finance Strategy Parameters'!$B$3:$C$6,2)/12,$Z72*12,$M72),IF(AND($G72=1,AI$1&gt;($Y72+$Z72),AI$1&lt;=($Y72+$Z72*2)),-1*PMT(VLOOKUP($P72,'9 - Finance Strategy Parameters'!$B$3:$C$6,2)/12,$Z72*12,$M72*(1+$Z$1)^($Z72*2)),IF(AND($G72=1,AI$1&gt;($Y72+$Z72*2),AI$1&lt;=($Y72+$Z72*3)),-1*PMT(VLOOKUP($P72,'9 - Finance Strategy Parameters'!$B$3:$C$6,2)/12,$Z72*12,$M72*(1+$Z$1)^($Z72*3)),"FAILURE"))))))))))</f>
        <v>0</v>
      </c>
      <c r="AJ72" s="159">
        <f>IF($F72=1,0,IF(AND($H72=1,AJ$1&lt;=$Y72),$V72,IF(AND($H72=1,AJ$1&gt;$Y72,AJ$1&lt;=$Y72+$Z72),($T72*(1+$Z$1)^$Z72)/$Z72,IF(AND($H72=1,AJ$1&gt;($Y72+$Z72),AJ$1&lt;=($Y72+$Z72*2)),($T72*(1+$Z$1)^($Z72*2))/$Z72,IF(AND($H72=1,AJ$1&gt;($Y72+$Z72*2),AJ$1&lt;=($Y72+$Z72*3)),($T72*(1+$Z$1)^($Z72*3))/$Z72,IF(AND($H72=1,AJ$1&gt;($Y72+$Z72*3),AJ$1&lt;=($Y72+$Z72*4)),($T72*(1+$Z$1)^($Z72*4))/$Z72,IF(AND($G72=1,AJ$1&lt;=$N72),0,IF(AND($G72=1,AJ$1&gt;$N72,AJ$1&lt;=($Y72+$Z72)),-1*PMT(VLOOKUP($P72,'9 - Finance Strategy Parameters'!$B$3:$C$6,2)/12,$Z72*12,$M72),IF(AND($G72=1,AJ$1&gt;($Y72+$Z72),AJ$1&lt;=($Y72+$Z72*2)),-1*PMT(VLOOKUP($P72,'9 - Finance Strategy Parameters'!$B$3:$C$6,2)/12,$Z72*12,$M72*(1+$Z$1)^($Z72*2)),IF(AND($G72=1,AJ$1&gt;($Y72+$Z72*2),AJ$1&lt;=($Y72+$Z72*3)),-1*PMT(VLOOKUP($P72,'9 - Finance Strategy Parameters'!$B$3:$C$6,2)/12,$Z72*12,$M72*(1+$Z$1)^($Z72*3)),"FAILURE"))))))))))</f>
        <v>0</v>
      </c>
      <c r="AK72" s="159">
        <f>IF($F72=1,0,IF(AND($H72=1,AK$1&lt;=$Y72),$V72,IF(AND($H72=1,AK$1&gt;$Y72,AK$1&lt;=$Y72+$Z72),($T72*(1+$Z$1)^$Z72)/$Z72,IF(AND($H72=1,AK$1&gt;($Y72+$Z72),AK$1&lt;=($Y72+$Z72*2)),($T72*(1+$Z$1)^($Z72*2))/$Z72,IF(AND($H72=1,AK$1&gt;($Y72+$Z72*2),AK$1&lt;=($Y72+$Z72*3)),($T72*(1+$Z$1)^($Z72*3))/$Z72,IF(AND($H72=1,AK$1&gt;($Y72+$Z72*3),AK$1&lt;=($Y72+$Z72*4)),($T72*(1+$Z$1)^($Z72*4))/$Z72,IF(AND($G72=1,AK$1&lt;=$N72),0,IF(AND($G72=1,AK$1&gt;$N72,AK$1&lt;=($Y72+$Z72)),-1*PMT(VLOOKUP($P72,'9 - Finance Strategy Parameters'!$B$3:$C$6,2)/12,$Z72*12,$M72),IF(AND($G72=1,AK$1&gt;($Y72+$Z72),AK$1&lt;=($Y72+$Z72*2)),-1*PMT(VLOOKUP($P72,'9 - Finance Strategy Parameters'!$B$3:$C$6,2)/12,$Z72*12,$M72*(1+$Z$1)^($Z72*2)),IF(AND($G72=1,AK$1&gt;($Y72+$Z72*2),AK$1&lt;=($Y72+$Z72*3)),-1*PMT(VLOOKUP($P72,'9 - Finance Strategy Parameters'!$B$3:$C$6,2)/12,$Z72*12,$M72*(1+$Z$1)^($Z72*3)),"FAILURE"))))))))))</f>
        <v>0</v>
      </c>
      <c r="AL72" s="159">
        <f>IF($F72=1,0,IF(AND($H72=1,AL$1&lt;=$Y72),$V72,IF(AND($H72=1,AL$1&gt;$Y72,AL$1&lt;=$Y72+$Z72),($T72*(1+$Z$1)^$Z72)/$Z72,IF(AND($H72=1,AL$1&gt;($Y72+$Z72),AL$1&lt;=($Y72+$Z72*2)),($T72*(1+$Z$1)^($Z72*2))/$Z72,IF(AND($H72=1,AL$1&gt;($Y72+$Z72*2),AL$1&lt;=($Y72+$Z72*3)),($T72*(1+$Z$1)^($Z72*3))/$Z72,IF(AND($H72=1,AL$1&gt;($Y72+$Z72*3),AL$1&lt;=($Y72+$Z72*4)),($T72*(1+$Z$1)^($Z72*4))/$Z72,IF(AND($G72=1,AL$1&lt;=$N72),0,IF(AND($G72=1,AL$1&gt;$N72,AL$1&lt;=($Y72+$Z72)),-1*PMT(VLOOKUP($P72,'9 - Finance Strategy Parameters'!$B$3:$C$6,2)/12,$Z72*12,$M72),IF(AND($G72=1,AL$1&gt;($Y72+$Z72),AL$1&lt;=($Y72+$Z72*2)),-1*PMT(VLOOKUP($P72,'9 - Finance Strategy Parameters'!$B$3:$C$6,2)/12,$Z72*12,$M72*(1+$Z$1)^($Z72*2)),IF(AND($G72=1,AL$1&gt;($Y72+$Z72*2),AL$1&lt;=($Y72+$Z72*3)),-1*PMT(VLOOKUP($P72,'9 - Finance Strategy Parameters'!$B$3:$C$6,2)/12,$Z72*12,$M72*(1+$Z$1)^($Z72*3)),"FAILURE"))))))))))</f>
        <v>0</v>
      </c>
      <c r="AM72" s="159">
        <f>IF($F72=1,0,IF(AND($H72=1,AM$1&lt;=$Y72),$V72,IF(AND($H72=1,AM$1&gt;$Y72,AM$1&lt;=$Y72+$Z72),($T72*(1+$Z$1)^$Z72)/$Z72,IF(AND($H72=1,AM$1&gt;($Y72+$Z72),AM$1&lt;=($Y72+$Z72*2)),($T72*(1+$Z$1)^($Z72*2))/$Z72,IF(AND($H72=1,AM$1&gt;($Y72+$Z72*2),AM$1&lt;=($Y72+$Z72*3)),($T72*(1+$Z$1)^($Z72*3))/$Z72,IF(AND($H72=1,AM$1&gt;($Y72+$Z72*3),AM$1&lt;=($Y72+$Z72*4)),($T72*(1+$Z$1)^($Z72*4))/$Z72,IF(AND($G72=1,AM$1&lt;=$N72),0,IF(AND($G72=1,AM$1&gt;$N72,AM$1&lt;=($Y72+$Z72)),-1*PMT(VLOOKUP($P72,'9 - Finance Strategy Parameters'!$B$3:$C$6,2)/12,$Z72*12,$M72),IF(AND($G72=1,AM$1&gt;($Y72+$Z72),AM$1&lt;=($Y72+$Z72*2)),-1*PMT(VLOOKUP($P72,'9 - Finance Strategy Parameters'!$B$3:$C$6,2)/12,$Z72*12,$M72*(1+$Z$1)^($Z72*2)),IF(AND($G72=1,AM$1&gt;($Y72+$Z72*2),AM$1&lt;=($Y72+$Z72*3)),-1*PMT(VLOOKUP($P72,'9 - Finance Strategy Parameters'!$B$3:$C$6,2)/12,$Z72*12,$M72*(1+$Z$1)^($Z72*3)),"FAILURE"))))))))))</f>
        <v>0</v>
      </c>
      <c r="AN72" s="159">
        <f>IF($F72=1,0,IF(AND($H72=1,AN$1&lt;=$Y72),$V72,IF(AND($H72=1,AN$1&gt;$Y72,AN$1&lt;=$Y72+$Z72),($T72*(1+$Z$1)^$Z72)/$Z72,IF(AND($H72=1,AN$1&gt;($Y72+$Z72),AN$1&lt;=($Y72+$Z72*2)),($T72*(1+$Z$1)^($Z72*2))/$Z72,IF(AND($H72=1,AN$1&gt;($Y72+$Z72*2),AN$1&lt;=($Y72+$Z72*3)),($T72*(1+$Z$1)^($Z72*3))/$Z72,IF(AND($H72=1,AN$1&gt;($Y72+$Z72*3),AN$1&lt;=($Y72+$Z72*4)),($T72*(1+$Z$1)^($Z72*4))/$Z72,IF(AND($G72=1,AN$1&lt;=$N72),0,IF(AND($G72=1,AN$1&gt;$N72,AN$1&lt;=($Y72+$Z72)),-1*PMT(VLOOKUP($P72,'9 - Finance Strategy Parameters'!$B$3:$C$6,2)/12,$Z72*12,$M72),IF(AND($G72=1,AN$1&gt;($Y72+$Z72),AN$1&lt;=($Y72+$Z72*2)),-1*PMT(VLOOKUP($P72,'9 - Finance Strategy Parameters'!$B$3:$C$6,2)/12,$Z72*12,$M72*(1+$Z$1)^($Z72*2)),IF(AND($G72=1,AN$1&gt;($Y72+$Z72*2),AN$1&lt;=($Y72+$Z72*3)),-1*PMT(VLOOKUP($P72,'9 - Finance Strategy Parameters'!$B$3:$C$6,2)/12,$Z72*12,$M72*(1+$Z$1)^($Z72*3)),"FAILURE"))))))))))</f>
        <v>0</v>
      </c>
      <c r="AO72" s="159">
        <f>IF($F72=1,0,IF(AND($H72=1,AO$1&lt;=$Y72),$V72,IF(AND($H72=1,AO$1&gt;$Y72,AO$1&lt;=$Y72+$Z72),($T72*(1+$Z$1)^$Z72)/$Z72,IF(AND($H72=1,AO$1&gt;($Y72+$Z72),AO$1&lt;=($Y72+$Z72*2)),($T72*(1+$Z$1)^($Z72*2))/$Z72,IF(AND($H72=1,AO$1&gt;($Y72+$Z72*2),AO$1&lt;=($Y72+$Z72*3)),($T72*(1+$Z$1)^($Z72*3))/$Z72,IF(AND($H72=1,AO$1&gt;($Y72+$Z72*3),AO$1&lt;=($Y72+$Z72*4)),($T72*(1+$Z$1)^($Z72*4))/$Z72,IF(AND($G72=1,AO$1&lt;=$N72),0,IF(AND($G72=1,AO$1&gt;$N72,AO$1&lt;=($Y72+$Z72)),-1*PMT(VLOOKUP($P72,'9 - Finance Strategy Parameters'!$B$3:$C$6,2)/12,$Z72*12,$M72),IF(AND($G72=1,AO$1&gt;($Y72+$Z72),AO$1&lt;=($Y72+$Z72*2)),-1*PMT(VLOOKUP($P72,'9 - Finance Strategy Parameters'!$B$3:$C$6,2)/12,$Z72*12,$M72*(1+$Z$1)^($Z72*2)),IF(AND($G72=1,AO$1&gt;($Y72+$Z72*2),AO$1&lt;=($Y72+$Z72*3)),-1*PMT(VLOOKUP($P72,'9 - Finance Strategy Parameters'!$B$3:$C$6,2)/12,$Z72*12,$M72*(1+$Z$1)^($Z72*3)),"FAILURE"))))))))))</f>
        <v>0</v>
      </c>
      <c r="AP72" s="159">
        <f>IF($F72=1,0,IF(AND($H72=1,AP$1&lt;=$Y72),$V72,IF(AND($H72=1,AP$1&gt;$Y72,AP$1&lt;=$Y72+$Z72),($T72*(1+$Z$1)^$Z72)/$Z72,IF(AND($H72=1,AP$1&gt;($Y72+$Z72),AP$1&lt;=($Y72+$Z72*2)),($T72*(1+$Z$1)^($Z72*2))/$Z72,IF(AND($H72=1,AP$1&gt;($Y72+$Z72*2),AP$1&lt;=($Y72+$Z72*3)),($T72*(1+$Z$1)^($Z72*3))/$Z72,IF(AND($H72=1,AP$1&gt;($Y72+$Z72*3),AP$1&lt;=($Y72+$Z72*4)),($T72*(1+$Z$1)^($Z72*4))/$Z72,IF(AND($G72=1,AP$1&lt;=$N72),0,IF(AND($G72=1,AP$1&gt;$N72,AP$1&lt;=($Y72+$Z72)),-1*PMT(VLOOKUP($P72,'9 - Finance Strategy Parameters'!$B$3:$C$6,2)/12,$Z72*12,$M72),IF(AND($G72=1,AP$1&gt;($Y72+$Z72),AP$1&lt;=($Y72+$Z72*2)),-1*PMT(VLOOKUP($P72,'9 - Finance Strategy Parameters'!$B$3:$C$6,2)/12,$Z72*12,$M72*(1+$Z$1)^($Z72*2)),IF(AND($G72=1,AP$1&gt;($Y72+$Z72*2),AP$1&lt;=($Y72+$Z72*3)),-1*PMT(VLOOKUP($P72,'9 - Finance Strategy Parameters'!$B$3:$C$6,2)/12,$Z72*12,$M72*(1+$Z$1)^($Z72*3)),"FAILURE"))))))))))</f>
        <v>0</v>
      </c>
      <c r="AQ72" s="159">
        <f>IF($F72=1,0,IF(AND($H72=1,AQ$1&lt;=$Y72),$V72,IF(AND($H72=1,AQ$1&gt;$Y72,AQ$1&lt;=$Y72+$Z72),($T72*(1+$Z$1)^$Z72)/$Z72,IF(AND($H72=1,AQ$1&gt;($Y72+$Z72),AQ$1&lt;=($Y72+$Z72*2)),($T72*(1+$Z$1)^($Z72*2))/$Z72,IF(AND($H72=1,AQ$1&gt;($Y72+$Z72*2),AQ$1&lt;=($Y72+$Z72*3)),($T72*(1+$Z$1)^($Z72*3))/$Z72,IF(AND($H72=1,AQ$1&gt;($Y72+$Z72*3),AQ$1&lt;=($Y72+$Z72*4)),($T72*(1+$Z$1)^($Z72*4))/$Z72,IF(AND($G72=1,AQ$1&lt;=$N72),0,IF(AND($G72=1,AQ$1&gt;$N72,AQ$1&lt;=($Y72+$Z72)),-1*PMT(VLOOKUP($P72,'9 - Finance Strategy Parameters'!$B$3:$C$6,2)/12,$Z72*12,$M72),IF(AND($G72=1,AQ$1&gt;($Y72+$Z72),AQ$1&lt;=($Y72+$Z72*2)),-1*PMT(VLOOKUP($P72,'9 - Finance Strategy Parameters'!$B$3:$C$6,2)/12,$Z72*12,$M72*(1+$Z$1)^($Z72*2)),IF(AND($G72=1,AQ$1&gt;($Y72+$Z72*2),AQ$1&lt;=($Y72+$Z72*3)),-1*PMT(VLOOKUP($P72,'9 - Finance Strategy Parameters'!$B$3:$C$6,2)/12,$Z72*12,$M72*(1+$Z$1)^($Z72*3)),"FAILURE"))))))))))</f>
        <v>0</v>
      </c>
      <c r="AR72" s="159">
        <f>IF($F72=1,0,IF(AND($H72=1,AR$1&lt;=$Y72),$V72,IF(AND($H72=1,AR$1&gt;$Y72,AR$1&lt;=$Y72+$Z72),($T72*(1+$Z$1)^$Z72)/$Z72,IF(AND($H72=1,AR$1&gt;($Y72+$Z72),AR$1&lt;=($Y72+$Z72*2)),($T72*(1+$Z$1)^($Z72*2))/$Z72,IF(AND($H72=1,AR$1&gt;($Y72+$Z72*2),AR$1&lt;=($Y72+$Z72*3)),($T72*(1+$Z$1)^($Z72*3))/$Z72,IF(AND($H72=1,AR$1&gt;($Y72+$Z72*3),AR$1&lt;=($Y72+$Z72*4)),($T72*(1+$Z$1)^($Z72*4))/$Z72,IF(AND($G72=1,AR$1&lt;=$N72),0,IF(AND($G72=1,AR$1&gt;$N72,AR$1&lt;=($Y72+$Z72)),-1*PMT(VLOOKUP($P72,'9 - Finance Strategy Parameters'!$B$3:$C$6,2)/12,$Z72*12,$M72),IF(AND($G72=1,AR$1&gt;($Y72+$Z72),AR$1&lt;=($Y72+$Z72*2)),-1*PMT(VLOOKUP($P72,'9 - Finance Strategy Parameters'!$B$3:$C$6,2)/12,$Z72*12,$M72*(1+$Z$1)^($Z72*2)),IF(AND($G72=1,AR$1&gt;($Y72+$Z72*2),AR$1&lt;=($Y72+$Z72*3)),-1*PMT(VLOOKUP($P72,'9 - Finance Strategy Parameters'!$B$3:$C$6,2)/12,$Z72*12,$M72*(1+$Z$1)^($Z72*3)),"FAILURE"))))))))))</f>
        <v>0</v>
      </c>
      <c r="AS72" s="159">
        <f>IF($F72=1,0,IF(AND($H72=1,AS$1&lt;=$Y72),$V72,IF(AND($H72=1,AS$1&gt;$Y72,AS$1&lt;=$Y72+$Z72),($T72*(1+$Z$1)^$Z72)/$Z72,IF(AND($H72=1,AS$1&gt;($Y72+$Z72),AS$1&lt;=($Y72+$Z72*2)),($T72*(1+$Z$1)^($Z72*2))/$Z72,IF(AND($H72=1,AS$1&gt;($Y72+$Z72*2),AS$1&lt;=($Y72+$Z72*3)),($T72*(1+$Z$1)^($Z72*3))/$Z72,IF(AND($H72=1,AS$1&gt;($Y72+$Z72*3),AS$1&lt;=($Y72+$Z72*4)),($T72*(1+$Z$1)^($Z72*4))/$Z72,IF(AND($G72=1,AS$1&lt;=$N72),0,IF(AND($G72=1,AS$1&gt;$N72,AS$1&lt;=($Y72+$Z72)),-1*PMT(VLOOKUP($P72,'9 - Finance Strategy Parameters'!$B$3:$C$6,2)/12,$Z72*12,$M72),IF(AND($G72=1,AS$1&gt;($Y72+$Z72),AS$1&lt;=($Y72+$Z72*2)),-1*PMT(VLOOKUP($P72,'9 - Finance Strategy Parameters'!$B$3:$C$6,2)/12,$Z72*12,$M72*(1+$Z$1)^($Z72*2)),IF(AND($G72=1,AS$1&gt;($Y72+$Z72*2),AS$1&lt;=($Y72+$Z72*3)),-1*PMT(VLOOKUP($P72,'9 - Finance Strategy Parameters'!$B$3:$C$6,2)/12,$Z72*12,$M72*(1+$Z$1)^($Z72*3)),"FAILURE"))))))))))</f>
        <v>0</v>
      </c>
      <c r="AT72" s="159">
        <f>IF($F72=1,0,IF(AND($H72=1,AT$1&lt;=$Y72),$V72,IF(AND($H72=1,AT$1&gt;$Y72,AT$1&lt;=$Y72+$Z72),($T72*(1+$Z$1)^$Z72)/$Z72,IF(AND($H72=1,AT$1&gt;($Y72+$Z72),AT$1&lt;=($Y72+$Z72*2)),($T72*(1+$Z$1)^($Z72*2))/$Z72,IF(AND($H72=1,AT$1&gt;($Y72+$Z72*2),AT$1&lt;=($Y72+$Z72*3)),($T72*(1+$Z$1)^($Z72*3))/$Z72,IF(AND($H72=1,AT$1&gt;($Y72+$Z72*3),AT$1&lt;=($Y72+$Z72*4)),($T72*(1+$Z$1)^($Z72*4))/$Z72,IF(AND($G72=1,AT$1&lt;=$N72),0,IF(AND($G72=1,AT$1&gt;$N72,AT$1&lt;=($Y72+$Z72)),-1*PMT(VLOOKUP($P72,'9 - Finance Strategy Parameters'!$B$3:$C$6,2)/12,$Z72*12,$M72),IF(AND($G72=1,AT$1&gt;($Y72+$Z72),AT$1&lt;=($Y72+$Z72*2)),-1*PMT(VLOOKUP($P72,'9 - Finance Strategy Parameters'!$B$3:$C$6,2)/12,$Z72*12,$M72*(1+$Z$1)^($Z72*2)),IF(AND($G72=1,AT$1&gt;($Y72+$Z72*2),AT$1&lt;=($Y72+$Z72*3)),-1*PMT(VLOOKUP($P72,'9 - Finance Strategy Parameters'!$B$3:$C$6,2)/12,$Z72*12,$M72*(1+$Z$1)^($Z72*3)),"FAILURE"))))))))))</f>
        <v>0</v>
      </c>
      <c r="AU72" s="159">
        <f>IF($F72=1,0,IF(AND($H72=1,AU$1&lt;=$Y72),$V72,IF(AND($H72=1,AU$1&gt;$Y72,AU$1&lt;=$Y72+$Z72),($T72*(1+$Z$1)^$Z72)/$Z72,IF(AND($H72=1,AU$1&gt;($Y72+$Z72),AU$1&lt;=($Y72+$Z72*2)),($T72*(1+$Z$1)^($Z72*2))/$Z72,IF(AND($H72=1,AU$1&gt;($Y72+$Z72*2),AU$1&lt;=($Y72+$Z72*3)),($T72*(1+$Z$1)^($Z72*3))/$Z72,IF(AND($H72=1,AU$1&gt;($Y72+$Z72*3),AU$1&lt;=($Y72+$Z72*4)),($T72*(1+$Z$1)^($Z72*4))/$Z72,IF(AND($G72=1,AU$1&lt;=$N72),0,IF(AND($G72=1,AU$1&gt;$N72,AU$1&lt;=($Y72+$Z72)),-1*PMT(VLOOKUP($P72,'9 - Finance Strategy Parameters'!$B$3:$C$6,2)/12,$Z72*12,$M72),IF(AND($G72=1,AU$1&gt;($Y72+$Z72),AU$1&lt;=($Y72+$Z72*2)),-1*PMT(VLOOKUP($P72,'9 - Finance Strategy Parameters'!$B$3:$C$6,2)/12,$Z72*12,$M72*(1+$Z$1)^($Z72*2)),IF(AND($G72=1,AU$1&gt;($Y72+$Z72*2),AU$1&lt;=($Y72+$Z72*3)),-1*PMT(VLOOKUP($P72,'9 - Finance Strategy Parameters'!$B$3:$C$6,2)/12,$Z72*12,$M72*(1+$Z$1)^($Z72*3)),"FAILURE"))))))))))</f>
        <v>0</v>
      </c>
      <c r="AV72" s="159">
        <f>IF($F72=1,0,IF(AND($H72=1,AV$1&lt;=$Y72),$V72,IF(AND($H72=1,AV$1&gt;$Y72,AV$1&lt;=$Y72+$Z72),($T72*(1+$Z$1)^$Z72)/$Z72,IF(AND($H72=1,AV$1&gt;($Y72+$Z72),AV$1&lt;=($Y72+$Z72*2)),($T72*(1+$Z$1)^($Z72*2))/$Z72,IF(AND($H72=1,AV$1&gt;($Y72+$Z72*2),AV$1&lt;=($Y72+$Z72*3)),($T72*(1+$Z$1)^($Z72*3))/$Z72,IF(AND($H72=1,AV$1&gt;($Y72+$Z72*3),AV$1&lt;=($Y72+$Z72*4)),($T72*(1+$Z$1)^($Z72*4))/$Z72,IF(AND($G72=1,AV$1&lt;=$N72),0,IF(AND($G72=1,AV$1&gt;$N72,AV$1&lt;=($Y72+$Z72)),-1*PMT(VLOOKUP($P72,'9 - Finance Strategy Parameters'!$B$3:$C$6,2)/12,$Z72*12,$M72),IF(AND($G72=1,AV$1&gt;($Y72+$Z72),AV$1&lt;=($Y72+$Z72*2)),-1*PMT(VLOOKUP($P72,'9 - Finance Strategy Parameters'!$B$3:$C$6,2)/12,$Z72*12,$M72*(1+$Z$1)^($Z72*2)),IF(AND($G72=1,AV$1&gt;($Y72+$Z72*2),AV$1&lt;=($Y72+$Z72*3)),-1*PMT(VLOOKUP($P72,'9 - Finance Strategy Parameters'!$B$3:$C$6,2)/12,$Z72*12,$M72*(1+$Z$1)^($Z72*3)),"FAILURE"))))))))))</f>
        <v>0</v>
      </c>
      <c r="AW72" s="159">
        <f>IF($F72=1,0,IF(AND($H72=1,AW$1&lt;=$Y72),$V72,IF(AND($H72=1,AW$1&gt;$Y72,AW$1&lt;=$Y72+$Z72),($T72*(1+$Z$1)^$Z72)/$Z72,IF(AND($H72=1,AW$1&gt;($Y72+$Z72),AW$1&lt;=($Y72+$Z72*2)),($T72*(1+$Z$1)^($Z72*2))/$Z72,IF(AND($H72=1,AW$1&gt;($Y72+$Z72*2),AW$1&lt;=($Y72+$Z72*3)),($T72*(1+$Z$1)^($Z72*3))/$Z72,IF(AND($H72=1,AW$1&gt;($Y72+$Z72*3),AW$1&lt;=($Y72+$Z72*4)),($T72*(1+$Z$1)^($Z72*4))/$Z72,IF(AND($G72=1,AW$1&lt;=$N72),0,IF(AND($G72=1,AW$1&gt;$N72,AW$1&lt;=($Y72+$Z72)),-1*PMT(VLOOKUP($P72,'9 - Finance Strategy Parameters'!$B$3:$C$6,2)/12,$Z72*12,$M72),IF(AND($G72=1,AW$1&gt;($Y72+$Z72),AW$1&lt;=($Y72+$Z72*2)),-1*PMT(VLOOKUP($P72,'9 - Finance Strategy Parameters'!$B$3:$C$6,2)/12,$Z72*12,$M72*(1+$Z$1)^($Z72*2)),IF(AND($G72=1,AW$1&gt;($Y72+$Z72*2),AW$1&lt;=($Y72+$Z72*3)),-1*PMT(VLOOKUP($P72,'9 - Finance Strategy Parameters'!$B$3:$C$6,2)/12,$Z72*12,$M72*(1+$Z$1)^($Z72*3)),"FAILURE"))))))))))</f>
        <v>0</v>
      </c>
      <c r="AX72" s="159">
        <f>IF($F72=1,0,IF(AND($H72=1,AX$1&lt;=$Y72),$V72,IF(AND($H72=1,AX$1&gt;$Y72,AX$1&lt;=$Y72+$Z72),($T72*(1+$Z$1)^$Z72)/$Z72,IF(AND($H72=1,AX$1&gt;($Y72+$Z72),AX$1&lt;=($Y72+$Z72*2)),($T72*(1+$Z$1)^($Z72*2))/$Z72,IF(AND($H72=1,AX$1&gt;($Y72+$Z72*2),AX$1&lt;=($Y72+$Z72*3)),($T72*(1+$Z$1)^($Z72*3))/$Z72,IF(AND($H72=1,AX$1&gt;($Y72+$Z72*3),AX$1&lt;=($Y72+$Z72*4)),($T72*(1+$Z$1)^($Z72*4))/$Z72,IF(AND($G72=1,AX$1&lt;=$N72),0,IF(AND($G72=1,AX$1&gt;$N72,AX$1&lt;=($Y72+$Z72)),-1*PMT(VLOOKUP($P72,'9 - Finance Strategy Parameters'!$B$3:$C$6,2)/12,$Z72*12,$M72),IF(AND($G72=1,AX$1&gt;($Y72+$Z72),AX$1&lt;=($Y72+$Z72*2)),-1*PMT(VLOOKUP($P72,'9 - Finance Strategy Parameters'!$B$3:$C$6,2)/12,$Z72*12,$M72*(1+$Z$1)^($Z72*2)),IF(AND($G72=1,AX$1&gt;($Y72+$Z72*2),AX$1&lt;=($Y72+$Z72*3)),-1*PMT(VLOOKUP($P72,'9 - Finance Strategy Parameters'!$B$3:$C$6,2)/12,$Z72*12,$M72*(1+$Z$1)^($Z72*3)),"FAILURE"))))))))))</f>
        <v>0</v>
      </c>
      <c r="AY72" s="159">
        <f>IF($F72=1,0,IF(AND($H72=1,AY$1&lt;=$Y72),$V72,IF(AND($H72=1,AY$1&gt;$Y72,AY$1&lt;=$Y72+$Z72),($T72*(1+$Z$1)^$Z72)/$Z72,IF(AND($H72=1,AY$1&gt;($Y72+$Z72),AY$1&lt;=($Y72+$Z72*2)),($T72*(1+$Z$1)^($Z72*2))/$Z72,IF(AND($H72=1,AY$1&gt;($Y72+$Z72*2),AY$1&lt;=($Y72+$Z72*3)),($T72*(1+$Z$1)^($Z72*3))/$Z72,IF(AND($H72=1,AY$1&gt;($Y72+$Z72*3),AY$1&lt;=($Y72+$Z72*4)),($T72*(1+$Z$1)^($Z72*4))/$Z72,IF(AND($G72=1,AY$1&lt;=$N72),0,IF(AND($G72=1,AY$1&gt;$N72,AY$1&lt;=($Y72+$Z72)),-1*PMT(VLOOKUP($P72,'9 - Finance Strategy Parameters'!$B$3:$C$6,2)/12,$Z72*12,$M72),IF(AND($G72=1,AY$1&gt;($Y72+$Z72),AY$1&lt;=($Y72+$Z72*2)),-1*PMT(VLOOKUP($P72,'9 - Finance Strategy Parameters'!$B$3:$C$6,2)/12,$Z72*12,$M72*(1+$Z$1)^($Z72*2)),IF(AND($G72=1,AY$1&gt;($Y72+$Z72*2),AY$1&lt;=($Y72+$Z72*3)),-1*PMT(VLOOKUP($P72,'9 - Finance Strategy Parameters'!$B$3:$C$6,2)/12,$Z72*12,$M72*(1+$Z$1)^($Z72*3)),"FAILURE"))))))))))</f>
        <v>0</v>
      </c>
      <c r="AZ72" s="159">
        <f>IF($F72=1,0,IF(AND($H72=1,AZ$1&lt;=$Y72),$V72,IF(AND($H72=1,AZ$1&gt;$Y72,AZ$1&lt;=$Y72+$Z72),($T72*(1+$Z$1)^$Z72)/$Z72,IF(AND($H72=1,AZ$1&gt;($Y72+$Z72),AZ$1&lt;=($Y72+$Z72*2)),($T72*(1+$Z$1)^($Z72*2))/$Z72,IF(AND($H72=1,AZ$1&gt;($Y72+$Z72*2),AZ$1&lt;=($Y72+$Z72*3)),($T72*(1+$Z$1)^($Z72*3))/$Z72,IF(AND($H72=1,AZ$1&gt;($Y72+$Z72*3),AZ$1&lt;=($Y72+$Z72*4)),($T72*(1+$Z$1)^($Z72*4))/$Z72,IF(AND($G72=1,AZ$1&lt;=$N72),0,IF(AND($G72=1,AZ$1&gt;$N72,AZ$1&lt;=($Y72+$Z72)),-1*PMT(VLOOKUP($P72,'9 - Finance Strategy Parameters'!$B$3:$C$6,2)/12,$Z72*12,$M72),IF(AND($G72=1,AZ$1&gt;($Y72+$Z72),AZ$1&lt;=($Y72+$Z72*2)),-1*PMT(VLOOKUP($P72,'9 - Finance Strategy Parameters'!$B$3:$C$6,2)/12,$Z72*12,$M72*(1+$Z$1)^($Z72*2)),IF(AND($G72=1,AZ$1&gt;($Y72+$Z72*2),AZ$1&lt;=($Y72+$Z72*3)),-1*PMT(VLOOKUP($P72,'9 - Finance Strategy Parameters'!$B$3:$C$6,2)/12,$Z72*12,$M72*(1+$Z$1)^($Z72*3)),"FAILURE"))))))))))</f>
        <v>0</v>
      </c>
      <c r="BA72" s="159">
        <f>IF($F72=1,0,IF(AND($H72=1,BA$1&lt;=$Y72),$V72,IF(AND($H72=1,BA$1&gt;$Y72,BA$1&lt;=$Y72+$Z72),($T72*(1+$Z$1)^$Z72)/$Z72,IF(AND($H72=1,BA$1&gt;($Y72+$Z72),BA$1&lt;=($Y72+$Z72*2)),($T72*(1+$Z$1)^($Z72*2))/$Z72,IF(AND($H72=1,BA$1&gt;($Y72+$Z72*2),BA$1&lt;=($Y72+$Z72*3)),($T72*(1+$Z$1)^($Z72*3))/$Z72,IF(AND($H72=1,BA$1&gt;($Y72+$Z72*3),BA$1&lt;=($Y72+$Z72*4)),($T72*(1+$Z$1)^($Z72*4))/$Z72,IF(AND($G72=1,BA$1&lt;=$N72),0,IF(AND($G72=1,BA$1&gt;$N72,BA$1&lt;=($Y72+$Z72)),-1*PMT(VLOOKUP($P72,'9 - Finance Strategy Parameters'!$B$3:$C$6,2)/12,$Z72*12,$M72),IF(AND($G72=1,BA$1&gt;($Y72+$Z72),BA$1&lt;=($Y72+$Z72*2)),-1*PMT(VLOOKUP($P72,'9 - Finance Strategy Parameters'!$B$3:$C$6,2)/12,$Z72*12,$M72*(1+$Z$1)^($Z72*2)),IF(AND($G72=1,BA$1&gt;($Y72+$Z72*2),BA$1&lt;=($Y72+$Z72*3)),-1*PMT(VLOOKUP($P72,'9 - Finance Strategy Parameters'!$B$3:$C$6,2)/12,$Z72*12,$M72*(1+$Z$1)^($Z72*3)),"FAILURE"))))))))))</f>
        <v>0</v>
      </c>
      <c r="BB72" s="159">
        <f>IF($F72=1,0,IF(AND($H72=1,BB$1&lt;=$Y72),$V72,IF(AND($H72=1,BB$1&gt;$Y72,BB$1&lt;=$Y72+$Z72),($T72*(1+$Z$1)^$Z72)/$Z72,IF(AND($H72=1,BB$1&gt;($Y72+$Z72),BB$1&lt;=($Y72+$Z72*2)),($T72*(1+$Z$1)^($Z72*2))/$Z72,IF(AND($H72=1,BB$1&gt;($Y72+$Z72*2),BB$1&lt;=($Y72+$Z72*3)),($T72*(1+$Z$1)^($Z72*3))/$Z72,IF(AND($H72=1,BB$1&gt;($Y72+$Z72*3),BB$1&lt;=($Y72+$Z72*4)),($T72*(1+$Z$1)^($Z72*4))/$Z72,IF(AND($G72=1,BB$1&lt;=$N72),0,IF(AND($G72=1,BB$1&gt;$N72,BB$1&lt;=($Y72+$Z72)),-1*PMT(VLOOKUP($P72,'9 - Finance Strategy Parameters'!$B$3:$C$6,2)/12,$Z72*12,$M72),IF(AND($G72=1,BB$1&gt;($Y72+$Z72),BB$1&lt;=($Y72+$Z72*2)),-1*PMT(VLOOKUP($P72,'9 - Finance Strategy Parameters'!$B$3:$C$6,2)/12,$Z72*12,$M72*(1+$Z$1)^($Z72*2)),IF(AND($G72=1,BB$1&gt;($Y72+$Z72*2),BB$1&lt;=($Y72+$Z72*3)),-1*PMT(VLOOKUP($P72,'9 - Finance Strategy Parameters'!$B$3:$C$6,2)/12,$Z72*12,$M72*(1+$Z$1)^($Z72*3)),"FAILURE"))))))))))</f>
        <v>0</v>
      </c>
      <c r="BC72" s="159">
        <f>IF($F72=1,0,IF(AND($H72=1,BC$1&lt;=$Y72),$V72,IF(AND($H72=1,BC$1&gt;$Y72,BC$1&lt;=$Y72+$Z72),($T72*(1+$Z$1)^$Z72)/$Z72,IF(AND($H72=1,BC$1&gt;($Y72+$Z72),BC$1&lt;=($Y72+$Z72*2)),($T72*(1+$Z$1)^($Z72*2))/$Z72,IF(AND($H72=1,BC$1&gt;($Y72+$Z72*2),BC$1&lt;=($Y72+$Z72*3)),($T72*(1+$Z$1)^($Z72*3))/$Z72,IF(AND($H72=1,BC$1&gt;($Y72+$Z72*3),BC$1&lt;=($Y72+$Z72*4)),($T72*(1+$Z$1)^($Z72*4))/$Z72,IF(AND($G72=1,BC$1&lt;=$N72),0,IF(AND($G72=1,BC$1&gt;$N72,BC$1&lt;=($Y72+$Z72)),-1*PMT(VLOOKUP($P72,'9 - Finance Strategy Parameters'!$B$3:$C$6,2)/12,$Z72*12,$M72),IF(AND($G72=1,BC$1&gt;($Y72+$Z72),BC$1&lt;=($Y72+$Z72*2)),-1*PMT(VLOOKUP($P72,'9 - Finance Strategy Parameters'!$B$3:$C$6,2)/12,$Z72*12,$M72*(1+$Z$1)^($Z72*2)),IF(AND($G72=1,BC$1&gt;($Y72+$Z72*2),BC$1&lt;=($Y72+$Z72*3)),-1*PMT(VLOOKUP($P72,'9 - Finance Strategy Parameters'!$B$3:$C$6,2)/12,$Z72*12,$M72*(1+$Z$1)^($Z72*3)),"FAILURE"))))))))))</f>
        <v>0</v>
      </c>
      <c r="BD72" s="159">
        <f>IF($F72=1,0,IF(AND($H72=1,BD$1&lt;=$Y72),$V72,IF(AND($H72=1,BD$1&gt;$Y72,BD$1&lt;=$Y72+$Z72),($T72*(1+$Z$1)^$Z72)/$Z72,IF(AND($H72=1,BD$1&gt;($Y72+$Z72),BD$1&lt;=($Y72+$Z72*2)),($T72*(1+$Z$1)^($Z72*2))/$Z72,IF(AND($H72=1,BD$1&gt;($Y72+$Z72*2),BD$1&lt;=($Y72+$Z72*3)),($T72*(1+$Z$1)^($Z72*3))/$Z72,IF(AND($H72=1,BD$1&gt;($Y72+$Z72*3),BD$1&lt;=($Y72+$Z72*4)),($T72*(1+$Z$1)^($Z72*4))/$Z72,IF(AND($G72=1,BD$1&lt;=$N72),0,IF(AND($G72=1,BD$1&gt;$N72,BD$1&lt;=($Y72+$Z72)),-1*PMT(VLOOKUP($P72,'9 - Finance Strategy Parameters'!$B$3:$C$6,2)/12,$Z72*12,$M72),IF(AND($G72=1,BD$1&gt;($Y72+$Z72),BD$1&lt;=($Y72+$Z72*2)),-1*PMT(VLOOKUP($P72,'9 - Finance Strategy Parameters'!$B$3:$C$6,2)/12,$Z72*12,$M72*(1+$Z$1)^($Z72*2)),IF(AND($G72=1,BD$1&gt;($Y72+$Z72*2),BD$1&lt;=($Y72+$Z72*3)),-1*PMT(VLOOKUP($P72,'9 - Finance Strategy Parameters'!$B$3:$C$6,2)/12,$Z72*12,$M72*(1+$Z$1)^($Z72*3)),"FAILURE"))))))))))</f>
        <v>0</v>
      </c>
      <c r="BE72" s="159">
        <f>IF($F72=1,0,IF(AND($H72=1,BE$1&lt;=$Y72),$V72,IF(AND($H72=1,BE$1&gt;$Y72,BE$1&lt;=$Y72+$Z72),($T72*(1+$Z$1)^$Z72)/$Z72,IF(AND($H72=1,BE$1&gt;($Y72+$Z72),BE$1&lt;=($Y72+$Z72*2)),($T72*(1+$Z$1)^($Z72*2))/$Z72,IF(AND($H72=1,BE$1&gt;($Y72+$Z72*2),BE$1&lt;=($Y72+$Z72*3)),($T72*(1+$Z$1)^($Z72*3))/$Z72,IF(AND($H72=1,BE$1&gt;($Y72+$Z72*3),BE$1&lt;=($Y72+$Z72*4)),($T72*(1+$Z$1)^($Z72*4))/$Z72,IF(AND($G72=1,BE$1&lt;=$N72),0,IF(AND($G72=1,BE$1&gt;$N72,BE$1&lt;=($Y72+$Z72)),-1*PMT(VLOOKUP($P72,'9 - Finance Strategy Parameters'!$B$3:$C$6,2)/12,$Z72*12,$M72),IF(AND($G72=1,BE$1&gt;($Y72+$Z72),BE$1&lt;=($Y72+$Z72*2)),-1*PMT(VLOOKUP($P72,'9 - Finance Strategy Parameters'!$B$3:$C$6,2)/12,$Z72*12,$M72*(1+$Z$1)^($Z72*2)),IF(AND($G72=1,BE$1&gt;($Y72+$Z72*2),BE$1&lt;=($Y72+$Z72*3)),-1*PMT(VLOOKUP($P72,'9 - Finance Strategy Parameters'!$B$3:$C$6,2)/12,$Z72*12,$M72*(1+$Z$1)^($Z72*3)),"FAILURE"))))))))))</f>
        <v>0</v>
      </c>
      <c r="BF72" s="159">
        <f>IF($F72=1,0,IF(AND($H72=1,BF$1&lt;=$Y72),$V72,IF(AND($H72=1,BF$1&gt;$Y72,BF$1&lt;=$Y72+$Z72),($T72*(1+$Z$1)^$Z72)/$Z72,IF(AND($H72=1,BF$1&gt;($Y72+$Z72),BF$1&lt;=($Y72+$Z72*2)),($T72*(1+$Z$1)^($Z72*2))/$Z72,IF(AND($H72=1,BF$1&gt;($Y72+$Z72*2),BF$1&lt;=($Y72+$Z72*3)),($T72*(1+$Z$1)^($Z72*3))/$Z72,IF(AND($H72=1,BF$1&gt;($Y72+$Z72*3),BF$1&lt;=($Y72+$Z72*4)),($T72*(1+$Z$1)^($Z72*4))/$Z72,IF(AND($G72=1,BF$1&lt;=$N72),0,IF(AND($G72=1,BF$1&gt;$N72,BF$1&lt;=($Y72+$Z72)),-1*PMT(VLOOKUP($P72,'9 - Finance Strategy Parameters'!$B$3:$C$6,2)/12,$Z72*12,$M72),IF(AND($G72=1,BF$1&gt;($Y72+$Z72),BF$1&lt;=($Y72+$Z72*2)),-1*PMT(VLOOKUP($P72,'9 - Finance Strategy Parameters'!$B$3:$C$6,2)/12,$Z72*12,$M72*(1+$Z$1)^($Z72*2)),IF(AND($G72=1,BF$1&gt;($Y72+$Z72*2),BF$1&lt;=($Y72+$Z72*3)),-1*PMT(VLOOKUP($P72,'9 - Finance Strategy Parameters'!$B$3:$C$6,2)/12,$Z72*12,$M72*(1+$Z$1)^($Z72*3)),"FAILURE"))))))))))</f>
        <v>0</v>
      </c>
      <c r="BG72" s="159">
        <f>IF($F72=1,0,IF(AND($H72=1,BG$1&lt;=$Y72),$V72,IF(AND($H72=1,BG$1&gt;$Y72,BG$1&lt;=$Y72+$Z72),($T72*(1+$Z$1)^$Z72)/$Z72,IF(AND($H72=1,BG$1&gt;($Y72+$Z72),BG$1&lt;=($Y72+$Z72*2)),($T72*(1+$Z$1)^($Z72*2))/$Z72,IF(AND($H72=1,BG$1&gt;($Y72+$Z72*2),BG$1&lt;=($Y72+$Z72*3)),($T72*(1+$Z$1)^($Z72*3))/$Z72,IF(AND($H72=1,BG$1&gt;($Y72+$Z72*3),BG$1&lt;=($Y72+$Z72*4)),($T72*(1+$Z$1)^($Z72*4))/$Z72,IF(AND($G72=1,BG$1&lt;=$N72),0,IF(AND($G72=1,BG$1&gt;$N72,BG$1&lt;=($Y72+$Z72)),-1*PMT(VLOOKUP($P72,'9 - Finance Strategy Parameters'!$B$3:$C$6,2)/12,$Z72*12,$M72),IF(AND($G72=1,BG$1&gt;($Y72+$Z72),BG$1&lt;=($Y72+$Z72*2)),-1*PMT(VLOOKUP($P72,'9 - Finance Strategy Parameters'!$B$3:$C$6,2)/12,$Z72*12,$M72*(1+$Z$1)^($Z72*2)),IF(AND($G72=1,BG$1&gt;($Y72+$Z72*2),BG$1&lt;=($Y72+$Z72*3)),-1*PMT(VLOOKUP($P72,'9 - Finance Strategy Parameters'!$B$3:$C$6,2)/12,$Z72*12,$M72*(1+$Z$1)^($Z72*3)),"FAILURE"))))))))))</f>
        <v>0</v>
      </c>
      <c r="BH72" s="159">
        <f>IF($F72=1,0,IF(AND($H72=1,BH$1&lt;=$Y72),$V72,IF(AND($H72=1,BH$1&gt;$Y72,BH$1&lt;=$Y72+$Z72),($T72*(1+$Z$1)^$Z72)/$Z72,IF(AND($H72=1,BH$1&gt;($Y72+$Z72),BH$1&lt;=($Y72+$Z72*2)),($T72*(1+$Z$1)^($Z72*2))/$Z72,IF(AND($H72=1,BH$1&gt;($Y72+$Z72*2),BH$1&lt;=($Y72+$Z72*3)),($T72*(1+$Z$1)^($Z72*3))/$Z72,IF(AND($H72=1,BH$1&gt;($Y72+$Z72*3),BH$1&lt;=($Y72+$Z72*4)),($T72*(1+$Z$1)^($Z72*4))/$Z72,IF(AND($G72=1,BH$1&lt;=$N72),0,IF(AND($G72=1,BH$1&gt;$N72,BH$1&lt;=($Y72+$Z72)),-1*PMT(VLOOKUP($P72,'9 - Finance Strategy Parameters'!$B$3:$C$6,2)/12,$Z72*12,$M72),IF(AND($G72=1,BH$1&gt;($Y72+$Z72),BH$1&lt;=($Y72+$Z72*2)),-1*PMT(VLOOKUP($P72,'9 - Finance Strategy Parameters'!$B$3:$C$6,2)/12,$Z72*12,$M72*(1+$Z$1)^($Z72*2)),IF(AND($G72=1,BH$1&gt;($Y72+$Z72*2),BH$1&lt;=($Y72+$Z72*3)),-1*PMT(VLOOKUP($P72,'9 - Finance Strategy Parameters'!$B$3:$C$6,2)/12,$Z72*12,$M72*(1+$Z$1)^($Z72*3)),"FAILURE"))))))))))</f>
        <v>0</v>
      </c>
      <c r="BI72" s="159">
        <f>IF($F72=1,0,IF(AND($H72=1,BI$1&lt;=$Y72),$V72,IF(AND($H72=1,BI$1&gt;$Y72,BI$1&lt;=$Y72+$Z72),($T72*(1+$Z$1)^$Z72)/$Z72,IF(AND($H72=1,BI$1&gt;($Y72+$Z72),BI$1&lt;=($Y72+$Z72*2)),($T72*(1+$Z$1)^($Z72*2))/$Z72,IF(AND($H72=1,BI$1&gt;($Y72+$Z72*2),BI$1&lt;=($Y72+$Z72*3)),($T72*(1+$Z$1)^($Z72*3))/$Z72,IF(AND($H72=1,BI$1&gt;($Y72+$Z72*3),BI$1&lt;=($Y72+$Z72*4)),($T72*(1+$Z$1)^($Z72*4))/$Z72,IF(AND($G72=1,BI$1&lt;=$N72),0,IF(AND($G72=1,BI$1&gt;$N72,BI$1&lt;=($Y72+$Z72)),-1*PMT(VLOOKUP($P72,'9 - Finance Strategy Parameters'!$B$3:$C$6,2)/12,$Z72*12,$M72),IF(AND($G72=1,BI$1&gt;($Y72+$Z72),BI$1&lt;=($Y72+$Z72*2)),-1*PMT(VLOOKUP($P72,'9 - Finance Strategy Parameters'!$B$3:$C$6,2)/12,$Z72*12,$M72*(1+$Z$1)^($Z72*2)),IF(AND($G72=1,BI$1&gt;($Y72+$Z72*2),BI$1&lt;=($Y72+$Z72*3)),-1*PMT(VLOOKUP($P72,'9 - Finance Strategy Parameters'!$B$3:$C$6,2)/12,$Z72*12,$M72*(1+$Z$1)^($Z72*3)),"FAILURE"))))))))))</f>
        <v>0</v>
      </c>
      <c r="BJ72" s="159">
        <f>IF($F72=1,0,IF(AND($H72=1,BJ$1&lt;=$Y72),$V72,IF(AND($H72=1,BJ$1&gt;$Y72,BJ$1&lt;=$Y72+$Z72),($T72*(1+$Z$1)^$Z72)/$Z72,IF(AND($H72=1,BJ$1&gt;($Y72+$Z72),BJ$1&lt;=($Y72+$Z72*2)),($T72*(1+$Z$1)^($Z72*2))/$Z72,IF(AND($H72=1,BJ$1&gt;($Y72+$Z72*2),BJ$1&lt;=($Y72+$Z72*3)),($T72*(1+$Z$1)^($Z72*3))/$Z72,IF(AND($H72=1,BJ$1&gt;($Y72+$Z72*3),BJ$1&lt;=($Y72+$Z72*4)),($T72*(1+$Z$1)^($Z72*4))/$Z72,IF(AND($G72=1,BJ$1&lt;=$N72),0,IF(AND($G72=1,BJ$1&gt;$N72,BJ$1&lt;=($Y72+$Z72)),-1*PMT(VLOOKUP($P72,'9 - Finance Strategy Parameters'!$B$3:$C$6,2)/12,$Z72*12,$M72),IF(AND($G72=1,BJ$1&gt;($Y72+$Z72),BJ$1&lt;=($Y72+$Z72*2)),-1*PMT(VLOOKUP($P72,'9 - Finance Strategy Parameters'!$B$3:$C$6,2)/12,$Z72*12,$M72*(1+$Z$1)^($Z72*2)),IF(AND($G72=1,BJ$1&gt;($Y72+$Z72*2),BJ$1&lt;=($Y72+$Z72*3)),-1*PMT(VLOOKUP($P72,'9 - Finance Strategy Parameters'!$B$3:$C$6,2)/12,$Z72*12,$M72*(1+$Z$1)^($Z72*3)),"FAILURE"))))))))))</f>
        <v>0</v>
      </c>
      <c r="BK72" s="159">
        <f>IF($F72=1,0,IF(AND($H72=1,BK$1&lt;=$Y72),$V72,IF(AND($H72=1,BK$1&gt;$Y72,BK$1&lt;=$Y72+$Z72),($T72*(1+$Z$1)^$Z72)/$Z72,IF(AND($H72=1,BK$1&gt;($Y72+$Z72),BK$1&lt;=($Y72+$Z72*2)),($T72*(1+$Z$1)^($Z72*2))/$Z72,IF(AND($H72=1,BK$1&gt;($Y72+$Z72*2),BK$1&lt;=($Y72+$Z72*3)),($T72*(1+$Z$1)^($Z72*3))/$Z72,IF(AND($H72=1,BK$1&gt;($Y72+$Z72*3),BK$1&lt;=($Y72+$Z72*4)),($T72*(1+$Z$1)^($Z72*4))/$Z72,IF(AND($G72=1,BK$1&lt;=$N72),0,IF(AND($G72=1,BK$1&gt;$N72,BK$1&lt;=($Y72+$Z72)),-1*PMT(VLOOKUP($P72,'9 - Finance Strategy Parameters'!$B$3:$C$6,2)/12,$Z72*12,$M72),IF(AND($G72=1,BK$1&gt;($Y72+$Z72),BK$1&lt;=($Y72+$Z72*2)),-1*PMT(VLOOKUP($P72,'9 - Finance Strategy Parameters'!$B$3:$C$6,2)/12,$Z72*12,$M72*(1+$Z$1)^($Z72*2)),IF(AND($G72=1,BK$1&gt;($Y72+$Z72*2),BK$1&lt;=($Y72+$Z72*3)),-1*PMT(VLOOKUP($P72,'9 - Finance Strategy Parameters'!$B$3:$C$6,2)/12,$Z72*12,$M72*(1+$Z$1)^($Z72*3)),"FAILURE"))))))))))</f>
        <v>0</v>
      </c>
      <c r="BL72" s="159">
        <f>IF($F72=1,0,IF(AND($H72=1,BL$1&lt;=$Y72),$V72,IF(AND($H72=1,BL$1&gt;$Y72,BL$1&lt;=$Y72+$Z72),($T72*(1+$Z$1)^$Z72)/$Z72,IF(AND($H72=1,BL$1&gt;($Y72+$Z72),BL$1&lt;=($Y72+$Z72*2)),($T72*(1+$Z$1)^($Z72*2))/$Z72,IF(AND($H72=1,BL$1&gt;($Y72+$Z72*2),BL$1&lt;=($Y72+$Z72*3)),($T72*(1+$Z$1)^($Z72*3))/$Z72,IF(AND($H72=1,BL$1&gt;($Y72+$Z72*3),BL$1&lt;=($Y72+$Z72*4)),($T72*(1+$Z$1)^($Z72*4))/$Z72,IF(AND($G72=1,BL$1&lt;=$N72),0,IF(AND($G72=1,BL$1&gt;$N72,BL$1&lt;=($Y72+$Z72)),-1*PMT(VLOOKUP($P72,'9 - Finance Strategy Parameters'!$B$3:$C$6,2)/12,$Z72*12,$M72),IF(AND($G72=1,BL$1&gt;($Y72+$Z72),BL$1&lt;=($Y72+$Z72*2)),-1*PMT(VLOOKUP($P72,'9 - Finance Strategy Parameters'!$B$3:$C$6,2)/12,$Z72*12,$M72*(1+$Z$1)^($Z72*2)),IF(AND($G72=1,BL$1&gt;($Y72+$Z72*2),BL$1&lt;=($Y72+$Z72*3)),-1*PMT(VLOOKUP($P72,'9 - Finance Strategy Parameters'!$B$3:$C$6,2)/12,$Z72*12,$M72*(1+$Z$1)^($Z72*3)),"FAILURE"))))))))))</f>
        <v>0</v>
      </c>
      <c r="BM72" s="159">
        <f>IF($F72=1,0,IF(AND($H72=1,BM$1&lt;=$Y72),$V72,IF(AND($H72=1,BM$1&gt;$Y72,BM$1&lt;=$Y72+$Z72),($T72*(1+$Z$1)^$Z72)/$Z72,IF(AND($H72=1,BM$1&gt;($Y72+$Z72),BM$1&lt;=($Y72+$Z72*2)),($T72*(1+$Z$1)^($Z72*2))/$Z72,IF(AND($H72=1,BM$1&gt;($Y72+$Z72*2),BM$1&lt;=($Y72+$Z72*3)),($T72*(1+$Z$1)^($Z72*3))/$Z72,IF(AND($H72=1,BM$1&gt;($Y72+$Z72*3),BM$1&lt;=($Y72+$Z72*4)),($T72*(1+$Z$1)^($Z72*4))/$Z72,IF(AND($G72=1,BM$1&lt;=$N72),0,IF(AND($G72=1,BM$1&gt;$N72,BM$1&lt;=($Y72+$Z72)),-1*PMT(VLOOKUP($P72,'9 - Finance Strategy Parameters'!$B$3:$C$6,2)/12,$Z72*12,$M72),IF(AND($G72=1,BM$1&gt;($Y72+$Z72),BM$1&lt;=($Y72+$Z72*2)),-1*PMT(VLOOKUP($P72,'9 - Finance Strategy Parameters'!$B$3:$C$6,2)/12,$Z72*12,$M72*(1+$Z$1)^($Z72*2)),IF(AND($G72=1,BM$1&gt;($Y72+$Z72*2),BM$1&lt;=($Y72+$Z72*3)),-1*PMT(VLOOKUP($P72,'9 - Finance Strategy Parameters'!$B$3:$C$6,2)/12,$Z72*12,$M72*(1+$Z$1)^($Z72*3)),"FAILURE"))))))))))</f>
        <v>0</v>
      </c>
      <c r="BN72" s="159">
        <f>IF($F72=1,0,IF(AND($H72=1,BN$1&lt;=$Y72),$V72,IF(AND($H72=1,BN$1&gt;$Y72,BN$1&lt;=$Y72+$Z72),($T72*(1+$Z$1)^$Z72)/$Z72,IF(AND($H72=1,BN$1&gt;($Y72+$Z72),BN$1&lt;=($Y72+$Z72*2)),($T72*(1+$Z$1)^($Z72*2))/$Z72,IF(AND($H72=1,BN$1&gt;($Y72+$Z72*2),BN$1&lt;=($Y72+$Z72*3)),($T72*(1+$Z$1)^($Z72*3))/$Z72,IF(AND($H72=1,BN$1&gt;($Y72+$Z72*3),BN$1&lt;=($Y72+$Z72*4)),($T72*(1+$Z$1)^($Z72*4))/$Z72,IF(AND($G72=1,BN$1&lt;=$N72),0,IF(AND($G72=1,BN$1&gt;$N72,BN$1&lt;=($Y72+$Z72)),-1*PMT(VLOOKUP($P72,'9 - Finance Strategy Parameters'!$B$3:$C$6,2)/12,$Z72*12,$M72),IF(AND($G72=1,BN$1&gt;($Y72+$Z72),BN$1&lt;=($Y72+$Z72*2)),-1*PMT(VLOOKUP($P72,'9 - Finance Strategy Parameters'!$B$3:$C$6,2)/12,$Z72*12,$M72*(1+$Z$1)^($Z72*2)),IF(AND($G72=1,BN$1&gt;($Y72+$Z72*2),BN$1&lt;=($Y72+$Z72*3)),-1*PMT(VLOOKUP($P72,'9 - Finance Strategy Parameters'!$B$3:$C$6,2)/12,$Z72*12,$M72*(1+$Z$1)^($Z72*3)),"FAILURE"))))))))))</f>
        <v>0</v>
      </c>
      <c r="BO72" s="159">
        <f>IF($F72=1,0,IF(AND($H72=1,BO$1&lt;=$Y72),$V72,IF(AND($H72=1,BO$1&gt;$Y72,BO$1&lt;=$Y72+$Z72),($T72*(1+$Z$1)^$Z72)/$Z72,IF(AND($H72=1,BO$1&gt;($Y72+$Z72),BO$1&lt;=($Y72+$Z72*2)),($T72*(1+$Z$1)^($Z72*2))/$Z72,IF(AND($H72=1,BO$1&gt;($Y72+$Z72*2),BO$1&lt;=($Y72+$Z72*3)),($T72*(1+$Z$1)^($Z72*3))/$Z72,IF(AND($H72=1,BO$1&gt;($Y72+$Z72*3),BO$1&lt;=($Y72+$Z72*4)),($T72*(1+$Z$1)^($Z72*4))/$Z72,IF(AND($G72=1,BO$1&lt;=$N72),0,IF(AND($G72=1,BO$1&gt;$N72,BO$1&lt;=($Y72+$Z72)),-1*PMT(VLOOKUP($P72,'9 - Finance Strategy Parameters'!$B$3:$C$6,2)/12,$Z72*12,$M72),IF(AND($G72=1,BO$1&gt;($Y72+$Z72),BO$1&lt;=($Y72+$Z72*2)),-1*PMT(VLOOKUP($P72,'9 - Finance Strategy Parameters'!$B$3:$C$6,2)/12,$Z72*12,$M72*(1+$Z$1)^($Z72*2)),IF(AND($G72=1,BO$1&gt;($Y72+$Z72*2),BO$1&lt;=($Y72+$Z72*3)),-1*PMT(VLOOKUP($P72,'9 - Finance Strategy Parameters'!$B$3:$C$6,2)/12,$Z72*12,$M72*(1+$Z$1)^($Z72*3)),"FAILURE"))))))))))</f>
        <v>0</v>
      </c>
      <c r="BP72" s="159">
        <f>IF($F72=1,0,IF(AND($H72=1,BP$1&lt;=$Y72),$V72,IF(AND($H72=1,BP$1&gt;$Y72,BP$1&lt;=$Y72+$Z72),($T72*(1+$Z$1)^$Z72)/$Z72,IF(AND($H72=1,BP$1&gt;($Y72+$Z72),BP$1&lt;=($Y72+$Z72*2)),($T72*(1+$Z$1)^($Z72*2))/$Z72,IF(AND($H72=1,BP$1&gt;($Y72+$Z72*2),BP$1&lt;=($Y72+$Z72*3)),($T72*(1+$Z$1)^($Z72*3))/$Z72,IF(AND($H72=1,BP$1&gt;($Y72+$Z72*3),BP$1&lt;=($Y72+$Z72*4)),($T72*(1+$Z$1)^($Z72*4))/$Z72,IF(AND($G72=1,BP$1&lt;=$N72),0,IF(AND($G72=1,BP$1&gt;$N72,BP$1&lt;=($Y72+$Z72)),-1*PMT(VLOOKUP($P72,'9 - Finance Strategy Parameters'!$B$3:$C$6,2)/12,$Z72*12,$M72),IF(AND($G72=1,BP$1&gt;($Y72+$Z72),BP$1&lt;=($Y72+$Z72*2)),-1*PMT(VLOOKUP($P72,'9 - Finance Strategy Parameters'!$B$3:$C$6,2)/12,$Z72*12,$M72*(1+$Z$1)^($Z72*2)),IF(AND($G72=1,BP$1&gt;($Y72+$Z72*2),BP$1&lt;=($Y72+$Z72*3)),-1*PMT(VLOOKUP($P72,'9 - Finance Strategy Parameters'!$B$3:$C$6,2)/12,$Z72*12,$M72*(1+$Z$1)^($Z72*3)),"FAILURE"))))))))))</f>
        <v>0</v>
      </c>
      <c r="BQ72" s="159">
        <f>IF($F72=1,0,IF(AND($H72=1,BQ$1&lt;=$Y72),$V72,IF(AND($H72=1,BQ$1&gt;$Y72,BQ$1&lt;=$Y72+$Z72),($T72*(1+$Z$1)^$Z72)/$Z72,IF(AND($H72=1,BQ$1&gt;($Y72+$Z72),BQ$1&lt;=($Y72+$Z72*2)),($T72*(1+$Z$1)^($Z72*2))/$Z72,IF(AND($H72=1,BQ$1&gt;($Y72+$Z72*2),BQ$1&lt;=($Y72+$Z72*3)),($T72*(1+$Z$1)^($Z72*3))/$Z72,IF(AND($H72=1,BQ$1&gt;($Y72+$Z72*3),BQ$1&lt;=($Y72+$Z72*4)),($T72*(1+$Z$1)^($Z72*4))/$Z72,IF(AND($G72=1,BQ$1&lt;=$N72),0,IF(AND($G72=1,BQ$1&gt;$N72,BQ$1&lt;=($Y72+$Z72)),-1*PMT(VLOOKUP($P72,'9 - Finance Strategy Parameters'!$B$3:$C$6,2)/12,$Z72*12,$M72),IF(AND($G72=1,BQ$1&gt;($Y72+$Z72),BQ$1&lt;=($Y72+$Z72*2)),-1*PMT(VLOOKUP($P72,'9 - Finance Strategy Parameters'!$B$3:$C$6,2)/12,$Z72*12,$M72*(1+$Z$1)^($Z72*2)),IF(AND($G72=1,BQ$1&gt;($Y72+$Z72*2),BQ$1&lt;=($Y72+$Z72*3)),-1*PMT(VLOOKUP($P72,'9 - Finance Strategy Parameters'!$B$3:$C$6,2)/12,$Z72*12,$M72*(1+$Z$1)^($Z72*3)),"FAILURE"))))))))))</f>
        <v>0</v>
      </c>
      <c r="BR72" s="159">
        <f>IF($F72=1,0,IF(AND($H72=1,BR$1&lt;=$Y72),$V72,IF(AND($H72=1,BR$1&gt;$Y72,BR$1&lt;=$Y72+$Z72),($T72*(1+$Z$1)^$Z72)/$Z72,IF(AND($H72=1,BR$1&gt;($Y72+$Z72),BR$1&lt;=($Y72+$Z72*2)),($T72*(1+$Z$1)^($Z72*2))/$Z72,IF(AND($H72=1,BR$1&gt;($Y72+$Z72*2),BR$1&lt;=($Y72+$Z72*3)),($T72*(1+$Z$1)^($Z72*3))/$Z72,IF(AND($H72=1,BR$1&gt;($Y72+$Z72*3),BR$1&lt;=($Y72+$Z72*4)),($T72*(1+$Z$1)^($Z72*4))/$Z72,IF(AND($G72=1,BR$1&lt;=$N72),0,IF(AND($G72=1,BR$1&gt;$N72,BR$1&lt;=($Y72+$Z72)),-1*PMT(VLOOKUP($P72,'9 - Finance Strategy Parameters'!$B$3:$C$6,2)/12,$Z72*12,$M72),IF(AND($G72=1,BR$1&gt;($Y72+$Z72),BR$1&lt;=($Y72+$Z72*2)),-1*PMT(VLOOKUP($P72,'9 - Finance Strategy Parameters'!$B$3:$C$6,2)/12,$Z72*12,$M72*(1+$Z$1)^($Z72*2)),IF(AND($G72=1,BR$1&gt;($Y72+$Z72*2),BR$1&lt;=($Y72+$Z72*3)),-1*PMT(VLOOKUP($P72,'9 - Finance Strategy Parameters'!$B$3:$C$6,2)/12,$Z72*12,$M72*(1+$Z$1)^($Z72*3)),"FAILURE"))))))))))</f>
        <v>0</v>
      </c>
      <c r="BS72" s="159">
        <f>IF($F72=1,0,IF(AND($H72=1,BS$1&lt;=$Y72),$V72,IF(AND($H72=1,BS$1&gt;$Y72,BS$1&lt;=$Y72+$Z72),($T72*(1+$Z$1)^$Z72)/$Z72,IF(AND($H72=1,BS$1&gt;($Y72+$Z72),BS$1&lt;=($Y72+$Z72*2)),($T72*(1+$Z$1)^($Z72*2))/$Z72,IF(AND($H72=1,BS$1&gt;($Y72+$Z72*2),BS$1&lt;=($Y72+$Z72*3)),($T72*(1+$Z$1)^($Z72*3))/$Z72,IF(AND($H72=1,BS$1&gt;($Y72+$Z72*3),BS$1&lt;=($Y72+$Z72*4)),($T72*(1+$Z$1)^($Z72*4))/$Z72,IF(AND($G72=1,BS$1&lt;=$N72),0,IF(AND($G72=1,BS$1&gt;$N72,BS$1&lt;=($Y72+$Z72)),-1*PMT(VLOOKUP($P72,'9 - Finance Strategy Parameters'!$B$3:$C$6,2)/12,$Z72*12,$M72),IF(AND($G72=1,BS$1&gt;($Y72+$Z72),BS$1&lt;=($Y72+$Z72*2)),-1*PMT(VLOOKUP($P72,'9 - Finance Strategy Parameters'!$B$3:$C$6,2)/12,$Z72*12,$M72*(1+$Z$1)^($Z72*2)),IF(AND($G72=1,BS$1&gt;($Y72+$Z72*2),BS$1&lt;=($Y72+$Z72*3)),-1*PMT(VLOOKUP($P72,'9 - Finance Strategy Parameters'!$B$3:$C$6,2)/12,$Z72*12,$M72*(1+$Z$1)^($Z72*3)),"FAILURE"))))))))))</f>
        <v>0</v>
      </c>
      <c r="BT72" s="159">
        <f>IF($F72=1,0,IF(AND($H72=1,BT$1&lt;=$Y72),$V72,IF(AND($H72=1,BT$1&gt;$Y72,BT$1&lt;=$Y72+$Z72),($T72*(1+$Z$1)^$Z72)/$Z72,IF(AND($H72=1,BT$1&gt;($Y72+$Z72),BT$1&lt;=($Y72+$Z72*2)),($T72*(1+$Z$1)^($Z72*2))/$Z72,IF(AND($H72=1,BT$1&gt;($Y72+$Z72*2),BT$1&lt;=($Y72+$Z72*3)),($T72*(1+$Z$1)^($Z72*3))/$Z72,IF(AND($H72=1,BT$1&gt;($Y72+$Z72*3),BT$1&lt;=($Y72+$Z72*4)),($T72*(1+$Z$1)^($Z72*4))/$Z72,IF(AND($G72=1,BT$1&lt;=$N72),0,IF(AND($G72=1,BT$1&gt;$N72,BT$1&lt;=($Y72+$Z72)),-1*PMT(VLOOKUP($P72,'9 - Finance Strategy Parameters'!$B$3:$C$6,2)/12,$Z72*12,$M72),IF(AND($G72=1,BT$1&gt;($Y72+$Z72),BT$1&lt;=($Y72+$Z72*2)),-1*PMT(VLOOKUP($P72,'9 - Finance Strategy Parameters'!$B$3:$C$6,2)/12,$Z72*12,$M72*(1+$Z$1)^($Z72*2)),IF(AND($G72=1,BT$1&gt;($Y72+$Z72*2),BT$1&lt;=($Y72+$Z72*3)),-1*PMT(VLOOKUP($P72,'9 - Finance Strategy Parameters'!$B$3:$C$6,2)/12,$Z72*12,$M72*(1+$Z$1)^($Z72*3)),"FAILURE"))))))))))</f>
        <v>0</v>
      </c>
    </row>
    <row r="73" spans="1:72" ht="30" x14ac:dyDescent="0.25">
      <c r="A73" s="10" t="s">
        <v>34</v>
      </c>
      <c r="B73" s="138">
        <f>INDEX('8-Choosing Asset Strategies'!$B$4:$B$101,MATCH('9 - Financing Strategy'!C73,'8-Choosing Asset Strategies'!$C$4:$C$101,0))</f>
        <v>1</v>
      </c>
      <c r="C73" s="28" t="s">
        <v>138</v>
      </c>
      <c r="D73" s="13" t="str">
        <f>IF(INDEX('8-Choosing Asset Strategies'!$CW$4:$CW$101,MATCH($C73,'8-Choosing Asset Strategies'!$C$4:$C$101,0))=0,"",INDEX('8-Choosing Asset Strategies'!$CW$4:$CW$101,MATCH(C73,'8-Choosing Asset Strategies'!$C$4:$C$101,0)))</f>
        <v>Good condition; limited distribution</v>
      </c>
      <c r="E73" s="27"/>
      <c r="F73" s="138"/>
      <c r="G73" s="138">
        <v>1</v>
      </c>
      <c r="H73" s="138"/>
      <c r="J73" s="143" t="str">
        <f>IF(F73=1,ROUND(INDEX('8-Choosing Asset Strategies'!$DL$4:$DL$101,MATCH($C73,'8-Choosing Asset Strategies'!$C$4:$C$101,0)),2),"")</f>
        <v/>
      </c>
      <c r="K73" s="12" t="str">
        <f>IF(F73=1,ROUND(INDEX('8-Choosing Asset Strategies'!$DC$4:$DC$101,MATCH($C73,'8-Choosing Asset Strategies'!$C$4:$C$101,0)),2),"")</f>
        <v/>
      </c>
      <c r="L73" s="12"/>
      <c r="M73" s="143">
        <f>IF(G73=1,ROUND(INDEX('8-Choosing Asset Strategies'!$DL$4:$DL$101,MATCH($C73,'8-Choosing Asset Strategies'!$C$4:$C$101,0)),2),"")</f>
        <v>226491.72</v>
      </c>
      <c r="N73" s="12">
        <f>IF(G73=1,ROUND(INDEX('8-Choosing Asset Strategies'!$DC$4:$DC$101,MATCH($C73,'8-Choosing Asset Strategies'!$C$4:$C$101,0)),2),"")</f>
        <v>35</v>
      </c>
      <c r="O73" s="12">
        <f>IF(G73="","",INDEX('9 - Finance Strategy Parameters'!$H$3:$H$9,MATCH(B73,'9 - Finance Strategy Parameters'!$F$3:$F$9,0)))</f>
        <v>20</v>
      </c>
      <c r="P73" s="12" t="s">
        <v>313</v>
      </c>
      <c r="Q73" s="144">
        <f>IFERROR((M73*INDEX('9 - Finance Strategy Parameters'!$C$3:$C$6,MATCH(P73,'9 - Finance Strategy Parameters'!$B$3:$B$6,0))/12*(1+INDEX('9 - Finance Strategy Parameters'!$C$3:$C$6,MATCH(P73,'9 - Finance Strategy Parameters'!$B$3:$B$6,0))/12)^(O73*12))/((1+INDEX('9 - Finance Strategy Parameters'!$C$3:$C$6,MATCH(P73,'9 - Finance Strategy Parameters'!$B$3:$B$6,0))/12)^(O73*12)-1),"")</f>
        <v>1200.1861767584021</v>
      </c>
      <c r="R73" s="144">
        <f t="shared" si="4"/>
        <v>14402.234121100824</v>
      </c>
      <c r="S73" s="12"/>
      <c r="T73" s="143" t="str">
        <f>IF(H73=1,ROUND(INDEX('8-Choosing Asset Strategies'!$DL$4:$DL$101,MATCH($C73,'8-Choosing Asset Strategies'!$C$4:$C$101,0)),2),"")</f>
        <v/>
      </c>
      <c r="U73" s="145" t="str">
        <f>IF(H73=1,ROUND(INDEX('8-Choosing Asset Strategies'!$DC$4:$DC$101,MATCH($C73,'8-Choosing Asset Strategies'!$C$4:$C$101,0)),2),"")</f>
        <v/>
      </c>
      <c r="V73" s="101" t="str">
        <f t="shared" si="5"/>
        <v/>
      </c>
      <c r="W73" s="155" t="str">
        <f t="shared" si="6"/>
        <v/>
      </c>
      <c r="Y73">
        <f>INDEX('8-Choosing Asset Strategies'!$DC$4:$DC$101,MATCH(C73,'8-Choosing Asset Strategies'!$C$4:$C$101,0))</f>
        <v>35</v>
      </c>
      <c r="Z73">
        <f>INDEX('8-Choosing Asset Strategies'!$DA$4:$DA$101,MATCH(C73,'8-Choosing Asset Strategies'!$C$4:$C$101,0))</f>
        <v>50</v>
      </c>
      <c r="AB73" s="159">
        <f>IF($F73=1,0,IF(AND($H73=1,AB$1&lt;=$Y73),$V73,IF(AND($H73=1,AB$1&gt;$Y73,AB$1&lt;=$Y73+$Z73),($T73*(1+$Z$1)^$Z73)/$Z73,IF(AND($H73=1,AB$1&gt;($Y73+$Z73),AB$1&lt;=($Y73+$Z73*2)),($T73*(1+$Z$1)^($Z73*2))/$Z73,IF(AND($H73=1,AB$1&gt;($Y73+$Z73*2),AB$1&lt;=($Y73+$Z73*3)),($T73*(1+$Z$1)^($Z73*3))/$Z73,IF(AND($H73=1,AB$1&gt;($Y73+$Z73*3),AB$1&lt;=($Y73+$Z73*4)),($T73*(1+$Z$1)^($Z73*4))/$Z73,IF(AND($G73=1,AB$1&lt;=$N73),0,IF(AND($G73=1,AB$1&gt;$N73,AB$1&lt;=($Y73+$Z73)),-1*PMT(VLOOKUP($P73,'9 - Finance Strategy Parameters'!$B$3:$C$6,2)/12,$Z73*12,$M73),IF(AND($G73=1,AB$1&gt;($Y73+$Z73),AB$1&lt;=($Y73+$Z73*2)),-1*PMT(VLOOKUP($P73,'9 - Finance Strategy Parameters'!$B$3:$C$6,2)/12,$Z73*12,$M73*(1+$Z$1)^($Z73*2)),IF(AND($G73=1,AB$1&gt;($Y73+$Z73*2),AB$1&lt;=($Y73+$Z73*3)),-1*PMT(VLOOKUP($P73,'9 - Finance Strategy Parameters'!$B$3:$C$6,2)/12,$Z73*12,$M73*(1+$Z$1)^($Z73*3)),"FAILURE"))))))))))</f>
        <v>0</v>
      </c>
      <c r="AC73" s="159">
        <f>IF($F73=1,0,IF(AND($H73=1,AC$1&lt;=$Y73),$V73,IF(AND($H73=1,AC$1&gt;$Y73,AC$1&lt;=$Y73+$Z73),($T73*(1+$Z$1)^$Z73)/$Z73,IF(AND($H73=1,AC$1&gt;($Y73+$Z73),AC$1&lt;=($Y73+$Z73*2)),($T73*(1+$Z$1)^($Z73*2))/$Z73,IF(AND($H73=1,AC$1&gt;($Y73+$Z73*2),AC$1&lt;=($Y73+$Z73*3)),($T73*(1+$Z$1)^($Z73*3))/$Z73,IF(AND($H73=1,AC$1&gt;($Y73+$Z73*3),AC$1&lt;=($Y73+$Z73*4)),($T73*(1+$Z$1)^($Z73*4))/$Z73,IF(AND($G73=1,AC$1&lt;=$N73),0,IF(AND($G73=1,AC$1&gt;$N73,AC$1&lt;=($Y73+$Z73)),-1*PMT(VLOOKUP($P73,'9 - Finance Strategy Parameters'!$B$3:$C$6,2)/12,$Z73*12,$M73),IF(AND($G73=1,AC$1&gt;($Y73+$Z73),AC$1&lt;=($Y73+$Z73*2)),-1*PMT(VLOOKUP($P73,'9 - Finance Strategy Parameters'!$B$3:$C$6,2)/12,$Z73*12,$M73*(1+$Z$1)^($Z73*2)),IF(AND($G73=1,AC$1&gt;($Y73+$Z73*2),AC$1&lt;=($Y73+$Z73*3)),-1*PMT(VLOOKUP($P73,'9 - Finance Strategy Parameters'!$B$3:$C$6,2)/12,$Z73*12,$M73*(1+$Z$1)^($Z73*3)),"FAILURE"))))))))))</f>
        <v>0</v>
      </c>
      <c r="AD73" s="159">
        <f>IF($F73=1,0,IF(AND($H73=1,AD$1&lt;=$Y73),$V73,IF(AND($H73=1,AD$1&gt;$Y73,AD$1&lt;=$Y73+$Z73),($T73*(1+$Z$1)^$Z73)/$Z73,IF(AND($H73=1,AD$1&gt;($Y73+$Z73),AD$1&lt;=($Y73+$Z73*2)),($T73*(1+$Z$1)^($Z73*2))/$Z73,IF(AND($H73=1,AD$1&gt;($Y73+$Z73*2),AD$1&lt;=($Y73+$Z73*3)),($T73*(1+$Z$1)^($Z73*3))/$Z73,IF(AND($H73=1,AD$1&gt;($Y73+$Z73*3),AD$1&lt;=($Y73+$Z73*4)),($T73*(1+$Z$1)^($Z73*4))/$Z73,IF(AND($G73=1,AD$1&lt;=$N73),0,IF(AND($G73=1,AD$1&gt;$N73,AD$1&lt;=($Y73+$Z73)),-1*PMT(VLOOKUP($P73,'9 - Finance Strategy Parameters'!$B$3:$C$6,2)/12,$Z73*12,$M73),IF(AND($G73=1,AD$1&gt;($Y73+$Z73),AD$1&lt;=($Y73+$Z73*2)),-1*PMT(VLOOKUP($P73,'9 - Finance Strategy Parameters'!$B$3:$C$6,2)/12,$Z73*12,$M73*(1+$Z$1)^($Z73*2)),IF(AND($G73=1,AD$1&gt;($Y73+$Z73*2),AD$1&lt;=($Y73+$Z73*3)),-1*PMT(VLOOKUP($P73,'9 - Finance Strategy Parameters'!$B$3:$C$6,2)/12,$Z73*12,$M73*(1+$Z$1)^($Z73*3)),"FAILURE"))))))))))</f>
        <v>0</v>
      </c>
      <c r="AE73" s="159">
        <f>IF($F73=1,0,IF(AND($H73=1,AE$1&lt;=$Y73),$V73,IF(AND($H73=1,AE$1&gt;$Y73,AE$1&lt;=$Y73+$Z73),($T73*(1+$Z$1)^$Z73)/$Z73,IF(AND($H73=1,AE$1&gt;($Y73+$Z73),AE$1&lt;=($Y73+$Z73*2)),($T73*(1+$Z$1)^($Z73*2))/$Z73,IF(AND($H73=1,AE$1&gt;($Y73+$Z73*2),AE$1&lt;=($Y73+$Z73*3)),($T73*(1+$Z$1)^($Z73*3))/$Z73,IF(AND($H73=1,AE$1&gt;($Y73+$Z73*3),AE$1&lt;=($Y73+$Z73*4)),($T73*(1+$Z$1)^($Z73*4))/$Z73,IF(AND($G73=1,AE$1&lt;=$N73),0,IF(AND($G73=1,AE$1&gt;$N73,AE$1&lt;=($Y73+$Z73)),-1*PMT(VLOOKUP($P73,'9 - Finance Strategy Parameters'!$B$3:$C$6,2)/12,$Z73*12,$M73),IF(AND($G73=1,AE$1&gt;($Y73+$Z73),AE$1&lt;=($Y73+$Z73*2)),-1*PMT(VLOOKUP($P73,'9 - Finance Strategy Parameters'!$B$3:$C$6,2)/12,$Z73*12,$M73*(1+$Z$1)^($Z73*2)),IF(AND($G73=1,AE$1&gt;($Y73+$Z73*2),AE$1&lt;=($Y73+$Z73*3)),-1*PMT(VLOOKUP($P73,'9 - Finance Strategy Parameters'!$B$3:$C$6,2)/12,$Z73*12,$M73*(1+$Z$1)^($Z73*3)),"FAILURE"))))))))))</f>
        <v>0</v>
      </c>
      <c r="AF73" s="159">
        <f>IF($F73=1,0,IF(AND($H73=1,AF$1&lt;=$Y73),$V73,IF(AND($H73=1,AF$1&gt;$Y73,AF$1&lt;=$Y73+$Z73),($T73*(1+$Z$1)^$Z73)/$Z73,IF(AND($H73=1,AF$1&gt;($Y73+$Z73),AF$1&lt;=($Y73+$Z73*2)),($T73*(1+$Z$1)^($Z73*2))/$Z73,IF(AND($H73=1,AF$1&gt;($Y73+$Z73*2),AF$1&lt;=($Y73+$Z73*3)),($T73*(1+$Z$1)^($Z73*3))/$Z73,IF(AND($H73=1,AF$1&gt;($Y73+$Z73*3),AF$1&lt;=($Y73+$Z73*4)),($T73*(1+$Z$1)^($Z73*4))/$Z73,IF(AND($G73=1,AF$1&lt;=$N73),0,IF(AND($G73=1,AF$1&gt;$N73,AF$1&lt;=($Y73+$Z73)),-1*PMT(VLOOKUP($P73,'9 - Finance Strategy Parameters'!$B$3:$C$6,2)/12,$Z73*12,$M73),IF(AND($G73=1,AF$1&gt;($Y73+$Z73),AF$1&lt;=($Y73+$Z73*2)),-1*PMT(VLOOKUP($P73,'9 - Finance Strategy Parameters'!$B$3:$C$6,2)/12,$Z73*12,$M73*(1+$Z$1)^($Z73*2)),IF(AND($G73=1,AF$1&gt;($Y73+$Z73*2),AF$1&lt;=($Y73+$Z73*3)),-1*PMT(VLOOKUP($P73,'9 - Finance Strategy Parameters'!$B$3:$C$6,2)/12,$Z73*12,$M73*(1+$Z$1)^($Z73*3)),"FAILURE"))))))))))</f>
        <v>0</v>
      </c>
      <c r="AG73" s="159">
        <f>IF($F73=1,0,IF(AND($H73=1,AG$1&lt;=$Y73),$V73,IF(AND($H73=1,AG$1&gt;$Y73,AG$1&lt;=$Y73+$Z73),($T73*(1+$Z$1)^$Z73)/$Z73,IF(AND($H73=1,AG$1&gt;($Y73+$Z73),AG$1&lt;=($Y73+$Z73*2)),($T73*(1+$Z$1)^($Z73*2))/$Z73,IF(AND($H73=1,AG$1&gt;($Y73+$Z73*2),AG$1&lt;=($Y73+$Z73*3)),($T73*(1+$Z$1)^($Z73*3))/$Z73,IF(AND($H73=1,AG$1&gt;($Y73+$Z73*3),AG$1&lt;=($Y73+$Z73*4)),($T73*(1+$Z$1)^($Z73*4))/$Z73,IF(AND($G73=1,AG$1&lt;=$N73),0,IF(AND($G73=1,AG$1&gt;$N73,AG$1&lt;=($Y73+$Z73)),-1*PMT(VLOOKUP($P73,'9 - Finance Strategy Parameters'!$B$3:$C$6,2)/12,$Z73*12,$M73),IF(AND($G73=1,AG$1&gt;($Y73+$Z73),AG$1&lt;=($Y73+$Z73*2)),-1*PMT(VLOOKUP($P73,'9 - Finance Strategy Parameters'!$B$3:$C$6,2)/12,$Z73*12,$M73*(1+$Z$1)^($Z73*2)),IF(AND($G73=1,AG$1&gt;($Y73+$Z73*2),AG$1&lt;=($Y73+$Z73*3)),-1*PMT(VLOOKUP($P73,'9 - Finance Strategy Parameters'!$B$3:$C$6,2)/12,$Z73*12,$M73*(1+$Z$1)^($Z73*3)),"FAILURE"))))))))))</f>
        <v>0</v>
      </c>
      <c r="AH73" s="159">
        <f>IF($F73=1,0,IF(AND($H73=1,AH$1&lt;=$Y73),$V73,IF(AND($H73=1,AH$1&gt;$Y73,AH$1&lt;=$Y73+$Z73),($T73*(1+$Z$1)^$Z73)/$Z73,IF(AND($H73=1,AH$1&gt;($Y73+$Z73),AH$1&lt;=($Y73+$Z73*2)),($T73*(1+$Z$1)^($Z73*2))/$Z73,IF(AND($H73=1,AH$1&gt;($Y73+$Z73*2),AH$1&lt;=($Y73+$Z73*3)),($T73*(1+$Z$1)^($Z73*3))/$Z73,IF(AND($H73=1,AH$1&gt;($Y73+$Z73*3),AH$1&lt;=($Y73+$Z73*4)),($T73*(1+$Z$1)^($Z73*4))/$Z73,IF(AND($G73=1,AH$1&lt;=$N73),0,IF(AND($G73=1,AH$1&gt;$N73,AH$1&lt;=($Y73+$Z73)),-1*PMT(VLOOKUP($P73,'9 - Finance Strategy Parameters'!$B$3:$C$6,2)/12,$Z73*12,$M73),IF(AND($G73=1,AH$1&gt;($Y73+$Z73),AH$1&lt;=($Y73+$Z73*2)),-1*PMT(VLOOKUP($P73,'9 - Finance Strategy Parameters'!$B$3:$C$6,2)/12,$Z73*12,$M73*(1+$Z$1)^($Z73*2)),IF(AND($G73=1,AH$1&gt;($Y73+$Z73*2),AH$1&lt;=($Y73+$Z73*3)),-1*PMT(VLOOKUP($P73,'9 - Finance Strategy Parameters'!$B$3:$C$6,2)/12,$Z73*12,$M73*(1+$Z$1)^($Z73*3)),"FAILURE"))))))))))</f>
        <v>0</v>
      </c>
      <c r="AI73" s="159">
        <f>IF($F73=1,0,IF(AND($H73=1,AI$1&lt;=$Y73),$V73,IF(AND($H73=1,AI$1&gt;$Y73,AI$1&lt;=$Y73+$Z73),($T73*(1+$Z$1)^$Z73)/$Z73,IF(AND($H73=1,AI$1&gt;($Y73+$Z73),AI$1&lt;=($Y73+$Z73*2)),($T73*(1+$Z$1)^($Z73*2))/$Z73,IF(AND($H73=1,AI$1&gt;($Y73+$Z73*2),AI$1&lt;=($Y73+$Z73*3)),($T73*(1+$Z$1)^($Z73*3))/$Z73,IF(AND($H73=1,AI$1&gt;($Y73+$Z73*3),AI$1&lt;=($Y73+$Z73*4)),($T73*(1+$Z$1)^($Z73*4))/$Z73,IF(AND($G73=1,AI$1&lt;=$N73),0,IF(AND($G73=1,AI$1&gt;$N73,AI$1&lt;=($Y73+$Z73)),-1*PMT(VLOOKUP($P73,'9 - Finance Strategy Parameters'!$B$3:$C$6,2)/12,$Z73*12,$M73),IF(AND($G73=1,AI$1&gt;($Y73+$Z73),AI$1&lt;=($Y73+$Z73*2)),-1*PMT(VLOOKUP($P73,'9 - Finance Strategy Parameters'!$B$3:$C$6,2)/12,$Z73*12,$M73*(1+$Z$1)^($Z73*2)),IF(AND($G73=1,AI$1&gt;($Y73+$Z73*2),AI$1&lt;=($Y73+$Z73*3)),-1*PMT(VLOOKUP($P73,'9 - Finance Strategy Parameters'!$B$3:$C$6,2)/12,$Z73*12,$M73*(1+$Z$1)^($Z73*3)),"FAILURE"))))))))))</f>
        <v>0</v>
      </c>
      <c r="AJ73" s="159">
        <f>IF($F73=1,0,IF(AND($H73=1,AJ$1&lt;=$Y73),$V73,IF(AND($H73=1,AJ$1&gt;$Y73,AJ$1&lt;=$Y73+$Z73),($T73*(1+$Z$1)^$Z73)/$Z73,IF(AND($H73=1,AJ$1&gt;($Y73+$Z73),AJ$1&lt;=($Y73+$Z73*2)),($T73*(1+$Z$1)^($Z73*2))/$Z73,IF(AND($H73=1,AJ$1&gt;($Y73+$Z73*2),AJ$1&lt;=($Y73+$Z73*3)),($T73*(1+$Z$1)^($Z73*3))/$Z73,IF(AND($H73=1,AJ$1&gt;($Y73+$Z73*3),AJ$1&lt;=($Y73+$Z73*4)),($T73*(1+$Z$1)^($Z73*4))/$Z73,IF(AND($G73=1,AJ$1&lt;=$N73),0,IF(AND($G73=1,AJ$1&gt;$N73,AJ$1&lt;=($Y73+$Z73)),-1*PMT(VLOOKUP($P73,'9 - Finance Strategy Parameters'!$B$3:$C$6,2)/12,$Z73*12,$M73),IF(AND($G73=1,AJ$1&gt;($Y73+$Z73),AJ$1&lt;=($Y73+$Z73*2)),-1*PMT(VLOOKUP($P73,'9 - Finance Strategy Parameters'!$B$3:$C$6,2)/12,$Z73*12,$M73*(1+$Z$1)^($Z73*2)),IF(AND($G73=1,AJ$1&gt;($Y73+$Z73*2),AJ$1&lt;=($Y73+$Z73*3)),-1*PMT(VLOOKUP($P73,'9 - Finance Strategy Parameters'!$B$3:$C$6,2)/12,$Z73*12,$M73*(1+$Z$1)^($Z73*3)),"FAILURE"))))))))))</f>
        <v>0</v>
      </c>
      <c r="AK73" s="159">
        <f>IF($F73=1,0,IF(AND($H73=1,AK$1&lt;=$Y73),$V73,IF(AND($H73=1,AK$1&gt;$Y73,AK$1&lt;=$Y73+$Z73),($T73*(1+$Z$1)^$Z73)/$Z73,IF(AND($H73=1,AK$1&gt;($Y73+$Z73),AK$1&lt;=($Y73+$Z73*2)),($T73*(1+$Z$1)^($Z73*2))/$Z73,IF(AND($H73=1,AK$1&gt;($Y73+$Z73*2),AK$1&lt;=($Y73+$Z73*3)),($T73*(1+$Z$1)^($Z73*3))/$Z73,IF(AND($H73=1,AK$1&gt;($Y73+$Z73*3),AK$1&lt;=($Y73+$Z73*4)),($T73*(1+$Z$1)^($Z73*4))/$Z73,IF(AND($G73=1,AK$1&lt;=$N73),0,IF(AND($G73=1,AK$1&gt;$N73,AK$1&lt;=($Y73+$Z73)),-1*PMT(VLOOKUP($P73,'9 - Finance Strategy Parameters'!$B$3:$C$6,2)/12,$Z73*12,$M73),IF(AND($G73=1,AK$1&gt;($Y73+$Z73),AK$1&lt;=($Y73+$Z73*2)),-1*PMT(VLOOKUP($P73,'9 - Finance Strategy Parameters'!$B$3:$C$6,2)/12,$Z73*12,$M73*(1+$Z$1)^($Z73*2)),IF(AND($G73=1,AK$1&gt;($Y73+$Z73*2),AK$1&lt;=($Y73+$Z73*3)),-1*PMT(VLOOKUP($P73,'9 - Finance Strategy Parameters'!$B$3:$C$6,2)/12,$Z73*12,$M73*(1+$Z$1)^($Z73*3)),"FAILURE"))))))))))</f>
        <v>0</v>
      </c>
      <c r="AL73" s="159">
        <f>IF($F73=1,0,IF(AND($H73=1,AL$1&lt;=$Y73),$V73,IF(AND($H73=1,AL$1&gt;$Y73,AL$1&lt;=$Y73+$Z73),($T73*(1+$Z$1)^$Z73)/$Z73,IF(AND($H73=1,AL$1&gt;($Y73+$Z73),AL$1&lt;=($Y73+$Z73*2)),($T73*(1+$Z$1)^($Z73*2))/$Z73,IF(AND($H73=1,AL$1&gt;($Y73+$Z73*2),AL$1&lt;=($Y73+$Z73*3)),($T73*(1+$Z$1)^($Z73*3))/$Z73,IF(AND($H73=1,AL$1&gt;($Y73+$Z73*3),AL$1&lt;=($Y73+$Z73*4)),($T73*(1+$Z$1)^($Z73*4))/$Z73,IF(AND($G73=1,AL$1&lt;=$N73),0,IF(AND($G73=1,AL$1&gt;$N73,AL$1&lt;=($Y73+$Z73)),-1*PMT(VLOOKUP($P73,'9 - Finance Strategy Parameters'!$B$3:$C$6,2)/12,$Z73*12,$M73),IF(AND($G73=1,AL$1&gt;($Y73+$Z73),AL$1&lt;=($Y73+$Z73*2)),-1*PMT(VLOOKUP($P73,'9 - Finance Strategy Parameters'!$B$3:$C$6,2)/12,$Z73*12,$M73*(1+$Z$1)^($Z73*2)),IF(AND($G73=1,AL$1&gt;($Y73+$Z73*2),AL$1&lt;=($Y73+$Z73*3)),-1*PMT(VLOOKUP($P73,'9 - Finance Strategy Parameters'!$B$3:$C$6,2)/12,$Z73*12,$M73*(1+$Z$1)^($Z73*3)),"FAILURE"))))))))))</f>
        <v>0</v>
      </c>
      <c r="AM73" s="159">
        <f>IF($F73=1,0,IF(AND($H73=1,AM$1&lt;=$Y73),$V73,IF(AND($H73=1,AM$1&gt;$Y73,AM$1&lt;=$Y73+$Z73),($T73*(1+$Z$1)^$Z73)/$Z73,IF(AND($H73=1,AM$1&gt;($Y73+$Z73),AM$1&lt;=($Y73+$Z73*2)),($T73*(1+$Z$1)^($Z73*2))/$Z73,IF(AND($H73=1,AM$1&gt;($Y73+$Z73*2),AM$1&lt;=($Y73+$Z73*3)),($T73*(1+$Z$1)^($Z73*3))/$Z73,IF(AND($H73=1,AM$1&gt;($Y73+$Z73*3),AM$1&lt;=($Y73+$Z73*4)),($T73*(1+$Z$1)^($Z73*4))/$Z73,IF(AND($G73=1,AM$1&lt;=$N73),0,IF(AND($G73=1,AM$1&gt;$N73,AM$1&lt;=($Y73+$Z73)),-1*PMT(VLOOKUP($P73,'9 - Finance Strategy Parameters'!$B$3:$C$6,2)/12,$Z73*12,$M73),IF(AND($G73=1,AM$1&gt;($Y73+$Z73),AM$1&lt;=($Y73+$Z73*2)),-1*PMT(VLOOKUP($P73,'9 - Finance Strategy Parameters'!$B$3:$C$6,2)/12,$Z73*12,$M73*(1+$Z$1)^($Z73*2)),IF(AND($G73=1,AM$1&gt;($Y73+$Z73*2),AM$1&lt;=($Y73+$Z73*3)),-1*PMT(VLOOKUP($P73,'9 - Finance Strategy Parameters'!$B$3:$C$6,2)/12,$Z73*12,$M73*(1+$Z$1)^($Z73*3)),"FAILURE"))))))))))</f>
        <v>0</v>
      </c>
      <c r="AN73" s="159">
        <f>IF($F73=1,0,IF(AND($H73=1,AN$1&lt;=$Y73),$V73,IF(AND($H73=1,AN$1&gt;$Y73,AN$1&lt;=$Y73+$Z73),($T73*(1+$Z$1)^$Z73)/$Z73,IF(AND($H73=1,AN$1&gt;($Y73+$Z73),AN$1&lt;=($Y73+$Z73*2)),($T73*(1+$Z$1)^($Z73*2))/$Z73,IF(AND($H73=1,AN$1&gt;($Y73+$Z73*2),AN$1&lt;=($Y73+$Z73*3)),($T73*(1+$Z$1)^($Z73*3))/$Z73,IF(AND($H73=1,AN$1&gt;($Y73+$Z73*3),AN$1&lt;=($Y73+$Z73*4)),($T73*(1+$Z$1)^($Z73*4))/$Z73,IF(AND($G73=1,AN$1&lt;=$N73),0,IF(AND($G73=1,AN$1&gt;$N73,AN$1&lt;=($Y73+$Z73)),-1*PMT(VLOOKUP($P73,'9 - Finance Strategy Parameters'!$B$3:$C$6,2)/12,$Z73*12,$M73),IF(AND($G73=1,AN$1&gt;($Y73+$Z73),AN$1&lt;=($Y73+$Z73*2)),-1*PMT(VLOOKUP($P73,'9 - Finance Strategy Parameters'!$B$3:$C$6,2)/12,$Z73*12,$M73*(1+$Z$1)^($Z73*2)),IF(AND($G73=1,AN$1&gt;($Y73+$Z73*2),AN$1&lt;=($Y73+$Z73*3)),-1*PMT(VLOOKUP($P73,'9 - Finance Strategy Parameters'!$B$3:$C$6,2)/12,$Z73*12,$M73*(1+$Z$1)^($Z73*3)),"FAILURE"))))))))))</f>
        <v>0</v>
      </c>
      <c r="AO73" s="159">
        <f>IF($F73=1,0,IF(AND($H73=1,AO$1&lt;=$Y73),$V73,IF(AND($H73=1,AO$1&gt;$Y73,AO$1&lt;=$Y73+$Z73),($T73*(1+$Z$1)^$Z73)/$Z73,IF(AND($H73=1,AO$1&gt;($Y73+$Z73),AO$1&lt;=($Y73+$Z73*2)),($T73*(1+$Z$1)^($Z73*2))/$Z73,IF(AND($H73=1,AO$1&gt;($Y73+$Z73*2),AO$1&lt;=($Y73+$Z73*3)),($T73*(1+$Z$1)^($Z73*3))/$Z73,IF(AND($H73=1,AO$1&gt;($Y73+$Z73*3),AO$1&lt;=($Y73+$Z73*4)),($T73*(1+$Z$1)^($Z73*4))/$Z73,IF(AND($G73=1,AO$1&lt;=$N73),0,IF(AND($G73=1,AO$1&gt;$N73,AO$1&lt;=($Y73+$Z73)),-1*PMT(VLOOKUP($P73,'9 - Finance Strategy Parameters'!$B$3:$C$6,2)/12,$Z73*12,$M73),IF(AND($G73=1,AO$1&gt;($Y73+$Z73),AO$1&lt;=($Y73+$Z73*2)),-1*PMT(VLOOKUP($P73,'9 - Finance Strategy Parameters'!$B$3:$C$6,2)/12,$Z73*12,$M73*(1+$Z$1)^($Z73*2)),IF(AND($G73=1,AO$1&gt;($Y73+$Z73*2),AO$1&lt;=($Y73+$Z73*3)),-1*PMT(VLOOKUP($P73,'9 - Finance Strategy Parameters'!$B$3:$C$6,2)/12,$Z73*12,$M73*(1+$Z$1)^($Z73*3)),"FAILURE"))))))))))</f>
        <v>0</v>
      </c>
      <c r="AP73" s="159">
        <f>IF($F73=1,0,IF(AND($H73=1,AP$1&lt;=$Y73),$V73,IF(AND($H73=1,AP$1&gt;$Y73,AP$1&lt;=$Y73+$Z73),($T73*(1+$Z$1)^$Z73)/$Z73,IF(AND($H73=1,AP$1&gt;($Y73+$Z73),AP$1&lt;=($Y73+$Z73*2)),($T73*(1+$Z$1)^($Z73*2))/$Z73,IF(AND($H73=1,AP$1&gt;($Y73+$Z73*2),AP$1&lt;=($Y73+$Z73*3)),($T73*(1+$Z$1)^($Z73*3))/$Z73,IF(AND($H73=1,AP$1&gt;($Y73+$Z73*3),AP$1&lt;=($Y73+$Z73*4)),($T73*(1+$Z$1)^($Z73*4))/$Z73,IF(AND($G73=1,AP$1&lt;=$N73),0,IF(AND($G73=1,AP$1&gt;$N73,AP$1&lt;=($Y73+$Z73)),-1*PMT(VLOOKUP($P73,'9 - Finance Strategy Parameters'!$B$3:$C$6,2)/12,$Z73*12,$M73),IF(AND($G73=1,AP$1&gt;($Y73+$Z73),AP$1&lt;=($Y73+$Z73*2)),-1*PMT(VLOOKUP($P73,'9 - Finance Strategy Parameters'!$B$3:$C$6,2)/12,$Z73*12,$M73*(1+$Z$1)^($Z73*2)),IF(AND($G73=1,AP$1&gt;($Y73+$Z73*2),AP$1&lt;=($Y73+$Z73*3)),-1*PMT(VLOOKUP($P73,'9 - Finance Strategy Parameters'!$B$3:$C$6,2)/12,$Z73*12,$M73*(1+$Z$1)^($Z73*3)),"FAILURE"))))))))))</f>
        <v>0</v>
      </c>
      <c r="AQ73" s="159">
        <f>IF($F73=1,0,IF(AND($H73=1,AQ$1&lt;=$Y73),$V73,IF(AND($H73=1,AQ$1&gt;$Y73,AQ$1&lt;=$Y73+$Z73),($T73*(1+$Z$1)^$Z73)/$Z73,IF(AND($H73=1,AQ$1&gt;($Y73+$Z73),AQ$1&lt;=($Y73+$Z73*2)),($T73*(1+$Z$1)^($Z73*2))/$Z73,IF(AND($H73=1,AQ$1&gt;($Y73+$Z73*2),AQ$1&lt;=($Y73+$Z73*3)),($T73*(1+$Z$1)^($Z73*3))/$Z73,IF(AND($H73=1,AQ$1&gt;($Y73+$Z73*3),AQ$1&lt;=($Y73+$Z73*4)),($T73*(1+$Z$1)^($Z73*4))/$Z73,IF(AND($G73=1,AQ$1&lt;=$N73),0,IF(AND($G73=1,AQ$1&gt;$N73,AQ$1&lt;=($Y73+$Z73)),-1*PMT(VLOOKUP($P73,'9 - Finance Strategy Parameters'!$B$3:$C$6,2)/12,$Z73*12,$M73),IF(AND($G73=1,AQ$1&gt;($Y73+$Z73),AQ$1&lt;=($Y73+$Z73*2)),-1*PMT(VLOOKUP($P73,'9 - Finance Strategy Parameters'!$B$3:$C$6,2)/12,$Z73*12,$M73*(1+$Z$1)^($Z73*2)),IF(AND($G73=1,AQ$1&gt;($Y73+$Z73*2),AQ$1&lt;=($Y73+$Z73*3)),-1*PMT(VLOOKUP($P73,'9 - Finance Strategy Parameters'!$B$3:$C$6,2)/12,$Z73*12,$M73*(1+$Z$1)^($Z73*3)),"FAILURE"))))))))))</f>
        <v>0</v>
      </c>
      <c r="AR73" s="159">
        <f>IF($F73=1,0,IF(AND($H73=1,AR$1&lt;=$Y73),$V73,IF(AND($H73=1,AR$1&gt;$Y73,AR$1&lt;=$Y73+$Z73),($T73*(1+$Z$1)^$Z73)/$Z73,IF(AND($H73=1,AR$1&gt;($Y73+$Z73),AR$1&lt;=($Y73+$Z73*2)),($T73*(1+$Z$1)^($Z73*2))/$Z73,IF(AND($H73=1,AR$1&gt;($Y73+$Z73*2),AR$1&lt;=($Y73+$Z73*3)),($T73*(1+$Z$1)^($Z73*3))/$Z73,IF(AND($H73=1,AR$1&gt;($Y73+$Z73*3),AR$1&lt;=($Y73+$Z73*4)),($T73*(1+$Z$1)^($Z73*4))/$Z73,IF(AND($G73=1,AR$1&lt;=$N73),0,IF(AND($G73=1,AR$1&gt;$N73,AR$1&lt;=($Y73+$Z73)),-1*PMT(VLOOKUP($P73,'9 - Finance Strategy Parameters'!$B$3:$C$6,2)/12,$Z73*12,$M73),IF(AND($G73=1,AR$1&gt;($Y73+$Z73),AR$1&lt;=($Y73+$Z73*2)),-1*PMT(VLOOKUP($P73,'9 - Finance Strategy Parameters'!$B$3:$C$6,2)/12,$Z73*12,$M73*(1+$Z$1)^($Z73*2)),IF(AND($G73=1,AR$1&gt;($Y73+$Z73*2),AR$1&lt;=($Y73+$Z73*3)),-1*PMT(VLOOKUP($P73,'9 - Finance Strategy Parameters'!$B$3:$C$6,2)/12,$Z73*12,$M73*(1+$Z$1)^($Z73*3)),"FAILURE"))))))))))</f>
        <v>0</v>
      </c>
      <c r="AS73" s="159">
        <f>IF($F73=1,0,IF(AND($H73=1,AS$1&lt;=$Y73),$V73,IF(AND($H73=1,AS$1&gt;$Y73,AS$1&lt;=$Y73+$Z73),($T73*(1+$Z$1)^$Z73)/$Z73,IF(AND($H73=1,AS$1&gt;($Y73+$Z73),AS$1&lt;=($Y73+$Z73*2)),($T73*(1+$Z$1)^($Z73*2))/$Z73,IF(AND($H73=1,AS$1&gt;($Y73+$Z73*2),AS$1&lt;=($Y73+$Z73*3)),($T73*(1+$Z$1)^($Z73*3))/$Z73,IF(AND($H73=1,AS$1&gt;($Y73+$Z73*3),AS$1&lt;=($Y73+$Z73*4)),($T73*(1+$Z$1)^($Z73*4))/$Z73,IF(AND($G73=1,AS$1&lt;=$N73),0,IF(AND($G73=1,AS$1&gt;$N73,AS$1&lt;=($Y73+$Z73)),-1*PMT(VLOOKUP($P73,'9 - Finance Strategy Parameters'!$B$3:$C$6,2)/12,$Z73*12,$M73),IF(AND($G73=1,AS$1&gt;($Y73+$Z73),AS$1&lt;=($Y73+$Z73*2)),-1*PMT(VLOOKUP($P73,'9 - Finance Strategy Parameters'!$B$3:$C$6,2)/12,$Z73*12,$M73*(1+$Z$1)^($Z73*2)),IF(AND($G73=1,AS$1&gt;($Y73+$Z73*2),AS$1&lt;=($Y73+$Z73*3)),-1*PMT(VLOOKUP($P73,'9 - Finance Strategy Parameters'!$B$3:$C$6,2)/12,$Z73*12,$M73*(1+$Z$1)^($Z73*3)),"FAILURE"))))))))))</f>
        <v>0</v>
      </c>
      <c r="AT73" s="159">
        <f>IF($F73=1,0,IF(AND($H73=1,AT$1&lt;=$Y73),$V73,IF(AND($H73=1,AT$1&gt;$Y73,AT$1&lt;=$Y73+$Z73),($T73*(1+$Z$1)^$Z73)/$Z73,IF(AND($H73=1,AT$1&gt;($Y73+$Z73),AT$1&lt;=($Y73+$Z73*2)),($T73*(1+$Z$1)^($Z73*2))/$Z73,IF(AND($H73=1,AT$1&gt;($Y73+$Z73*2),AT$1&lt;=($Y73+$Z73*3)),($T73*(1+$Z$1)^($Z73*3))/$Z73,IF(AND($H73=1,AT$1&gt;($Y73+$Z73*3),AT$1&lt;=($Y73+$Z73*4)),($T73*(1+$Z$1)^($Z73*4))/$Z73,IF(AND($G73=1,AT$1&lt;=$N73),0,IF(AND($G73=1,AT$1&gt;$N73,AT$1&lt;=($Y73+$Z73)),-1*PMT(VLOOKUP($P73,'9 - Finance Strategy Parameters'!$B$3:$C$6,2)/12,$Z73*12,$M73),IF(AND($G73=1,AT$1&gt;($Y73+$Z73),AT$1&lt;=($Y73+$Z73*2)),-1*PMT(VLOOKUP($P73,'9 - Finance Strategy Parameters'!$B$3:$C$6,2)/12,$Z73*12,$M73*(1+$Z$1)^($Z73*2)),IF(AND($G73=1,AT$1&gt;($Y73+$Z73*2),AT$1&lt;=($Y73+$Z73*3)),-1*PMT(VLOOKUP($P73,'9 - Finance Strategy Parameters'!$B$3:$C$6,2)/12,$Z73*12,$M73*(1+$Z$1)^($Z73*3)),"FAILURE"))))))))))</f>
        <v>0</v>
      </c>
      <c r="AU73" s="159">
        <f>IF($F73=1,0,IF(AND($H73=1,AU$1&lt;=$Y73),$V73,IF(AND($H73=1,AU$1&gt;$Y73,AU$1&lt;=$Y73+$Z73),($T73*(1+$Z$1)^$Z73)/$Z73,IF(AND($H73=1,AU$1&gt;($Y73+$Z73),AU$1&lt;=($Y73+$Z73*2)),($T73*(1+$Z$1)^($Z73*2))/$Z73,IF(AND($H73=1,AU$1&gt;($Y73+$Z73*2),AU$1&lt;=($Y73+$Z73*3)),($T73*(1+$Z$1)^($Z73*3))/$Z73,IF(AND($H73=1,AU$1&gt;($Y73+$Z73*3),AU$1&lt;=($Y73+$Z73*4)),($T73*(1+$Z$1)^($Z73*4))/$Z73,IF(AND($G73=1,AU$1&lt;=$N73),0,IF(AND($G73=1,AU$1&gt;$N73,AU$1&lt;=($Y73+$Z73)),-1*PMT(VLOOKUP($P73,'9 - Finance Strategy Parameters'!$B$3:$C$6,2)/12,$Z73*12,$M73),IF(AND($G73=1,AU$1&gt;($Y73+$Z73),AU$1&lt;=($Y73+$Z73*2)),-1*PMT(VLOOKUP($P73,'9 - Finance Strategy Parameters'!$B$3:$C$6,2)/12,$Z73*12,$M73*(1+$Z$1)^($Z73*2)),IF(AND($G73=1,AU$1&gt;($Y73+$Z73*2),AU$1&lt;=($Y73+$Z73*3)),-1*PMT(VLOOKUP($P73,'9 - Finance Strategy Parameters'!$B$3:$C$6,2)/12,$Z73*12,$M73*(1+$Z$1)^($Z73*3)),"FAILURE"))))))))))</f>
        <v>0</v>
      </c>
      <c r="AV73" s="159">
        <f>IF($F73=1,0,IF(AND($H73=1,AV$1&lt;=$Y73),$V73,IF(AND($H73=1,AV$1&gt;$Y73,AV$1&lt;=$Y73+$Z73),($T73*(1+$Z$1)^$Z73)/$Z73,IF(AND($H73=1,AV$1&gt;($Y73+$Z73),AV$1&lt;=($Y73+$Z73*2)),($T73*(1+$Z$1)^($Z73*2))/$Z73,IF(AND($H73=1,AV$1&gt;($Y73+$Z73*2),AV$1&lt;=($Y73+$Z73*3)),($T73*(1+$Z$1)^($Z73*3))/$Z73,IF(AND($H73=1,AV$1&gt;($Y73+$Z73*3),AV$1&lt;=($Y73+$Z73*4)),($T73*(1+$Z$1)^($Z73*4))/$Z73,IF(AND($G73=1,AV$1&lt;=$N73),0,IF(AND($G73=1,AV$1&gt;$N73,AV$1&lt;=($Y73+$Z73)),-1*PMT(VLOOKUP($P73,'9 - Finance Strategy Parameters'!$B$3:$C$6,2)/12,$Z73*12,$M73),IF(AND($G73=1,AV$1&gt;($Y73+$Z73),AV$1&lt;=($Y73+$Z73*2)),-1*PMT(VLOOKUP($P73,'9 - Finance Strategy Parameters'!$B$3:$C$6,2)/12,$Z73*12,$M73*(1+$Z$1)^($Z73*2)),IF(AND($G73=1,AV$1&gt;($Y73+$Z73*2),AV$1&lt;=($Y73+$Z73*3)),-1*PMT(VLOOKUP($P73,'9 - Finance Strategy Parameters'!$B$3:$C$6,2)/12,$Z73*12,$M73*(1+$Z$1)^($Z73*3)),"FAILURE"))))))))))</f>
        <v>0</v>
      </c>
      <c r="AW73" s="159">
        <f>IF($F73=1,0,IF(AND($H73=1,AW$1&lt;=$Y73),$V73,IF(AND($H73=1,AW$1&gt;$Y73,AW$1&lt;=$Y73+$Z73),($T73*(1+$Z$1)^$Z73)/$Z73,IF(AND($H73=1,AW$1&gt;($Y73+$Z73),AW$1&lt;=($Y73+$Z73*2)),($T73*(1+$Z$1)^($Z73*2))/$Z73,IF(AND($H73=1,AW$1&gt;($Y73+$Z73*2),AW$1&lt;=($Y73+$Z73*3)),($T73*(1+$Z$1)^($Z73*3))/$Z73,IF(AND($H73=1,AW$1&gt;($Y73+$Z73*3),AW$1&lt;=($Y73+$Z73*4)),($T73*(1+$Z$1)^($Z73*4))/$Z73,IF(AND($G73=1,AW$1&lt;=$N73),0,IF(AND($G73=1,AW$1&gt;$N73,AW$1&lt;=($Y73+$Z73)),-1*PMT(VLOOKUP($P73,'9 - Finance Strategy Parameters'!$B$3:$C$6,2)/12,$Z73*12,$M73),IF(AND($G73=1,AW$1&gt;($Y73+$Z73),AW$1&lt;=($Y73+$Z73*2)),-1*PMT(VLOOKUP($P73,'9 - Finance Strategy Parameters'!$B$3:$C$6,2)/12,$Z73*12,$M73*(1+$Z$1)^($Z73*2)),IF(AND($G73=1,AW$1&gt;($Y73+$Z73*2),AW$1&lt;=($Y73+$Z73*3)),-1*PMT(VLOOKUP($P73,'9 - Finance Strategy Parameters'!$B$3:$C$6,2)/12,$Z73*12,$M73*(1+$Z$1)^($Z73*3)),"FAILURE"))))))))))</f>
        <v>0</v>
      </c>
      <c r="AX73" s="159">
        <f>IF($F73=1,0,IF(AND($H73=1,AX$1&lt;=$Y73),$V73,IF(AND($H73=1,AX$1&gt;$Y73,AX$1&lt;=$Y73+$Z73),($T73*(1+$Z$1)^$Z73)/$Z73,IF(AND($H73=1,AX$1&gt;($Y73+$Z73),AX$1&lt;=($Y73+$Z73*2)),($T73*(1+$Z$1)^($Z73*2))/$Z73,IF(AND($H73=1,AX$1&gt;($Y73+$Z73*2),AX$1&lt;=($Y73+$Z73*3)),($T73*(1+$Z$1)^($Z73*3))/$Z73,IF(AND($H73=1,AX$1&gt;($Y73+$Z73*3),AX$1&lt;=($Y73+$Z73*4)),($T73*(1+$Z$1)^($Z73*4))/$Z73,IF(AND($G73=1,AX$1&lt;=$N73),0,IF(AND($G73=1,AX$1&gt;$N73,AX$1&lt;=($Y73+$Z73)),-1*PMT(VLOOKUP($P73,'9 - Finance Strategy Parameters'!$B$3:$C$6,2)/12,$Z73*12,$M73),IF(AND($G73=1,AX$1&gt;($Y73+$Z73),AX$1&lt;=($Y73+$Z73*2)),-1*PMT(VLOOKUP($P73,'9 - Finance Strategy Parameters'!$B$3:$C$6,2)/12,$Z73*12,$M73*(1+$Z$1)^($Z73*2)),IF(AND($G73=1,AX$1&gt;($Y73+$Z73*2),AX$1&lt;=($Y73+$Z73*3)),-1*PMT(VLOOKUP($P73,'9 - Finance Strategy Parameters'!$B$3:$C$6,2)/12,$Z73*12,$M73*(1+$Z$1)^($Z73*3)),"FAILURE"))))))))))</f>
        <v>0</v>
      </c>
      <c r="AY73" s="159">
        <f>IF($F73=1,0,IF(AND($H73=1,AY$1&lt;=$Y73),$V73,IF(AND($H73=1,AY$1&gt;$Y73,AY$1&lt;=$Y73+$Z73),($T73*(1+$Z$1)^$Z73)/$Z73,IF(AND($H73=1,AY$1&gt;($Y73+$Z73),AY$1&lt;=($Y73+$Z73*2)),($T73*(1+$Z$1)^($Z73*2))/$Z73,IF(AND($H73=1,AY$1&gt;($Y73+$Z73*2),AY$1&lt;=($Y73+$Z73*3)),($T73*(1+$Z$1)^($Z73*3))/$Z73,IF(AND($H73=1,AY$1&gt;($Y73+$Z73*3),AY$1&lt;=($Y73+$Z73*4)),($T73*(1+$Z$1)^($Z73*4))/$Z73,IF(AND($G73=1,AY$1&lt;=$N73),0,IF(AND($G73=1,AY$1&gt;$N73,AY$1&lt;=($Y73+$Z73)),-1*PMT(VLOOKUP($P73,'9 - Finance Strategy Parameters'!$B$3:$C$6,2)/12,$Z73*12,$M73),IF(AND($G73=1,AY$1&gt;($Y73+$Z73),AY$1&lt;=($Y73+$Z73*2)),-1*PMT(VLOOKUP($P73,'9 - Finance Strategy Parameters'!$B$3:$C$6,2)/12,$Z73*12,$M73*(1+$Z$1)^($Z73*2)),IF(AND($G73=1,AY$1&gt;($Y73+$Z73*2),AY$1&lt;=($Y73+$Z73*3)),-1*PMT(VLOOKUP($P73,'9 - Finance Strategy Parameters'!$B$3:$C$6,2)/12,$Z73*12,$M73*(1+$Z$1)^($Z73*3)),"FAILURE"))))))))))</f>
        <v>0</v>
      </c>
      <c r="AZ73" s="159">
        <f>IF($F73=1,0,IF(AND($H73=1,AZ$1&lt;=$Y73),$V73,IF(AND($H73=1,AZ$1&gt;$Y73,AZ$1&lt;=$Y73+$Z73),($T73*(1+$Z$1)^$Z73)/$Z73,IF(AND($H73=1,AZ$1&gt;($Y73+$Z73),AZ$1&lt;=($Y73+$Z73*2)),($T73*(1+$Z$1)^($Z73*2))/$Z73,IF(AND($H73=1,AZ$1&gt;($Y73+$Z73*2),AZ$1&lt;=($Y73+$Z73*3)),($T73*(1+$Z$1)^($Z73*3))/$Z73,IF(AND($H73=1,AZ$1&gt;($Y73+$Z73*3),AZ$1&lt;=($Y73+$Z73*4)),($T73*(1+$Z$1)^($Z73*4))/$Z73,IF(AND($G73=1,AZ$1&lt;=$N73),0,IF(AND($G73=1,AZ$1&gt;$N73,AZ$1&lt;=($Y73+$Z73)),-1*PMT(VLOOKUP($P73,'9 - Finance Strategy Parameters'!$B$3:$C$6,2)/12,$Z73*12,$M73),IF(AND($G73=1,AZ$1&gt;($Y73+$Z73),AZ$1&lt;=($Y73+$Z73*2)),-1*PMT(VLOOKUP($P73,'9 - Finance Strategy Parameters'!$B$3:$C$6,2)/12,$Z73*12,$M73*(1+$Z$1)^($Z73*2)),IF(AND($G73=1,AZ$1&gt;($Y73+$Z73*2),AZ$1&lt;=($Y73+$Z73*3)),-1*PMT(VLOOKUP($P73,'9 - Finance Strategy Parameters'!$B$3:$C$6,2)/12,$Z73*12,$M73*(1+$Z$1)^($Z73*3)),"FAILURE"))))))))))</f>
        <v>0</v>
      </c>
      <c r="BA73" s="159">
        <f>IF($F73=1,0,IF(AND($H73=1,BA$1&lt;=$Y73),$V73,IF(AND($H73=1,BA$1&gt;$Y73,BA$1&lt;=$Y73+$Z73),($T73*(1+$Z$1)^$Z73)/$Z73,IF(AND($H73=1,BA$1&gt;($Y73+$Z73),BA$1&lt;=($Y73+$Z73*2)),($T73*(1+$Z$1)^($Z73*2))/$Z73,IF(AND($H73=1,BA$1&gt;($Y73+$Z73*2),BA$1&lt;=($Y73+$Z73*3)),($T73*(1+$Z$1)^($Z73*3))/$Z73,IF(AND($H73=1,BA$1&gt;($Y73+$Z73*3),BA$1&lt;=($Y73+$Z73*4)),($T73*(1+$Z$1)^($Z73*4))/$Z73,IF(AND($G73=1,BA$1&lt;=$N73),0,IF(AND($G73=1,BA$1&gt;$N73,BA$1&lt;=($Y73+$Z73)),-1*PMT(VLOOKUP($P73,'9 - Finance Strategy Parameters'!$B$3:$C$6,2)/12,$Z73*12,$M73),IF(AND($G73=1,BA$1&gt;($Y73+$Z73),BA$1&lt;=($Y73+$Z73*2)),-1*PMT(VLOOKUP($P73,'9 - Finance Strategy Parameters'!$B$3:$C$6,2)/12,$Z73*12,$M73*(1+$Z$1)^($Z73*2)),IF(AND($G73=1,BA$1&gt;($Y73+$Z73*2),BA$1&lt;=($Y73+$Z73*3)),-1*PMT(VLOOKUP($P73,'9 - Finance Strategy Parameters'!$B$3:$C$6,2)/12,$Z73*12,$M73*(1+$Z$1)^($Z73*3)),"FAILURE"))))))))))</f>
        <v>0</v>
      </c>
      <c r="BB73" s="159">
        <f>IF($F73=1,0,IF(AND($H73=1,BB$1&lt;=$Y73),$V73,IF(AND($H73=1,BB$1&gt;$Y73,BB$1&lt;=$Y73+$Z73),($T73*(1+$Z$1)^$Z73)/$Z73,IF(AND($H73=1,BB$1&gt;($Y73+$Z73),BB$1&lt;=($Y73+$Z73*2)),($T73*(1+$Z$1)^($Z73*2))/$Z73,IF(AND($H73=1,BB$1&gt;($Y73+$Z73*2),BB$1&lt;=($Y73+$Z73*3)),($T73*(1+$Z$1)^($Z73*3))/$Z73,IF(AND($H73=1,BB$1&gt;($Y73+$Z73*3),BB$1&lt;=($Y73+$Z73*4)),($T73*(1+$Z$1)^($Z73*4))/$Z73,IF(AND($G73=1,BB$1&lt;=$N73),0,IF(AND($G73=1,BB$1&gt;$N73,BB$1&lt;=($Y73+$Z73)),-1*PMT(VLOOKUP($P73,'9 - Finance Strategy Parameters'!$B$3:$C$6,2)/12,$Z73*12,$M73),IF(AND($G73=1,BB$1&gt;($Y73+$Z73),BB$1&lt;=($Y73+$Z73*2)),-1*PMT(VLOOKUP($P73,'9 - Finance Strategy Parameters'!$B$3:$C$6,2)/12,$Z73*12,$M73*(1+$Z$1)^($Z73*2)),IF(AND($G73=1,BB$1&gt;($Y73+$Z73*2),BB$1&lt;=($Y73+$Z73*3)),-1*PMT(VLOOKUP($P73,'9 - Finance Strategy Parameters'!$B$3:$C$6,2)/12,$Z73*12,$M73*(1+$Z$1)^($Z73*3)),"FAILURE"))))))))))</f>
        <v>0</v>
      </c>
      <c r="BC73" s="159">
        <f>IF($F73=1,0,IF(AND($H73=1,BC$1&lt;=$Y73),$V73,IF(AND($H73=1,BC$1&gt;$Y73,BC$1&lt;=$Y73+$Z73),($T73*(1+$Z$1)^$Z73)/$Z73,IF(AND($H73=1,BC$1&gt;($Y73+$Z73),BC$1&lt;=($Y73+$Z73*2)),($T73*(1+$Z$1)^($Z73*2))/$Z73,IF(AND($H73=1,BC$1&gt;($Y73+$Z73*2),BC$1&lt;=($Y73+$Z73*3)),($T73*(1+$Z$1)^($Z73*3))/$Z73,IF(AND($H73=1,BC$1&gt;($Y73+$Z73*3),BC$1&lt;=($Y73+$Z73*4)),($T73*(1+$Z$1)^($Z73*4))/$Z73,IF(AND($G73=1,BC$1&lt;=$N73),0,IF(AND($G73=1,BC$1&gt;$N73,BC$1&lt;=($Y73+$Z73)),-1*PMT(VLOOKUP($P73,'9 - Finance Strategy Parameters'!$B$3:$C$6,2)/12,$Z73*12,$M73),IF(AND($G73=1,BC$1&gt;($Y73+$Z73),BC$1&lt;=($Y73+$Z73*2)),-1*PMT(VLOOKUP($P73,'9 - Finance Strategy Parameters'!$B$3:$C$6,2)/12,$Z73*12,$M73*(1+$Z$1)^($Z73*2)),IF(AND($G73=1,BC$1&gt;($Y73+$Z73*2),BC$1&lt;=($Y73+$Z73*3)),-1*PMT(VLOOKUP($P73,'9 - Finance Strategy Parameters'!$B$3:$C$6,2)/12,$Z73*12,$M73*(1+$Z$1)^($Z73*3)),"FAILURE"))))))))))</f>
        <v>0</v>
      </c>
      <c r="BD73" s="159">
        <f>IF($F73=1,0,IF(AND($H73=1,BD$1&lt;=$Y73),$V73,IF(AND($H73=1,BD$1&gt;$Y73,BD$1&lt;=$Y73+$Z73),($T73*(1+$Z$1)^$Z73)/$Z73,IF(AND($H73=1,BD$1&gt;($Y73+$Z73),BD$1&lt;=($Y73+$Z73*2)),($T73*(1+$Z$1)^($Z73*2))/$Z73,IF(AND($H73=1,BD$1&gt;($Y73+$Z73*2),BD$1&lt;=($Y73+$Z73*3)),($T73*(1+$Z$1)^($Z73*3))/$Z73,IF(AND($H73=1,BD$1&gt;($Y73+$Z73*3),BD$1&lt;=($Y73+$Z73*4)),($T73*(1+$Z$1)^($Z73*4))/$Z73,IF(AND($G73=1,BD$1&lt;=$N73),0,IF(AND($G73=1,BD$1&gt;$N73,BD$1&lt;=($Y73+$Z73)),-1*PMT(VLOOKUP($P73,'9 - Finance Strategy Parameters'!$B$3:$C$6,2)/12,$Z73*12,$M73),IF(AND($G73=1,BD$1&gt;($Y73+$Z73),BD$1&lt;=($Y73+$Z73*2)),-1*PMT(VLOOKUP($P73,'9 - Finance Strategy Parameters'!$B$3:$C$6,2)/12,$Z73*12,$M73*(1+$Z$1)^($Z73*2)),IF(AND($G73=1,BD$1&gt;($Y73+$Z73*2),BD$1&lt;=($Y73+$Z73*3)),-1*PMT(VLOOKUP($P73,'9 - Finance Strategy Parameters'!$B$3:$C$6,2)/12,$Z73*12,$M73*(1+$Z$1)^($Z73*3)),"FAILURE"))))))))))</f>
        <v>0</v>
      </c>
      <c r="BE73" s="159">
        <f>IF($F73=1,0,IF(AND($H73=1,BE$1&lt;=$Y73),$V73,IF(AND($H73=1,BE$1&gt;$Y73,BE$1&lt;=$Y73+$Z73),($T73*(1+$Z$1)^$Z73)/$Z73,IF(AND($H73=1,BE$1&gt;($Y73+$Z73),BE$1&lt;=($Y73+$Z73*2)),($T73*(1+$Z$1)^($Z73*2))/$Z73,IF(AND($H73=1,BE$1&gt;($Y73+$Z73*2),BE$1&lt;=($Y73+$Z73*3)),($T73*(1+$Z$1)^($Z73*3))/$Z73,IF(AND($H73=1,BE$1&gt;($Y73+$Z73*3),BE$1&lt;=($Y73+$Z73*4)),($T73*(1+$Z$1)^($Z73*4))/$Z73,IF(AND($G73=1,BE$1&lt;=$N73),0,IF(AND($G73=1,BE$1&gt;$N73,BE$1&lt;=($Y73+$Z73)),-1*PMT(VLOOKUP($P73,'9 - Finance Strategy Parameters'!$B$3:$C$6,2)/12,$Z73*12,$M73),IF(AND($G73=1,BE$1&gt;($Y73+$Z73),BE$1&lt;=($Y73+$Z73*2)),-1*PMT(VLOOKUP($P73,'9 - Finance Strategy Parameters'!$B$3:$C$6,2)/12,$Z73*12,$M73*(1+$Z$1)^($Z73*2)),IF(AND($G73=1,BE$1&gt;($Y73+$Z73*2),BE$1&lt;=($Y73+$Z73*3)),-1*PMT(VLOOKUP($P73,'9 - Finance Strategy Parameters'!$B$3:$C$6,2)/12,$Z73*12,$M73*(1+$Z$1)^($Z73*3)),"FAILURE"))))))))))</f>
        <v>0</v>
      </c>
      <c r="BF73" s="159">
        <f>IF($F73=1,0,IF(AND($H73=1,BF$1&lt;=$Y73),$V73,IF(AND($H73=1,BF$1&gt;$Y73,BF$1&lt;=$Y73+$Z73),($T73*(1+$Z$1)^$Z73)/$Z73,IF(AND($H73=1,BF$1&gt;($Y73+$Z73),BF$1&lt;=($Y73+$Z73*2)),($T73*(1+$Z$1)^($Z73*2))/$Z73,IF(AND($H73=1,BF$1&gt;($Y73+$Z73*2),BF$1&lt;=($Y73+$Z73*3)),($T73*(1+$Z$1)^($Z73*3))/$Z73,IF(AND($H73=1,BF$1&gt;($Y73+$Z73*3),BF$1&lt;=($Y73+$Z73*4)),($T73*(1+$Z$1)^($Z73*4))/$Z73,IF(AND($G73=1,BF$1&lt;=$N73),0,IF(AND($G73=1,BF$1&gt;$N73,BF$1&lt;=($Y73+$Z73)),-1*PMT(VLOOKUP($P73,'9 - Finance Strategy Parameters'!$B$3:$C$6,2)/12,$Z73*12,$M73),IF(AND($G73=1,BF$1&gt;($Y73+$Z73),BF$1&lt;=($Y73+$Z73*2)),-1*PMT(VLOOKUP($P73,'9 - Finance Strategy Parameters'!$B$3:$C$6,2)/12,$Z73*12,$M73*(1+$Z$1)^($Z73*2)),IF(AND($G73=1,BF$1&gt;($Y73+$Z73*2),BF$1&lt;=($Y73+$Z73*3)),-1*PMT(VLOOKUP($P73,'9 - Finance Strategy Parameters'!$B$3:$C$6,2)/12,$Z73*12,$M73*(1+$Z$1)^($Z73*3)),"FAILURE"))))))))))</f>
        <v>0</v>
      </c>
      <c r="BG73" s="159">
        <f>IF($F73=1,0,IF(AND($H73=1,BG$1&lt;=$Y73),$V73,IF(AND($H73=1,BG$1&gt;$Y73,BG$1&lt;=$Y73+$Z73),($T73*(1+$Z$1)^$Z73)/$Z73,IF(AND($H73=1,BG$1&gt;($Y73+$Z73),BG$1&lt;=($Y73+$Z73*2)),($T73*(1+$Z$1)^($Z73*2))/$Z73,IF(AND($H73=1,BG$1&gt;($Y73+$Z73*2),BG$1&lt;=($Y73+$Z73*3)),($T73*(1+$Z$1)^($Z73*3))/$Z73,IF(AND($H73=1,BG$1&gt;($Y73+$Z73*3),BG$1&lt;=($Y73+$Z73*4)),($T73*(1+$Z$1)^($Z73*4))/$Z73,IF(AND($G73=1,BG$1&lt;=$N73),0,IF(AND($G73=1,BG$1&gt;$N73,BG$1&lt;=($Y73+$Z73)),-1*PMT(VLOOKUP($P73,'9 - Finance Strategy Parameters'!$B$3:$C$6,2)/12,$Z73*12,$M73),IF(AND($G73=1,BG$1&gt;($Y73+$Z73),BG$1&lt;=($Y73+$Z73*2)),-1*PMT(VLOOKUP($P73,'9 - Finance Strategy Parameters'!$B$3:$C$6,2)/12,$Z73*12,$M73*(1+$Z$1)^($Z73*2)),IF(AND($G73=1,BG$1&gt;($Y73+$Z73*2),BG$1&lt;=($Y73+$Z73*3)),-1*PMT(VLOOKUP($P73,'9 - Finance Strategy Parameters'!$B$3:$C$6,2)/12,$Z73*12,$M73*(1+$Z$1)^($Z73*3)),"FAILURE"))))))))))</f>
        <v>0</v>
      </c>
      <c r="BH73" s="159">
        <f>IF($F73=1,0,IF(AND($H73=1,BH$1&lt;=$Y73),$V73,IF(AND($H73=1,BH$1&gt;$Y73,BH$1&lt;=$Y73+$Z73),($T73*(1+$Z$1)^$Z73)/$Z73,IF(AND($H73=1,BH$1&gt;($Y73+$Z73),BH$1&lt;=($Y73+$Z73*2)),($T73*(1+$Z$1)^($Z73*2))/$Z73,IF(AND($H73=1,BH$1&gt;($Y73+$Z73*2),BH$1&lt;=($Y73+$Z73*3)),($T73*(1+$Z$1)^($Z73*3))/$Z73,IF(AND($H73=1,BH$1&gt;($Y73+$Z73*3),BH$1&lt;=($Y73+$Z73*4)),($T73*(1+$Z$1)^($Z73*4))/$Z73,IF(AND($G73=1,BH$1&lt;=$N73),0,IF(AND($G73=1,BH$1&gt;$N73,BH$1&lt;=($Y73+$Z73)),-1*PMT(VLOOKUP($P73,'9 - Finance Strategy Parameters'!$B$3:$C$6,2)/12,$Z73*12,$M73),IF(AND($G73=1,BH$1&gt;($Y73+$Z73),BH$1&lt;=($Y73+$Z73*2)),-1*PMT(VLOOKUP($P73,'9 - Finance Strategy Parameters'!$B$3:$C$6,2)/12,$Z73*12,$M73*(1+$Z$1)^($Z73*2)),IF(AND($G73=1,BH$1&gt;($Y73+$Z73*2),BH$1&lt;=($Y73+$Z73*3)),-1*PMT(VLOOKUP($P73,'9 - Finance Strategy Parameters'!$B$3:$C$6,2)/12,$Z73*12,$M73*(1+$Z$1)^($Z73*3)),"FAILURE"))))))))))</f>
        <v>0</v>
      </c>
      <c r="BI73" s="159">
        <f>IF($F73=1,0,IF(AND($H73=1,BI$1&lt;=$Y73),$V73,IF(AND($H73=1,BI$1&gt;$Y73,BI$1&lt;=$Y73+$Z73),($T73*(1+$Z$1)^$Z73)/$Z73,IF(AND($H73=1,BI$1&gt;($Y73+$Z73),BI$1&lt;=($Y73+$Z73*2)),($T73*(1+$Z$1)^($Z73*2))/$Z73,IF(AND($H73=1,BI$1&gt;($Y73+$Z73*2),BI$1&lt;=($Y73+$Z73*3)),($T73*(1+$Z$1)^($Z73*3))/$Z73,IF(AND($H73=1,BI$1&gt;($Y73+$Z73*3),BI$1&lt;=($Y73+$Z73*4)),($T73*(1+$Z$1)^($Z73*4))/$Z73,IF(AND($G73=1,BI$1&lt;=$N73),0,IF(AND($G73=1,BI$1&gt;$N73,BI$1&lt;=($Y73+$Z73)),-1*PMT(VLOOKUP($P73,'9 - Finance Strategy Parameters'!$B$3:$C$6,2)/12,$Z73*12,$M73),IF(AND($G73=1,BI$1&gt;($Y73+$Z73),BI$1&lt;=($Y73+$Z73*2)),-1*PMT(VLOOKUP($P73,'9 - Finance Strategy Parameters'!$B$3:$C$6,2)/12,$Z73*12,$M73*(1+$Z$1)^($Z73*2)),IF(AND($G73=1,BI$1&gt;($Y73+$Z73*2),BI$1&lt;=($Y73+$Z73*3)),-1*PMT(VLOOKUP($P73,'9 - Finance Strategy Parameters'!$B$3:$C$6,2)/12,$Z73*12,$M73*(1+$Z$1)^($Z73*3)),"FAILURE"))))))))))</f>
        <v>0</v>
      </c>
      <c r="BJ73" s="159">
        <f>IF($F73=1,0,IF(AND($H73=1,BJ$1&lt;=$Y73),$V73,IF(AND($H73=1,BJ$1&gt;$Y73,BJ$1&lt;=$Y73+$Z73),($T73*(1+$Z$1)^$Z73)/$Z73,IF(AND($H73=1,BJ$1&gt;($Y73+$Z73),BJ$1&lt;=($Y73+$Z73*2)),($T73*(1+$Z$1)^($Z73*2))/$Z73,IF(AND($H73=1,BJ$1&gt;($Y73+$Z73*2),BJ$1&lt;=($Y73+$Z73*3)),($T73*(1+$Z$1)^($Z73*3))/$Z73,IF(AND($H73=1,BJ$1&gt;($Y73+$Z73*3),BJ$1&lt;=($Y73+$Z73*4)),($T73*(1+$Z$1)^($Z73*4))/$Z73,IF(AND($G73=1,BJ$1&lt;=$N73),0,IF(AND($G73=1,BJ$1&gt;$N73,BJ$1&lt;=($Y73+$Z73)),-1*PMT(VLOOKUP($P73,'9 - Finance Strategy Parameters'!$B$3:$C$6,2)/12,$Z73*12,$M73),IF(AND($G73=1,BJ$1&gt;($Y73+$Z73),BJ$1&lt;=($Y73+$Z73*2)),-1*PMT(VLOOKUP($P73,'9 - Finance Strategy Parameters'!$B$3:$C$6,2)/12,$Z73*12,$M73*(1+$Z$1)^($Z73*2)),IF(AND($G73=1,BJ$1&gt;($Y73+$Z73*2),BJ$1&lt;=($Y73+$Z73*3)),-1*PMT(VLOOKUP($P73,'9 - Finance Strategy Parameters'!$B$3:$C$6,2)/12,$Z73*12,$M73*(1+$Z$1)^($Z73*3)),"FAILURE"))))))))))</f>
        <v>0</v>
      </c>
      <c r="BK73" s="159">
        <f>IF($F73=1,0,IF(AND($H73=1,BK$1&lt;=$Y73),$V73,IF(AND($H73=1,BK$1&gt;$Y73,BK$1&lt;=$Y73+$Z73),($T73*(1+$Z$1)^$Z73)/$Z73,IF(AND($H73=1,BK$1&gt;($Y73+$Z73),BK$1&lt;=($Y73+$Z73*2)),($T73*(1+$Z$1)^($Z73*2))/$Z73,IF(AND($H73=1,BK$1&gt;($Y73+$Z73*2),BK$1&lt;=($Y73+$Z73*3)),($T73*(1+$Z$1)^($Z73*3))/$Z73,IF(AND($H73=1,BK$1&gt;($Y73+$Z73*3),BK$1&lt;=($Y73+$Z73*4)),($T73*(1+$Z$1)^($Z73*4))/$Z73,IF(AND($G73=1,BK$1&lt;=$N73),0,IF(AND($G73=1,BK$1&gt;$N73,BK$1&lt;=($Y73+$Z73)),-1*PMT(VLOOKUP($P73,'9 - Finance Strategy Parameters'!$B$3:$C$6,2)/12,$Z73*12,$M73),IF(AND($G73=1,BK$1&gt;($Y73+$Z73),BK$1&lt;=($Y73+$Z73*2)),-1*PMT(VLOOKUP($P73,'9 - Finance Strategy Parameters'!$B$3:$C$6,2)/12,$Z73*12,$M73*(1+$Z$1)^($Z73*2)),IF(AND($G73=1,BK$1&gt;($Y73+$Z73*2),BK$1&lt;=($Y73+$Z73*3)),-1*PMT(VLOOKUP($P73,'9 - Finance Strategy Parameters'!$B$3:$C$6,2)/12,$Z73*12,$M73*(1+$Z$1)^($Z73*3)),"FAILURE"))))))))))</f>
        <v>661.67846282052381</v>
      </c>
      <c r="BL73" s="159">
        <f>IF($F73=1,0,IF(AND($H73=1,BL$1&lt;=$Y73),$V73,IF(AND($H73=1,BL$1&gt;$Y73,BL$1&lt;=$Y73+$Z73),($T73*(1+$Z$1)^$Z73)/$Z73,IF(AND($H73=1,BL$1&gt;($Y73+$Z73),BL$1&lt;=($Y73+$Z73*2)),($T73*(1+$Z$1)^($Z73*2))/$Z73,IF(AND($H73=1,BL$1&gt;($Y73+$Z73*2),BL$1&lt;=($Y73+$Z73*3)),($T73*(1+$Z$1)^($Z73*3))/$Z73,IF(AND($H73=1,BL$1&gt;($Y73+$Z73*3),BL$1&lt;=($Y73+$Z73*4)),($T73*(1+$Z$1)^($Z73*4))/$Z73,IF(AND($G73=1,BL$1&lt;=$N73),0,IF(AND($G73=1,BL$1&gt;$N73,BL$1&lt;=($Y73+$Z73)),-1*PMT(VLOOKUP($P73,'9 - Finance Strategy Parameters'!$B$3:$C$6,2)/12,$Z73*12,$M73),IF(AND($G73=1,BL$1&gt;($Y73+$Z73),BL$1&lt;=($Y73+$Z73*2)),-1*PMT(VLOOKUP($P73,'9 - Finance Strategy Parameters'!$B$3:$C$6,2)/12,$Z73*12,$M73*(1+$Z$1)^($Z73*2)),IF(AND($G73=1,BL$1&gt;($Y73+$Z73*2),BL$1&lt;=($Y73+$Z73*3)),-1*PMT(VLOOKUP($P73,'9 - Finance Strategy Parameters'!$B$3:$C$6,2)/12,$Z73*12,$M73*(1+$Z$1)^($Z73*3)),"FAILURE"))))))))))</f>
        <v>661.67846282052381</v>
      </c>
      <c r="BM73" s="159">
        <f>IF($F73=1,0,IF(AND($H73=1,BM$1&lt;=$Y73),$V73,IF(AND($H73=1,BM$1&gt;$Y73,BM$1&lt;=$Y73+$Z73),($T73*(1+$Z$1)^$Z73)/$Z73,IF(AND($H73=1,BM$1&gt;($Y73+$Z73),BM$1&lt;=($Y73+$Z73*2)),($T73*(1+$Z$1)^($Z73*2))/$Z73,IF(AND($H73=1,BM$1&gt;($Y73+$Z73*2),BM$1&lt;=($Y73+$Z73*3)),($T73*(1+$Z$1)^($Z73*3))/$Z73,IF(AND($H73=1,BM$1&gt;($Y73+$Z73*3),BM$1&lt;=($Y73+$Z73*4)),($T73*(1+$Z$1)^($Z73*4))/$Z73,IF(AND($G73=1,BM$1&lt;=$N73),0,IF(AND($G73=1,BM$1&gt;$N73,BM$1&lt;=($Y73+$Z73)),-1*PMT(VLOOKUP($P73,'9 - Finance Strategy Parameters'!$B$3:$C$6,2)/12,$Z73*12,$M73),IF(AND($G73=1,BM$1&gt;($Y73+$Z73),BM$1&lt;=($Y73+$Z73*2)),-1*PMT(VLOOKUP($P73,'9 - Finance Strategy Parameters'!$B$3:$C$6,2)/12,$Z73*12,$M73*(1+$Z$1)^($Z73*2)),IF(AND($G73=1,BM$1&gt;($Y73+$Z73*2),BM$1&lt;=($Y73+$Z73*3)),-1*PMT(VLOOKUP($P73,'9 - Finance Strategy Parameters'!$B$3:$C$6,2)/12,$Z73*12,$M73*(1+$Z$1)^($Z73*3)),"FAILURE"))))))))))</f>
        <v>661.67846282052381</v>
      </c>
      <c r="BN73" s="159">
        <f>IF($F73=1,0,IF(AND($H73=1,BN$1&lt;=$Y73),$V73,IF(AND($H73=1,BN$1&gt;$Y73,BN$1&lt;=$Y73+$Z73),($T73*(1+$Z$1)^$Z73)/$Z73,IF(AND($H73=1,BN$1&gt;($Y73+$Z73),BN$1&lt;=($Y73+$Z73*2)),($T73*(1+$Z$1)^($Z73*2))/$Z73,IF(AND($H73=1,BN$1&gt;($Y73+$Z73*2),BN$1&lt;=($Y73+$Z73*3)),($T73*(1+$Z$1)^($Z73*3))/$Z73,IF(AND($H73=1,BN$1&gt;($Y73+$Z73*3),BN$1&lt;=($Y73+$Z73*4)),($T73*(1+$Z$1)^($Z73*4))/$Z73,IF(AND($G73=1,BN$1&lt;=$N73),0,IF(AND($G73=1,BN$1&gt;$N73,BN$1&lt;=($Y73+$Z73)),-1*PMT(VLOOKUP($P73,'9 - Finance Strategy Parameters'!$B$3:$C$6,2)/12,$Z73*12,$M73),IF(AND($G73=1,BN$1&gt;($Y73+$Z73),BN$1&lt;=($Y73+$Z73*2)),-1*PMT(VLOOKUP($P73,'9 - Finance Strategy Parameters'!$B$3:$C$6,2)/12,$Z73*12,$M73*(1+$Z$1)^($Z73*2)),IF(AND($G73=1,BN$1&gt;($Y73+$Z73*2),BN$1&lt;=($Y73+$Z73*3)),-1*PMT(VLOOKUP($P73,'9 - Finance Strategy Parameters'!$B$3:$C$6,2)/12,$Z73*12,$M73*(1+$Z$1)^($Z73*3)),"FAILURE"))))))))))</f>
        <v>661.67846282052381</v>
      </c>
      <c r="BO73" s="159">
        <f>IF($F73=1,0,IF(AND($H73=1,BO$1&lt;=$Y73),$V73,IF(AND($H73=1,BO$1&gt;$Y73,BO$1&lt;=$Y73+$Z73),($T73*(1+$Z$1)^$Z73)/$Z73,IF(AND($H73=1,BO$1&gt;($Y73+$Z73),BO$1&lt;=($Y73+$Z73*2)),($T73*(1+$Z$1)^($Z73*2))/$Z73,IF(AND($H73=1,BO$1&gt;($Y73+$Z73*2),BO$1&lt;=($Y73+$Z73*3)),($T73*(1+$Z$1)^($Z73*3))/$Z73,IF(AND($H73=1,BO$1&gt;($Y73+$Z73*3),BO$1&lt;=($Y73+$Z73*4)),($T73*(1+$Z$1)^($Z73*4))/$Z73,IF(AND($G73=1,BO$1&lt;=$N73),0,IF(AND($G73=1,BO$1&gt;$N73,BO$1&lt;=($Y73+$Z73)),-1*PMT(VLOOKUP($P73,'9 - Finance Strategy Parameters'!$B$3:$C$6,2)/12,$Z73*12,$M73),IF(AND($G73=1,BO$1&gt;($Y73+$Z73),BO$1&lt;=($Y73+$Z73*2)),-1*PMT(VLOOKUP($P73,'9 - Finance Strategy Parameters'!$B$3:$C$6,2)/12,$Z73*12,$M73*(1+$Z$1)^($Z73*2)),IF(AND($G73=1,BO$1&gt;($Y73+$Z73*2),BO$1&lt;=($Y73+$Z73*3)),-1*PMT(VLOOKUP($P73,'9 - Finance Strategy Parameters'!$B$3:$C$6,2)/12,$Z73*12,$M73*(1+$Z$1)^($Z73*3)),"FAILURE"))))))))))</f>
        <v>661.67846282052381</v>
      </c>
      <c r="BP73" s="159">
        <f>IF($F73=1,0,IF(AND($H73=1,BP$1&lt;=$Y73),$V73,IF(AND($H73=1,BP$1&gt;$Y73,BP$1&lt;=$Y73+$Z73),($T73*(1+$Z$1)^$Z73)/$Z73,IF(AND($H73=1,BP$1&gt;($Y73+$Z73),BP$1&lt;=($Y73+$Z73*2)),($T73*(1+$Z$1)^($Z73*2))/$Z73,IF(AND($H73=1,BP$1&gt;($Y73+$Z73*2),BP$1&lt;=($Y73+$Z73*3)),($T73*(1+$Z$1)^($Z73*3))/$Z73,IF(AND($H73=1,BP$1&gt;($Y73+$Z73*3),BP$1&lt;=($Y73+$Z73*4)),($T73*(1+$Z$1)^($Z73*4))/$Z73,IF(AND($G73=1,BP$1&lt;=$N73),0,IF(AND($G73=1,BP$1&gt;$N73,BP$1&lt;=($Y73+$Z73)),-1*PMT(VLOOKUP($P73,'9 - Finance Strategy Parameters'!$B$3:$C$6,2)/12,$Z73*12,$M73),IF(AND($G73=1,BP$1&gt;($Y73+$Z73),BP$1&lt;=($Y73+$Z73*2)),-1*PMT(VLOOKUP($P73,'9 - Finance Strategy Parameters'!$B$3:$C$6,2)/12,$Z73*12,$M73*(1+$Z$1)^($Z73*2)),IF(AND($G73=1,BP$1&gt;($Y73+$Z73*2),BP$1&lt;=($Y73+$Z73*3)),-1*PMT(VLOOKUP($P73,'9 - Finance Strategy Parameters'!$B$3:$C$6,2)/12,$Z73*12,$M73*(1+$Z$1)^($Z73*3)),"FAILURE"))))))))))</f>
        <v>661.67846282052381</v>
      </c>
      <c r="BQ73" s="159">
        <f>IF($F73=1,0,IF(AND($H73=1,BQ$1&lt;=$Y73),$V73,IF(AND($H73=1,BQ$1&gt;$Y73,BQ$1&lt;=$Y73+$Z73),($T73*(1+$Z$1)^$Z73)/$Z73,IF(AND($H73=1,BQ$1&gt;($Y73+$Z73),BQ$1&lt;=($Y73+$Z73*2)),($T73*(1+$Z$1)^($Z73*2))/$Z73,IF(AND($H73=1,BQ$1&gt;($Y73+$Z73*2),BQ$1&lt;=($Y73+$Z73*3)),($T73*(1+$Z$1)^($Z73*3))/$Z73,IF(AND($H73=1,BQ$1&gt;($Y73+$Z73*3),BQ$1&lt;=($Y73+$Z73*4)),($T73*(1+$Z$1)^($Z73*4))/$Z73,IF(AND($G73=1,BQ$1&lt;=$N73),0,IF(AND($G73=1,BQ$1&gt;$N73,BQ$1&lt;=($Y73+$Z73)),-1*PMT(VLOOKUP($P73,'9 - Finance Strategy Parameters'!$B$3:$C$6,2)/12,$Z73*12,$M73),IF(AND($G73=1,BQ$1&gt;($Y73+$Z73),BQ$1&lt;=($Y73+$Z73*2)),-1*PMT(VLOOKUP($P73,'9 - Finance Strategy Parameters'!$B$3:$C$6,2)/12,$Z73*12,$M73*(1+$Z$1)^($Z73*2)),IF(AND($G73=1,BQ$1&gt;($Y73+$Z73*2),BQ$1&lt;=($Y73+$Z73*3)),-1*PMT(VLOOKUP($P73,'9 - Finance Strategy Parameters'!$B$3:$C$6,2)/12,$Z73*12,$M73*(1+$Z$1)^($Z73*3)),"FAILURE"))))))))))</f>
        <v>661.67846282052381</v>
      </c>
      <c r="BR73" s="159">
        <f>IF($F73=1,0,IF(AND($H73=1,BR$1&lt;=$Y73),$V73,IF(AND($H73=1,BR$1&gt;$Y73,BR$1&lt;=$Y73+$Z73),($T73*(1+$Z$1)^$Z73)/$Z73,IF(AND($H73=1,BR$1&gt;($Y73+$Z73),BR$1&lt;=($Y73+$Z73*2)),($T73*(1+$Z$1)^($Z73*2))/$Z73,IF(AND($H73=1,BR$1&gt;($Y73+$Z73*2),BR$1&lt;=($Y73+$Z73*3)),($T73*(1+$Z$1)^($Z73*3))/$Z73,IF(AND($H73=1,BR$1&gt;($Y73+$Z73*3),BR$1&lt;=($Y73+$Z73*4)),($T73*(1+$Z$1)^($Z73*4))/$Z73,IF(AND($G73=1,BR$1&lt;=$N73),0,IF(AND($G73=1,BR$1&gt;$N73,BR$1&lt;=($Y73+$Z73)),-1*PMT(VLOOKUP($P73,'9 - Finance Strategy Parameters'!$B$3:$C$6,2)/12,$Z73*12,$M73),IF(AND($G73=1,BR$1&gt;($Y73+$Z73),BR$1&lt;=($Y73+$Z73*2)),-1*PMT(VLOOKUP($P73,'9 - Finance Strategy Parameters'!$B$3:$C$6,2)/12,$Z73*12,$M73*(1+$Z$1)^($Z73*2)),IF(AND($G73=1,BR$1&gt;($Y73+$Z73*2),BR$1&lt;=($Y73+$Z73*3)),-1*PMT(VLOOKUP($P73,'9 - Finance Strategy Parameters'!$B$3:$C$6,2)/12,$Z73*12,$M73*(1+$Z$1)^($Z73*3)),"FAILURE"))))))))))</f>
        <v>661.67846282052381</v>
      </c>
      <c r="BS73" s="159">
        <f>IF($F73=1,0,IF(AND($H73=1,BS$1&lt;=$Y73),$V73,IF(AND($H73=1,BS$1&gt;$Y73,BS$1&lt;=$Y73+$Z73),($T73*(1+$Z$1)^$Z73)/$Z73,IF(AND($H73=1,BS$1&gt;($Y73+$Z73),BS$1&lt;=($Y73+$Z73*2)),($T73*(1+$Z$1)^($Z73*2))/$Z73,IF(AND($H73=1,BS$1&gt;($Y73+$Z73*2),BS$1&lt;=($Y73+$Z73*3)),($T73*(1+$Z$1)^($Z73*3))/$Z73,IF(AND($H73=1,BS$1&gt;($Y73+$Z73*3),BS$1&lt;=($Y73+$Z73*4)),($T73*(1+$Z$1)^($Z73*4))/$Z73,IF(AND($G73=1,BS$1&lt;=$N73),0,IF(AND($G73=1,BS$1&gt;$N73,BS$1&lt;=($Y73+$Z73)),-1*PMT(VLOOKUP($P73,'9 - Finance Strategy Parameters'!$B$3:$C$6,2)/12,$Z73*12,$M73),IF(AND($G73=1,BS$1&gt;($Y73+$Z73),BS$1&lt;=($Y73+$Z73*2)),-1*PMT(VLOOKUP($P73,'9 - Finance Strategy Parameters'!$B$3:$C$6,2)/12,$Z73*12,$M73*(1+$Z$1)^($Z73*2)),IF(AND($G73=1,BS$1&gt;($Y73+$Z73*2),BS$1&lt;=($Y73+$Z73*3)),-1*PMT(VLOOKUP($P73,'9 - Finance Strategy Parameters'!$B$3:$C$6,2)/12,$Z73*12,$M73*(1+$Z$1)^($Z73*3)),"FAILURE"))))))))))</f>
        <v>661.67846282052381</v>
      </c>
      <c r="BT73" s="159">
        <f>IF($F73=1,0,IF(AND($H73=1,BT$1&lt;=$Y73),$V73,IF(AND($H73=1,BT$1&gt;$Y73,BT$1&lt;=$Y73+$Z73),($T73*(1+$Z$1)^$Z73)/$Z73,IF(AND($H73=1,BT$1&gt;($Y73+$Z73),BT$1&lt;=($Y73+$Z73*2)),($T73*(1+$Z$1)^($Z73*2))/$Z73,IF(AND($H73=1,BT$1&gt;($Y73+$Z73*2),BT$1&lt;=($Y73+$Z73*3)),($T73*(1+$Z$1)^($Z73*3))/$Z73,IF(AND($H73=1,BT$1&gt;($Y73+$Z73*3),BT$1&lt;=($Y73+$Z73*4)),($T73*(1+$Z$1)^($Z73*4))/$Z73,IF(AND($G73=1,BT$1&lt;=$N73),0,IF(AND($G73=1,BT$1&gt;$N73,BT$1&lt;=($Y73+$Z73)),-1*PMT(VLOOKUP($P73,'9 - Finance Strategy Parameters'!$B$3:$C$6,2)/12,$Z73*12,$M73),IF(AND($G73=1,BT$1&gt;($Y73+$Z73),BT$1&lt;=($Y73+$Z73*2)),-1*PMT(VLOOKUP($P73,'9 - Finance Strategy Parameters'!$B$3:$C$6,2)/12,$Z73*12,$M73*(1+$Z$1)^($Z73*2)),IF(AND($G73=1,BT$1&gt;($Y73+$Z73*2),BT$1&lt;=($Y73+$Z73*3)),-1*PMT(VLOOKUP($P73,'9 - Finance Strategy Parameters'!$B$3:$C$6,2)/12,$Z73*12,$M73*(1+$Z$1)^($Z73*3)),"FAILURE"))))))))))</f>
        <v>661.67846282052381</v>
      </c>
    </row>
    <row r="74" spans="1:72" ht="60" x14ac:dyDescent="0.25">
      <c r="A74" s="10" t="s">
        <v>34</v>
      </c>
      <c r="B74" s="138">
        <f>INDEX('8-Choosing Asset Strategies'!$B$4:$B$101,MATCH('9 - Financing Strategy'!C74,'8-Choosing Asset Strategies'!$C$4:$C$101,0))</f>
        <v>1</v>
      </c>
      <c r="C74" s="28" t="s">
        <v>116</v>
      </c>
      <c r="D74" s="13" t="str">
        <f>IF(INDEX('8-Choosing Asset Strategies'!$CW$4:$CW$101,MATCH($C74,'8-Choosing Asset Strategies'!$C$4:$C$101,0))=0,"",INDEX('8-Choosing Asset Strategies'!$CW$4:$CW$101,MATCH(C74,'8-Choosing Asset Strategies'!$C$4:$C$101,0)))</f>
        <v>Good condition; limited distribution</v>
      </c>
      <c r="E74" s="27"/>
      <c r="F74" s="138">
        <v>1</v>
      </c>
      <c r="G74" s="138"/>
      <c r="H74" s="138"/>
      <c r="J74" s="143">
        <f>IF(F74=1,ROUND(INDEX('8-Choosing Asset Strategies'!$DL$4:$DL$101,MATCH($C74,'8-Choosing Asset Strategies'!$C$4:$C$101,0)),2),"")</f>
        <v>94347.57</v>
      </c>
      <c r="K74" s="12">
        <f>IF(F74=1,ROUND(INDEX('8-Choosing Asset Strategies'!$DC$4:$DC$101,MATCH($C74,'8-Choosing Asset Strategies'!$C$4:$C$101,0)),2),"")</f>
        <v>35</v>
      </c>
      <c r="L74" s="12"/>
      <c r="M74" s="143" t="str">
        <f>IF(G74=1,ROUND(INDEX('8-Choosing Asset Strategies'!$DL$4:$DL$101,MATCH($C74,'8-Choosing Asset Strategies'!$C$4:$C$101,0)),2),"")</f>
        <v/>
      </c>
      <c r="N74" s="12" t="str">
        <f>IF(G74=1,ROUND(INDEX('8-Choosing Asset Strategies'!$DC$4:$DC$101,MATCH($C74,'8-Choosing Asset Strategies'!$C$4:$C$101,0)),2),"")</f>
        <v/>
      </c>
      <c r="O74" s="12" t="str">
        <f>IF(G74="","",INDEX('9 - Finance Strategy Parameters'!$H$3:$H$9,MATCH(B74,'9 - Finance Strategy Parameters'!$F$3:$F$9,0)))</f>
        <v/>
      </c>
      <c r="P74" s="12"/>
      <c r="Q74" s="144" t="str">
        <f>IFERROR((M74*INDEX('9 - Finance Strategy Parameters'!$C$3:$C$6,MATCH(P74,'9 - Finance Strategy Parameters'!$B$3:$B$6,0))/12*(1+INDEX('9 - Finance Strategy Parameters'!$C$3:$C$6,MATCH(P74,'9 - Finance Strategy Parameters'!$B$3:$B$6,0))/12)^(O74*12))/((1+INDEX('9 - Finance Strategy Parameters'!$C$3:$C$6,MATCH(P74,'9 - Finance Strategy Parameters'!$B$3:$B$6,0))/12)^(O74*12)-1),"")</f>
        <v/>
      </c>
      <c r="R74" s="144" t="str">
        <f t="shared" si="4"/>
        <v/>
      </c>
      <c r="S74" s="12"/>
      <c r="T74" s="143" t="str">
        <f>IF(H74=1,ROUND(INDEX('8-Choosing Asset Strategies'!$DL$4:$DL$101,MATCH($C74,'8-Choosing Asset Strategies'!$C$4:$C$101,0)),2),"")</f>
        <v/>
      </c>
      <c r="U74" s="145" t="str">
        <f>IF(H74=1,ROUND(INDEX('8-Choosing Asset Strategies'!$DC$4:$DC$101,MATCH($C74,'8-Choosing Asset Strategies'!$C$4:$C$101,0)),2),"")</f>
        <v/>
      </c>
      <c r="V74" s="101" t="str">
        <f t="shared" si="5"/>
        <v/>
      </c>
      <c r="W74" s="155" t="str">
        <f t="shared" si="6"/>
        <v/>
      </c>
      <c r="Y74">
        <f>INDEX('8-Choosing Asset Strategies'!$DC$4:$DC$101,MATCH(C74,'8-Choosing Asset Strategies'!$C$4:$C$101,0))</f>
        <v>35</v>
      </c>
      <c r="Z74">
        <f>INDEX('8-Choosing Asset Strategies'!$DA$4:$DA$101,MATCH(C74,'8-Choosing Asset Strategies'!$C$4:$C$101,0))</f>
        <v>50</v>
      </c>
      <c r="AB74" s="159">
        <f>IF($F74=1,0,IF(AND($H74=1,AB$1&lt;=$Y74),$V74,IF(AND($H74=1,AB$1&gt;$Y74,AB$1&lt;=$Y74+$Z74),($T74*(1+$Z$1)^$Z74)/$Z74,IF(AND($H74=1,AB$1&gt;($Y74+$Z74),AB$1&lt;=($Y74+$Z74*2)),($T74*(1+$Z$1)^($Z74*2))/$Z74,IF(AND($H74=1,AB$1&gt;($Y74+$Z74*2),AB$1&lt;=($Y74+$Z74*3)),($T74*(1+$Z$1)^($Z74*3))/$Z74,IF(AND($H74=1,AB$1&gt;($Y74+$Z74*3),AB$1&lt;=($Y74+$Z74*4)),($T74*(1+$Z$1)^($Z74*4))/$Z74,IF(AND($G74=1,AB$1&lt;=$N74),0,IF(AND($G74=1,AB$1&gt;$N74,AB$1&lt;=($Y74+$Z74)),-1*PMT(VLOOKUP($P74,'9 - Finance Strategy Parameters'!$B$3:$C$6,2)/12,$Z74*12,$M74),IF(AND($G74=1,AB$1&gt;($Y74+$Z74),AB$1&lt;=($Y74+$Z74*2)),-1*PMT(VLOOKUP($P74,'9 - Finance Strategy Parameters'!$B$3:$C$6,2)/12,$Z74*12,$M74*(1+$Z$1)^($Z74*2)),IF(AND($G74=1,AB$1&gt;($Y74+$Z74*2),AB$1&lt;=($Y74+$Z74*3)),-1*PMT(VLOOKUP($P74,'9 - Finance Strategy Parameters'!$B$3:$C$6,2)/12,$Z74*12,$M74*(1+$Z$1)^($Z74*3)),"FAILURE"))))))))))</f>
        <v>0</v>
      </c>
      <c r="AC74" s="159">
        <f>IF($F74=1,0,IF(AND($H74=1,AC$1&lt;=$Y74),$V74,IF(AND($H74=1,AC$1&gt;$Y74,AC$1&lt;=$Y74+$Z74),($T74*(1+$Z$1)^$Z74)/$Z74,IF(AND($H74=1,AC$1&gt;($Y74+$Z74),AC$1&lt;=($Y74+$Z74*2)),($T74*(1+$Z$1)^($Z74*2))/$Z74,IF(AND($H74=1,AC$1&gt;($Y74+$Z74*2),AC$1&lt;=($Y74+$Z74*3)),($T74*(1+$Z$1)^($Z74*3))/$Z74,IF(AND($H74=1,AC$1&gt;($Y74+$Z74*3),AC$1&lt;=($Y74+$Z74*4)),($T74*(1+$Z$1)^($Z74*4))/$Z74,IF(AND($G74=1,AC$1&lt;=$N74),0,IF(AND($G74=1,AC$1&gt;$N74,AC$1&lt;=($Y74+$Z74)),-1*PMT(VLOOKUP($P74,'9 - Finance Strategy Parameters'!$B$3:$C$6,2)/12,$Z74*12,$M74),IF(AND($G74=1,AC$1&gt;($Y74+$Z74),AC$1&lt;=($Y74+$Z74*2)),-1*PMT(VLOOKUP($P74,'9 - Finance Strategy Parameters'!$B$3:$C$6,2)/12,$Z74*12,$M74*(1+$Z$1)^($Z74*2)),IF(AND($G74=1,AC$1&gt;($Y74+$Z74*2),AC$1&lt;=($Y74+$Z74*3)),-1*PMT(VLOOKUP($P74,'9 - Finance Strategy Parameters'!$B$3:$C$6,2)/12,$Z74*12,$M74*(1+$Z$1)^($Z74*3)),"FAILURE"))))))))))</f>
        <v>0</v>
      </c>
      <c r="AD74" s="159">
        <f>IF($F74=1,0,IF(AND($H74=1,AD$1&lt;=$Y74),$V74,IF(AND($H74=1,AD$1&gt;$Y74,AD$1&lt;=$Y74+$Z74),($T74*(1+$Z$1)^$Z74)/$Z74,IF(AND($H74=1,AD$1&gt;($Y74+$Z74),AD$1&lt;=($Y74+$Z74*2)),($T74*(1+$Z$1)^($Z74*2))/$Z74,IF(AND($H74=1,AD$1&gt;($Y74+$Z74*2),AD$1&lt;=($Y74+$Z74*3)),($T74*(1+$Z$1)^($Z74*3))/$Z74,IF(AND($H74=1,AD$1&gt;($Y74+$Z74*3),AD$1&lt;=($Y74+$Z74*4)),($T74*(1+$Z$1)^($Z74*4))/$Z74,IF(AND($G74=1,AD$1&lt;=$N74),0,IF(AND($G74=1,AD$1&gt;$N74,AD$1&lt;=($Y74+$Z74)),-1*PMT(VLOOKUP($P74,'9 - Finance Strategy Parameters'!$B$3:$C$6,2)/12,$Z74*12,$M74),IF(AND($G74=1,AD$1&gt;($Y74+$Z74),AD$1&lt;=($Y74+$Z74*2)),-1*PMT(VLOOKUP($P74,'9 - Finance Strategy Parameters'!$B$3:$C$6,2)/12,$Z74*12,$M74*(1+$Z$1)^($Z74*2)),IF(AND($G74=1,AD$1&gt;($Y74+$Z74*2),AD$1&lt;=($Y74+$Z74*3)),-1*PMT(VLOOKUP($P74,'9 - Finance Strategy Parameters'!$B$3:$C$6,2)/12,$Z74*12,$M74*(1+$Z$1)^($Z74*3)),"FAILURE"))))))))))</f>
        <v>0</v>
      </c>
      <c r="AE74" s="159">
        <f>IF($F74=1,0,IF(AND($H74=1,AE$1&lt;=$Y74),$V74,IF(AND($H74=1,AE$1&gt;$Y74,AE$1&lt;=$Y74+$Z74),($T74*(1+$Z$1)^$Z74)/$Z74,IF(AND($H74=1,AE$1&gt;($Y74+$Z74),AE$1&lt;=($Y74+$Z74*2)),($T74*(1+$Z$1)^($Z74*2))/$Z74,IF(AND($H74=1,AE$1&gt;($Y74+$Z74*2),AE$1&lt;=($Y74+$Z74*3)),($T74*(1+$Z$1)^($Z74*3))/$Z74,IF(AND($H74=1,AE$1&gt;($Y74+$Z74*3),AE$1&lt;=($Y74+$Z74*4)),($T74*(1+$Z$1)^($Z74*4))/$Z74,IF(AND($G74=1,AE$1&lt;=$N74),0,IF(AND($G74=1,AE$1&gt;$N74,AE$1&lt;=($Y74+$Z74)),-1*PMT(VLOOKUP($P74,'9 - Finance Strategy Parameters'!$B$3:$C$6,2)/12,$Z74*12,$M74),IF(AND($G74=1,AE$1&gt;($Y74+$Z74),AE$1&lt;=($Y74+$Z74*2)),-1*PMT(VLOOKUP($P74,'9 - Finance Strategy Parameters'!$B$3:$C$6,2)/12,$Z74*12,$M74*(1+$Z$1)^($Z74*2)),IF(AND($G74=1,AE$1&gt;($Y74+$Z74*2),AE$1&lt;=($Y74+$Z74*3)),-1*PMT(VLOOKUP($P74,'9 - Finance Strategy Parameters'!$B$3:$C$6,2)/12,$Z74*12,$M74*(1+$Z$1)^($Z74*3)),"FAILURE"))))))))))</f>
        <v>0</v>
      </c>
      <c r="AF74" s="159">
        <f>IF($F74=1,0,IF(AND($H74=1,AF$1&lt;=$Y74),$V74,IF(AND($H74=1,AF$1&gt;$Y74,AF$1&lt;=$Y74+$Z74),($T74*(1+$Z$1)^$Z74)/$Z74,IF(AND($H74=1,AF$1&gt;($Y74+$Z74),AF$1&lt;=($Y74+$Z74*2)),($T74*(1+$Z$1)^($Z74*2))/$Z74,IF(AND($H74=1,AF$1&gt;($Y74+$Z74*2),AF$1&lt;=($Y74+$Z74*3)),($T74*(1+$Z$1)^($Z74*3))/$Z74,IF(AND($H74=1,AF$1&gt;($Y74+$Z74*3),AF$1&lt;=($Y74+$Z74*4)),($T74*(1+$Z$1)^($Z74*4))/$Z74,IF(AND($G74=1,AF$1&lt;=$N74),0,IF(AND($G74=1,AF$1&gt;$N74,AF$1&lt;=($Y74+$Z74)),-1*PMT(VLOOKUP($P74,'9 - Finance Strategy Parameters'!$B$3:$C$6,2)/12,$Z74*12,$M74),IF(AND($G74=1,AF$1&gt;($Y74+$Z74),AF$1&lt;=($Y74+$Z74*2)),-1*PMT(VLOOKUP($P74,'9 - Finance Strategy Parameters'!$B$3:$C$6,2)/12,$Z74*12,$M74*(1+$Z$1)^($Z74*2)),IF(AND($G74=1,AF$1&gt;($Y74+$Z74*2),AF$1&lt;=($Y74+$Z74*3)),-1*PMT(VLOOKUP($P74,'9 - Finance Strategy Parameters'!$B$3:$C$6,2)/12,$Z74*12,$M74*(1+$Z$1)^($Z74*3)),"FAILURE"))))))))))</f>
        <v>0</v>
      </c>
      <c r="AG74" s="159">
        <f>IF($F74=1,0,IF(AND($H74=1,AG$1&lt;=$Y74),$V74,IF(AND($H74=1,AG$1&gt;$Y74,AG$1&lt;=$Y74+$Z74),($T74*(1+$Z$1)^$Z74)/$Z74,IF(AND($H74=1,AG$1&gt;($Y74+$Z74),AG$1&lt;=($Y74+$Z74*2)),($T74*(1+$Z$1)^($Z74*2))/$Z74,IF(AND($H74=1,AG$1&gt;($Y74+$Z74*2),AG$1&lt;=($Y74+$Z74*3)),($T74*(1+$Z$1)^($Z74*3))/$Z74,IF(AND($H74=1,AG$1&gt;($Y74+$Z74*3),AG$1&lt;=($Y74+$Z74*4)),($T74*(1+$Z$1)^($Z74*4))/$Z74,IF(AND($G74=1,AG$1&lt;=$N74),0,IF(AND($G74=1,AG$1&gt;$N74,AG$1&lt;=($Y74+$Z74)),-1*PMT(VLOOKUP($P74,'9 - Finance Strategy Parameters'!$B$3:$C$6,2)/12,$Z74*12,$M74),IF(AND($G74=1,AG$1&gt;($Y74+$Z74),AG$1&lt;=($Y74+$Z74*2)),-1*PMT(VLOOKUP($P74,'9 - Finance Strategy Parameters'!$B$3:$C$6,2)/12,$Z74*12,$M74*(1+$Z$1)^($Z74*2)),IF(AND($G74=1,AG$1&gt;($Y74+$Z74*2),AG$1&lt;=($Y74+$Z74*3)),-1*PMT(VLOOKUP($P74,'9 - Finance Strategy Parameters'!$B$3:$C$6,2)/12,$Z74*12,$M74*(1+$Z$1)^($Z74*3)),"FAILURE"))))))))))</f>
        <v>0</v>
      </c>
      <c r="AH74" s="159">
        <f>IF($F74=1,0,IF(AND($H74=1,AH$1&lt;=$Y74),$V74,IF(AND($H74=1,AH$1&gt;$Y74,AH$1&lt;=$Y74+$Z74),($T74*(1+$Z$1)^$Z74)/$Z74,IF(AND($H74=1,AH$1&gt;($Y74+$Z74),AH$1&lt;=($Y74+$Z74*2)),($T74*(1+$Z$1)^($Z74*2))/$Z74,IF(AND($H74=1,AH$1&gt;($Y74+$Z74*2),AH$1&lt;=($Y74+$Z74*3)),($T74*(1+$Z$1)^($Z74*3))/$Z74,IF(AND($H74=1,AH$1&gt;($Y74+$Z74*3),AH$1&lt;=($Y74+$Z74*4)),($T74*(1+$Z$1)^($Z74*4))/$Z74,IF(AND($G74=1,AH$1&lt;=$N74),0,IF(AND($G74=1,AH$1&gt;$N74,AH$1&lt;=($Y74+$Z74)),-1*PMT(VLOOKUP($P74,'9 - Finance Strategy Parameters'!$B$3:$C$6,2)/12,$Z74*12,$M74),IF(AND($G74=1,AH$1&gt;($Y74+$Z74),AH$1&lt;=($Y74+$Z74*2)),-1*PMT(VLOOKUP($P74,'9 - Finance Strategy Parameters'!$B$3:$C$6,2)/12,$Z74*12,$M74*(1+$Z$1)^($Z74*2)),IF(AND($G74=1,AH$1&gt;($Y74+$Z74*2),AH$1&lt;=($Y74+$Z74*3)),-1*PMT(VLOOKUP($P74,'9 - Finance Strategy Parameters'!$B$3:$C$6,2)/12,$Z74*12,$M74*(1+$Z$1)^($Z74*3)),"FAILURE"))))))))))</f>
        <v>0</v>
      </c>
      <c r="AI74" s="159">
        <f>IF($F74=1,0,IF(AND($H74=1,AI$1&lt;=$Y74),$V74,IF(AND($H74=1,AI$1&gt;$Y74,AI$1&lt;=$Y74+$Z74),($T74*(1+$Z$1)^$Z74)/$Z74,IF(AND($H74=1,AI$1&gt;($Y74+$Z74),AI$1&lt;=($Y74+$Z74*2)),($T74*(1+$Z$1)^($Z74*2))/$Z74,IF(AND($H74=1,AI$1&gt;($Y74+$Z74*2),AI$1&lt;=($Y74+$Z74*3)),($T74*(1+$Z$1)^($Z74*3))/$Z74,IF(AND($H74=1,AI$1&gt;($Y74+$Z74*3),AI$1&lt;=($Y74+$Z74*4)),($T74*(1+$Z$1)^($Z74*4))/$Z74,IF(AND($G74=1,AI$1&lt;=$N74),0,IF(AND($G74=1,AI$1&gt;$N74,AI$1&lt;=($Y74+$Z74)),-1*PMT(VLOOKUP($P74,'9 - Finance Strategy Parameters'!$B$3:$C$6,2)/12,$Z74*12,$M74),IF(AND($G74=1,AI$1&gt;($Y74+$Z74),AI$1&lt;=($Y74+$Z74*2)),-1*PMT(VLOOKUP($P74,'9 - Finance Strategy Parameters'!$B$3:$C$6,2)/12,$Z74*12,$M74*(1+$Z$1)^($Z74*2)),IF(AND($G74=1,AI$1&gt;($Y74+$Z74*2),AI$1&lt;=($Y74+$Z74*3)),-1*PMT(VLOOKUP($P74,'9 - Finance Strategy Parameters'!$B$3:$C$6,2)/12,$Z74*12,$M74*(1+$Z$1)^($Z74*3)),"FAILURE"))))))))))</f>
        <v>0</v>
      </c>
      <c r="AJ74" s="159">
        <f>IF($F74=1,0,IF(AND($H74=1,AJ$1&lt;=$Y74),$V74,IF(AND($H74=1,AJ$1&gt;$Y74,AJ$1&lt;=$Y74+$Z74),($T74*(1+$Z$1)^$Z74)/$Z74,IF(AND($H74=1,AJ$1&gt;($Y74+$Z74),AJ$1&lt;=($Y74+$Z74*2)),($T74*(1+$Z$1)^($Z74*2))/$Z74,IF(AND($H74=1,AJ$1&gt;($Y74+$Z74*2),AJ$1&lt;=($Y74+$Z74*3)),($T74*(1+$Z$1)^($Z74*3))/$Z74,IF(AND($H74=1,AJ$1&gt;($Y74+$Z74*3),AJ$1&lt;=($Y74+$Z74*4)),($T74*(1+$Z$1)^($Z74*4))/$Z74,IF(AND($G74=1,AJ$1&lt;=$N74),0,IF(AND($G74=1,AJ$1&gt;$N74,AJ$1&lt;=($Y74+$Z74)),-1*PMT(VLOOKUP($P74,'9 - Finance Strategy Parameters'!$B$3:$C$6,2)/12,$Z74*12,$M74),IF(AND($G74=1,AJ$1&gt;($Y74+$Z74),AJ$1&lt;=($Y74+$Z74*2)),-1*PMT(VLOOKUP($P74,'9 - Finance Strategy Parameters'!$B$3:$C$6,2)/12,$Z74*12,$M74*(1+$Z$1)^($Z74*2)),IF(AND($G74=1,AJ$1&gt;($Y74+$Z74*2),AJ$1&lt;=($Y74+$Z74*3)),-1*PMT(VLOOKUP($P74,'9 - Finance Strategy Parameters'!$B$3:$C$6,2)/12,$Z74*12,$M74*(1+$Z$1)^($Z74*3)),"FAILURE"))))))))))</f>
        <v>0</v>
      </c>
      <c r="AK74" s="159">
        <f>IF($F74=1,0,IF(AND($H74=1,AK$1&lt;=$Y74),$V74,IF(AND($H74=1,AK$1&gt;$Y74,AK$1&lt;=$Y74+$Z74),($T74*(1+$Z$1)^$Z74)/$Z74,IF(AND($H74=1,AK$1&gt;($Y74+$Z74),AK$1&lt;=($Y74+$Z74*2)),($T74*(1+$Z$1)^($Z74*2))/$Z74,IF(AND($H74=1,AK$1&gt;($Y74+$Z74*2),AK$1&lt;=($Y74+$Z74*3)),($T74*(1+$Z$1)^($Z74*3))/$Z74,IF(AND($H74=1,AK$1&gt;($Y74+$Z74*3),AK$1&lt;=($Y74+$Z74*4)),($T74*(1+$Z$1)^($Z74*4))/$Z74,IF(AND($G74=1,AK$1&lt;=$N74),0,IF(AND($G74=1,AK$1&gt;$N74,AK$1&lt;=($Y74+$Z74)),-1*PMT(VLOOKUP($P74,'9 - Finance Strategy Parameters'!$B$3:$C$6,2)/12,$Z74*12,$M74),IF(AND($G74=1,AK$1&gt;($Y74+$Z74),AK$1&lt;=($Y74+$Z74*2)),-1*PMT(VLOOKUP($P74,'9 - Finance Strategy Parameters'!$B$3:$C$6,2)/12,$Z74*12,$M74*(1+$Z$1)^($Z74*2)),IF(AND($G74=1,AK$1&gt;($Y74+$Z74*2),AK$1&lt;=($Y74+$Z74*3)),-1*PMT(VLOOKUP($P74,'9 - Finance Strategy Parameters'!$B$3:$C$6,2)/12,$Z74*12,$M74*(1+$Z$1)^($Z74*3)),"FAILURE"))))))))))</f>
        <v>0</v>
      </c>
      <c r="AL74" s="159">
        <f>IF($F74=1,0,IF(AND($H74=1,AL$1&lt;=$Y74),$V74,IF(AND($H74=1,AL$1&gt;$Y74,AL$1&lt;=$Y74+$Z74),($T74*(1+$Z$1)^$Z74)/$Z74,IF(AND($H74=1,AL$1&gt;($Y74+$Z74),AL$1&lt;=($Y74+$Z74*2)),($T74*(1+$Z$1)^($Z74*2))/$Z74,IF(AND($H74=1,AL$1&gt;($Y74+$Z74*2),AL$1&lt;=($Y74+$Z74*3)),($T74*(1+$Z$1)^($Z74*3))/$Z74,IF(AND($H74=1,AL$1&gt;($Y74+$Z74*3),AL$1&lt;=($Y74+$Z74*4)),($T74*(1+$Z$1)^($Z74*4))/$Z74,IF(AND($G74=1,AL$1&lt;=$N74),0,IF(AND($G74=1,AL$1&gt;$N74,AL$1&lt;=($Y74+$Z74)),-1*PMT(VLOOKUP($P74,'9 - Finance Strategy Parameters'!$B$3:$C$6,2)/12,$Z74*12,$M74),IF(AND($G74=1,AL$1&gt;($Y74+$Z74),AL$1&lt;=($Y74+$Z74*2)),-1*PMT(VLOOKUP($P74,'9 - Finance Strategy Parameters'!$B$3:$C$6,2)/12,$Z74*12,$M74*(1+$Z$1)^($Z74*2)),IF(AND($G74=1,AL$1&gt;($Y74+$Z74*2),AL$1&lt;=($Y74+$Z74*3)),-1*PMT(VLOOKUP($P74,'9 - Finance Strategy Parameters'!$B$3:$C$6,2)/12,$Z74*12,$M74*(1+$Z$1)^($Z74*3)),"FAILURE"))))))))))</f>
        <v>0</v>
      </c>
      <c r="AM74" s="159">
        <f>IF($F74=1,0,IF(AND($H74=1,AM$1&lt;=$Y74),$V74,IF(AND($H74=1,AM$1&gt;$Y74,AM$1&lt;=$Y74+$Z74),($T74*(1+$Z$1)^$Z74)/$Z74,IF(AND($H74=1,AM$1&gt;($Y74+$Z74),AM$1&lt;=($Y74+$Z74*2)),($T74*(1+$Z$1)^($Z74*2))/$Z74,IF(AND($H74=1,AM$1&gt;($Y74+$Z74*2),AM$1&lt;=($Y74+$Z74*3)),($T74*(1+$Z$1)^($Z74*3))/$Z74,IF(AND($H74=1,AM$1&gt;($Y74+$Z74*3),AM$1&lt;=($Y74+$Z74*4)),($T74*(1+$Z$1)^($Z74*4))/$Z74,IF(AND($G74=1,AM$1&lt;=$N74),0,IF(AND($G74=1,AM$1&gt;$N74,AM$1&lt;=($Y74+$Z74)),-1*PMT(VLOOKUP($P74,'9 - Finance Strategy Parameters'!$B$3:$C$6,2)/12,$Z74*12,$M74),IF(AND($G74=1,AM$1&gt;($Y74+$Z74),AM$1&lt;=($Y74+$Z74*2)),-1*PMT(VLOOKUP($P74,'9 - Finance Strategy Parameters'!$B$3:$C$6,2)/12,$Z74*12,$M74*(1+$Z$1)^($Z74*2)),IF(AND($G74=1,AM$1&gt;($Y74+$Z74*2),AM$1&lt;=($Y74+$Z74*3)),-1*PMT(VLOOKUP($P74,'9 - Finance Strategy Parameters'!$B$3:$C$6,2)/12,$Z74*12,$M74*(1+$Z$1)^($Z74*3)),"FAILURE"))))))))))</f>
        <v>0</v>
      </c>
      <c r="AN74" s="159">
        <f>IF($F74=1,0,IF(AND($H74=1,AN$1&lt;=$Y74),$V74,IF(AND($H74=1,AN$1&gt;$Y74,AN$1&lt;=$Y74+$Z74),($T74*(1+$Z$1)^$Z74)/$Z74,IF(AND($H74=1,AN$1&gt;($Y74+$Z74),AN$1&lt;=($Y74+$Z74*2)),($T74*(1+$Z$1)^($Z74*2))/$Z74,IF(AND($H74=1,AN$1&gt;($Y74+$Z74*2),AN$1&lt;=($Y74+$Z74*3)),($T74*(1+$Z$1)^($Z74*3))/$Z74,IF(AND($H74=1,AN$1&gt;($Y74+$Z74*3),AN$1&lt;=($Y74+$Z74*4)),($T74*(1+$Z$1)^($Z74*4))/$Z74,IF(AND($G74=1,AN$1&lt;=$N74),0,IF(AND($G74=1,AN$1&gt;$N74,AN$1&lt;=($Y74+$Z74)),-1*PMT(VLOOKUP($P74,'9 - Finance Strategy Parameters'!$B$3:$C$6,2)/12,$Z74*12,$M74),IF(AND($G74=1,AN$1&gt;($Y74+$Z74),AN$1&lt;=($Y74+$Z74*2)),-1*PMT(VLOOKUP($P74,'9 - Finance Strategy Parameters'!$B$3:$C$6,2)/12,$Z74*12,$M74*(1+$Z$1)^($Z74*2)),IF(AND($G74=1,AN$1&gt;($Y74+$Z74*2),AN$1&lt;=($Y74+$Z74*3)),-1*PMT(VLOOKUP($P74,'9 - Finance Strategy Parameters'!$B$3:$C$6,2)/12,$Z74*12,$M74*(1+$Z$1)^($Z74*3)),"FAILURE"))))))))))</f>
        <v>0</v>
      </c>
      <c r="AO74" s="159">
        <f>IF($F74=1,0,IF(AND($H74=1,AO$1&lt;=$Y74),$V74,IF(AND($H74=1,AO$1&gt;$Y74,AO$1&lt;=$Y74+$Z74),($T74*(1+$Z$1)^$Z74)/$Z74,IF(AND($H74=1,AO$1&gt;($Y74+$Z74),AO$1&lt;=($Y74+$Z74*2)),($T74*(1+$Z$1)^($Z74*2))/$Z74,IF(AND($H74=1,AO$1&gt;($Y74+$Z74*2),AO$1&lt;=($Y74+$Z74*3)),($T74*(1+$Z$1)^($Z74*3))/$Z74,IF(AND($H74=1,AO$1&gt;($Y74+$Z74*3),AO$1&lt;=($Y74+$Z74*4)),($T74*(1+$Z$1)^($Z74*4))/$Z74,IF(AND($G74=1,AO$1&lt;=$N74),0,IF(AND($G74=1,AO$1&gt;$N74,AO$1&lt;=($Y74+$Z74)),-1*PMT(VLOOKUP($P74,'9 - Finance Strategy Parameters'!$B$3:$C$6,2)/12,$Z74*12,$M74),IF(AND($G74=1,AO$1&gt;($Y74+$Z74),AO$1&lt;=($Y74+$Z74*2)),-1*PMT(VLOOKUP($P74,'9 - Finance Strategy Parameters'!$B$3:$C$6,2)/12,$Z74*12,$M74*(1+$Z$1)^($Z74*2)),IF(AND($G74=1,AO$1&gt;($Y74+$Z74*2),AO$1&lt;=($Y74+$Z74*3)),-1*PMT(VLOOKUP($P74,'9 - Finance Strategy Parameters'!$B$3:$C$6,2)/12,$Z74*12,$M74*(1+$Z$1)^($Z74*3)),"FAILURE"))))))))))</f>
        <v>0</v>
      </c>
      <c r="AP74" s="159">
        <f>IF($F74=1,0,IF(AND($H74=1,AP$1&lt;=$Y74),$V74,IF(AND($H74=1,AP$1&gt;$Y74,AP$1&lt;=$Y74+$Z74),($T74*(1+$Z$1)^$Z74)/$Z74,IF(AND($H74=1,AP$1&gt;($Y74+$Z74),AP$1&lt;=($Y74+$Z74*2)),($T74*(1+$Z$1)^($Z74*2))/$Z74,IF(AND($H74=1,AP$1&gt;($Y74+$Z74*2),AP$1&lt;=($Y74+$Z74*3)),($T74*(1+$Z$1)^($Z74*3))/$Z74,IF(AND($H74=1,AP$1&gt;($Y74+$Z74*3),AP$1&lt;=($Y74+$Z74*4)),($T74*(1+$Z$1)^($Z74*4))/$Z74,IF(AND($G74=1,AP$1&lt;=$N74),0,IF(AND($G74=1,AP$1&gt;$N74,AP$1&lt;=($Y74+$Z74)),-1*PMT(VLOOKUP($P74,'9 - Finance Strategy Parameters'!$B$3:$C$6,2)/12,$Z74*12,$M74),IF(AND($G74=1,AP$1&gt;($Y74+$Z74),AP$1&lt;=($Y74+$Z74*2)),-1*PMT(VLOOKUP($P74,'9 - Finance Strategy Parameters'!$B$3:$C$6,2)/12,$Z74*12,$M74*(1+$Z$1)^($Z74*2)),IF(AND($G74=1,AP$1&gt;($Y74+$Z74*2),AP$1&lt;=($Y74+$Z74*3)),-1*PMT(VLOOKUP($P74,'9 - Finance Strategy Parameters'!$B$3:$C$6,2)/12,$Z74*12,$M74*(1+$Z$1)^($Z74*3)),"FAILURE"))))))))))</f>
        <v>0</v>
      </c>
      <c r="AQ74" s="159">
        <f>IF($F74=1,0,IF(AND($H74=1,AQ$1&lt;=$Y74),$V74,IF(AND($H74=1,AQ$1&gt;$Y74,AQ$1&lt;=$Y74+$Z74),($T74*(1+$Z$1)^$Z74)/$Z74,IF(AND($H74=1,AQ$1&gt;($Y74+$Z74),AQ$1&lt;=($Y74+$Z74*2)),($T74*(1+$Z$1)^($Z74*2))/$Z74,IF(AND($H74=1,AQ$1&gt;($Y74+$Z74*2),AQ$1&lt;=($Y74+$Z74*3)),($T74*(1+$Z$1)^($Z74*3))/$Z74,IF(AND($H74=1,AQ$1&gt;($Y74+$Z74*3),AQ$1&lt;=($Y74+$Z74*4)),($T74*(1+$Z$1)^($Z74*4))/$Z74,IF(AND($G74=1,AQ$1&lt;=$N74),0,IF(AND($G74=1,AQ$1&gt;$N74,AQ$1&lt;=($Y74+$Z74)),-1*PMT(VLOOKUP($P74,'9 - Finance Strategy Parameters'!$B$3:$C$6,2)/12,$Z74*12,$M74),IF(AND($G74=1,AQ$1&gt;($Y74+$Z74),AQ$1&lt;=($Y74+$Z74*2)),-1*PMT(VLOOKUP($P74,'9 - Finance Strategy Parameters'!$B$3:$C$6,2)/12,$Z74*12,$M74*(1+$Z$1)^($Z74*2)),IF(AND($G74=1,AQ$1&gt;($Y74+$Z74*2),AQ$1&lt;=($Y74+$Z74*3)),-1*PMT(VLOOKUP($P74,'9 - Finance Strategy Parameters'!$B$3:$C$6,2)/12,$Z74*12,$M74*(1+$Z$1)^($Z74*3)),"FAILURE"))))))))))</f>
        <v>0</v>
      </c>
      <c r="AR74" s="159">
        <f>IF($F74=1,0,IF(AND($H74=1,AR$1&lt;=$Y74),$V74,IF(AND($H74=1,AR$1&gt;$Y74,AR$1&lt;=$Y74+$Z74),($T74*(1+$Z$1)^$Z74)/$Z74,IF(AND($H74=1,AR$1&gt;($Y74+$Z74),AR$1&lt;=($Y74+$Z74*2)),($T74*(1+$Z$1)^($Z74*2))/$Z74,IF(AND($H74=1,AR$1&gt;($Y74+$Z74*2),AR$1&lt;=($Y74+$Z74*3)),($T74*(1+$Z$1)^($Z74*3))/$Z74,IF(AND($H74=1,AR$1&gt;($Y74+$Z74*3),AR$1&lt;=($Y74+$Z74*4)),($T74*(1+$Z$1)^($Z74*4))/$Z74,IF(AND($G74=1,AR$1&lt;=$N74),0,IF(AND($G74=1,AR$1&gt;$N74,AR$1&lt;=($Y74+$Z74)),-1*PMT(VLOOKUP($P74,'9 - Finance Strategy Parameters'!$B$3:$C$6,2)/12,$Z74*12,$M74),IF(AND($G74=1,AR$1&gt;($Y74+$Z74),AR$1&lt;=($Y74+$Z74*2)),-1*PMT(VLOOKUP($P74,'9 - Finance Strategy Parameters'!$B$3:$C$6,2)/12,$Z74*12,$M74*(1+$Z$1)^($Z74*2)),IF(AND($G74=1,AR$1&gt;($Y74+$Z74*2),AR$1&lt;=($Y74+$Z74*3)),-1*PMT(VLOOKUP($P74,'9 - Finance Strategy Parameters'!$B$3:$C$6,2)/12,$Z74*12,$M74*(1+$Z$1)^($Z74*3)),"FAILURE"))))))))))</f>
        <v>0</v>
      </c>
      <c r="AS74" s="159">
        <f>IF($F74=1,0,IF(AND($H74=1,AS$1&lt;=$Y74),$V74,IF(AND($H74=1,AS$1&gt;$Y74,AS$1&lt;=$Y74+$Z74),($T74*(1+$Z$1)^$Z74)/$Z74,IF(AND($H74=1,AS$1&gt;($Y74+$Z74),AS$1&lt;=($Y74+$Z74*2)),($T74*(1+$Z$1)^($Z74*2))/$Z74,IF(AND($H74=1,AS$1&gt;($Y74+$Z74*2),AS$1&lt;=($Y74+$Z74*3)),($T74*(1+$Z$1)^($Z74*3))/$Z74,IF(AND($H74=1,AS$1&gt;($Y74+$Z74*3),AS$1&lt;=($Y74+$Z74*4)),($T74*(1+$Z$1)^($Z74*4))/$Z74,IF(AND($G74=1,AS$1&lt;=$N74),0,IF(AND($G74=1,AS$1&gt;$N74,AS$1&lt;=($Y74+$Z74)),-1*PMT(VLOOKUP($P74,'9 - Finance Strategy Parameters'!$B$3:$C$6,2)/12,$Z74*12,$M74),IF(AND($G74=1,AS$1&gt;($Y74+$Z74),AS$1&lt;=($Y74+$Z74*2)),-1*PMT(VLOOKUP($P74,'9 - Finance Strategy Parameters'!$B$3:$C$6,2)/12,$Z74*12,$M74*(1+$Z$1)^($Z74*2)),IF(AND($G74=1,AS$1&gt;($Y74+$Z74*2),AS$1&lt;=($Y74+$Z74*3)),-1*PMT(VLOOKUP($P74,'9 - Finance Strategy Parameters'!$B$3:$C$6,2)/12,$Z74*12,$M74*(1+$Z$1)^($Z74*3)),"FAILURE"))))))))))</f>
        <v>0</v>
      </c>
      <c r="AT74" s="159">
        <f>IF($F74=1,0,IF(AND($H74=1,AT$1&lt;=$Y74),$V74,IF(AND($H74=1,AT$1&gt;$Y74,AT$1&lt;=$Y74+$Z74),($T74*(1+$Z$1)^$Z74)/$Z74,IF(AND($H74=1,AT$1&gt;($Y74+$Z74),AT$1&lt;=($Y74+$Z74*2)),($T74*(1+$Z$1)^($Z74*2))/$Z74,IF(AND($H74=1,AT$1&gt;($Y74+$Z74*2),AT$1&lt;=($Y74+$Z74*3)),($T74*(1+$Z$1)^($Z74*3))/$Z74,IF(AND($H74=1,AT$1&gt;($Y74+$Z74*3),AT$1&lt;=($Y74+$Z74*4)),($T74*(1+$Z$1)^($Z74*4))/$Z74,IF(AND($G74=1,AT$1&lt;=$N74),0,IF(AND($G74=1,AT$1&gt;$N74,AT$1&lt;=($Y74+$Z74)),-1*PMT(VLOOKUP($P74,'9 - Finance Strategy Parameters'!$B$3:$C$6,2)/12,$Z74*12,$M74),IF(AND($G74=1,AT$1&gt;($Y74+$Z74),AT$1&lt;=($Y74+$Z74*2)),-1*PMT(VLOOKUP($P74,'9 - Finance Strategy Parameters'!$B$3:$C$6,2)/12,$Z74*12,$M74*(1+$Z$1)^($Z74*2)),IF(AND($G74=1,AT$1&gt;($Y74+$Z74*2),AT$1&lt;=($Y74+$Z74*3)),-1*PMT(VLOOKUP($P74,'9 - Finance Strategy Parameters'!$B$3:$C$6,2)/12,$Z74*12,$M74*(1+$Z$1)^($Z74*3)),"FAILURE"))))))))))</f>
        <v>0</v>
      </c>
      <c r="AU74" s="159">
        <f>IF($F74=1,0,IF(AND($H74=1,AU$1&lt;=$Y74),$V74,IF(AND($H74=1,AU$1&gt;$Y74,AU$1&lt;=$Y74+$Z74),($T74*(1+$Z$1)^$Z74)/$Z74,IF(AND($H74=1,AU$1&gt;($Y74+$Z74),AU$1&lt;=($Y74+$Z74*2)),($T74*(1+$Z$1)^($Z74*2))/$Z74,IF(AND($H74=1,AU$1&gt;($Y74+$Z74*2),AU$1&lt;=($Y74+$Z74*3)),($T74*(1+$Z$1)^($Z74*3))/$Z74,IF(AND($H74=1,AU$1&gt;($Y74+$Z74*3),AU$1&lt;=($Y74+$Z74*4)),($T74*(1+$Z$1)^($Z74*4))/$Z74,IF(AND($G74=1,AU$1&lt;=$N74),0,IF(AND($G74=1,AU$1&gt;$N74,AU$1&lt;=($Y74+$Z74)),-1*PMT(VLOOKUP($P74,'9 - Finance Strategy Parameters'!$B$3:$C$6,2)/12,$Z74*12,$M74),IF(AND($G74=1,AU$1&gt;($Y74+$Z74),AU$1&lt;=($Y74+$Z74*2)),-1*PMT(VLOOKUP($P74,'9 - Finance Strategy Parameters'!$B$3:$C$6,2)/12,$Z74*12,$M74*(1+$Z$1)^($Z74*2)),IF(AND($G74=1,AU$1&gt;($Y74+$Z74*2),AU$1&lt;=($Y74+$Z74*3)),-1*PMT(VLOOKUP($P74,'9 - Finance Strategy Parameters'!$B$3:$C$6,2)/12,$Z74*12,$M74*(1+$Z$1)^($Z74*3)),"FAILURE"))))))))))</f>
        <v>0</v>
      </c>
      <c r="AV74" s="159">
        <f>IF($F74=1,0,IF(AND($H74=1,AV$1&lt;=$Y74),$V74,IF(AND($H74=1,AV$1&gt;$Y74,AV$1&lt;=$Y74+$Z74),($T74*(1+$Z$1)^$Z74)/$Z74,IF(AND($H74=1,AV$1&gt;($Y74+$Z74),AV$1&lt;=($Y74+$Z74*2)),($T74*(1+$Z$1)^($Z74*2))/$Z74,IF(AND($H74=1,AV$1&gt;($Y74+$Z74*2),AV$1&lt;=($Y74+$Z74*3)),($T74*(1+$Z$1)^($Z74*3))/$Z74,IF(AND($H74=1,AV$1&gt;($Y74+$Z74*3),AV$1&lt;=($Y74+$Z74*4)),($T74*(1+$Z$1)^($Z74*4))/$Z74,IF(AND($G74=1,AV$1&lt;=$N74),0,IF(AND($G74=1,AV$1&gt;$N74,AV$1&lt;=($Y74+$Z74)),-1*PMT(VLOOKUP($P74,'9 - Finance Strategy Parameters'!$B$3:$C$6,2)/12,$Z74*12,$M74),IF(AND($G74=1,AV$1&gt;($Y74+$Z74),AV$1&lt;=($Y74+$Z74*2)),-1*PMT(VLOOKUP($P74,'9 - Finance Strategy Parameters'!$B$3:$C$6,2)/12,$Z74*12,$M74*(1+$Z$1)^($Z74*2)),IF(AND($G74=1,AV$1&gt;($Y74+$Z74*2),AV$1&lt;=($Y74+$Z74*3)),-1*PMT(VLOOKUP($P74,'9 - Finance Strategy Parameters'!$B$3:$C$6,2)/12,$Z74*12,$M74*(1+$Z$1)^($Z74*3)),"FAILURE"))))))))))</f>
        <v>0</v>
      </c>
      <c r="AW74" s="159">
        <f>IF($F74=1,0,IF(AND($H74=1,AW$1&lt;=$Y74),$V74,IF(AND($H74=1,AW$1&gt;$Y74,AW$1&lt;=$Y74+$Z74),($T74*(1+$Z$1)^$Z74)/$Z74,IF(AND($H74=1,AW$1&gt;($Y74+$Z74),AW$1&lt;=($Y74+$Z74*2)),($T74*(1+$Z$1)^($Z74*2))/$Z74,IF(AND($H74=1,AW$1&gt;($Y74+$Z74*2),AW$1&lt;=($Y74+$Z74*3)),($T74*(1+$Z$1)^($Z74*3))/$Z74,IF(AND($H74=1,AW$1&gt;($Y74+$Z74*3),AW$1&lt;=($Y74+$Z74*4)),($T74*(1+$Z$1)^($Z74*4))/$Z74,IF(AND($G74=1,AW$1&lt;=$N74),0,IF(AND($G74=1,AW$1&gt;$N74,AW$1&lt;=($Y74+$Z74)),-1*PMT(VLOOKUP($P74,'9 - Finance Strategy Parameters'!$B$3:$C$6,2)/12,$Z74*12,$M74),IF(AND($G74=1,AW$1&gt;($Y74+$Z74),AW$1&lt;=($Y74+$Z74*2)),-1*PMT(VLOOKUP($P74,'9 - Finance Strategy Parameters'!$B$3:$C$6,2)/12,$Z74*12,$M74*(1+$Z$1)^($Z74*2)),IF(AND($G74=1,AW$1&gt;($Y74+$Z74*2),AW$1&lt;=($Y74+$Z74*3)),-1*PMT(VLOOKUP($P74,'9 - Finance Strategy Parameters'!$B$3:$C$6,2)/12,$Z74*12,$M74*(1+$Z$1)^($Z74*3)),"FAILURE"))))))))))</f>
        <v>0</v>
      </c>
      <c r="AX74" s="159">
        <f>IF($F74=1,0,IF(AND($H74=1,AX$1&lt;=$Y74),$V74,IF(AND($H74=1,AX$1&gt;$Y74,AX$1&lt;=$Y74+$Z74),($T74*(1+$Z$1)^$Z74)/$Z74,IF(AND($H74=1,AX$1&gt;($Y74+$Z74),AX$1&lt;=($Y74+$Z74*2)),($T74*(1+$Z$1)^($Z74*2))/$Z74,IF(AND($H74=1,AX$1&gt;($Y74+$Z74*2),AX$1&lt;=($Y74+$Z74*3)),($T74*(1+$Z$1)^($Z74*3))/$Z74,IF(AND($H74=1,AX$1&gt;($Y74+$Z74*3),AX$1&lt;=($Y74+$Z74*4)),($T74*(1+$Z$1)^($Z74*4))/$Z74,IF(AND($G74=1,AX$1&lt;=$N74),0,IF(AND($G74=1,AX$1&gt;$N74,AX$1&lt;=($Y74+$Z74)),-1*PMT(VLOOKUP($P74,'9 - Finance Strategy Parameters'!$B$3:$C$6,2)/12,$Z74*12,$M74),IF(AND($G74=1,AX$1&gt;($Y74+$Z74),AX$1&lt;=($Y74+$Z74*2)),-1*PMT(VLOOKUP($P74,'9 - Finance Strategy Parameters'!$B$3:$C$6,2)/12,$Z74*12,$M74*(1+$Z$1)^($Z74*2)),IF(AND($G74=1,AX$1&gt;($Y74+$Z74*2),AX$1&lt;=($Y74+$Z74*3)),-1*PMT(VLOOKUP($P74,'9 - Finance Strategy Parameters'!$B$3:$C$6,2)/12,$Z74*12,$M74*(1+$Z$1)^($Z74*3)),"FAILURE"))))))))))</f>
        <v>0</v>
      </c>
      <c r="AY74" s="159">
        <f>IF($F74=1,0,IF(AND($H74=1,AY$1&lt;=$Y74),$V74,IF(AND($H74=1,AY$1&gt;$Y74,AY$1&lt;=$Y74+$Z74),($T74*(1+$Z$1)^$Z74)/$Z74,IF(AND($H74=1,AY$1&gt;($Y74+$Z74),AY$1&lt;=($Y74+$Z74*2)),($T74*(1+$Z$1)^($Z74*2))/$Z74,IF(AND($H74=1,AY$1&gt;($Y74+$Z74*2),AY$1&lt;=($Y74+$Z74*3)),($T74*(1+$Z$1)^($Z74*3))/$Z74,IF(AND($H74=1,AY$1&gt;($Y74+$Z74*3),AY$1&lt;=($Y74+$Z74*4)),($T74*(1+$Z$1)^($Z74*4))/$Z74,IF(AND($G74=1,AY$1&lt;=$N74),0,IF(AND($G74=1,AY$1&gt;$N74,AY$1&lt;=($Y74+$Z74)),-1*PMT(VLOOKUP($P74,'9 - Finance Strategy Parameters'!$B$3:$C$6,2)/12,$Z74*12,$M74),IF(AND($G74=1,AY$1&gt;($Y74+$Z74),AY$1&lt;=($Y74+$Z74*2)),-1*PMT(VLOOKUP($P74,'9 - Finance Strategy Parameters'!$B$3:$C$6,2)/12,$Z74*12,$M74*(1+$Z$1)^($Z74*2)),IF(AND($G74=1,AY$1&gt;($Y74+$Z74*2),AY$1&lt;=($Y74+$Z74*3)),-1*PMT(VLOOKUP($P74,'9 - Finance Strategy Parameters'!$B$3:$C$6,2)/12,$Z74*12,$M74*(1+$Z$1)^($Z74*3)),"FAILURE"))))))))))</f>
        <v>0</v>
      </c>
      <c r="AZ74" s="159">
        <f>IF($F74=1,0,IF(AND($H74=1,AZ$1&lt;=$Y74),$V74,IF(AND($H74=1,AZ$1&gt;$Y74,AZ$1&lt;=$Y74+$Z74),($T74*(1+$Z$1)^$Z74)/$Z74,IF(AND($H74=1,AZ$1&gt;($Y74+$Z74),AZ$1&lt;=($Y74+$Z74*2)),($T74*(1+$Z$1)^($Z74*2))/$Z74,IF(AND($H74=1,AZ$1&gt;($Y74+$Z74*2),AZ$1&lt;=($Y74+$Z74*3)),($T74*(1+$Z$1)^($Z74*3))/$Z74,IF(AND($H74=1,AZ$1&gt;($Y74+$Z74*3),AZ$1&lt;=($Y74+$Z74*4)),($T74*(1+$Z$1)^($Z74*4))/$Z74,IF(AND($G74=1,AZ$1&lt;=$N74),0,IF(AND($G74=1,AZ$1&gt;$N74,AZ$1&lt;=($Y74+$Z74)),-1*PMT(VLOOKUP($P74,'9 - Finance Strategy Parameters'!$B$3:$C$6,2)/12,$Z74*12,$M74),IF(AND($G74=1,AZ$1&gt;($Y74+$Z74),AZ$1&lt;=($Y74+$Z74*2)),-1*PMT(VLOOKUP($P74,'9 - Finance Strategy Parameters'!$B$3:$C$6,2)/12,$Z74*12,$M74*(1+$Z$1)^($Z74*2)),IF(AND($G74=1,AZ$1&gt;($Y74+$Z74*2),AZ$1&lt;=($Y74+$Z74*3)),-1*PMT(VLOOKUP($P74,'9 - Finance Strategy Parameters'!$B$3:$C$6,2)/12,$Z74*12,$M74*(1+$Z$1)^($Z74*3)),"FAILURE"))))))))))</f>
        <v>0</v>
      </c>
      <c r="BA74" s="159">
        <f>IF($F74=1,0,IF(AND($H74=1,BA$1&lt;=$Y74),$V74,IF(AND($H74=1,BA$1&gt;$Y74,BA$1&lt;=$Y74+$Z74),($T74*(1+$Z$1)^$Z74)/$Z74,IF(AND($H74=1,BA$1&gt;($Y74+$Z74),BA$1&lt;=($Y74+$Z74*2)),($T74*(1+$Z$1)^($Z74*2))/$Z74,IF(AND($H74=1,BA$1&gt;($Y74+$Z74*2),BA$1&lt;=($Y74+$Z74*3)),($T74*(1+$Z$1)^($Z74*3))/$Z74,IF(AND($H74=1,BA$1&gt;($Y74+$Z74*3),BA$1&lt;=($Y74+$Z74*4)),($T74*(1+$Z$1)^($Z74*4))/$Z74,IF(AND($G74=1,BA$1&lt;=$N74),0,IF(AND($G74=1,BA$1&gt;$N74,BA$1&lt;=($Y74+$Z74)),-1*PMT(VLOOKUP($P74,'9 - Finance Strategy Parameters'!$B$3:$C$6,2)/12,$Z74*12,$M74),IF(AND($G74=1,BA$1&gt;($Y74+$Z74),BA$1&lt;=($Y74+$Z74*2)),-1*PMT(VLOOKUP($P74,'9 - Finance Strategy Parameters'!$B$3:$C$6,2)/12,$Z74*12,$M74*(1+$Z$1)^($Z74*2)),IF(AND($G74=1,BA$1&gt;($Y74+$Z74*2),BA$1&lt;=($Y74+$Z74*3)),-1*PMT(VLOOKUP($P74,'9 - Finance Strategy Parameters'!$B$3:$C$6,2)/12,$Z74*12,$M74*(1+$Z$1)^($Z74*3)),"FAILURE"))))))))))</f>
        <v>0</v>
      </c>
      <c r="BB74" s="159">
        <f>IF($F74=1,0,IF(AND($H74=1,BB$1&lt;=$Y74),$V74,IF(AND($H74=1,BB$1&gt;$Y74,BB$1&lt;=$Y74+$Z74),($T74*(1+$Z$1)^$Z74)/$Z74,IF(AND($H74=1,BB$1&gt;($Y74+$Z74),BB$1&lt;=($Y74+$Z74*2)),($T74*(1+$Z$1)^($Z74*2))/$Z74,IF(AND($H74=1,BB$1&gt;($Y74+$Z74*2),BB$1&lt;=($Y74+$Z74*3)),($T74*(1+$Z$1)^($Z74*3))/$Z74,IF(AND($H74=1,BB$1&gt;($Y74+$Z74*3),BB$1&lt;=($Y74+$Z74*4)),($T74*(1+$Z$1)^($Z74*4))/$Z74,IF(AND($G74=1,BB$1&lt;=$N74),0,IF(AND($G74=1,BB$1&gt;$N74,BB$1&lt;=($Y74+$Z74)),-1*PMT(VLOOKUP($P74,'9 - Finance Strategy Parameters'!$B$3:$C$6,2)/12,$Z74*12,$M74),IF(AND($G74=1,BB$1&gt;($Y74+$Z74),BB$1&lt;=($Y74+$Z74*2)),-1*PMT(VLOOKUP($P74,'9 - Finance Strategy Parameters'!$B$3:$C$6,2)/12,$Z74*12,$M74*(1+$Z$1)^($Z74*2)),IF(AND($G74=1,BB$1&gt;($Y74+$Z74*2),BB$1&lt;=($Y74+$Z74*3)),-1*PMT(VLOOKUP($P74,'9 - Finance Strategy Parameters'!$B$3:$C$6,2)/12,$Z74*12,$M74*(1+$Z$1)^($Z74*3)),"FAILURE"))))))))))</f>
        <v>0</v>
      </c>
      <c r="BC74" s="159">
        <f>IF($F74=1,0,IF(AND($H74=1,BC$1&lt;=$Y74),$V74,IF(AND($H74=1,BC$1&gt;$Y74,BC$1&lt;=$Y74+$Z74),($T74*(1+$Z$1)^$Z74)/$Z74,IF(AND($H74=1,BC$1&gt;($Y74+$Z74),BC$1&lt;=($Y74+$Z74*2)),($T74*(1+$Z$1)^($Z74*2))/$Z74,IF(AND($H74=1,BC$1&gt;($Y74+$Z74*2),BC$1&lt;=($Y74+$Z74*3)),($T74*(1+$Z$1)^($Z74*3))/$Z74,IF(AND($H74=1,BC$1&gt;($Y74+$Z74*3),BC$1&lt;=($Y74+$Z74*4)),($T74*(1+$Z$1)^($Z74*4))/$Z74,IF(AND($G74=1,BC$1&lt;=$N74),0,IF(AND($G74=1,BC$1&gt;$N74,BC$1&lt;=($Y74+$Z74)),-1*PMT(VLOOKUP($P74,'9 - Finance Strategy Parameters'!$B$3:$C$6,2)/12,$Z74*12,$M74),IF(AND($G74=1,BC$1&gt;($Y74+$Z74),BC$1&lt;=($Y74+$Z74*2)),-1*PMT(VLOOKUP($P74,'9 - Finance Strategy Parameters'!$B$3:$C$6,2)/12,$Z74*12,$M74*(1+$Z$1)^($Z74*2)),IF(AND($G74=1,BC$1&gt;($Y74+$Z74*2),BC$1&lt;=($Y74+$Z74*3)),-1*PMT(VLOOKUP($P74,'9 - Finance Strategy Parameters'!$B$3:$C$6,2)/12,$Z74*12,$M74*(1+$Z$1)^($Z74*3)),"FAILURE"))))))))))</f>
        <v>0</v>
      </c>
      <c r="BD74" s="159">
        <f>IF($F74=1,0,IF(AND($H74=1,BD$1&lt;=$Y74),$V74,IF(AND($H74=1,BD$1&gt;$Y74,BD$1&lt;=$Y74+$Z74),($T74*(1+$Z$1)^$Z74)/$Z74,IF(AND($H74=1,BD$1&gt;($Y74+$Z74),BD$1&lt;=($Y74+$Z74*2)),($T74*(1+$Z$1)^($Z74*2))/$Z74,IF(AND($H74=1,BD$1&gt;($Y74+$Z74*2),BD$1&lt;=($Y74+$Z74*3)),($T74*(1+$Z$1)^($Z74*3))/$Z74,IF(AND($H74=1,BD$1&gt;($Y74+$Z74*3),BD$1&lt;=($Y74+$Z74*4)),($T74*(1+$Z$1)^($Z74*4))/$Z74,IF(AND($G74=1,BD$1&lt;=$N74),0,IF(AND($G74=1,BD$1&gt;$N74,BD$1&lt;=($Y74+$Z74)),-1*PMT(VLOOKUP($P74,'9 - Finance Strategy Parameters'!$B$3:$C$6,2)/12,$Z74*12,$M74),IF(AND($G74=1,BD$1&gt;($Y74+$Z74),BD$1&lt;=($Y74+$Z74*2)),-1*PMT(VLOOKUP($P74,'9 - Finance Strategy Parameters'!$B$3:$C$6,2)/12,$Z74*12,$M74*(1+$Z$1)^($Z74*2)),IF(AND($G74=1,BD$1&gt;($Y74+$Z74*2),BD$1&lt;=($Y74+$Z74*3)),-1*PMT(VLOOKUP($P74,'9 - Finance Strategy Parameters'!$B$3:$C$6,2)/12,$Z74*12,$M74*(1+$Z$1)^($Z74*3)),"FAILURE"))))))))))</f>
        <v>0</v>
      </c>
      <c r="BE74" s="159">
        <f>IF($F74=1,0,IF(AND($H74=1,BE$1&lt;=$Y74),$V74,IF(AND($H74=1,BE$1&gt;$Y74,BE$1&lt;=$Y74+$Z74),($T74*(1+$Z$1)^$Z74)/$Z74,IF(AND($H74=1,BE$1&gt;($Y74+$Z74),BE$1&lt;=($Y74+$Z74*2)),($T74*(1+$Z$1)^($Z74*2))/$Z74,IF(AND($H74=1,BE$1&gt;($Y74+$Z74*2),BE$1&lt;=($Y74+$Z74*3)),($T74*(1+$Z$1)^($Z74*3))/$Z74,IF(AND($H74=1,BE$1&gt;($Y74+$Z74*3),BE$1&lt;=($Y74+$Z74*4)),($T74*(1+$Z$1)^($Z74*4))/$Z74,IF(AND($G74=1,BE$1&lt;=$N74),0,IF(AND($G74=1,BE$1&gt;$N74,BE$1&lt;=($Y74+$Z74)),-1*PMT(VLOOKUP($P74,'9 - Finance Strategy Parameters'!$B$3:$C$6,2)/12,$Z74*12,$M74),IF(AND($G74=1,BE$1&gt;($Y74+$Z74),BE$1&lt;=($Y74+$Z74*2)),-1*PMT(VLOOKUP($P74,'9 - Finance Strategy Parameters'!$B$3:$C$6,2)/12,$Z74*12,$M74*(1+$Z$1)^($Z74*2)),IF(AND($G74=1,BE$1&gt;($Y74+$Z74*2),BE$1&lt;=($Y74+$Z74*3)),-1*PMT(VLOOKUP($P74,'9 - Finance Strategy Parameters'!$B$3:$C$6,2)/12,$Z74*12,$M74*(1+$Z$1)^($Z74*3)),"FAILURE"))))))))))</f>
        <v>0</v>
      </c>
      <c r="BF74" s="159">
        <f>IF($F74=1,0,IF(AND($H74=1,BF$1&lt;=$Y74),$V74,IF(AND($H74=1,BF$1&gt;$Y74,BF$1&lt;=$Y74+$Z74),($T74*(1+$Z$1)^$Z74)/$Z74,IF(AND($H74=1,BF$1&gt;($Y74+$Z74),BF$1&lt;=($Y74+$Z74*2)),($T74*(1+$Z$1)^($Z74*2))/$Z74,IF(AND($H74=1,BF$1&gt;($Y74+$Z74*2),BF$1&lt;=($Y74+$Z74*3)),($T74*(1+$Z$1)^($Z74*3))/$Z74,IF(AND($H74=1,BF$1&gt;($Y74+$Z74*3),BF$1&lt;=($Y74+$Z74*4)),($T74*(1+$Z$1)^($Z74*4))/$Z74,IF(AND($G74=1,BF$1&lt;=$N74),0,IF(AND($G74=1,BF$1&gt;$N74,BF$1&lt;=($Y74+$Z74)),-1*PMT(VLOOKUP($P74,'9 - Finance Strategy Parameters'!$B$3:$C$6,2)/12,$Z74*12,$M74),IF(AND($G74=1,BF$1&gt;($Y74+$Z74),BF$1&lt;=($Y74+$Z74*2)),-1*PMT(VLOOKUP($P74,'9 - Finance Strategy Parameters'!$B$3:$C$6,2)/12,$Z74*12,$M74*(1+$Z$1)^($Z74*2)),IF(AND($G74=1,BF$1&gt;($Y74+$Z74*2),BF$1&lt;=($Y74+$Z74*3)),-1*PMT(VLOOKUP($P74,'9 - Finance Strategy Parameters'!$B$3:$C$6,2)/12,$Z74*12,$M74*(1+$Z$1)^($Z74*3)),"FAILURE"))))))))))</f>
        <v>0</v>
      </c>
      <c r="BG74" s="159">
        <f>IF($F74=1,0,IF(AND($H74=1,BG$1&lt;=$Y74),$V74,IF(AND($H74=1,BG$1&gt;$Y74,BG$1&lt;=$Y74+$Z74),($T74*(1+$Z$1)^$Z74)/$Z74,IF(AND($H74=1,BG$1&gt;($Y74+$Z74),BG$1&lt;=($Y74+$Z74*2)),($T74*(1+$Z$1)^($Z74*2))/$Z74,IF(AND($H74=1,BG$1&gt;($Y74+$Z74*2),BG$1&lt;=($Y74+$Z74*3)),($T74*(1+$Z$1)^($Z74*3))/$Z74,IF(AND($H74=1,BG$1&gt;($Y74+$Z74*3),BG$1&lt;=($Y74+$Z74*4)),($T74*(1+$Z$1)^($Z74*4))/$Z74,IF(AND($G74=1,BG$1&lt;=$N74),0,IF(AND($G74=1,BG$1&gt;$N74,BG$1&lt;=($Y74+$Z74)),-1*PMT(VLOOKUP($P74,'9 - Finance Strategy Parameters'!$B$3:$C$6,2)/12,$Z74*12,$M74),IF(AND($G74=1,BG$1&gt;($Y74+$Z74),BG$1&lt;=($Y74+$Z74*2)),-1*PMT(VLOOKUP($P74,'9 - Finance Strategy Parameters'!$B$3:$C$6,2)/12,$Z74*12,$M74*(1+$Z$1)^($Z74*2)),IF(AND($G74=1,BG$1&gt;($Y74+$Z74*2),BG$1&lt;=($Y74+$Z74*3)),-1*PMT(VLOOKUP($P74,'9 - Finance Strategy Parameters'!$B$3:$C$6,2)/12,$Z74*12,$M74*(1+$Z$1)^($Z74*3)),"FAILURE"))))))))))</f>
        <v>0</v>
      </c>
      <c r="BH74" s="159">
        <f>IF($F74=1,0,IF(AND($H74=1,BH$1&lt;=$Y74),$V74,IF(AND($H74=1,BH$1&gt;$Y74,BH$1&lt;=$Y74+$Z74),($T74*(1+$Z$1)^$Z74)/$Z74,IF(AND($H74=1,BH$1&gt;($Y74+$Z74),BH$1&lt;=($Y74+$Z74*2)),($T74*(1+$Z$1)^($Z74*2))/$Z74,IF(AND($H74=1,BH$1&gt;($Y74+$Z74*2),BH$1&lt;=($Y74+$Z74*3)),($T74*(1+$Z$1)^($Z74*3))/$Z74,IF(AND($H74=1,BH$1&gt;($Y74+$Z74*3),BH$1&lt;=($Y74+$Z74*4)),($T74*(1+$Z$1)^($Z74*4))/$Z74,IF(AND($G74=1,BH$1&lt;=$N74),0,IF(AND($G74=1,BH$1&gt;$N74,BH$1&lt;=($Y74+$Z74)),-1*PMT(VLOOKUP($P74,'9 - Finance Strategy Parameters'!$B$3:$C$6,2)/12,$Z74*12,$M74),IF(AND($G74=1,BH$1&gt;($Y74+$Z74),BH$1&lt;=($Y74+$Z74*2)),-1*PMT(VLOOKUP($P74,'9 - Finance Strategy Parameters'!$B$3:$C$6,2)/12,$Z74*12,$M74*(1+$Z$1)^($Z74*2)),IF(AND($G74=1,BH$1&gt;($Y74+$Z74*2),BH$1&lt;=($Y74+$Z74*3)),-1*PMT(VLOOKUP($P74,'9 - Finance Strategy Parameters'!$B$3:$C$6,2)/12,$Z74*12,$M74*(1+$Z$1)^($Z74*3)),"FAILURE"))))))))))</f>
        <v>0</v>
      </c>
      <c r="BI74" s="159">
        <f>IF($F74=1,0,IF(AND($H74=1,BI$1&lt;=$Y74),$V74,IF(AND($H74=1,BI$1&gt;$Y74,BI$1&lt;=$Y74+$Z74),($T74*(1+$Z$1)^$Z74)/$Z74,IF(AND($H74=1,BI$1&gt;($Y74+$Z74),BI$1&lt;=($Y74+$Z74*2)),($T74*(1+$Z$1)^($Z74*2))/$Z74,IF(AND($H74=1,BI$1&gt;($Y74+$Z74*2),BI$1&lt;=($Y74+$Z74*3)),($T74*(1+$Z$1)^($Z74*3))/$Z74,IF(AND($H74=1,BI$1&gt;($Y74+$Z74*3),BI$1&lt;=($Y74+$Z74*4)),($T74*(1+$Z$1)^($Z74*4))/$Z74,IF(AND($G74=1,BI$1&lt;=$N74),0,IF(AND($G74=1,BI$1&gt;$N74,BI$1&lt;=($Y74+$Z74)),-1*PMT(VLOOKUP($P74,'9 - Finance Strategy Parameters'!$B$3:$C$6,2)/12,$Z74*12,$M74),IF(AND($G74=1,BI$1&gt;($Y74+$Z74),BI$1&lt;=($Y74+$Z74*2)),-1*PMT(VLOOKUP($P74,'9 - Finance Strategy Parameters'!$B$3:$C$6,2)/12,$Z74*12,$M74*(1+$Z$1)^($Z74*2)),IF(AND($G74=1,BI$1&gt;($Y74+$Z74*2),BI$1&lt;=($Y74+$Z74*3)),-1*PMT(VLOOKUP($P74,'9 - Finance Strategy Parameters'!$B$3:$C$6,2)/12,$Z74*12,$M74*(1+$Z$1)^($Z74*3)),"FAILURE"))))))))))</f>
        <v>0</v>
      </c>
      <c r="BJ74" s="159">
        <f>IF($F74=1,0,IF(AND($H74=1,BJ$1&lt;=$Y74),$V74,IF(AND($H74=1,BJ$1&gt;$Y74,BJ$1&lt;=$Y74+$Z74),($T74*(1+$Z$1)^$Z74)/$Z74,IF(AND($H74=1,BJ$1&gt;($Y74+$Z74),BJ$1&lt;=($Y74+$Z74*2)),($T74*(1+$Z$1)^($Z74*2))/$Z74,IF(AND($H74=1,BJ$1&gt;($Y74+$Z74*2),BJ$1&lt;=($Y74+$Z74*3)),($T74*(1+$Z$1)^($Z74*3))/$Z74,IF(AND($H74=1,BJ$1&gt;($Y74+$Z74*3),BJ$1&lt;=($Y74+$Z74*4)),($T74*(1+$Z$1)^($Z74*4))/$Z74,IF(AND($G74=1,BJ$1&lt;=$N74),0,IF(AND($G74=1,BJ$1&gt;$N74,BJ$1&lt;=($Y74+$Z74)),-1*PMT(VLOOKUP($P74,'9 - Finance Strategy Parameters'!$B$3:$C$6,2)/12,$Z74*12,$M74),IF(AND($G74=1,BJ$1&gt;($Y74+$Z74),BJ$1&lt;=($Y74+$Z74*2)),-1*PMT(VLOOKUP($P74,'9 - Finance Strategy Parameters'!$B$3:$C$6,2)/12,$Z74*12,$M74*(1+$Z$1)^($Z74*2)),IF(AND($G74=1,BJ$1&gt;($Y74+$Z74*2),BJ$1&lt;=($Y74+$Z74*3)),-1*PMT(VLOOKUP($P74,'9 - Finance Strategy Parameters'!$B$3:$C$6,2)/12,$Z74*12,$M74*(1+$Z$1)^($Z74*3)),"FAILURE"))))))))))</f>
        <v>0</v>
      </c>
      <c r="BK74" s="159">
        <f>IF($F74=1,0,IF(AND($H74=1,BK$1&lt;=$Y74),$V74,IF(AND($H74=1,BK$1&gt;$Y74,BK$1&lt;=$Y74+$Z74),($T74*(1+$Z$1)^$Z74)/$Z74,IF(AND($H74=1,BK$1&gt;($Y74+$Z74),BK$1&lt;=($Y74+$Z74*2)),($T74*(1+$Z$1)^($Z74*2))/$Z74,IF(AND($H74=1,BK$1&gt;($Y74+$Z74*2),BK$1&lt;=($Y74+$Z74*3)),($T74*(1+$Z$1)^($Z74*3))/$Z74,IF(AND($H74=1,BK$1&gt;($Y74+$Z74*3),BK$1&lt;=($Y74+$Z74*4)),($T74*(1+$Z$1)^($Z74*4))/$Z74,IF(AND($G74=1,BK$1&lt;=$N74),0,IF(AND($G74=1,BK$1&gt;$N74,BK$1&lt;=($Y74+$Z74)),-1*PMT(VLOOKUP($P74,'9 - Finance Strategy Parameters'!$B$3:$C$6,2)/12,$Z74*12,$M74),IF(AND($G74=1,BK$1&gt;($Y74+$Z74),BK$1&lt;=($Y74+$Z74*2)),-1*PMT(VLOOKUP($P74,'9 - Finance Strategy Parameters'!$B$3:$C$6,2)/12,$Z74*12,$M74*(1+$Z$1)^($Z74*2)),IF(AND($G74=1,BK$1&gt;($Y74+$Z74*2),BK$1&lt;=($Y74+$Z74*3)),-1*PMT(VLOOKUP($P74,'9 - Finance Strategy Parameters'!$B$3:$C$6,2)/12,$Z74*12,$M74*(1+$Z$1)^($Z74*3)),"FAILURE"))))))))))</f>
        <v>0</v>
      </c>
      <c r="BL74" s="159">
        <f>IF($F74=1,0,IF(AND($H74=1,BL$1&lt;=$Y74),$V74,IF(AND($H74=1,BL$1&gt;$Y74,BL$1&lt;=$Y74+$Z74),($T74*(1+$Z$1)^$Z74)/$Z74,IF(AND($H74=1,BL$1&gt;($Y74+$Z74),BL$1&lt;=($Y74+$Z74*2)),($T74*(1+$Z$1)^($Z74*2))/$Z74,IF(AND($H74=1,BL$1&gt;($Y74+$Z74*2),BL$1&lt;=($Y74+$Z74*3)),($T74*(1+$Z$1)^($Z74*3))/$Z74,IF(AND($H74=1,BL$1&gt;($Y74+$Z74*3),BL$1&lt;=($Y74+$Z74*4)),($T74*(1+$Z$1)^($Z74*4))/$Z74,IF(AND($G74=1,BL$1&lt;=$N74),0,IF(AND($G74=1,BL$1&gt;$N74,BL$1&lt;=($Y74+$Z74)),-1*PMT(VLOOKUP($P74,'9 - Finance Strategy Parameters'!$B$3:$C$6,2)/12,$Z74*12,$M74),IF(AND($G74=1,BL$1&gt;($Y74+$Z74),BL$1&lt;=($Y74+$Z74*2)),-1*PMT(VLOOKUP($P74,'9 - Finance Strategy Parameters'!$B$3:$C$6,2)/12,$Z74*12,$M74*(1+$Z$1)^($Z74*2)),IF(AND($G74=1,BL$1&gt;($Y74+$Z74*2),BL$1&lt;=($Y74+$Z74*3)),-1*PMT(VLOOKUP($P74,'9 - Finance Strategy Parameters'!$B$3:$C$6,2)/12,$Z74*12,$M74*(1+$Z$1)^($Z74*3)),"FAILURE"))))))))))</f>
        <v>0</v>
      </c>
      <c r="BM74" s="159">
        <f>IF($F74=1,0,IF(AND($H74=1,BM$1&lt;=$Y74),$V74,IF(AND($H74=1,BM$1&gt;$Y74,BM$1&lt;=$Y74+$Z74),($T74*(1+$Z$1)^$Z74)/$Z74,IF(AND($H74=1,BM$1&gt;($Y74+$Z74),BM$1&lt;=($Y74+$Z74*2)),($T74*(1+$Z$1)^($Z74*2))/$Z74,IF(AND($H74=1,BM$1&gt;($Y74+$Z74*2),BM$1&lt;=($Y74+$Z74*3)),($T74*(1+$Z$1)^($Z74*3))/$Z74,IF(AND($H74=1,BM$1&gt;($Y74+$Z74*3),BM$1&lt;=($Y74+$Z74*4)),($T74*(1+$Z$1)^($Z74*4))/$Z74,IF(AND($G74=1,BM$1&lt;=$N74),0,IF(AND($G74=1,BM$1&gt;$N74,BM$1&lt;=($Y74+$Z74)),-1*PMT(VLOOKUP($P74,'9 - Finance Strategy Parameters'!$B$3:$C$6,2)/12,$Z74*12,$M74),IF(AND($G74=1,BM$1&gt;($Y74+$Z74),BM$1&lt;=($Y74+$Z74*2)),-1*PMT(VLOOKUP($P74,'9 - Finance Strategy Parameters'!$B$3:$C$6,2)/12,$Z74*12,$M74*(1+$Z$1)^($Z74*2)),IF(AND($G74=1,BM$1&gt;($Y74+$Z74*2),BM$1&lt;=($Y74+$Z74*3)),-1*PMT(VLOOKUP($P74,'9 - Finance Strategy Parameters'!$B$3:$C$6,2)/12,$Z74*12,$M74*(1+$Z$1)^($Z74*3)),"FAILURE"))))))))))</f>
        <v>0</v>
      </c>
      <c r="BN74" s="159">
        <f>IF($F74=1,0,IF(AND($H74=1,BN$1&lt;=$Y74),$V74,IF(AND($H74=1,BN$1&gt;$Y74,BN$1&lt;=$Y74+$Z74),($T74*(1+$Z$1)^$Z74)/$Z74,IF(AND($H74=1,BN$1&gt;($Y74+$Z74),BN$1&lt;=($Y74+$Z74*2)),($T74*(1+$Z$1)^($Z74*2))/$Z74,IF(AND($H74=1,BN$1&gt;($Y74+$Z74*2),BN$1&lt;=($Y74+$Z74*3)),($T74*(1+$Z$1)^($Z74*3))/$Z74,IF(AND($H74=1,BN$1&gt;($Y74+$Z74*3),BN$1&lt;=($Y74+$Z74*4)),($T74*(1+$Z$1)^($Z74*4))/$Z74,IF(AND($G74=1,BN$1&lt;=$N74),0,IF(AND($G74=1,BN$1&gt;$N74,BN$1&lt;=($Y74+$Z74)),-1*PMT(VLOOKUP($P74,'9 - Finance Strategy Parameters'!$B$3:$C$6,2)/12,$Z74*12,$M74),IF(AND($G74=1,BN$1&gt;($Y74+$Z74),BN$1&lt;=($Y74+$Z74*2)),-1*PMT(VLOOKUP($P74,'9 - Finance Strategy Parameters'!$B$3:$C$6,2)/12,$Z74*12,$M74*(1+$Z$1)^($Z74*2)),IF(AND($G74=1,BN$1&gt;($Y74+$Z74*2),BN$1&lt;=($Y74+$Z74*3)),-1*PMT(VLOOKUP($P74,'9 - Finance Strategy Parameters'!$B$3:$C$6,2)/12,$Z74*12,$M74*(1+$Z$1)^($Z74*3)),"FAILURE"))))))))))</f>
        <v>0</v>
      </c>
      <c r="BO74" s="159">
        <f>IF($F74=1,0,IF(AND($H74=1,BO$1&lt;=$Y74),$V74,IF(AND($H74=1,BO$1&gt;$Y74,BO$1&lt;=$Y74+$Z74),($T74*(1+$Z$1)^$Z74)/$Z74,IF(AND($H74=1,BO$1&gt;($Y74+$Z74),BO$1&lt;=($Y74+$Z74*2)),($T74*(1+$Z$1)^($Z74*2))/$Z74,IF(AND($H74=1,BO$1&gt;($Y74+$Z74*2),BO$1&lt;=($Y74+$Z74*3)),($T74*(1+$Z$1)^($Z74*3))/$Z74,IF(AND($H74=1,BO$1&gt;($Y74+$Z74*3),BO$1&lt;=($Y74+$Z74*4)),($T74*(1+$Z$1)^($Z74*4))/$Z74,IF(AND($G74=1,BO$1&lt;=$N74),0,IF(AND($G74=1,BO$1&gt;$N74,BO$1&lt;=($Y74+$Z74)),-1*PMT(VLOOKUP($P74,'9 - Finance Strategy Parameters'!$B$3:$C$6,2)/12,$Z74*12,$M74),IF(AND($G74=1,BO$1&gt;($Y74+$Z74),BO$1&lt;=($Y74+$Z74*2)),-1*PMT(VLOOKUP($P74,'9 - Finance Strategy Parameters'!$B$3:$C$6,2)/12,$Z74*12,$M74*(1+$Z$1)^($Z74*2)),IF(AND($G74=1,BO$1&gt;($Y74+$Z74*2),BO$1&lt;=($Y74+$Z74*3)),-1*PMT(VLOOKUP($P74,'9 - Finance Strategy Parameters'!$B$3:$C$6,2)/12,$Z74*12,$M74*(1+$Z$1)^($Z74*3)),"FAILURE"))))))))))</f>
        <v>0</v>
      </c>
      <c r="BP74" s="159">
        <f>IF($F74=1,0,IF(AND($H74=1,BP$1&lt;=$Y74),$V74,IF(AND($H74=1,BP$1&gt;$Y74,BP$1&lt;=$Y74+$Z74),($T74*(1+$Z$1)^$Z74)/$Z74,IF(AND($H74=1,BP$1&gt;($Y74+$Z74),BP$1&lt;=($Y74+$Z74*2)),($T74*(1+$Z$1)^($Z74*2))/$Z74,IF(AND($H74=1,BP$1&gt;($Y74+$Z74*2),BP$1&lt;=($Y74+$Z74*3)),($T74*(1+$Z$1)^($Z74*3))/$Z74,IF(AND($H74=1,BP$1&gt;($Y74+$Z74*3),BP$1&lt;=($Y74+$Z74*4)),($T74*(1+$Z$1)^($Z74*4))/$Z74,IF(AND($G74=1,BP$1&lt;=$N74),0,IF(AND($G74=1,BP$1&gt;$N74,BP$1&lt;=($Y74+$Z74)),-1*PMT(VLOOKUP($P74,'9 - Finance Strategy Parameters'!$B$3:$C$6,2)/12,$Z74*12,$M74),IF(AND($G74=1,BP$1&gt;($Y74+$Z74),BP$1&lt;=($Y74+$Z74*2)),-1*PMT(VLOOKUP($P74,'9 - Finance Strategy Parameters'!$B$3:$C$6,2)/12,$Z74*12,$M74*(1+$Z$1)^($Z74*2)),IF(AND($G74=1,BP$1&gt;($Y74+$Z74*2),BP$1&lt;=($Y74+$Z74*3)),-1*PMT(VLOOKUP($P74,'9 - Finance Strategy Parameters'!$B$3:$C$6,2)/12,$Z74*12,$M74*(1+$Z$1)^($Z74*3)),"FAILURE"))))))))))</f>
        <v>0</v>
      </c>
      <c r="BQ74" s="159">
        <f>IF($F74=1,0,IF(AND($H74=1,BQ$1&lt;=$Y74),$V74,IF(AND($H74=1,BQ$1&gt;$Y74,BQ$1&lt;=$Y74+$Z74),($T74*(1+$Z$1)^$Z74)/$Z74,IF(AND($H74=1,BQ$1&gt;($Y74+$Z74),BQ$1&lt;=($Y74+$Z74*2)),($T74*(1+$Z$1)^($Z74*2))/$Z74,IF(AND($H74=1,BQ$1&gt;($Y74+$Z74*2),BQ$1&lt;=($Y74+$Z74*3)),($T74*(1+$Z$1)^($Z74*3))/$Z74,IF(AND($H74=1,BQ$1&gt;($Y74+$Z74*3),BQ$1&lt;=($Y74+$Z74*4)),($T74*(1+$Z$1)^($Z74*4))/$Z74,IF(AND($G74=1,BQ$1&lt;=$N74),0,IF(AND($G74=1,BQ$1&gt;$N74,BQ$1&lt;=($Y74+$Z74)),-1*PMT(VLOOKUP($P74,'9 - Finance Strategy Parameters'!$B$3:$C$6,2)/12,$Z74*12,$M74),IF(AND($G74=1,BQ$1&gt;($Y74+$Z74),BQ$1&lt;=($Y74+$Z74*2)),-1*PMT(VLOOKUP($P74,'9 - Finance Strategy Parameters'!$B$3:$C$6,2)/12,$Z74*12,$M74*(1+$Z$1)^($Z74*2)),IF(AND($G74=1,BQ$1&gt;($Y74+$Z74*2),BQ$1&lt;=($Y74+$Z74*3)),-1*PMT(VLOOKUP($P74,'9 - Finance Strategy Parameters'!$B$3:$C$6,2)/12,$Z74*12,$M74*(1+$Z$1)^($Z74*3)),"FAILURE"))))))))))</f>
        <v>0</v>
      </c>
      <c r="BR74" s="159">
        <f>IF($F74=1,0,IF(AND($H74=1,BR$1&lt;=$Y74),$V74,IF(AND($H74=1,BR$1&gt;$Y74,BR$1&lt;=$Y74+$Z74),($T74*(1+$Z$1)^$Z74)/$Z74,IF(AND($H74=1,BR$1&gt;($Y74+$Z74),BR$1&lt;=($Y74+$Z74*2)),($T74*(1+$Z$1)^($Z74*2))/$Z74,IF(AND($H74=1,BR$1&gt;($Y74+$Z74*2),BR$1&lt;=($Y74+$Z74*3)),($T74*(1+$Z$1)^($Z74*3))/$Z74,IF(AND($H74=1,BR$1&gt;($Y74+$Z74*3),BR$1&lt;=($Y74+$Z74*4)),($T74*(1+$Z$1)^($Z74*4))/$Z74,IF(AND($G74=1,BR$1&lt;=$N74),0,IF(AND($G74=1,BR$1&gt;$N74,BR$1&lt;=($Y74+$Z74)),-1*PMT(VLOOKUP($P74,'9 - Finance Strategy Parameters'!$B$3:$C$6,2)/12,$Z74*12,$M74),IF(AND($G74=1,BR$1&gt;($Y74+$Z74),BR$1&lt;=($Y74+$Z74*2)),-1*PMT(VLOOKUP($P74,'9 - Finance Strategy Parameters'!$B$3:$C$6,2)/12,$Z74*12,$M74*(1+$Z$1)^($Z74*2)),IF(AND($G74=1,BR$1&gt;($Y74+$Z74*2),BR$1&lt;=($Y74+$Z74*3)),-1*PMT(VLOOKUP($P74,'9 - Finance Strategy Parameters'!$B$3:$C$6,2)/12,$Z74*12,$M74*(1+$Z$1)^($Z74*3)),"FAILURE"))))))))))</f>
        <v>0</v>
      </c>
      <c r="BS74" s="159">
        <f>IF($F74=1,0,IF(AND($H74=1,BS$1&lt;=$Y74),$V74,IF(AND($H74=1,BS$1&gt;$Y74,BS$1&lt;=$Y74+$Z74),($T74*(1+$Z$1)^$Z74)/$Z74,IF(AND($H74=1,BS$1&gt;($Y74+$Z74),BS$1&lt;=($Y74+$Z74*2)),($T74*(1+$Z$1)^($Z74*2))/$Z74,IF(AND($H74=1,BS$1&gt;($Y74+$Z74*2),BS$1&lt;=($Y74+$Z74*3)),($T74*(1+$Z$1)^($Z74*3))/$Z74,IF(AND($H74=1,BS$1&gt;($Y74+$Z74*3),BS$1&lt;=($Y74+$Z74*4)),($T74*(1+$Z$1)^($Z74*4))/$Z74,IF(AND($G74=1,BS$1&lt;=$N74),0,IF(AND($G74=1,BS$1&gt;$N74,BS$1&lt;=($Y74+$Z74)),-1*PMT(VLOOKUP($P74,'9 - Finance Strategy Parameters'!$B$3:$C$6,2)/12,$Z74*12,$M74),IF(AND($G74=1,BS$1&gt;($Y74+$Z74),BS$1&lt;=($Y74+$Z74*2)),-1*PMT(VLOOKUP($P74,'9 - Finance Strategy Parameters'!$B$3:$C$6,2)/12,$Z74*12,$M74*(1+$Z$1)^($Z74*2)),IF(AND($G74=1,BS$1&gt;($Y74+$Z74*2),BS$1&lt;=($Y74+$Z74*3)),-1*PMT(VLOOKUP($P74,'9 - Finance Strategy Parameters'!$B$3:$C$6,2)/12,$Z74*12,$M74*(1+$Z$1)^($Z74*3)),"FAILURE"))))))))))</f>
        <v>0</v>
      </c>
      <c r="BT74" s="159">
        <f>IF($F74=1,0,IF(AND($H74=1,BT$1&lt;=$Y74),$V74,IF(AND($H74=1,BT$1&gt;$Y74,BT$1&lt;=$Y74+$Z74),($T74*(1+$Z$1)^$Z74)/$Z74,IF(AND($H74=1,BT$1&gt;($Y74+$Z74),BT$1&lt;=($Y74+$Z74*2)),($T74*(1+$Z$1)^($Z74*2))/$Z74,IF(AND($H74=1,BT$1&gt;($Y74+$Z74*2),BT$1&lt;=($Y74+$Z74*3)),($T74*(1+$Z$1)^($Z74*3))/$Z74,IF(AND($H74=1,BT$1&gt;($Y74+$Z74*3),BT$1&lt;=($Y74+$Z74*4)),($T74*(1+$Z$1)^($Z74*4))/$Z74,IF(AND($G74=1,BT$1&lt;=$N74),0,IF(AND($G74=1,BT$1&gt;$N74,BT$1&lt;=($Y74+$Z74)),-1*PMT(VLOOKUP($P74,'9 - Finance Strategy Parameters'!$B$3:$C$6,2)/12,$Z74*12,$M74),IF(AND($G74=1,BT$1&gt;($Y74+$Z74),BT$1&lt;=($Y74+$Z74*2)),-1*PMT(VLOOKUP($P74,'9 - Finance Strategy Parameters'!$B$3:$C$6,2)/12,$Z74*12,$M74*(1+$Z$1)^($Z74*2)),IF(AND($G74=1,BT$1&gt;($Y74+$Z74*2),BT$1&lt;=($Y74+$Z74*3)),-1*PMT(VLOOKUP($P74,'9 - Finance Strategy Parameters'!$B$3:$C$6,2)/12,$Z74*12,$M74*(1+$Z$1)^($Z74*3)),"FAILURE"))))))))))</f>
        <v>0</v>
      </c>
    </row>
    <row r="75" spans="1:72" ht="30" x14ac:dyDescent="0.25">
      <c r="A75" s="10" t="s">
        <v>34</v>
      </c>
      <c r="B75" s="138">
        <f>INDEX('8-Choosing Asset Strategies'!$B$4:$B$101,MATCH('9 - Financing Strategy'!C75,'8-Choosing Asset Strategies'!$C$4:$C$101,0))</f>
        <v>1</v>
      </c>
      <c r="C75" s="28" t="s">
        <v>117</v>
      </c>
      <c r="D75" s="13" t="str">
        <f>IF(INDEX('8-Choosing Asset Strategies'!$CW$4:$CW$101,MATCH($C75,'8-Choosing Asset Strategies'!$C$4:$C$101,0))=0,"",INDEX('8-Choosing Asset Strategies'!$CW$4:$CW$101,MATCH(C75,'8-Choosing Asset Strategies'!$C$4:$C$101,0)))</f>
        <v>Good condition; limited distribution</v>
      </c>
      <c r="E75" s="27"/>
      <c r="F75" s="138">
        <v>1</v>
      </c>
      <c r="G75" s="138"/>
      <c r="H75" s="138"/>
      <c r="J75" s="143">
        <f>IF(F75=1,ROUND(INDEX('8-Choosing Asset Strategies'!$DL$4:$DL$101,MATCH($C75,'8-Choosing Asset Strategies'!$C$4:$C$101,0)),2),"")</f>
        <v>183415.18</v>
      </c>
      <c r="K75" s="12">
        <f>IF(F75=1,ROUND(INDEX('8-Choosing Asset Strategies'!$DC$4:$DC$101,MATCH($C75,'8-Choosing Asset Strategies'!$C$4:$C$101,0)),2),"")</f>
        <v>35</v>
      </c>
      <c r="L75" s="12"/>
      <c r="M75" s="143" t="str">
        <f>IF(G75=1,ROUND(INDEX('8-Choosing Asset Strategies'!$DL$4:$DL$101,MATCH($C75,'8-Choosing Asset Strategies'!$C$4:$C$101,0)),2),"")</f>
        <v/>
      </c>
      <c r="N75" s="12" t="str">
        <f>IF(G75=1,ROUND(INDEX('8-Choosing Asset Strategies'!$DC$4:$DC$101,MATCH($C75,'8-Choosing Asset Strategies'!$C$4:$C$101,0)),2),"")</f>
        <v/>
      </c>
      <c r="O75" s="12" t="str">
        <f>IF(G75="","",INDEX('9 - Finance Strategy Parameters'!$H$3:$H$9,MATCH(B75,'9 - Finance Strategy Parameters'!$F$3:$F$9,0)))</f>
        <v/>
      </c>
      <c r="P75" s="12"/>
      <c r="Q75" s="144" t="str">
        <f>IFERROR((M75*INDEX('9 - Finance Strategy Parameters'!$C$3:$C$6,MATCH(P75,'9 - Finance Strategy Parameters'!$B$3:$B$6,0))/12*(1+INDEX('9 - Finance Strategy Parameters'!$C$3:$C$6,MATCH(P75,'9 - Finance Strategy Parameters'!$B$3:$B$6,0))/12)^(O75*12))/((1+INDEX('9 - Finance Strategy Parameters'!$C$3:$C$6,MATCH(P75,'9 - Finance Strategy Parameters'!$B$3:$B$6,0))/12)^(O75*12)-1),"")</f>
        <v/>
      </c>
      <c r="R75" s="144" t="str">
        <f t="shared" si="4"/>
        <v/>
      </c>
      <c r="S75" s="12"/>
      <c r="T75" s="143" t="str">
        <f>IF(H75=1,ROUND(INDEX('8-Choosing Asset Strategies'!$DL$4:$DL$101,MATCH($C75,'8-Choosing Asset Strategies'!$C$4:$C$101,0)),2),"")</f>
        <v/>
      </c>
      <c r="U75" s="145" t="str">
        <f>IF(H75=1,ROUND(INDEX('8-Choosing Asset Strategies'!$DC$4:$DC$101,MATCH($C75,'8-Choosing Asset Strategies'!$C$4:$C$101,0)),2),"")</f>
        <v/>
      </c>
      <c r="V75" s="101" t="str">
        <f t="shared" si="5"/>
        <v/>
      </c>
      <c r="W75" s="155" t="str">
        <f t="shared" si="6"/>
        <v/>
      </c>
      <c r="Y75">
        <f>INDEX('8-Choosing Asset Strategies'!$DC$4:$DC$101,MATCH(C75,'8-Choosing Asset Strategies'!$C$4:$C$101,0))</f>
        <v>35</v>
      </c>
      <c r="Z75">
        <f>INDEX('8-Choosing Asset Strategies'!$DA$4:$DA$101,MATCH(C75,'8-Choosing Asset Strategies'!$C$4:$C$101,0))</f>
        <v>50</v>
      </c>
      <c r="AB75" s="159">
        <f>IF($F75=1,0,IF(AND($H75=1,AB$1&lt;=$Y75),$V75,IF(AND($H75=1,AB$1&gt;$Y75,AB$1&lt;=$Y75+$Z75),($T75*(1+$Z$1)^$Z75)/$Z75,IF(AND($H75=1,AB$1&gt;($Y75+$Z75),AB$1&lt;=($Y75+$Z75*2)),($T75*(1+$Z$1)^($Z75*2))/$Z75,IF(AND($H75=1,AB$1&gt;($Y75+$Z75*2),AB$1&lt;=($Y75+$Z75*3)),($T75*(1+$Z$1)^($Z75*3))/$Z75,IF(AND($H75=1,AB$1&gt;($Y75+$Z75*3),AB$1&lt;=($Y75+$Z75*4)),($T75*(1+$Z$1)^($Z75*4))/$Z75,IF(AND($G75=1,AB$1&lt;=$N75),0,IF(AND($G75=1,AB$1&gt;$N75,AB$1&lt;=($Y75+$Z75)),-1*PMT(VLOOKUP($P75,'9 - Finance Strategy Parameters'!$B$3:$C$6,2)/12,$Z75*12,$M75),IF(AND($G75=1,AB$1&gt;($Y75+$Z75),AB$1&lt;=($Y75+$Z75*2)),-1*PMT(VLOOKUP($P75,'9 - Finance Strategy Parameters'!$B$3:$C$6,2)/12,$Z75*12,$M75*(1+$Z$1)^($Z75*2)),IF(AND($G75=1,AB$1&gt;($Y75+$Z75*2),AB$1&lt;=($Y75+$Z75*3)),-1*PMT(VLOOKUP($P75,'9 - Finance Strategy Parameters'!$B$3:$C$6,2)/12,$Z75*12,$M75*(1+$Z$1)^($Z75*3)),"FAILURE"))))))))))</f>
        <v>0</v>
      </c>
      <c r="AC75" s="159">
        <f>IF($F75=1,0,IF(AND($H75=1,AC$1&lt;=$Y75),$V75,IF(AND($H75=1,AC$1&gt;$Y75,AC$1&lt;=$Y75+$Z75),($T75*(1+$Z$1)^$Z75)/$Z75,IF(AND($H75=1,AC$1&gt;($Y75+$Z75),AC$1&lt;=($Y75+$Z75*2)),($T75*(1+$Z$1)^($Z75*2))/$Z75,IF(AND($H75=1,AC$1&gt;($Y75+$Z75*2),AC$1&lt;=($Y75+$Z75*3)),($T75*(1+$Z$1)^($Z75*3))/$Z75,IF(AND($H75=1,AC$1&gt;($Y75+$Z75*3),AC$1&lt;=($Y75+$Z75*4)),($T75*(1+$Z$1)^($Z75*4))/$Z75,IF(AND($G75=1,AC$1&lt;=$N75),0,IF(AND($G75=1,AC$1&gt;$N75,AC$1&lt;=($Y75+$Z75)),-1*PMT(VLOOKUP($P75,'9 - Finance Strategy Parameters'!$B$3:$C$6,2)/12,$Z75*12,$M75),IF(AND($G75=1,AC$1&gt;($Y75+$Z75),AC$1&lt;=($Y75+$Z75*2)),-1*PMT(VLOOKUP($P75,'9 - Finance Strategy Parameters'!$B$3:$C$6,2)/12,$Z75*12,$M75*(1+$Z$1)^($Z75*2)),IF(AND($G75=1,AC$1&gt;($Y75+$Z75*2),AC$1&lt;=($Y75+$Z75*3)),-1*PMT(VLOOKUP($P75,'9 - Finance Strategy Parameters'!$B$3:$C$6,2)/12,$Z75*12,$M75*(1+$Z$1)^($Z75*3)),"FAILURE"))))))))))</f>
        <v>0</v>
      </c>
      <c r="AD75" s="159">
        <f>IF($F75=1,0,IF(AND($H75=1,AD$1&lt;=$Y75),$V75,IF(AND($H75=1,AD$1&gt;$Y75,AD$1&lt;=$Y75+$Z75),($T75*(1+$Z$1)^$Z75)/$Z75,IF(AND($H75=1,AD$1&gt;($Y75+$Z75),AD$1&lt;=($Y75+$Z75*2)),($T75*(1+$Z$1)^($Z75*2))/$Z75,IF(AND($H75=1,AD$1&gt;($Y75+$Z75*2),AD$1&lt;=($Y75+$Z75*3)),($T75*(1+$Z$1)^($Z75*3))/$Z75,IF(AND($H75=1,AD$1&gt;($Y75+$Z75*3),AD$1&lt;=($Y75+$Z75*4)),($T75*(1+$Z$1)^($Z75*4))/$Z75,IF(AND($G75=1,AD$1&lt;=$N75),0,IF(AND($G75=1,AD$1&gt;$N75,AD$1&lt;=($Y75+$Z75)),-1*PMT(VLOOKUP($P75,'9 - Finance Strategy Parameters'!$B$3:$C$6,2)/12,$Z75*12,$M75),IF(AND($G75=1,AD$1&gt;($Y75+$Z75),AD$1&lt;=($Y75+$Z75*2)),-1*PMT(VLOOKUP($P75,'9 - Finance Strategy Parameters'!$B$3:$C$6,2)/12,$Z75*12,$M75*(1+$Z$1)^($Z75*2)),IF(AND($G75=1,AD$1&gt;($Y75+$Z75*2),AD$1&lt;=($Y75+$Z75*3)),-1*PMT(VLOOKUP($P75,'9 - Finance Strategy Parameters'!$B$3:$C$6,2)/12,$Z75*12,$M75*(1+$Z$1)^($Z75*3)),"FAILURE"))))))))))</f>
        <v>0</v>
      </c>
      <c r="AE75" s="159">
        <f>IF($F75=1,0,IF(AND($H75=1,AE$1&lt;=$Y75),$V75,IF(AND($H75=1,AE$1&gt;$Y75,AE$1&lt;=$Y75+$Z75),($T75*(1+$Z$1)^$Z75)/$Z75,IF(AND($H75=1,AE$1&gt;($Y75+$Z75),AE$1&lt;=($Y75+$Z75*2)),($T75*(1+$Z$1)^($Z75*2))/$Z75,IF(AND($H75=1,AE$1&gt;($Y75+$Z75*2),AE$1&lt;=($Y75+$Z75*3)),($T75*(1+$Z$1)^($Z75*3))/$Z75,IF(AND($H75=1,AE$1&gt;($Y75+$Z75*3),AE$1&lt;=($Y75+$Z75*4)),($T75*(1+$Z$1)^($Z75*4))/$Z75,IF(AND($G75=1,AE$1&lt;=$N75),0,IF(AND($G75=1,AE$1&gt;$N75,AE$1&lt;=($Y75+$Z75)),-1*PMT(VLOOKUP($P75,'9 - Finance Strategy Parameters'!$B$3:$C$6,2)/12,$Z75*12,$M75),IF(AND($G75=1,AE$1&gt;($Y75+$Z75),AE$1&lt;=($Y75+$Z75*2)),-1*PMT(VLOOKUP($P75,'9 - Finance Strategy Parameters'!$B$3:$C$6,2)/12,$Z75*12,$M75*(1+$Z$1)^($Z75*2)),IF(AND($G75=1,AE$1&gt;($Y75+$Z75*2),AE$1&lt;=($Y75+$Z75*3)),-1*PMT(VLOOKUP($P75,'9 - Finance Strategy Parameters'!$B$3:$C$6,2)/12,$Z75*12,$M75*(1+$Z$1)^($Z75*3)),"FAILURE"))))))))))</f>
        <v>0</v>
      </c>
      <c r="AF75" s="159">
        <f>IF($F75=1,0,IF(AND($H75=1,AF$1&lt;=$Y75),$V75,IF(AND($H75=1,AF$1&gt;$Y75,AF$1&lt;=$Y75+$Z75),($T75*(1+$Z$1)^$Z75)/$Z75,IF(AND($H75=1,AF$1&gt;($Y75+$Z75),AF$1&lt;=($Y75+$Z75*2)),($T75*(1+$Z$1)^($Z75*2))/$Z75,IF(AND($H75=1,AF$1&gt;($Y75+$Z75*2),AF$1&lt;=($Y75+$Z75*3)),($T75*(1+$Z$1)^($Z75*3))/$Z75,IF(AND($H75=1,AF$1&gt;($Y75+$Z75*3),AF$1&lt;=($Y75+$Z75*4)),($T75*(1+$Z$1)^($Z75*4))/$Z75,IF(AND($G75=1,AF$1&lt;=$N75),0,IF(AND($G75=1,AF$1&gt;$N75,AF$1&lt;=($Y75+$Z75)),-1*PMT(VLOOKUP($P75,'9 - Finance Strategy Parameters'!$B$3:$C$6,2)/12,$Z75*12,$M75),IF(AND($G75=1,AF$1&gt;($Y75+$Z75),AF$1&lt;=($Y75+$Z75*2)),-1*PMT(VLOOKUP($P75,'9 - Finance Strategy Parameters'!$B$3:$C$6,2)/12,$Z75*12,$M75*(1+$Z$1)^($Z75*2)),IF(AND($G75=1,AF$1&gt;($Y75+$Z75*2),AF$1&lt;=($Y75+$Z75*3)),-1*PMT(VLOOKUP($P75,'9 - Finance Strategy Parameters'!$B$3:$C$6,2)/12,$Z75*12,$M75*(1+$Z$1)^($Z75*3)),"FAILURE"))))))))))</f>
        <v>0</v>
      </c>
      <c r="AG75" s="159">
        <f>IF($F75=1,0,IF(AND($H75=1,AG$1&lt;=$Y75),$V75,IF(AND($H75=1,AG$1&gt;$Y75,AG$1&lt;=$Y75+$Z75),($T75*(1+$Z$1)^$Z75)/$Z75,IF(AND($H75=1,AG$1&gt;($Y75+$Z75),AG$1&lt;=($Y75+$Z75*2)),($T75*(1+$Z$1)^($Z75*2))/$Z75,IF(AND($H75=1,AG$1&gt;($Y75+$Z75*2),AG$1&lt;=($Y75+$Z75*3)),($T75*(1+$Z$1)^($Z75*3))/$Z75,IF(AND($H75=1,AG$1&gt;($Y75+$Z75*3),AG$1&lt;=($Y75+$Z75*4)),($T75*(1+$Z$1)^($Z75*4))/$Z75,IF(AND($G75=1,AG$1&lt;=$N75),0,IF(AND($G75=1,AG$1&gt;$N75,AG$1&lt;=($Y75+$Z75)),-1*PMT(VLOOKUP($P75,'9 - Finance Strategy Parameters'!$B$3:$C$6,2)/12,$Z75*12,$M75),IF(AND($G75=1,AG$1&gt;($Y75+$Z75),AG$1&lt;=($Y75+$Z75*2)),-1*PMT(VLOOKUP($P75,'9 - Finance Strategy Parameters'!$B$3:$C$6,2)/12,$Z75*12,$M75*(1+$Z$1)^($Z75*2)),IF(AND($G75=1,AG$1&gt;($Y75+$Z75*2),AG$1&lt;=($Y75+$Z75*3)),-1*PMT(VLOOKUP($P75,'9 - Finance Strategy Parameters'!$B$3:$C$6,2)/12,$Z75*12,$M75*(1+$Z$1)^($Z75*3)),"FAILURE"))))))))))</f>
        <v>0</v>
      </c>
      <c r="AH75" s="159">
        <f>IF($F75=1,0,IF(AND($H75=1,AH$1&lt;=$Y75),$V75,IF(AND($H75=1,AH$1&gt;$Y75,AH$1&lt;=$Y75+$Z75),($T75*(1+$Z$1)^$Z75)/$Z75,IF(AND($H75=1,AH$1&gt;($Y75+$Z75),AH$1&lt;=($Y75+$Z75*2)),($T75*(1+$Z$1)^($Z75*2))/$Z75,IF(AND($H75=1,AH$1&gt;($Y75+$Z75*2),AH$1&lt;=($Y75+$Z75*3)),($T75*(1+$Z$1)^($Z75*3))/$Z75,IF(AND($H75=1,AH$1&gt;($Y75+$Z75*3),AH$1&lt;=($Y75+$Z75*4)),($T75*(1+$Z$1)^($Z75*4))/$Z75,IF(AND($G75=1,AH$1&lt;=$N75),0,IF(AND($G75=1,AH$1&gt;$N75,AH$1&lt;=($Y75+$Z75)),-1*PMT(VLOOKUP($P75,'9 - Finance Strategy Parameters'!$B$3:$C$6,2)/12,$Z75*12,$M75),IF(AND($G75=1,AH$1&gt;($Y75+$Z75),AH$1&lt;=($Y75+$Z75*2)),-1*PMT(VLOOKUP($P75,'9 - Finance Strategy Parameters'!$B$3:$C$6,2)/12,$Z75*12,$M75*(1+$Z$1)^($Z75*2)),IF(AND($G75=1,AH$1&gt;($Y75+$Z75*2),AH$1&lt;=($Y75+$Z75*3)),-1*PMT(VLOOKUP($P75,'9 - Finance Strategy Parameters'!$B$3:$C$6,2)/12,$Z75*12,$M75*(1+$Z$1)^($Z75*3)),"FAILURE"))))))))))</f>
        <v>0</v>
      </c>
      <c r="AI75" s="159">
        <f>IF($F75=1,0,IF(AND($H75=1,AI$1&lt;=$Y75),$V75,IF(AND($H75=1,AI$1&gt;$Y75,AI$1&lt;=$Y75+$Z75),($T75*(1+$Z$1)^$Z75)/$Z75,IF(AND($H75=1,AI$1&gt;($Y75+$Z75),AI$1&lt;=($Y75+$Z75*2)),($T75*(1+$Z$1)^($Z75*2))/$Z75,IF(AND($H75=1,AI$1&gt;($Y75+$Z75*2),AI$1&lt;=($Y75+$Z75*3)),($T75*(1+$Z$1)^($Z75*3))/$Z75,IF(AND($H75=1,AI$1&gt;($Y75+$Z75*3),AI$1&lt;=($Y75+$Z75*4)),($T75*(1+$Z$1)^($Z75*4))/$Z75,IF(AND($G75=1,AI$1&lt;=$N75),0,IF(AND($G75=1,AI$1&gt;$N75,AI$1&lt;=($Y75+$Z75)),-1*PMT(VLOOKUP($P75,'9 - Finance Strategy Parameters'!$B$3:$C$6,2)/12,$Z75*12,$M75),IF(AND($G75=1,AI$1&gt;($Y75+$Z75),AI$1&lt;=($Y75+$Z75*2)),-1*PMT(VLOOKUP($P75,'9 - Finance Strategy Parameters'!$B$3:$C$6,2)/12,$Z75*12,$M75*(1+$Z$1)^($Z75*2)),IF(AND($G75=1,AI$1&gt;($Y75+$Z75*2),AI$1&lt;=($Y75+$Z75*3)),-1*PMT(VLOOKUP($P75,'9 - Finance Strategy Parameters'!$B$3:$C$6,2)/12,$Z75*12,$M75*(1+$Z$1)^($Z75*3)),"FAILURE"))))))))))</f>
        <v>0</v>
      </c>
      <c r="AJ75" s="159">
        <f>IF($F75=1,0,IF(AND($H75=1,AJ$1&lt;=$Y75),$V75,IF(AND($H75=1,AJ$1&gt;$Y75,AJ$1&lt;=$Y75+$Z75),($T75*(1+$Z$1)^$Z75)/$Z75,IF(AND($H75=1,AJ$1&gt;($Y75+$Z75),AJ$1&lt;=($Y75+$Z75*2)),($T75*(1+$Z$1)^($Z75*2))/$Z75,IF(AND($H75=1,AJ$1&gt;($Y75+$Z75*2),AJ$1&lt;=($Y75+$Z75*3)),($T75*(1+$Z$1)^($Z75*3))/$Z75,IF(AND($H75=1,AJ$1&gt;($Y75+$Z75*3),AJ$1&lt;=($Y75+$Z75*4)),($T75*(1+$Z$1)^($Z75*4))/$Z75,IF(AND($G75=1,AJ$1&lt;=$N75),0,IF(AND($G75=1,AJ$1&gt;$N75,AJ$1&lt;=($Y75+$Z75)),-1*PMT(VLOOKUP($P75,'9 - Finance Strategy Parameters'!$B$3:$C$6,2)/12,$Z75*12,$M75),IF(AND($G75=1,AJ$1&gt;($Y75+$Z75),AJ$1&lt;=($Y75+$Z75*2)),-1*PMT(VLOOKUP($P75,'9 - Finance Strategy Parameters'!$B$3:$C$6,2)/12,$Z75*12,$M75*(1+$Z$1)^($Z75*2)),IF(AND($G75=1,AJ$1&gt;($Y75+$Z75*2),AJ$1&lt;=($Y75+$Z75*3)),-1*PMT(VLOOKUP($P75,'9 - Finance Strategy Parameters'!$B$3:$C$6,2)/12,$Z75*12,$M75*(1+$Z$1)^($Z75*3)),"FAILURE"))))))))))</f>
        <v>0</v>
      </c>
      <c r="AK75" s="159">
        <f>IF($F75=1,0,IF(AND($H75=1,AK$1&lt;=$Y75),$V75,IF(AND($H75=1,AK$1&gt;$Y75,AK$1&lt;=$Y75+$Z75),($T75*(1+$Z$1)^$Z75)/$Z75,IF(AND($H75=1,AK$1&gt;($Y75+$Z75),AK$1&lt;=($Y75+$Z75*2)),($T75*(1+$Z$1)^($Z75*2))/$Z75,IF(AND($H75=1,AK$1&gt;($Y75+$Z75*2),AK$1&lt;=($Y75+$Z75*3)),($T75*(1+$Z$1)^($Z75*3))/$Z75,IF(AND($H75=1,AK$1&gt;($Y75+$Z75*3),AK$1&lt;=($Y75+$Z75*4)),($T75*(1+$Z$1)^($Z75*4))/$Z75,IF(AND($G75=1,AK$1&lt;=$N75),0,IF(AND($G75=1,AK$1&gt;$N75,AK$1&lt;=($Y75+$Z75)),-1*PMT(VLOOKUP($P75,'9 - Finance Strategy Parameters'!$B$3:$C$6,2)/12,$Z75*12,$M75),IF(AND($G75=1,AK$1&gt;($Y75+$Z75),AK$1&lt;=($Y75+$Z75*2)),-1*PMT(VLOOKUP($P75,'9 - Finance Strategy Parameters'!$B$3:$C$6,2)/12,$Z75*12,$M75*(1+$Z$1)^($Z75*2)),IF(AND($G75=1,AK$1&gt;($Y75+$Z75*2),AK$1&lt;=($Y75+$Z75*3)),-1*PMT(VLOOKUP($P75,'9 - Finance Strategy Parameters'!$B$3:$C$6,2)/12,$Z75*12,$M75*(1+$Z$1)^($Z75*3)),"FAILURE"))))))))))</f>
        <v>0</v>
      </c>
      <c r="AL75" s="159">
        <f>IF($F75=1,0,IF(AND($H75=1,AL$1&lt;=$Y75),$V75,IF(AND($H75=1,AL$1&gt;$Y75,AL$1&lt;=$Y75+$Z75),($T75*(1+$Z$1)^$Z75)/$Z75,IF(AND($H75=1,AL$1&gt;($Y75+$Z75),AL$1&lt;=($Y75+$Z75*2)),($T75*(1+$Z$1)^($Z75*2))/$Z75,IF(AND($H75=1,AL$1&gt;($Y75+$Z75*2),AL$1&lt;=($Y75+$Z75*3)),($T75*(1+$Z$1)^($Z75*3))/$Z75,IF(AND($H75=1,AL$1&gt;($Y75+$Z75*3),AL$1&lt;=($Y75+$Z75*4)),($T75*(1+$Z$1)^($Z75*4))/$Z75,IF(AND($G75=1,AL$1&lt;=$N75),0,IF(AND($G75=1,AL$1&gt;$N75,AL$1&lt;=($Y75+$Z75)),-1*PMT(VLOOKUP($P75,'9 - Finance Strategy Parameters'!$B$3:$C$6,2)/12,$Z75*12,$M75),IF(AND($G75=1,AL$1&gt;($Y75+$Z75),AL$1&lt;=($Y75+$Z75*2)),-1*PMT(VLOOKUP($P75,'9 - Finance Strategy Parameters'!$B$3:$C$6,2)/12,$Z75*12,$M75*(1+$Z$1)^($Z75*2)),IF(AND($G75=1,AL$1&gt;($Y75+$Z75*2),AL$1&lt;=($Y75+$Z75*3)),-1*PMT(VLOOKUP($P75,'9 - Finance Strategy Parameters'!$B$3:$C$6,2)/12,$Z75*12,$M75*(1+$Z$1)^($Z75*3)),"FAILURE"))))))))))</f>
        <v>0</v>
      </c>
      <c r="AM75" s="159">
        <f>IF($F75=1,0,IF(AND($H75=1,AM$1&lt;=$Y75),$V75,IF(AND($H75=1,AM$1&gt;$Y75,AM$1&lt;=$Y75+$Z75),($T75*(1+$Z$1)^$Z75)/$Z75,IF(AND($H75=1,AM$1&gt;($Y75+$Z75),AM$1&lt;=($Y75+$Z75*2)),($T75*(1+$Z$1)^($Z75*2))/$Z75,IF(AND($H75=1,AM$1&gt;($Y75+$Z75*2),AM$1&lt;=($Y75+$Z75*3)),($T75*(1+$Z$1)^($Z75*3))/$Z75,IF(AND($H75=1,AM$1&gt;($Y75+$Z75*3),AM$1&lt;=($Y75+$Z75*4)),($T75*(1+$Z$1)^($Z75*4))/$Z75,IF(AND($G75=1,AM$1&lt;=$N75),0,IF(AND($G75=1,AM$1&gt;$N75,AM$1&lt;=($Y75+$Z75)),-1*PMT(VLOOKUP($P75,'9 - Finance Strategy Parameters'!$B$3:$C$6,2)/12,$Z75*12,$M75),IF(AND($G75=1,AM$1&gt;($Y75+$Z75),AM$1&lt;=($Y75+$Z75*2)),-1*PMT(VLOOKUP($P75,'9 - Finance Strategy Parameters'!$B$3:$C$6,2)/12,$Z75*12,$M75*(1+$Z$1)^($Z75*2)),IF(AND($G75=1,AM$1&gt;($Y75+$Z75*2),AM$1&lt;=($Y75+$Z75*3)),-1*PMT(VLOOKUP($P75,'9 - Finance Strategy Parameters'!$B$3:$C$6,2)/12,$Z75*12,$M75*(1+$Z$1)^($Z75*3)),"FAILURE"))))))))))</f>
        <v>0</v>
      </c>
      <c r="AN75" s="159">
        <f>IF($F75=1,0,IF(AND($H75=1,AN$1&lt;=$Y75),$V75,IF(AND($H75=1,AN$1&gt;$Y75,AN$1&lt;=$Y75+$Z75),($T75*(1+$Z$1)^$Z75)/$Z75,IF(AND($H75=1,AN$1&gt;($Y75+$Z75),AN$1&lt;=($Y75+$Z75*2)),($T75*(1+$Z$1)^($Z75*2))/$Z75,IF(AND($H75=1,AN$1&gt;($Y75+$Z75*2),AN$1&lt;=($Y75+$Z75*3)),($T75*(1+$Z$1)^($Z75*3))/$Z75,IF(AND($H75=1,AN$1&gt;($Y75+$Z75*3),AN$1&lt;=($Y75+$Z75*4)),($T75*(1+$Z$1)^($Z75*4))/$Z75,IF(AND($G75=1,AN$1&lt;=$N75),0,IF(AND($G75=1,AN$1&gt;$N75,AN$1&lt;=($Y75+$Z75)),-1*PMT(VLOOKUP($P75,'9 - Finance Strategy Parameters'!$B$3:$C$6,2)/12,$Z75*12,$M75),IF(AND($G75=1,AN$1&gt;($Y75+$Z75),AN$1&lt;=($Y75+$Z75*2)),-1*PMT(VLOOKUP($P75,'9 - Finance Strategy Parameters'!$B$3:$C$6,2)/12,$Z75*12,$M75*(1+$Z$1)^($Z75*2)),IF(AND($G75=1,AN$1&gt;($Y75+$Z75*2),AN$1&lt;=($Y75+$Z75*3)),-1*PMT(VLOOKUP($P75,'9 - Finance Strategy Parameters'!$B$3:$C$6,2)/12,$Z75*12,$M75*(1+$Z$1)^($Z75*3)),"FAILURE"))))))))))</f>
        <v>0</v>
      </c>
      <c r="AO75" s="159">
        <f>IF($F75=1,0,IF(AND($H75=1,AO$1&lt;=$Y75),$V75,IF(AND($H75=1,AO$1&gt;$Y75,AO$1&lt;=$Y75+$Z75),($T75*(1+$Z$1)^$Z75)/$Z75,IF(AND($H75=1,AO$1&gt;($Y75+$Z75),AO$1&lt;=($Y75+$Z75*2)),($T75*(1+$Z$1)^($Z75*2))/$Z75,IF(AND($H75=1,AO$1&gt;($Y75+$Z75*2),AO$1&lt;=($Y75+$Z75*3)),($T75*(1+$Z$1)^($Z75*3))/$Z75,IF(AND($H75=1,AO$1&gt;($Y75+$Z75*3),AO$1&lt;=($Y75+$Z75*4)),($T75*(1+$Z$1)^($Z75*4))/$Z75,IF(AND($G75=1,AO$1&lt;=$N75),0,IF(AND($G75=1,AO$1&gt;$N75,AO$1&lt;=($Y75+$Z75)),-1*PMT(VLOOKUP($P75,'9 - Finance Strategy Parameters'!$B$3:$C$6,2)/12,$Z75*12,$M75),IF(AND($G75=1,AO$1&gt;($Y75+$Z75),AO$1&lt;=($Y75+$Z75*2)),-1*PMT(VLOOKUP($P75,'9 - Finance Strategy Parameters'!$B$3:$C$6,2)/12,$Z75*12,$M75*(1+$Z$1)^($Z75*2)),IF(AND($G75=1,AO$1&gt;($Y75+$Z75*2),AO$1&lt;=($Y75+$Z75*3)),-1*PMT(VLOOKUP($P75,'9 - Finance Strategy Parameters'!$B$3:$C$6,2)/12,$Z75*12,$M75*(1+$Z$1)^($Z75*3)),"FAILURE"))))))))))</f>
        <v>0</v>
      </c>
      <c r="AP75" s="159">
        <f>IF($F75=1,0,IF(AND($H75=1,AP$1&lt;=$Y75),$V75,IF(AND($H75=1,AP$1&gt;$Y75,AP$1&lt;=$Y75+$Z75),($T75*(1+$Z$1)^$Z75)/$Z75,IF(AND($H75=1,AP$1&gt;($Y75+$Z75),AP$1&lt;=($Y75+$Z75*2)),($T75*(1+$Z$1)^($Z75*2))/$Z75,IF(AND($H75=1,AP$1&gt;($Y75+$Z75*2),AP$1&lt;=($Y75+$Z75*3)),($T75*(1+$Z$1)^($Z75*3))/$Z75,IF(AND($H75=1,AP$1&gt;($Y75+$Z75*3),AP$1&lt;=($Y75+$Z75*4)),($T75*(1+$Z$1)^($Z75*4))/$Z75,IF(AND($G75=1,AP$1&lt;=$N75),0,IF(AND($G75=1,AP$1&gt;$N75,AP$1&lt;=($Y75+$Z75)),-1*PMT(VLOOKUP($P75,'9 - Finance Strategy Parameters'!$B$3:$C$6,2)/12,$Z75*12,$M75),IF(AND($G75=1,AP$1&gt;($Y75+$Z75),AP$1&lt;=($Y75+$Z75*2)),-1*PMT(VLOOKUP($P75,'9 - Finance Strategy Parameters'!$B$3:$C$6,2)/12,$Z75*12,$M75*(1+$Z$1)^($Z75*2)),IF(AND($G75=1,AP$1&gt;($Y75+$Z75*2),AP$1&lt;=($Y75+$Z75*3)),-1*PMT(VLOOKUP($P75,'9 - Finance Strategy Parameters'!$B$3:$C$6,2)/12,$Z75*12,$M75*(1+$Z$1)^($Z75*3)),"FAILURE"))))))))))</f>
        <v>0</v>
      </c>
      <c r="AQ75" s="159">
        <f>IF($F75=1,0,IF(AND($H75=1,AQ$1&lt;=$Y75),$V75,IF(AND($H75=1,AQ$1&gt;$Y75,AQ$1&lt;=$Y75+$Z75),($T75*(1+$Z$1)^$Z75)/$Z75,IF(AND($H75=1,AQ$1&gt;($Y75+$Z75),AQ$1&lt;=($Y75+$Z75*2)),($T75*(1+$Z$1)^($Z75*2))/$Z75,IF(AND($H75=1,AQ$1&gt;($Y75+$Z75*2),AQ$1&lt;=($Y75+$Z75*3)),($T75*(1+$Z$1)^($Z75*3))/$Z75,IF(AND($H75=1,AQ$1&gt;($Y75+$Z75*3),AQ$1&lt;=($Y75+$Z75*4)),($T75*(1+$Z$1)^($Z75*4))/$Z75,IF(AND($G75=1,AQ$1&lt;=$N75),0,IF(AND($G75=1,AQ$1&gt;$N75,AQ$1&lt;=($Y75+$Z75)),-1*PMT(VLOOKUP($P75,'9 - Finance Strategy Parameters'!$B$3:$C$6,2)/12,$Z75*12,$M75),IF(AND($G75=1,AQ$1&gt;($Y75+$Z75),AQ$1&lt;=($Y75+$Z75*2)),-1*PMT(VLOOKUP($P75,'9 - Finance Strategy Parameters'!$B$3:$C$6,2)/12,$Z75*12,$M75*(1+$Z$1)^($Z75*2)),IF(AND($G75=1,AQ$1&gt;($Y75+$Z75*2),AQ$1&lt;=($Y75+$Z75*3)),-1*PMT(VLOOKUP($P75,'9 - Finance Strategy Parameters'!$B$3:$C$6,2)/12,$Z75*12,$M75*(1+$Z$1)^($Z75*3)),"FAILURE"))))))))))</f>
        <v>0</v>
      </c>
      <c r="AR75" s="159">
        <f>IF($F75=1,0,IF(AND($H75=1,AR$1&lt;=$Y75),$V75,IF(AND($H75=1,AR$1&gt;$Y75,AR$1&lt;=$Y75+$Z75),($T75*(1+$Z$1)^$Z75)/$Z75,IF(AND($H75=1,AR$1&gt;($Y75+$Z75),AR$1&lt;=($Y75+$Z75*2)),($T75*(1+$Z$1)^($Z75*2))/$Z75,IF(AND($H75=1,AR$1&gt;($Y75+$Z75*2),AR$1&lt;=($Y75+$Z75*3)),($T75*(1+$Z$1)^($Z75*3))/$Z75,IF(AND($H75=1,AR$1&gt;($Y75+$Z75*3),AR$1&lt;=($Y75+$Z75*4)),($T75*(1+$Z$1)^($Z75*4))/$Z75,IF(AND($G75=1,AR$1&lt;=$N75),0,IF(AND($G75=1,AR$1&gt;$N75,AR$1&lt;=($Y75+$Z75)),-1*PMT(VLOOKUP($P75,'9 - Finance Strategy Parameters'!$B$3:$C$6,2)/12,$Z75*12,$M75),IF(AND($G75=1,AR$1&gt;($Y75+$Z75),AR$1&lt;=($Y75+$Z75*2)),-1*PMT(VLOOKUP($P75,'9 - Finance Strategy Parameters'!$B$3:$C$6,2)/12,$Z75*12,$M75*(1+$Z$1)^($Z75*2)),IF(AND($G75=1,AR$1&gt;($Y75+$Z75*2),AR$1&lt;=($Y75+$Z75*3)),-1*PMT(VLOOKUP($P75,'9 - Finance Strategy Parameters'!$B$3:$C$6,2)/12,$Z75*12,$M75*(1+$Z$1)^($Z75*3)),"FAILURE"))))))))))</f>
        <v>0</v>
      </c>
      <c r="AS75" s="159">
        <f>IF($F75=1,0,IF(AND($H75=1,AS$1&lt;=$Y75),$V75,IF(AND($H75=1,AS$1&gt;$Y75,AS$1&lt;=$Y75+$Z75),($T75*(1+$Z$1)^$Z75)/$Z75,IF(AND($H75=1,AS$1&gt;($Y75+$Z75),AS$1&lt;=($Y75+$Z75*2)),($T75*(1+$Z$1)^($Z75*2))/$Z75,IF(AND($H75=1,AS$1&gt;($Y75+$Z75*2),AS$1&lt;=($Y75+$Z75*3)),($T75*(1+$Z$1)^($Z75*3))/$Z75,IF(AND($H75=1,AS$1&gt;($Y75+$Z75*3),AS$1&lt;=($Y75+$Z75*4)),($T75*(1+$Z$1)^($Z75*4))/$Z75,IF(AND($G75=1,AS$1&lt;=$N75),0,IF(AND($G75=1,AS$1&gt;$N75,AS$1&lt;=($Y75+$Z75)),-1*PMT(VLOOKUP($P75,'9 - Finance Strategy Parameters'!$B$3:$C$6,2)/12,$Z75*12,$M75),IF(AND($G75=1,AS$1&gt;($Y75+$Z75),AS$1&lt;=($Y75+$Z75*2)),-1*PMT(VLOOKUP($P75,'9 - Finance Strategy Parameters'!$B$3:$C$6,2)/12,$Z75*12,$M75*(1+$Z$1)^($Z75*2)),IF(AND($G75=1,AS$1&gt;($Y75+$Z75*2),AS$1&lt;=($Y75+$Z75*3)),-1*PMT(VLOOKUP($P75,'9 - Finance Strategy Parameters'!$B$3:$C$6,2)/12,$Z75*12,$M75*(1+$Z$1)^($Z75*3)),"FAILURE"))))))))))</f>
        <v>0</v>
      </c>
      <c r="AT75" s="159">
        <f>IF($F75=1,0,IF(AND($H75=1,AT$1&lt;=$Y75),$V75,IF(AND($H75=1,AT$1&gt;$Y75,AT$1&lt;=$Y75+$Z75),($T75*(1+$Z$1)^$Z75)/$Z75,IF(AND($H75=1,AT$1&gt;($Y75+$Z75),AT$1&lt;=($Y75+$Z75*2)),($T75*(1+$Z$1)^($Z75*2))/$Z75,IF(AND($H75=1,AT$1&gt;($Y75+$Z75*2),AT$1&lt;=($Y75+$Z75*3)),($T75*(1+$Z$1)^($Z75*3))/$Z75,IF(AND($H75=1,AT$1&gt;($Y75+$Z75*3),AT$1&lt;=($Y75+$Z75*4)),($T75*(1+$Z$1)^($Z75*4))/$Z75,IF(AND($G75=1,AT$1&lt;=$N75),0,IF(AND($G75=1,AT$1&gt;$N75,AT$1&lt;=($Y75+$Z75)),-1*PMT(VLOOKUP($P75,'9 - Finance Strategy Parameters'!$B$3:$C$6,2)/12,$Z75*12,$M75),IF(AND($G75=1,AT$1&gt;($Y75+$Z75),AT$1&lt;=($Y75+$Z75*2)),-1*PMT(VLOOKUP($P75,'9 - Finance Strategy Parameters'!$B$3:$C$6,2)/12,$Z75*12,$M75*(1+$Z$1)^($Z75*2)),IF(AND($G75=1,AT$1&gt;($Y75+$Z75*2),AT$1&lt;=($Y75+$Z75*3)),-1*PMT(VLOOKUP($P75,'9 - Finance Strategy Parameters'!$B$3:$C$6,2)/12,$Z75*12,$M75*(1+$Z$1)^($Z75*3)),"FAILURE"))))))))))</f>
        <v>0</v>
      </c>
      <c r="AU75" s="159">
        <f>IF($F75=1,0,IF(AND($H75=1,AU$1&lt;=$Y75),$V75,IF(AND($H75=1,AU$1&gt;$Y75,AU$1&lt;=$Y75+$Z75),($T75*(1+$Z$1)^$Z75)/$Z75,IF(AND($H75=1,AU$1&gt;($Y75+$Z75),AU$1&lt;=($Y75+$Z75*2)),($T75*(1+$Z$1)^($Z75*2))/$Z75,IF(AND($H75=1,AU$1&gt;($Y75+$Z75*2),AU$1&lt;=($Y75+$Z75*3)),($T75*(1+$Z$1)^($Z75*3))/$Z75,IF(AND($H75=1,AU$1&gt;($Y75+$Z75*3),AU$1&lt;=($Y75+$Z75*4)),($T75*(1+$Z$1)^($Z75*4))/$Z75,IF(AND($G75=1,AU$1&lt;=$N75),0,IF(AND($G75=1,AU$1&gt;$N75,AU$1&lt;=($Y75+$Z75)),-1*PMT(VLOOKUP($P75,'9 - Finance Strategy Parameters'!$B$3:$C$6,2)/12,$Z75*12,$M75),IF(AND($G75=1,AU$1&gt;($Y75+$Z75),AU$1&lt;=($Y75+$Z75*2)),-1*PMT(VLOOKUP($P75,'9 - Finance Strategy Parameters'!$B$3:$C$6,2)/12,$Z75*12,$M75*(1+$Z$1)^($Z75*2)),IF(AND($G75=1,AU$1&gt;($Y75+$Z75*2),AU$1&lt;=($Y75+$Z75*3)),-1*PMT(VLOOKUP($P75,'9 - Finance Strategy Parameters'!$B$3:$C$6,2)/12,$Z75*12,$M75*(1+$Z$1)^($Z75*3)),"FAILURE"))))))))))</f>
        <v>0</v>
      </c>
      <c r="AV75" s="159">
        <f>IF($F75=1,0,IF(AND($H75=1,AV$1&lt;=$Y75),$V75,IF(AND($H75=1,AV$1&gt;$Y75,AV$1&lt;=$Y75+$Z75),($T75*(1+$Z$1)^$Z75)/$Z75,IF(AND($H75=1,AV$1&gt;($Y75+$Z75),AV$1&lt;=($Y75+$Z75*2)),($T75*(1+$Z$1)^($Z75*2))/$Z75,IF(AND($H75=1,AV$1&gt;($Y75+$Z75*2),AV$1&lt;=($Y75+$Z75*3)),($T75*(1+$Z$1)^($Z75*3))/$Z75,IF(AND($H75=1,AV$1&gt;($Y75+$Z75*3),AV$1&lt;=($Y75+$Z75*4)),($T75*(1+$Z$1)^($Z75*4))/$Z75,IF(AND($G75=1,AV$1&lt;=$N75),0,IF(AND($G75=1,AV$1&gt;$N75,AV$1&lt;=($Y75+$Z75)),-1*PMT(VLOOKUP($P75,'9 - Finance Strategy Parameters'!$B$3:$C$6,2)/12,$Z75*12,$M75),IF(AND($G75=1,AV$1&gt;($Y75+$Z75),AV$1&lt;=($Y75+$Z75*2)),-1*PMT(VLOOKUP($P75,'9 - Finance Strategy Parameters'!$B$3:$C$6,2)/12,$Z75*12,$M75*(1+$Z$1)^($Z75*2)),IF(AND($G75=1,AV$1&gt;($Y75+$Z75*2),AV$1&lt;=($Y75+$Z75*3)),-1*PMT(VLOOKUP($P75,'9 - Finance Strategy Parameters'!$B$3:$C$6,2)/12,$Z75*12,$M75*(1+$Z$1)^($Z75*3)),"FAILURE"))))))))))</f>
        <v>0</v>
      </c>
      <c r="AW75" s="159">
        <f>IF($F75=1,0,IF(AND($H75=1,AW$1&lt;=$Y75),$V75,IF(AND($H75=1,AW$1&gt;$Y75,AW$1&lt;=$Y75+$Z75),($T75*(1+$Z$1)^$Z75)/$Z75,IF(AND($H75=1,AW$1&gt;($Y75+$Z75),AW$1&lt;=($Y75+$Z75*2)),($T75*(1+$Z$1)^($Z75*2))/$Z75,IF(AND($H75=1,AW$1&gt;($Y75+$Z75*2),AW$1&lt;=($Y75+$Z75*3)),($T75*(1+$Z$1)^($Z75*3))/$Z75,IF(AND($H75=1,AW$1&gt;($Y75+$Z75*3),AW$1&lt;=($Y75+$Z75*4)),($T75*(1+$Z$1)^($Z75*4))/$Z75,IF(AND($G75=1,AW$1&lt;=$N75),0,IF(AND($G75=1,AW$1&gt;$N75,AW$1&lt;=($Y75+$Z75)),-1*PMT(VLOOKUP($P75,'9 - Finance Strategy Parameters'!$B$3:$C$6,2)/12,$Z75*12,$M75),IF(AND($G75=1,AW$1&gt;($Y75+$Z75),AW$1&lt;=($Y75+$Z75*2)),-1*PMT(VLOOKUP($P75,'9 - Finance Strategy Parameters'!$B$3:$C$6,2)/12,$Z75*12,$M75*(1+$Z$1)^($Z75*2)),IF(AND($G75=1,AW$1&gt;($Y75+$Z75*2),AW$1&lt;=($Y75+$Z75*3)),-1*PMT(VLOOKUP($P75,'9 - Finance Strategy Parameters'!$B$3:$C$6,2)/12,$Z75*12,$M75*(1+$Z$1)^($Z75*3)),"FAILURE"))))))))))</f>
        <v>0</v>
      </c>
      <c r="AX75" s="159">
        <f>IF($F75=1,0,IF(AND($H75=1,AX$1&lt;=$Y75),$V75,IF(AND($H75=1,AX$1&gt;$Y75,AX$1&lt;=$Y75+$Z75),($T75*(1+$Z$1)^$Z75)/$Z75,IF(AND($H75=1,AX$1&gt;($Y75+$Z75),AX$1&lt;=($Y75+$Z75*2)),($T75*(1+$Z$1)^($Z75*2))/$Z75,IF(AND($H75=1,AX$1&gt;($Y75+$Z75*2),AX$1&lt;=($Y75+$Z75*3)),($T75*(1+$Z$1)^($Z75*3))/$Z75,IF(AND($H75=1,AX$1&gt;($Y75+$Z75*3),AX$1&lt;=($Y75+$Z75*4)),($T75*(1+$Z$1)^($Z75*4))/$Z75,IF(AND($G75=1,AX$1&lt;=$N75),0,IF(AND($G75=1,AX$1&gt;$N75,AX$1&lt;=($Y75+$Z75)),-1*PMT(VLOOKUP($P75,'9 - Finance Strategy Parameters'!$B$3:$C$6,2)/12,$Z75*12,$M75),IF(AND($G75=1,AX$1&gt;($Y75+$Z75),AX$1&lt;=($Y75+$Z75*2)),-1*PMT(VLOOKUP($P75,'9 - Finance Strategy Parameters'!$B$3:$C$6,2)/12,$Z75*12,$M75*(1+$Z$1)^($Z75*2)),IF(AND($G75=1,AX$1&gt;($Y75+$Z75*2),AX$1&lt;=($Y75+$Z75*3)),-1*PMT(VLOOKUP($P75,'9 - Finance Strategy Parameters'!$B$3:$C$6,2)/12,$Z75*12,$M75*(1+$Z$1)^($Z75*3)),"FAILURE"))))))))))</f>
        <v>0</v>
      </c>
      <c r="AY75" s="159">
        <f>IF($F75=1,0,IF(AND($H75=1,AY$1&lt;=$Y75),$V75,IF(AND($H75=1,AY$1&gt;$Y75,AY$1&lt;=$Y75+$Z75),($T75*(1+$Z$1)^$Z75)/$Z75,IF(AND($H75=1,AY$1&gt;($Y75+$Z75),AY$1&lt;=($Y75+$Z75*2)),($T75*(1+$Z$1)^($Z75*2))/$Z75,IF(AND($H75=1,AY$1&gt;($Y75+$Z75*2),AY$1&lt;=($Y75+$Z75*3)),($T75*(1+$Z$1)^($Z75*3))/$Z75,IF(AND($H75=1,AY$1&gt;($Y75+$Z75*3),AY$1&lt;=($Y75+$Z75*4)),($T75*(1+$Z$1)^($Z75*4))/$Z75,IF(AND($G75=1,AY$1&lt;=$N75),0,IF(AND($G75=1,AY$1&gt;$N75,AY$1&lt;=($Y75+$Z75)),-1*PMT(VLOOKUP($P75,'9 - Finance Strategy Parameters'!$B$3:$C$6,2)/12,$Z75*12,$M75),IF(AND($G75=1,AY$1&gt;($Y75+$Z75),AY$1&lt;=($Y75+$Z75*2)),-1*PMT(VLOOKUP($P75,'9 - Finance Strategy Parameters'!$B$3:$C$6,2)/12,$Z75*12,$M75*(1+$Z$1)^($Z75*2)),IF(AND($G75=1,AY$1&gt;($Y75+$Z75*2),AY$1&lt;=($Y75+$Z75*3)),-1*PMT(VLOOKUP($P75,'9 - Finance Strategy Parameters'!$B$3:$C$6,2)/12,$Z75*12,$M75*(1+$Z$1)^($Z75*3)),"FAILURE"))))))))))</f>
        <v>0</v>
      </c>
      <c r="AZ75" s="159">
        <f>IF($F75=1,0,IF(AND($H75=1,AZ$1&lt;=$Y75),$V75,IF(AND($H75=1,AZ$1&gt;$Y75,AZ$1&lt;=$Y75+$Z75),($T75*(1+$Z$1)^$Z75)/$Z75,IF(AND($H75=1,AZ$1&gt;($Y75+$Z75),AZ$1&lt;=($Y75+$Z75*2)),($T75*(1+$Z$1)^($Z75*2))/$Z75,IF(AND($H75=1,AZ$1&gt;($Y75+$Z75*2),AZ$1&lt;=($Y75+$Z75*3)),($T75*(1+$Z$1)^($Z75*3))/$Z75,IF(AND($H75=1,AZ$1&gt;($Y75+$Z75*3),AZ$1&lt;=($Y75+$Z75*4)),($T75*(1+$Z$1)^($Z75*4))/$Z75,IF(AND($G75=1,AZ$1&lt;=$N75),0,IF(AND($G75=1,AZ$1&gt;$N75,AZ$1&lt;=($Y75+$Z75)),-1*PMT(VLOOKUP($P75,'9 - Finance Strategy Parameters'!$B$3:$C$6,2)/12,$Z75*12,$M75),IF(AND($G75=1,AZ$1&gt;($Y75+$Z75),AZ$1&lt;=($Y75+$Z75*2)),-1*PMT(VLOOKUP($P75,'9 - Finance Strategy Parameters'!$B$3:$C$6,2)/12,$Z75*12,$M75*(1+$Z$1)^($Z75*2)),IF(AND($G75=1,AZ$1&gt;($Y75+$Z75*2),AZ$1&lt;=($Y75+$Z75*3)),-1*PMT(VLOOKUP($P75,'9 - Finance Strategy Parameters'!$B$3:$C$6,2)/12,$Z75*12,$M75*(1+$Z$1)^($Z75*3)),"FAILURE"))))))))))</f>
        <v>0</v>
      </c>
      <c r="BA75" s="159">
        <f>IF($F75=1,0,IF(AND($H75=1,BA$1&lt;=$Y75),$V75,IF(AND($H75=1,BA$1&gt;$Y75,BA$1&lt;=$Y75+$Z75),($T75*(1+$Z$1)^$Z75)/$Z75,IF(AND($H75=1,BA$1&gt;($Y75+$Z75),BA$1&lt;=($Y75+$Z75*2)),($T75*(1+$Z$1)^($Z75*2))/$Z75,IF(AND($H75=1,BA$1&gt;($Y75+$Z75*2),BA$1&lt;=($Y75+$Z75*3)),($T75*(1+$Z$1)^($Z75*3))/$Z75,IF(AND($H75=1,BA$1&gt;($Y75+$Z75*3),BA$1&lt;=($Y75+$Z75*4)),($T75*(1+$Z$1)^($Z75*4))/$Z75,IF(AND($G75=1,BA$1&lt;=$N75),0,IF(AND($G75=1,BA$1&gt;$N75,BA$1&lt;=($Y75+$Z75)),-1*PMT(VLOOKUP($P75,'9 - Finance Strategy Parameters'!$B$3:$C$6,2)/12,$Z75*12,$M75),IF(AND($G75=1,BA$1&gt;($Y75+$Z75),BA$1&lt;=($Y75+$Z75*2)),-1*PMT(VLOOKUP($P75,'9 - Finance Strategy Parameters'!$B$3:$C$6,2)/12,$Z75*12,$M75*(1+$Z$1)^($Z75*2)),IF(AND($G75=1,BA$1&gt;($Y75+$Z75*2),BA$1&lt;=($Y75+$Z75*3)),-1*PMT(VLOOKUP($P75,'9 - Finance Strategy Parameters'!$B$3:$C$6,2)/12,$Z75*12,$M75*(1+$Z$1)^($Z75*3)),"FAILURE"))))))))))</f>
        <v>0</v>
      </c>
      <c r="BB75" s="159">
        <f>IF($F75=1,0,IF(AND($H75=1,BB$1&lt;=$Y75),$V75,IF(AND($H75=1,BB$1&gt;$Y75,BB$1&lt;=$Y75+$Z75),($T75*(1+$Z$1)^$Z75)/$Z75,IF(AND($H75=1,BB$1&gt;($Y75+$Z75),BB$1&lt;=($Y75+$Z75*2)),($T75*(1+$Z$1)^($Z75*2))/$Z75,IF(AND($H75=1,BB$1&gt;($Y75+$Z75*2),BB$1&lt;=($Y75+$Z75*3)),($T75*(1+$Z$1)^($Z75*3))/$Z75,IF(AND($H75=1,BB$1&gt;($Y75+$Z75*3),BB$1&lt;=($Y75+$Z75*4)),($T75*(1+$Z$1)^($Z75*4))/$Z75,IF(AND($G75=1,BB$1&lt;=$N75),0,IF(AND($G75=1,BB$1&gt;$N75,BB$1&lt;=($Y75+$Z75)),-1*PMT(VLOOKUP($P75,'9 - Finance Strategy Parameters'!$B$3:$C$6,2)/12,$Z75*12,$M75),IF(AND($G75=1,BB$1&gt;($Y75+$Z75),BB$1&lt;=($Y75+$Z75*2)),-1*PMT(VLOOKUP($P75,'9 - Finance Strategy Parameters'!$B$3:$C$6,2)/12,$Z75*12,$M75*(1+$Z$1)^($Z75*2)),IF(AND($G75=1,BB$1&gt;($Y75+$Z75*2),BB$1&lt;=($Y75+$Z75*3)),-1*PMT(VLOOKUP($P75,'9 - Finance Strategy Parameters'!$B$3:$C$6,2)/12,$Z75*12,$M75*(1+$Z$1)^($Z75*3)),"FAILURE"))))))))))</f>
        <v>0</v>
      </c>
      <c r="BC75" s="159">
        <f>IF($F75=1,0,IF(AND($H75=1,BC$1&lt;=$Y75),$V75,IF(AND($H75=1,BC$1&gt;$Y75,BC$1&lt;=$Y75+$Z75),($T75*(1+$Z$1)^$Z75)/$Z75,IF(AND($H75=1,BC$1&gt;($Y75+$Z75),BC$1&lt;=($Y75+$Z75*2)),($T75*(1+$Z$1)^($Z75*2))/$Z75,IF(AND($H75=1,BC$1&gt;($Y75+$Z75*2),BC$1&lt;=($Y75+$Z75*3)),($T75*(1+$Z$1)^($Z75*3))/$Z75,IF(AND($H75=1,BC$1&gt;($Y75+$Z75*3),BC$1&lt;=($Y75+$Z75*4)),($T75*(1+$Z$1)^($Z75*4))/$Z75,IF(AND($G75=1,BC$1&lt;=$N75),0,IF(AND($G75=1,BC$1&gt;$N75,BC$1&lt;=($Y75+$Z75)),-1*PMT(VLOOKUP($P75,'9 - Finance Strategy Parameters'!$B$3:$C$6,2)/12,$Z75*12,$M75),IF(AND($G75=1,BC$1&gt;($Y75+$Z75),BC$1&lt;=($Y75+$Z75*2)),-1*PMT(VLOOKUP($P75,'9 - Finance Strategy Parameters'!$B$3:$C$6,2)/12,$Z75*12,$M75*(1+$Z$1)^($Z75*2)),IF(AND($G75=1,BC$1&gt;($Y75+$Z75*2),BC$1&lt;=($Y75+$Z75*3)),-1*PMT(VLOOKUP($P75,'9 - Finance Strategy Parameters'!$B$3:$C$6,2)/12,$Z75*12,$M75*(1+$Z$1)^($Z75*3)),"FAILURE"))))))))))</f>
        <v>0</v>
      </c>
      <c r="BD75" s="159">
        <f>IF($F75=1,0,IF(AND($H75=1,BD$1&lt;=$Y75),$V75,IF(AND($H75=1,BD$1&gt;$Y75,BD$1&lt;=$Y75+$Z75),($T75*(1+$Z$1)^$Z75)/$Z75,IF(AND($H75=1,BD$1&gt;($Y75+$Z75),BD$1&lt;=($Y75+$Z75*2)),($T75*(1+$Z$1)^($Z75*2))/$Z75,IF(AND($H75=1,BD$1&gt;($Y75+$Z75*2),BD$1&lt;=($Y75+$Z75*3)),($T75*(1+$Z$1)^($Z75*3))/$Z75,IF(AND($H75=1,BD$1&gt;($Y75+$Z75*3),BD$1&lt;=($Y75+$Z75*4)),($T75*(1+$Z$1)^($Z75*4))/$Z75,IF(AND($G75=1,BD$1&lt;=$N75),0,IF(AND($G75=1,BD$1&gt;$N75,BD$1&lt;=($Y75+$Z75)),-1*PMT(VLOOKUP($P75,'9 - Finance Strategy Parameters'!$B$3:$C$6,2)/12,$Z75*12,$M75),IF(AND($G75=1,BD$1&gt;($Y75+$Z75),BD$1&lt;=($Y75+$Z75*2)),-1*PMT(VLOOKUP($P75,'9 - Finance Strategy Parameters'!$B$3:$C$6,2)/12,$Z75*12,$M75*(1+$Z$1)^($Z75*2)),IF(AND($G75=1,BD$1&gt;($Y75+$Z75*2),BD$1&lt;=($Y75+$Z75*3)),-1*PMT(VLOOKUP($P75,'9 - Finance Strategy Parameters'!$B$3:$C$6,2)/12,$Z75*12,$M75*(1+$Z$1)^($Z75*3)),"FAILURE"))))))))))</f>
        <v>0</v>
      </c>
      <c r="BE75" s="159">
        <f>IF($F75=1,0,IF(AND($H75=1,BE$1&lt;=$Y75),$V75,IF(AND($H75=1,BE$1&gt;$Y75,BE$1&lt;=$Y75+$Z75),($T75*(1+$Z$1)^$Z75)/$Z75,IF(AND($H75=1,BE$1&gt;($Y75+$Z75),BE$1&lt;=($Y75+$Z75*2)),($T75*(1+$Z$1)^($Z75*2))/$Z75,IF(AND($H75=1,BE$1&gt;($Y75+$Z75*2),BE$1&lt;=($Y75+$Z75*3)),($T75*(1+$Z$1)^($Z75*3))/$Z75,IF(AND($H75=1,BE$1&gt;($Y75+$Z75*3),BE$1&lt;=($Y75+$Z75*4)),($T75*(1+$Z$1)^($Z75*4))/$Z75,IF(AND($G75=1,BE$1&lt;=$N75),0,IF(AND($G75=1,BE$1&gt;$N75,BE$1&lt;=($Y75+$Z75)),-1*PMT(VLOOKUP($P75,'9 - Finance Strategy Parameters'!$B$3:$C$6,2)/12,$Z75*12,$M75),IF(AND($G75=1,BE$1&gt;($Y75+$Z75),BE$1&lt;=($Y75+$Z75*2)),-1*PMT(VLOOKUP($P75,'9 - Finance Strategy Parameters'!$B$3:$C$6,2)/12,$Z75*12,$M75*(1+$Z$1)^($Z75*2)),IF(AND($G75=1,BE$1&gt;($Y75+$Z75*2),BE$1&lt;=($Y75+$Z75*3)),-1*PMT(VLOOKUP($P75,'9 - Finance Strategy Parameters'!$B$3:$C$6,2)/12,$Z75*12,$M75*(1+$Z$1)^($Z75*3)),"FAILURE"))))))))))</f>
        <v>0</v>
      </c>
      <c r="BF75" s="159">
        <f>IF($F75=1,0,IF(AND($H75=1,BF$1&lt;=$Y75),$V75,IF(AND($H75=1,BF$1&gt;$Y75,BF$1&lt;=$Y75+$Z75),($T75*(1+$Z$1)^$Z75)/$Z75,IF(AND($H75=1,BF$1&gt;($Y75+$Z75),BF$1&lt;=($Y75+$Z75*2)),($T75*(1+$Z$1)^($Z75*2))/$Z75,IF(AND($H75=1,BF$1&gt;($Y75+$Z75*2),BF$1&lt;=($Y75+$Z75*3)),($T75*(1+$Z$1)^($Z75*3))/$Z75,IF(AND($H75=1,BF$1&gt;($Y75+$Z75*3),BF$1&lt;=($Y75+$Z75*4)),($T75*(1+$Z$1)^($Z75*4))/$Z75,IF(AND($G75=1,BF$1&lt;=$N75),0,IF(AND($G75=1,BF$1&gt;$N75,BF$1&lt;=($Y75+$Z75)),-1*PMT(VLOOKUP($P75,'9 - Finance Strategy Parameters'!$B$3:$C$6,2)/12,$Z75*12,$M75),IF(AND($G75=1,BF$1&gt;($Y75+$Z75),BF$1&lt;=($Y75+$Z75*2)),-1*PMT(VLOOKUP($P75,'9 - Finance Strategy Parameters'!$B$3:$C$6,2)/12,$Z75*12,$M75*(1+$Z$1)^($Z75*2)),IF(AND($G75=1,BF$1&gt;($Y75+$Z75*2),BF$1&lt;=($Y75+$Z75*3)),-1*PMT(VLOOKUP($P75,'9 - Finance Strategy Parameters'!$B$3:$C$6,2)/12,$Z75*12,$M75*(1+$Z$1)^($Z75*3)),"FAILURE"))))))))))</f>
        <v>0</v>
      </c>
      <c r="BG75" s="159">
        <f>IF($F75=1,0,IF(AND($H75=1,BG$1&lt;=$Y75),$V75,IF(AND($H75=1,BG$1&gt;$Y75,BG$1&lt;=$Y75+$Z75),($T75*(1+$Z$1)^$Z75)/$Z75,IF(AND($H75=1,BG$1&gt;($Y75+$Z75),BG$1&lt;=($Y75+$Z75*2)),($T75*(1+$Z$1)^($Z75*2))/$Z75,IF(AND($H75=1,BG$1&gt;($Y75+$Z75*2),BG$1&lt;=($Y75+$Z75*3)),($T75*(1+$Z$1)^($Z75*3))/$Z75,IF(AND($H75=1,BG$1&gt;($Y75+$Z75*3),BG$1&lt;=($Y75+$Z75*4)),($T75*(1+$Z$1)^($Z75*4))/$Z75,IF(AND($G75=1,BG$1&lt;=$N75),0,IF(AND($G75=1,BG$1&gt;$N75,BG$1&lt;=($Y75+$Z75)),-1*PMT(VLOOKUP($P75,'9 - Finance Strategy Parameters'!$B$3:$C$6,2)/12,$Z75*12,$M75),IF(AND($G75=1,BG$1&gt;($Y75+$Z75),BG$1&lt;=($Y75+$Z75*2)),-1*PMT(VLOOKUP($P75,'9 - Finance Strategy Parameters'!$B$3:$C$6,2)/12,$Z75*12,$M75*(1+$Z$1)^($Z75*2)),IF(AND($G75=1,BG$1&gt;($Y75+$Z75*2),BG$1&lt;=($Y75+$Z75*3)),-1*PMT(VLOOKUP($P75,'9 - Finance Strategy Parameters'!$B$3:$C$6,2)/12,$Z75*12,$M75*(1+$Z$1)^($Z75*3)),"FAILURE"))))))))))</f>
        <v>0</v>
      </c>
      <c r="BH75" s="159">
        <f>IF($F75=1,0,IF(AND($H75=1,BH$1&lt;=$Y75),$V75,IF(AND($H75=1,BH$1&gt;$Y75,BH$1&lt;=$Y75+$Z75),($T75*(1+$Z$1)^$Z75)/$Z75,IF(AND($H75=1,BH$1&gt;($Y75+$Z75),BH$1&lt;=($Y75+$Z75*2)),($T75*(1+$Z$1)^($Z75*2))/$Z75,IF(AND($H75=1,BH$1&gt;($Y75+$Z75*2),BH$1&lt;=($Y75+$Z75*3)),($T75*(1+$Z$1)^($Z75*3))/$Z75,IF(AND($H75=1,BH$1&gt;($Y75+$Z75*3),BH$1&lt;=($Y75+$Z75*4)),($T75*(1+$Z$1)^($Z75*4))/$Z75,IF(AND($G75=1,BH$1&lt;=$N75),0,IF(AND($G75=1,BH$1&gt;$N75,BH$1&lt;=($Y75+$Z75)),-1*PMT(VLOOKUP($P75,'9 - Finance Strategy Parameters'!$B$3:$C$6,2)/12,$Z75*12,$M75),IF(AND($G75=1,BH$1&gt;($Y75+$Z75),BH$1&lt;=($Y75+$Z75*2)),-1*PMT(VLOOKUP($P75,'9 - Finance Strategy Parameters'!$B$3:$C$6,2)/12,$Z75*12,$M75*(1+$Z$1)^($Z75*2)),IF(AND($G75=1,BH$1&gt;($Y75+$Z75*2),BH$1&lt;=($Y75+$Z75*3)),-1*PMT(VLOOKUP($P75,'9 - Finance Strategy Parameters'!$B$3:$C$6,2)/12,$Z75*12,$M75*(1+$Z$1)^($Z75*3)),"FAILURE"))))))))))</f>
        <v>0</v>
      </c>
      <c r="BI75" s="159">
        <f>IF($F75=1,0,IF(AND($H75=1,BI$1&lt;=$Y75),$V75,IF(AND($H75=1,BI$1&gt;$Y75,BI$1&lt;=$Y75+$Z75),($T75*(1+$Z$1)^$Z75)/$Z75,IF(AND($H75=1,BI$1&gt;($Y75+$Z75),BI$1&lt;=($Y75+$Z75*2)),($T75*(1+$Z$1)^($Z75*2))/$Z75,IF(AND($H75=1,BI$1&gt;($Y75+$Z75*2),BI$1&lt;=($Y75+$Z75*3)),($T75*(1+$Z$1)^($Z75*3))/$Z75,IF(AND($H75=1,BI$1&gt;($Y75+$Z75*3),BI$1&lt;=($Y75+$Z75*4)),($T75*(1+$Z$1)^($Z75*4))/$Z75,IF(AND($G75=1,BI$1&lt;=$N75),0,IF(AND($G75=1,BI$1&gt;$N75,BI$1&lt;=($Y75+$Z75)),-1*PMT(VLOOKUP($P75,'9 - Finance Strategy Parameters'!$B$3:$C$6,2)/12,$Z75*12,$M75),IF(AND($G75=1,BI$1&gt;($Y75+$Z75),BI$1&lt;=($Y75+$Z75*2)),-1*PMT(VLOOKUP($P75,'9 - Finance Strategy Parameters'!$B$3:$C$6,2)/12,$Z75*12,$M75*(1+$Z$1)^($Z75*2)),IF(AND($G75=1,BI$1&gt;($Y75+$Z75*2),BI$1&lt;=($Y75+$Z75*3)),-1*PMT(VLOOKUP($P75,'9 - Finance Strategy Parameters'!$B$3:$C$6,2)/12,$Z75*12,$M75*(1+$Z$1)^($Z75*3)),"FAILURE"))))))))))</f>
        <v>0</v>
      </c>
      <c r="BJ75" s="159">
        <f>IF($F75=1,0,IF(AND($H75=1,BJ$1&lt;=$Y75),$V75,IF(AND($H75=1,BJ$1&gt;$Y75,BJ$1&lt;=$Y75+$Z75),($T75*(1+$Z$1)^$Z75)/$Z75,IF(AND($H75=1,BJ$1&gt;($Y75+$Z75),BJ$1&lt;=($Y75+$Z75*2)),($T75*(1+$Z$1)^($Z75*2))/$Z75,IF(AND($H75=1,BJ$1&gt;($Y75+$Z75*2),BJ$1&lt;=($Y75+$Z75*3)),($T75*(1+$Z$1)^($Z75*3))/$Z75,IF(AND($H75=1,BJ$1&gt;($Y75+$Z75*3),BJ$1&lt;=($Y75+$Z75*4)),($T75*(1+$Z$1)^($Z75*4))/$Z75,IF(AND($G75=1,BJ$1&lt;=$N75),0,IF(AND($G75=1,BJ$1&gt;$N75,BJ$1&lt;=($Y75+$Z75)),-1*PMT(VLOOKUP($P75,'9 - Finance Strategy Parameters'!$B$3:$C$6,2)/12,$Z75*12,$M75),IF(AND($G75=1,BJ$1&gt;($Y75+$Z75),BJ$1&lt;=($Y75+$Z75*2)),-1*PMT(VLOOKUP($P75,'9 - Finance Strategy Parameters'!$B$3:$C$6,2)/12,$Z75*12,$M75*(1+$Z$1)^($Z75*2)),IF(AND($G75=1,BJ$1&gt;($Y75+$Z75*2),BJ$1&lt;=($Y75+$Z75*3)),-1*PMT(VLOOKUP($P75,'9 - Finance Strategy Parameters'!$B$3:$C$6,2)/12,$Z75*12,$M75*(1+$Z$1)^($Z75*3)),"FAILURE"))))))))))</f>
        <v>0</v>
      </c>
      <c r="BK75" s="159">
        <f>IF($F75=1,0,IF(AND($H75=1,BK$1&lt;=$Y75),$V75,IF(AND($H75=1,BK$1&gt;$Y75,BK$1&lt;=$Y75+$Z75),($T75*(1+$Z$1)^$Z75)/$Z75,IF(AND($H75=1,BK$1&gt;($Y75+$Z75),BK$1&lt;=($Y75+$Z75*2)),($T75*(1+$Z$1)^($Z75*2))/$Z75,IF(AND($H75=1,BK$1&gt;($Y75+$Z75*2),BK$1&lt;=($Y75+$Z75*3)),($T75*(1+$Z$1)^($Z75*3))/$Z75,IF(AND($H75=1,BK$1&gt;($Y75+$Z75*3),BK$1&lt;=($Y75+$Z75*4)),($T75*(1+$Z$1)^($Z75*4))/$Z75,IF(AND($G75=1,BK$1&lt;=$N75),0,IF(AND($G75=1,BK$1&gt;$N75,BK$1&lt;=($Y75+$Z75)),-1*PMT(VLOOKUP($P75,'9 - Finance Strategy Parameters'!$B$3:$C$6,2)/12,$Z75*12,$M75),IF(AND($G75=1,BK$1&gt;($Y75+$Z75),BK$1&lt;=($Y75+$Z75*2)),-1*PMT(VLOOKUP($P75,'9 - Finance Strategy Parameters'!$B$3:$C$6,2)/12,$Z75*12,$M75*(1+$Z$1)^($Z75*2)),IF(AND($G75=1,BK$1&gt;($Y75+$Z75*2),BK$1&lt;=($Y75+$Z75*3)),-1*PMT(VLOOKUP($P75,'9 - Finance Strategy Parameters'!$B$3:$C$6,2)/12,$Z75*12,$M75*(1+$Z$1)^($Z75*3)),"FAILURE"))))))))))</f>
        <v>0</v>
      </c>
      <c r="BL75" s="159">
        <f>IF($F75=1,0,IF(AND($H75=1,BL$1&lt;=$Y75),$V75,IF(AND($H75=1,BL$1&gt;$Y75,BL$1&lt;=$Y75+$Z75),($T75*(1+$Z$1)^$Z75)/$Z75,IF(AND($H75=1,BL$1&gt;($Y75+$Z75),BL$1&lt;=($Y75+$Z75*2)),($T75*(1+$Z$1)^($Z75*2))/$Z75,IF(AND($H75=1,BL$1&gt;($Y75+$Z75*2),BL$1&lt;=($Y75+$Z75*3)),($T75*(1+$Z$1)^($Z75*3))/$Z75,IF(AND($H75=1,BL$1&gt;($Y75+$Z75*3),BL$1&lt;=($Y75+$Z75*4)),($T75*(1+$Z$1)^($Z75*4))/$Z75,IF(AND($G75=1,BL$1&lt;=$N75),0,IF(AND($G75=1,BL$1&gt;$N75,BL$1&lt;=($Y75+$Z75)),-1*PMT(VLOOKUP($P75,'9 - Finance Strategy Parameters'!$B$3:$C$6,2)/12,$Z75*12,$M75),IF(AND($G75=1,BL$1&gt;($Y75+$Z75),BL$1&lt;=($Y75+$Z75*2)),-1*PMT(VLOOKUP($P75,'9 - Finance Strategy Parameters'!$B$3:$C$6,2)/12,$Z75*12,$M75*(1+$Z$1)^($Z75*2)),IF(AND($G75=1,BL$1&gt;($Y75+$Z75*2),BL$1&lt;=($Y75+$Z75*3)),-1*PMT(VLOOKUP($P75,'9 - Finance Strategy Parameters'!$B$3:$C$6,2)/12,$Z75*12,$M75*(1+$Z$1)^($Z75*3)),"FAILURE"))))))))))</f>
        <v>0</v>
      </c>
      <c r="BM75" s="159">
        <f>IF($F75=1,0,IF(AND($H75=1,BM$1&lt;=$Y75),$V75,IF(AND($H75=1,BM$1&gt;$Y75,BM$1&lt;=$Y75+$Z75),($T75*(1+$Z$1)^$Z75)/$Z75,IF(AND($H75=1,BM$1&gt;($Y75+$Z75),BM$1&lt;=($Y75+$Z75*2)),($T75*(1+$Z$1)^($Z75*2))/$Z75,IF(AND($H75=1,BM$1&gt;($Y75+$Z75*2),BM$1&lt;=($Y75+$Z75*3)),($T75*(1+$Z$1)^($Z75*3))/$Z75,IF(AND($H75=1,BM$1&gt;($Y75+$Z75*3),BM$1&lt;=($Y75+$Z75*4)),($T75*(1+$Z$1)^($Z75*4))/$Z75,IF(AND($G75=1,BM$1&lt;=$N75),0,IF(AND($G75=1,BM$1&gt;$N75,BM$1&lt;=($Y75+$Z75)),-1*PMT(VLOOKUP($P75,'9 - Finance Strategy Parameters'!$B$3:$C$6,2)/12,$Z75*12,$M75),IF(AND($G75=1,BM$1&gt;($Y75+$Z75),BM$1&lt;=($Y75+$Z75*2)),-1*PMT(VLOOKUP($P75,'9 - Finance Strategy Parameters'!$B$3:$C$6,2)/12,$Z75*12,$M75*(1+$Z$1)^($Z75*2)),IF(AND($G75=1,BM$1&gt;($Y75+$Z75*2),BM$1&lt;=($Y75+$Z75*3)),-1*PMT(VLOOKUP($P75,'9 - Finance Strategy Parameters'!$B$3:$C$6,2)/12,$Z75*12,$M75*(1+$Z$1)^($Z75*3)),"FAILURE"))))))))))</f>
        <v>0</v>
      </c>
      <c r="BN75" s="159">
        <f>IF($F75=1,0,IF(AND($H75=1,BN$1&lt;=$Y75),$V75,IF(AND($H75=1,BN$1&gt;$Y75,BN$1&lt;=$Y75+$Z75),($T75*(1+$Z$1)^$Z75)/$Z75,IF(AND($H75=1,BN$1&gt;($Y75+$Z75),BN$1&lt;=($Y75+$Z75*2)),($T75*(1+$Z$1)^($Z75*2))/$Z75,IF(AND($H75=1,BN$1&gt;($Y75+$Z75*2),BN$1&lt;=($Y75+$Z75*3)),($T75*(1+$Z$1)^($Z75*3))/$Z75,IF(AND($H75=1,BN$1&gt;($Y75+$Z75*3),BN$1&lt;=($Y75+$Z75*4)),($T75*(1+$Z$1)^($Z75*4))/$Z75,IF(AND($G75=1,BN$1&lt;=$N75),0,IF(AND($G75=1,BN$1&gt;$N75,BN$1&lt;=($Y75+$Z75)),-1*PMT(VLOOKUP($P75,'9 - Finance Strategy Parameters'!$B$3:$C$6,2)/12,$Z75*12,$M75),IF(AND($G75=1,BN$1&gt;($Y75+$Z75),BN$1&lt;=($Y75+$Z75*2)),-1*PMT(VLOOKUP($P75,'9 - Finance Strategy Parameters'!$B$3:$C$6,2)/12,$Z75*12,$M75*(1+$Z$1)^($Z75*2)),IF(AND($G75=1,BN$1&gt;($Y75+$Z75*2),BN$1&lt;=($Y75+$Z75*3)),-1*PMT(VLOOKUP($P75,'9 - Finance Strategy Parameters'!$B$3:$C$6,2)/12,$Z75*12,$M75*(1+$Z$1)^($Z75*3)),"FAILURE"))))))))))</f>
        <v>0</v>
      </c>
      <c r="BO75" s="159">
        <f>IF($F75=1,0,IF(AND($H75=1,BO$1&lt;=$Y75),$V75,IF(AND($H75=1,BO$1&gt;$Y75,BO$1&lt;=$Y75+$Z75),($T75*(1+$Z$1)^$Z75)/$Z75,IF(AND($H75=1,BO$1&gt;($Y75+$Z75),BO$1&lt;=($Y75+$Z75*2)),($T75*(1+$Z$1)^($Z75*2))/$Z75,IF(AND($H75=1,BO$1&gt;($Y75+$Z75*2),BO$1&lt;=($Y75+$Z75*3)),($T75*(1+$Z$1)^($Z75*3))/$Z75,IF(AND($H75=1,BO$1&gt;($Y75+$Z75*3),BO$1&lt;=($Y75+$Z75*4)),($T75*(1+$Z$1)^($Z75*4))/$Z75,IF(AND($G75=1,BO$1&lt;=$N75),0,IF(AND($G75=1,BO$1&gt;$N75,BO$1&lt;=($Y75+$Z75)),-1*PMT(VLOOKUP($P75,'9 - Finance Strategy Parameters'!$B$3:$C$6,2)/12,$Z75*12,$M75),IF(AND($G75=1,BO$1&gt;($Y75+$Z75),BO$1&lt;=($Y75+$Z75*2)),-1*PMT(VLOOKUP($P75,'9 - Finance Strategy Parameters'!$B$3:$C$6,2)/12,$Z75*12,$M75*(1+$Z$1)^($Z75*2)),IF(AND($G75=1,BO$1&gt;($Y75+$Z75*2),BO$1&lt;=($Y75+$Z75*3)),-1*PMT(VLOOKUP($P75,'9 - Finance Strategy Parameters'!$B$3:$C$6,2)/12,$Z75*12,$M75*(1+$Z$1)^($Z75*3)),"FAILURE"))))))))))</f>
        <v>0</v>
      </c>
      <c r="BP75" s="159">
        <f>IF($F75=1,0,IF(AND($H75=1,BP$1&lt;=$Y75),$V75,IF(AND($H75=1,BP$1&gt;$Y75,BP$1&lt;=$Y75+$Z75),($T75*(1+$Z$1)^$Z75)/$Z75,IF(AND($H75=1,BP$1&gt;($Y75+$Z75),BP$1&lt;=($Y75+$Z75*2)),($T75*(1+$Z$1)^($Z75*2))/$Z75,IF(AND($H75=1,BP$1&gt;($Y75+$Z75*2),BP$1&lt;=($Y75+$Z75*3)),($T75*(1+$Z$1)^($Z75*3))/$Z75,IF(AND($H75=1,BP$1&gt;($Y75+$Z75*3),BP$1&lt;=($Y75+$Z75*4)),($T75*(1+$Z$1)^($Z75*4))/$Z75,IF(AND($G75=1,BP$1&lt;=$N75),0,IF(AND($G75=1,BP$1&gt;$N75,BP$1&lt;=($Y75+$Z75)),-1*PMT(VLOOKUP($P75,'9 - Finance Strategy Parameters'!$B$3:$C$6,2)/12,$Z75*12,$M75),IF(AND($G75=1,BP$1&gt;($Y75+$Z75),BP$1&lt;=($Y75+$Z75*2)),-1*PMT(VLOOKUP($P75,'9 - Finance Strategy Parameters'!$B$3:$C$6,2)/12,$Z75*12,$M75*(1+$Z$1)^($Z75*2)),IF(AND($G75=1,BP$1&gt;($Y75+$Z75*2),BP$1&lt;=($Y75+$Z75*3)),-1*PMT(VLOOKUP($P75,'9 - Finance Strategy Parameters'!$B$3:$C$6,2)/12,$Z75*12,$M75*(1+$Z$1)^($Z75*3)),"FAILURE"))))))))))</f>
        <v>0</v>
      </c>
      <c r="BQ75" s="159">
        <f>IF($F75=1,0,IF(AND($H75=1,BQ$1&lt;=$Y75),$V75,IF(AND($H75=1,BQ$1&gt;$Y75,BQ$1&lt;=$Y75+$Z75),($T75*(1+$Z$1)^$Z75)/$Z75,IF(AND($H75=1,BQ$1&gt;($Y75+$Z75),BQ$1&lt;=($Y75+$Z75*2)),($T75*(1+$Z$1)^($Z75*2))/$Z75,IF(AND($H75=1,BQ$1&gt;($Y75+$Z75*2),BQ$1&lt;=($Y75+$Z75*3)),($T75*(1+$Z$1)^($Z75*3))/$Z75,IF(AND($H75=1,BQ$1&gt;($Y75+$Z75*3),BQ$1&lt;=($Y75+$Z75*4)),($T75*(1+$Z$1)^($Z75*4))/$Z75,IF(AND($G75=1,BQ$1&lt;=$N75),0,IF(AND($G75=1,BQ$1&gt;$N75,BQ$1&lt;=($Y75+$Z75)),-1*PMT(VLOOKUP($P75,'9 - Finance Strategy Parameters'!$B$3:$C$6,2)/12,$Z75*12,$M75),IF(AND($G75=1,BQ$1&gt;($Y75+$Z75),BQ$1&lt;=($Y75+$Z75*2)),-1*PMT(VLOOKUP($P75,'9 - Finance Strategy Parameters'!$B$3:$C$6,2)/12,$Z75*12,$M75*(1+$Z$1)^($Z75*2)),IF(AND($G75=1,BQ$1&gt;($Y75+$Z75*2),BQ$1&lt;=($Y75+$Z75*3)),-1*PMT(VLOOKUP($P75,'9 - Finance Strategy Parameters'!$B$3:$C$6,2)/12,$Z75*12,$M75*(1+$Z$1)^($Z75*3)),"FAILURE"))))))))))</f>
        <v>0</v>
      </c>
      <c r="BR75" s="159">
        <f>IF($F75=1,0,IF(AND($H75=1,BR$1&lt;=$Y75),$V75,IF(AND($H75=1,BR$1&gt;$Y75,BR$1&lt;=$Y75+$Z75),($T75*(1+$Z$1)^$Z75)/$Z75,IF(AND($H75=1,BR$1&gt;($Y75+$Z75),BR$1&lt;=($Y75+$Z75*2)),($T75*(1+$Z$1)^($Z75*2))/$Z75,IF(AND($H75=1,BR$1&gt;($Y75+$Z75*2),BR$1&lt;=($Y75+$Z75*3)),($T75*(1+$Z$1)^($Z75*3))/$Z75,IF(AND($H75=1,BR$1&gt;($Y75+$Z75*3),BR$1&lt;=($Y75+$Z75*4)),($T75*(1+$Z$1)^($Z75*4))/$Z75,IF(AND($G75=1,BR$1&lt;=$N75),0,IF(AND($G75=1,BR$1&gt;$N75,BR$1&lt;=($Y75+$Z75)),-1*PMT(VLOOKUP($P75,'9 - Finance Strategy Parameters'!$B$3:$C$6,2)/12,$Z75*12,$M75),IF(AND($G75=1,BR$1&gt;($Y75+$Z75),BR$1&lt;=($Y75+$Z75*2)),-1*PMT(VLOOKUP($P75,'9 - Finance Strategy Parameters'!$B$3:$C$6,2)/12,$Z75*12,$M75*(1+$Z$1)^($Z75*2)),IF(AND($G75=1,BR$1&gt;($Y75+$Z75*2),BR$1&lt;=($Y75+$Z75*3)),-1*PMT(VLOOKUP($P75,'9 - Finance Strategy Parameters'!$B$3:$C$6,2)/12,$Z75*12,$M75*(1+$Z$1)^($Z75*3)),"FAILURE"))))))))))</f>
        <v>0</v>
      </c>
      <c r="BS75" s="159">
        <f>IF($F75=1,0,IF(AND($H75=1,BS$1&lt;=$Y75),$V75,IF(AND($H75=1,BS$1&gt;$Y75,BS$1&lt;=$Y75+$Z75),($T75*(1+$Z$1)^$Z75)/$Z75,IF(AND($H75=1,BS$1&gt;($Y75+$Z75),BS$1&lt;=($Y75+$Z75*2)),($T75*(1+$Z$1)^($Z75*2))/$Z75,IF(AND($H75=1,BS$1&gt;($Y75+$Z75*2),BS$1&lt;=($Y75+$Z75*3)),($T75*(1+$Z$1)^($Z75*3))/$Z75,IF(AND($H75=1,BS$1&gt;($Y75+$Z75*3),BS$1&lt;=($Y75+$Z75*4)),($T75*(1+$Z$1)^($Z75*4))/$Z75,IF(AND($G75=1,BS$1&lt;=$N75),0,IF(AND($G75=1,BS$1&gt;$N75,BS$1&lt;=($Y75+$Z75)),-1*PMT(VLOOKUP($P75,'9 - Finance Strategy Parameters'!$B$3:$C$6,2)/12,$Z75*12,$M75),IF(AND($G75=1,BS$1&gt;($Y75+$Z75),BS$1&lt;=($Y75+$Z75*2)),-1*PMT(VLOOKUP($P75,'9 - Finance Strategy Parameters'!$B$3:$C$6,2)/12,$Z75*12,$M75*(1+$Z$1)^($Z75*2)),IF(AND($G75=1,BS$1&gt;($Y75+$Z75*2),BS$1&lt;=($Y75+$Z75*3)),-1*PMT(VLOOKUP($P75,'9 - Finance Strategy Parameters'!$B$3:$C$6,2)/12,$Z75*12,$M75*(1+$Z$1)^($Z75*3)),"FAILURE"))))))))))</f>
        <v>0</v>
      </c>
      <c r="BT75" s="159">
        <f>IF($F75=1,0,IF(AND($H75=1,BT$1&lt;=$Y75),$V75,IF(AND($H75=1,BT$1&gt;$Y75,BT$1&lt;=$Y75+$Z75),($T75*(1+$Z$1)^$Z75)/$Z75,IF(AND($H75=1,BT$1&gt;($Y75+$Z75),BT$1&lt;=($Y75+$Z75*2)),($T75*(1+$Z$1)^($Z75*2))/$Z75,IF(AND($H75=1,BT$1&gt;($Y75+$Z75*2),BT$1&lt;=($Y75+$Z75*3)),($T75*(1+$Z$1)^($Z75*3))/$Z75,IF(AND($H75=1,BT$1&gt;($Y75+$Z75*3),BT$1&lt;=($Y75+$Z75*4)),($T75*(1+$Z$1)^($Z75*4))/$Z75,IF(AND($G75=1,BT$1&lt;=$N75),0,IF(AND($G75=1,BT$1&gt;$N75,BT$1&lt;=($Y75+$Z75)),-1*PMT(VLOOKUP($P75,'9 - Finance Strategy Parameters'!$B$3:$C$6,2)/12,$Z75*12,$M75),IF(AND($G75=1,BT$1&gt;($Y75+$Z75),BT$1&lt;=($Y75+$Z75*2)),-1*PMT(VLOOKUP($P75,'9 - Finance Strategy Parameters'!$B$3:$C$6,2)/12,$Z75*12,$M75*(1+$Z$1)^($Z75*2)),IF(AND($G75=1,BT$1&gt;($Y75+$Z75*2),BT$1&lt;=($Y75+$Z75*3)),-1*PMT(VLOOKUP($P75,'9 - Finance Strategy Parameters'!$B$3:$C$6,2)/12,$Z75*12,$M75*(1+$Z$1)^($Z75*3)),"FAILURE"))))))))))</f>
        <v>0</v>
      </c>
    </row>
    <row r="76" spans="1:72" ht="30" x14ac:dyDescent="0.25">
      <c r="A76" s="10" t="s">
        <v>34</v>
      </c>
      <c r="B76" s="138">
        <f>INDEX('8-Choosing Asset Strategies'!$B$4:$B$101,MATCH('9 - Financing Strategy'!C76,'8-Choosing Asset Strategies'!$C$4:$C$101,0))</f>
        <v>1</v>
      </c>
      <c r="C76" s="28" t="s">
        <v>118</v>
      </c>
      <c r="D76" s="13" t="str">
        <f>IF(INDEX('8-Choosing Asset Strategies'!$CW$4:$CW$101,MATCH($C76,'8-Choosing Asset Strategies'!$C$4:$C$101,0))=0,"",INDEX('8-Choosing Asset Strategies'!$CW$4:$CW$101,MATCH(C76,'8-Choosing Asset Strategies'!$C$4:$C$101,0)))</f>
        <v>Good condition; limited distribution</v>
      </c>
      <c r="E76" s="27"/>
      <c r="F76" s="138">
        <v>1</v>
      </c>
      <c r="G76" s="138"/>
      <c r="H76" s="138"/>
      <c r="J76" s="143">
        <f>IF(F76=1,ROUND(INDEX('8-Choosing Asset Strategies'!$DL$4:$DL$101,MATCH($C76,'8-Choosing Asset Strategies'!$C$4:$C$101,0)),2),"")</f>
        <v>36054.410000000003</v>
      </c>
      <c r="K76" s="12">
        <f>IF(F76=1,ROUND(INDEX('8-Choosing Asset Strategies'!$DC$4:$DC$101,MATCH($C76,'8-Choosing Asset Strategies'!$C$4:$C$101,0)),2),"")</f>
        <v>35</v>
      </c>
      <c r="L76" s="12"/>
      <c r="M76" s="143" t="str">
        <f>IF(G76=1,ROUND(INDEX('8-Choosing Asset Strategies'!$DL$4:$DL$101,MATCH($C76,'8-Choosing Asset Strategies'!$C$4:$C$101,0)),2),"")</f>
        <v/>
      </c>
      <c r="N76" s="12" t="str">
        <f>IF(G76=1,ROUND(INDEX('8-Choosing Asset Strategies'!$DC$4:$DC$101,MATCH($C76,'8-Choosing Asset Strategies'!$C$4:$C$101,0)),2),"")</f>
        <v/>
      </c>
      <c r="O76" s="12" t="str">
        <f>IF(G76="","",INDEX('9 - Finance Strategy Parameters'!$H$3:$H$9,MATCH(B76,'9 - Finance Strategy Parameters'!$F$3:$F$9,0)))</f>
        <v/>
      </c>
      <c r="P76" s="12"/>
      <c r="Q76" s="144" t="str">
        <f>IFERROR((M76*INDEX('9 - Finance Strategy Parameters'!$C$3:$C$6,MATCH(P76,'9 - Finance Strategy Parameters'!$B$3:$B$6,0))/12*(1+INDEX('9 - Finance Strategy Parameters'!$C$3:$C$6,MATCH(P76,'9 - Finance Strategy Parameters'!$B$3:$B$6,0))/12)^(O76*12))/((1+INDEX('9 - Finance Strategy Parameters'!$C$3:$C$6,MATCH(P76,'9 - Finance Strategy Parameters'!$B$3:$B$6,0))/12)^(O76*12)-1),"")</f>
        <v/>
      </c>
      <c r="R76" s="144" t="str">
        <f t="shared" si="4"/>
        <v/>
      </c>
      <c r="S76" s="12"/>
      <c r="T76" s="143" t="str">
        <f>IF(H76=1,ROUND(INDEX('8-Choosing Asset Strategies'!$DL$4:$DL$101,MATCH($C76,'8-Choosing Asset Strategies'!$C$4:$C$101,0)),2),"")</f>
        <v/>
      </c>
      <c r="U76" s="145" t="str">
        <f>IF(H76=1,ROUND(INDEX('8-Choosing Asset Strategies'!$DC$4:$DC$101,MATCH($C76,'8-Choosing Asset Strategies'!$C$4:$C$101,0)),2),"")</f>
        <v/>
      </c>
      <c r="V76" s="101" t="str">
        <f t="shared" si="5"/>
        <v/>
      </c>
      <c r="W76" s="155" t="str">
        <f t="shared" si="6"/>
        <v/>
      </c>
      <c r="Y76">
        <f>INDEX('8-Choosing Asset Strategies'!$DC$4:$DC$101,MATCH(C76,'8-Choosing Asset Strategies'!$C$4:$C$101,0))</f>
        <v>35</v>
      </c>
      <c r="Z76">
        <f>INDEX('8-Choosing Asset Strategies'!$DA$4:$DA$101,MATCH(C76,'8-Choosing Asset Strategies'!$C$4:$C$101,0))</f>
        <v>50</v>
      </c>
      <c r="AB76" s="159">
        <f>IF($F76=1,0,IF(AND($H76=1,AB$1&lt;=$Y76),$V76,IF(AND($H76=1,AB$1&gt;$Y76,AB$1&lt;=$Y76+$Z76),($T76*(1+$Z$1)^$Z76)/$Z76,IF(AND($H76=1,AB$1&gt;($Y76+$Z76),AB$1&lt;=($Y76+$Z76*2)),($T76*(1+$Z$1)^($Z76*2))/$Z76,IF(AND($H76=1,AB$1&gt;($Y76+$Z76*2),AB$1&lt;=($Y76+$Z76*3)),($T76*(1+$Z$1)^($Z76*3))/$Z76,IF(AND($H76=1,AB$1&gt;($Y76+$Z76*3),AB$1&lt;=($Y76+$Z76*4)),($T76*(1+$Z$1)^($Z76*4))/$Z76,IF(AND($G76=1,AB$1&lt;=$N76),0,IF(AND($G76=1,AB$1&gt;$N76,AB$1&lt;=($Y76+$Z76)),-1*PMT(VLOOKUP($P76,'9 - Finance Strategy Parameters'!$B$3:$C$6,2)/12,$Z76*12,$M76),IF(AND($G76=1,AB$1&gt;($Y76+$Z76),AB$1&lt;=($Y76+$Z76*2)),-1*PMT(VLOOKUP($P76,'9 - Finance Strategy Parameters'!$B$3:$C$6,2)/12,$Z76*12,$M76*(1+$Z$1)^($Z76*2)),IF(AND($G76=1,AB$1&gt;($Y76+$Z76*2),AB$1&lt;=($Y76+$Z76*3)),-1*PMT(VLOOKUP($P76,'9 - Finance Strategy Parameters'!$B$3:$C$6,2)/12,$Z76*12,$M76*(1+$Z$1)^($Z76*3)),"FAILURE"))))))))))</f>
        <v>0</v>
      </c>
      <c r="AC76" s="159">
        <f>IF($F76=1,0,IF(AND($H76=1,AC$1&lt;=$Y76),$V76,IF(AND($H76=1,AC$1&gt;$Y76,AC$1&lt;=$Y76+$Z76),($T76*(1+$Z$1)^$Z76)/$Z76,IF(AND($H76=1,AC$1&gt;($Y76+$Z76),AC$1&lt;=($Y76+$Z76*2)),($T76*(1+$Z$1)^($Z76*2))/$Z76,IF(AND($H76=1,AC$1&gt;($Y76+$Z76*2),AC$1&lt;=($Y76+$Z76*3)),($T76*(1+$Z$1)^($Z76*3))/$Z76,IF(AND($H76=1,AC$1&gt;($Y76+$Z76*3),AC$1&lt;=($Y76+$Z76*4)),($T76*(1+$Z$1)^($Z76*4))/$Z76,IF(AND($G76=1,AC$1&lt;=$N76),0,IF(AND($G76=1,AC$1&gt;$N76,AC$1&lt;=($Y76+$Z76)),-1*PMT(VLOOKUP($P76,'9 - Finance Strategy Parameters'!$B$3:$C$6,2)/12,$Z76*12,$M76),IF(AND($G76=1,AC$1&gt;($Y76+$Z76),AC$1&lt;=($Y76+$Z76*2)),-1*PMT(VLOOKUP($P76,'9 - Finance Strategy Parameters'!$B$3:$C$6,2)/12,$Z76*12,$M76*(1+$Z$1)^($Z76*2)),IF(AND($G76=1,AC$1&gt;($Y76+$Z76*2),AC$1&lt;=($Y76+$Z76*3)),-1*PMT(VLOOKUP($P76,'9 - Finance Strategy Parameters'!$B$3:$C$6,2)/12,$Z76*12,$M76*(1+$Z$1)^($Z76*3)),"FAILURE"))))))))))</f>
        <v>0</v>
      </c>
      <c r="AD76" s="159">
        <f>IF($F76=1,0,IF(AND($H76=1,AD$1&lt;=$Y76),$V76,IF(AND($H76=1,AD$1&gt;$Y76,AD$1&lt;=$Y76+$Z76),($T76*(1+$Z$1)^$Z76)/$Z76,IF(AND($H76=1,AD$1&gt;($Y76+$Z76),AD$1&lt;=($Y76+$Z76*2)),($T76*(1+$Z$1)^($Z76*2))/$Z76,IF(AND($H76=1,AD$1&gt;($Y76+$Z76*2),AD$1&lt;=($Y76+$Z76*3)),($T76*(1+$Z$1)^($Z76*3))/$Z76,IF(AND($H76=1,AD$1&gt;($Y76+$Z76*3),AD$1&lt;=($Y76+$Z76*4)),($T76*(1+$Z$1)^($Z76*4))/$Z76,IF(AND($G76=1,AD$1&lt;=$N76),0,IF(AND($G76=1,AD$1&gt;$N76,AD$1&lt;=($Y76+$Z76)),-1*PMT(VLOOKUP($P76,'9 - Finance Strategy Parameters'!$B$3:$C$6,2)/12,$Z76*12,$M76),IF(AND($G76=1,AD$1&gt;($Y76+$Z76),AD$1&lt;=($Y76+$Z76*2)),-1*PMT(VLOOKUP($P76,'9 - Finance Strategy Parameters'!$B$3:$C$6,2)/12,$Z76*12,$M76*(1+$Z$1)^($Z76*2)),IF(AND($G76=1,AD$1&gt;($Y76+$Z76*2),AD$1&lt;=($Y76+$Z76*3)),-1*PMT(VLOOKUP($P76,'9 - Finance Strategy Parameters'!$B$3:$C$6,2)/12,$Z76*12,$M76*(1+$Z$1)^($Z76*3)),"FAILURE"))))))))))</f>
        <v>0</v>
      </c>
      <c r="AE76" s="159">
        <f>IF($F76=1,0,IF(AND($H76=1,AE$1&lt;=$Y76),$V76,IF(AND($H76=1,AE$1&gt;$Y76,AE$1&lt;=$Y76+$Z76),($T76*(1+$Z$1)^$Z76)/$Z76,IF(AND($H76=1,AE$1&gt;($Y76+$Z76),AE$1&lt;=($Y76+$Z76*2)),($T76*(1+$Z$1)^($Z76*2))/$Z76,IF(AND($H76=1,AE$1&gt;($Y76+$Z76*2),AE$1&lt;=($Y76+$Z76*3)),($T76*(1+$Z$1)^($Z76*3))/$Z76,IF(AND($H76=1,AE$1&gt;($Y76+$Z76*3),AE$1&lt;=($Y76+$Z76*4)),($T76*(1+$Z$1)^($Z76*4))/$Z76,IF(AND($G76=1,AE$1&lt;=$N76),0,IF(AND($G76=1,AE$1&gt;$N76,AE$1&lt;=($Y76+$Z76)),-1*PMT(VLOOKUP($P76,'9 - Finance Strategy Parameters'!$B$3:$C$6,2)/12,$Z76*12,$M76),IF(AND($G76=1,AE$1&gt;($Y76+$Z76),AE$1&lt;=($Y76+$Z76*2)),-1*PMT(VLOOKUP($P76,'9 - Finance Strategy Parameters'!$B$3:$C$6,2)/12,$Z76*12,$M76*(1+$Z$1)^($Z76*2)),IF(AND($G76=1,AE$1&gt;($Y76+$Z76*2),AE$1&lt;=($Y76+$Z76*3)),-1*PMT(VLOOKUP($P76,'9 - Finance Strategy Parameters'!$B$3:$C$6,2)/12,$Z76*12,$M76*(1+$Z$1)^($Z76*3)),"FAILURE"))))))))))</f>
        <v>0</v>
      </c>
      <c r="AF76" s="159">
        <f>IF($F76=1,0,IF(AND($H76=1,AF$1&lt;=$Y76),$V76,IF(AND($H76=1,AF$1&gt;$Y76,AF$1&lt;=$Y76+$Z76),($T76*(1+$Z$1)^$Z76)/$Z76,IF(AND($H76=1,AF$1&gt;($Y76+$Z76),AF$1&lt;=($Y76+$Z76*2)),($T76*(1+$Z$1)^($Z76*2))/$Z76,IF(AND($H76=1,AF$1&gt;($Y76+$Z76*2),AF$1&lt;=($Y76+$Z76*3)),($T76*(1+$Z$1)^($Z76*3))/$Z76,IF(AND($H76=1,AF$1&gt;($Y76+$Z76*3),AF$1&lt;=($Y76+$Z76*4)),($T76*(1+$Z$1)^($Z76*4))/$Z76,IF(AND($G76=1,AF$1&lt;=$N76),0,IF(AND($G76=1,AF$1&gt;$N76,AF$1&lt;=($Y76+$Z76)),-1*PMT(VLOOKUP($P76,'9 - Finance Strategy Parameters'!$B$3:$C$6,2)/12,$Z76*12,$M76),IF(AND($G76=1,AF$1&gt;($Y76+$Z76),AF$1&lt;=($Y76+$Z76*2)),-1*PMT(VLOOKUP($P76,'9 - Finance Strategy Parameters'!$B$3:$C$6,2)/12,$Z76*12,$M76*(1+$Z$1)^($Z76*2)),IF(AND($G76=1,AF$1&gt;($Y76+$Z76*2),AF$1&lt;=($Y76+$Z76*3)),-1*PMT(VLOOKUP($P76,'9 - Finance Strategy Parameters'!$B$3:$C$6,2)/12,$Z76*12,$M76*(1+$Z$1)^($Z76*3)),"FAILURE"))))))))))</f>
        <v>0</v>
      </c>
      <c r="AG76" s="159">
        <f>IF($F76=1,0,IF(AND($H76=1,AG$1&lt;=$Y76),$V76,IF(AND($H76=1,AG$1&gt;$Y76,AG$1&lt;=$Y76+$Z76),($T76*(1+$Z$1)^$Z76)/$Z76,IF(AND($H76=1,AG$1&gt;($Y76+$Z76),AG$1&lt;=($Y76+$Z76*2)),($T76*(1+$Z$1)^($Z76*2))/$Z76,IF(AND($H76=1,AG$1&gt;($Y76+$Z76*2),AG$1&lt;=($Y76+$Z76*3)),($T76*(1+$Z$1)^($Z76*3))/$Z76,IF(AND($H76=1,AG$1&gt;($Y76+$Z76*3),AG$1&lt;=($Y76+$Z76*4)),($T76*(1+$Z$1)^($Z76*4))/$Z76,IF(AND($G76=1,AG$1&lt;=$N76),0,IF(AND($G76=1,AG$1&gt;$N76,AG$1&lt;=($Y76+$Z76)),-1*PMT(VLOOKUP($P76,'9 - Finance Strategy Parameters'!$B$3:$C$6,2)/12,$Z76*12,$M76),IF(AND($G76=1,AG$1&gt;($Y76+$Z76),AG$1&lt;=($Y76+$Z76*2)),-1*PMT(VLOOKUP($P76,'9 - Finance Strategy Parameters'!$B$3:$C$6,2)/12,$Z76*12,$M76*(1+$Z$1)^($Z76*2)),IF(AND($G76=1,AG$1&gt;($Y76+$Z76*2),AG$1&lt;=($Y76+$Z76*3)),-1*PMT(VLOOKUP($P76,'9 - Finance Strategy Parameters'!$B$3:$C$6,2)/12,$Z76*12,$M76*(1+$Z$1)^($Z76*3)),"FAILURE"))))))))))</f>
        <v>0</v>
      </c>
      <c r="AH76" s="159">
        <f>IF($F76=1,0,IF(AND($H76=1,AH$1&lt;=$Y76),$V76,IF(AND($H76=1,AH$1&gt;$Y76,AH$1&lt;=$Y76+$Z76),($T76*(1+$Z$1)^$Z76)/$Z76,IF(AND($H76=1,AH$1&gt;($Y76+$Z76),AH$1&lt;=($Y76+$Z76*2)),($T76*(1+$Z$1)^($Z76*2))/$Z76,IF(AND($H76=1,AH$1&gt;($Y76+$Z76*2),AH$1&lt;=($Y76+$Z76*3)),($T76*(1+$Z$1)^($Z76*3))/$Z76,IF(AND($H76=1,AH$1&gt;($Y76+$Z76*3),AH$1&lt;=($Y76+$Z76*4)),($T76*(1+$Z$1)^($Z76*4))/$Z76,IF(AND($G76=1,AH$1&lt;=$N76),0,IF(AND($G76=1,AH$1&gt;$N76,AH$1&lt;=($Y76+$Z76)),-1*PMT(VLOOKUP($P76,'9 - Finance Strategy Parameters'!$B$3:$C$6,2)/12,$Z76*12,$M76),IF(AND($G76=1,AH$1&gt;($Y76+$Z76),AH$1&lt;=($Y76+$Z76*2)),-1*PMT(VLOOKUP($P76,'9 - Finance Strategy Parameters'!$B$3:$C$6,2)/12,$Z76*12,$M76*(1+$Z$1)^($Z76*2)),IF(AND($G76=1,AH$1&gt;($Y76+$Z76*2),AH$1&lt;=($Y76+$Z76*3)),-1*PMT(VLOOKUP($P76,'9 - Finance Strategy Parameters'!$B$3:$C$6,2)/12,$Z76*12,$M76*(1+$Z$1)^($Z76*3)),"FAILURE"))))))))))</f>
        <v>0</v>
      </c>
      <c r="AI76" s="159">
        <f>IF($F76=1,0,IF(AND($H76=1,AI$1&lt;=$Y76),$V76,IF(AND($H76=1,AI$1&gt;$Y76,AI$1&lt;=$Y76+$Z76),($T76*(1+$Z$1)^$Z76)/$Z76,IF(AND($H76=1,AI$1&gt;($Y76+$Z76),AI$1&lt;=($Y76+$Z76*2)),($T76*(1+$Z$1)^($Z76*2))/$Z76,IF(AND($H76=1,AI$1&gt;($Y76+$Z76*2),AI$1&lt;=($Y76+$Z76*3)),($T76*(1+$Z$1)^($Z76*3))/$Z76,IF(AND($H76=1,AI$1&gt;($Y76+$Z76*3),AI$1&lt;=($Y76+$Z76*4)),($T76*(1+$Z$1)^($Z76*4))/$Z76,IF(AND($G76=1,AI$1&lt;=$N76),0,IF(AND($G76=1,AI$1&gt;$N76,AI$1&lt;=($Y76+$Z76)),-1*PMT(VLOOKUP($P76,'9 - Finance Strategy Parameters'!$B$3:$C$6,2)/12,$Z76*12,$M76),IF(AND($G76=1,AI$1&gt;($Y76+$Z76),AI$1&lt;=($Y76+$Z76*2)),-1*PMT(VLOOKUP($P76,'9 - Finance Strategy Parameters'!$B$3:$C$6,2)/12,$Z76*12,$M76*(1+$Z$1)^($Z76*2)),IF(AND($G76=1,AI$1&gt;($Y76+$Z76*2),AI$1&lt;=($Y76+$Z76*3)),-1*PMT(VLOOKUP($P76,'9 - Finance Strategy Parameters'!$B$3:$C$6,2)/12,$Z76*12,$M76*(1+$Z$1)^($Z76*3)),"FAILURE"))))))))))</f>
        <v>0</v>
      </c>
      <c r="AJ76" s="159">
        <f>IF($F76=1,0,IF(AND($H76=1,AJ$1&lt;=$Y76),$V76,IF(AND($H76=1,AJ$1&gt;$Y76,AJ$1&lt;=$Y76+$Z76),($T76*(1+$Z$1)^$Z76)/$Z76,IF(AND($H76=1,AJ$1&gt;($Y76+$Z76),AJ$1&lt;=($Y76+$Z76*2)),($T76*(1+$Z$1)^($Z76*2))/$Z76,IF(AND($H76=1,AJ$1&gt;($Y76+$Z76*2),AJ$1&lt;=($Y76+$Z76*3)),($T76*(1+$Z$1)^($Z76*3))/$Z76,IF(AND($H76=1,AJ$1&gt;($Y76+$Z76*3),AJ$1&lt;=($Y76+$Z76*4)),($T76*(1+$Z$1)^($Z76*4))/$Z76,IF(AND($G76=1,AJ$1&lt;=$N76),0,IF(AND($G76=1,AJ$1&gt;$N76,AJ$1&lt;=($Y76+$Z76)),-1*PMT(VLOOKUP($P76,'9 - Finance Strategy Parameters'!$B$3:$C$6,2)/12,$Z76*12,$M76),IF(AND($G76=1,AJ$1&gt;($Y76+$Z76),AJ$1&lt;=($Y76+$Z76*2)),-1*PMT(VLOOKUP($P76,'9 - Finance Strategy Parameters'!$B$3:$C$6,2)/12,$Z76*12,$M76*(1+$Z$1)^($Z76*2)),IF(AND($G76=1,AJ$1&gt;($Y76+$Z76*2),AJ$1&lt;=($Y76+$Z76*3)),-1*PMT(VLOOKUP($P76,'9 - Finance Strategy Parameters'!$B$3:$C$6,2)/12,$Z76*12,$M76*(1+$Z$1)^($Z76*3)),"FAILURE"))))))))))</f>
        <v>0</v>
      </c>
      <c r="AK76" s="159">
        <f>IF($F76=1,0,IF(AND($H76=1,AK$1&lt;=$Y76),$V76,IF(AND($H76=1,AK$1&gt;$Y76,AK$1&lt;=$Y76+$Z76),($T76*(1+$Z$1)^$Z76)/$Z76,IF(AND($H76=1,AK$1&gt;($Y76+$Z76),AK$1&lt;=($Y76+$Z76*2)),($T76*(1+$Z$1)^($Z76*2))/$Z76,IF(AND($H76=1,AK$1&gt;($Y76+$Z76*2),AK$1&lt;=($Y76+$Z76*3)),($T76*(1+$Z$1)^($Z76*3))/$Z76,IF(AND($H76=1,AK$1&gt;($Y76+$Z76*3),AK$1&lt;=($Y76+$Z76*4)),($T76*(1+$Z$1)^($Z76*4))/$Z76,IF(AND($G76=1,AK$1&lt;=$N76),0,IF(AND($G76=1,AK$1&gt;$N76,AK$1&lt;=($Y76+$Z76)),-1*PMT(VLOOKUP($P76,'9 - Finance Strategy Parameters'!$B$3:$C$6,2)/12,$Z76*12,$M76),IF(AND($G76=1,AK$1&gt;($Y76+$Z76),AK$1&lt;=($Y76+$Z76*2)),-1*PMT(VLOOKUP($P76,'9 - Finance Strategy Parameters'!$B$3:$C$6,2)/12,$Z76*12,$M76*(1+$Z$1)^($Z76*2)),IF(AND($G76=1,AK$1&gt;($Y76+$Z76*2),AK$1&lt;=($Y76+$Z76*3)),-1*PMT(VLOOKUP($P76,'9 - Finance Strategy Parameters'!$B$3:$C$6,2)/12,$Z76*12,$M76*(1+$Z$1)^($Z76*3)),"FAILURE"))))))))))</f>
        <v>0</v>
      </c>
      <c r="AL76" s="159">
        <f>IF($F76=1,0,IF(AND($H76=1,AL$1&lt;=$Y76),$V76,IF(AND($H76=1,AL$1&gt;$Y76,AL$1&lt;=$Y76+$Z76),($T76*(1+$Z$1)^$Z76)/$Z76,IF(AND($H76=1,AL$1&gt;($Y76+$Z76),AL$1&lt;=($Y76+$Z76*2)),($T76*(1+$Z$1)^($Z76*2))/$Z76,IF(AND($H76=1,AL$1&gt;($Y76+$Z76*2),AL$1&lt;=($Y76+$Z76*3)),($T76*(1+$Z$1)^($Z76*3))/$Z76,IF(AND($H76=1,AL$1&gt;($Y76+$Z76*3),AL$1&lt;=($Y76+$Z76*4)),($T76*(1+$Z$1)^($Z76*4))/$Z76,IF(AND($G76=1,AL$1&lt;=$N76),0,IF(AND($G76=1,AL$1&gt;$N76,AL$1&lt;=($Y76+$Z76)),-1*PMT(VLOOKUP($P76,'9 - Finance Strategy Parameters'!$B$3:$C$6,2)/12,$Z76*12,$M76),IF(AND($G76=1,AL$1&gt;($Y76+$Z76),AL$1&lt;=($Y76+$Z76*2)),-1*PMT(VLOOKUP($P76,'9 - Finance Strategy Parameters'!$B$3:$C$6,2)/12,$Z76*12,$M76*(1+$Z$1)^($Z76*2)),IF(AND($G76=1,AL$1&gt;($Y76+$Z76*2),AL$1&lt;=($Y76+$Z76*3)),-1*PMT(VLOOKUP($P76,'9 - Finance Strategy Parameters'!$B$3:$C$6,2)/12,$Z76*12,$M76*(1+$Z$1)^($Z76*3)),"FAILURE"))))))))))</f>
        <v>0</v>
      </c>
      <c r="AM76" s="159">
        <f>IF($F76=1,0,IF(AND($H76=1,AM$1&lt;=$Y76),$V76,IF(AND($H76=1,AM$1&gt;$Y76,AM$1&lt;=$Y76+$Z76),($T76*(1+$Z$1)^$Z76)/$Z76,IF(AND($H76=1,AM$1&gt;($Y76+$Z76),AM$1&lt;=($Y76+$Z76*2)),($T76*(1+$Z$1)^($Z76*2))/$Z76,IF(AND($H76=1,AM$1&gt;($Y76+$Z76*2),AM$1&lt;=($Y76+$Z76*3)),($T76*(1+$Z$1)^($Z76*3))/$Z76,IF(AND($H76=1,AM$1&gt;($Y76+$Z76*3),AM$1&lt;=($Y76+$Z76*4)),($T76*(1+$Z$1)^($Z76*4))/$Z76,IF(AND($G76=1,AM$1&lt;=$N76),0,IF(AND($G76=1,AM$1&gt;$N76,AM$1&lt;=($Y76+$Z76)),-1*PMT(VLOOKUP($P76,'9 - Finance Strategy Parameters'!$B$3:$C$6,2)/12,$Z76*12,$M76),IF(AND($G76=1,AM$1&gt;($Y76+$Z76),AM$1&lt;=($Y76+$Z76*2)),-1*PMT(VLOOKUP($P76,'9 - Finance Strategy Parameters'!$B$3:$C$6,2)/12,$Z76*12,$M76*(1+$Z$1)^($Z76*2)),IF(AND($G76=1,AM$1&gt;($Y76+$Z76*2),AM$1&lt;=($Y76+$Z76*3)),-1*PMT(VLOOKUP($P76,'9 - Finance Strategy Parameters'!$B$3:$C$6,2)/12,$Z76*12,$M76*(1+$Z$1)^($Z76*3)),"FAILURE"))))))))))</f>
        <v>0</v>
      </c>
      <c r="AN76" s="159">
        <f>IF($F76=1,0,IF(AND($H76=1,AN$1&lt;=$Y76),$V76,IF(AND($H76=1,AN$1&gt;$Y76,AN$1&lt;=$Y76+$Z76),($T76*(1+$Z$1)^$Z76)/$Z76,IF(AND($H76=1,AN$1&gt;($Y76+$Z76),AN$1&lt;=($Y76+$Z76*2)),($T76*(1+$Z$1)^($Z76*2))/$Z76,IF(AND($H76=1,AN$1&gt;($Y76+$Z76*2),AN$1&lt;=($Y76+$Z76*3)),($T76*(1+$Z$1)^($Z76*3))/$Z76,IF(AND($H76=1,AN$1&gt;($Y76+$Z76*3),AN$1&lt;=($Y76+$Z76*4)),($T76*(1+$Z$1)^($Z76*4))/$Z76,IF(AND($G76=1,AN$1&lt;=$N76),0,IF(AND($G76=1,AN$1&gt;$N76,AN$1&lt;=($Y76+$Z76)),-1*PMT(VLOOKUP($P76,'9 - Finance Strategy Parameters'!$B$3:$C$6,2)/12,$Z76*12,$M76),IF(AND($G76=1,AN$1&gt;($Y76+$Z76),AN$1&lt;=($Y76+$Z76*2)),-1*PMT(VLOOKUP($P76,'9 - Finance Strategy Parameters'!$B$3:$C$6,2)/12,$Z76*12,$M76*(1+$Z$1)^($Z76*2)),IF(AND($G76=1,AN$1&gt;($Y76+$Z76*2),AN$1&lt;=($Y76+$Z76*3)),-1*PMT(VLOOKUP($P76,'9 - Finance Strategy Parameters'!$B$3:$C$6,2)/12,$Z76*12,$M76*(1+$Z$1)^($Z76*3)),"FAILURE"))))))))))</f>
        <v>0</v>
      </c>
      <c r="AO76" s="159">
        <f>IF($F76=1,0,IF(AND($H76=1,AO$1&lt;=$Y76),$V76,IF(AND($H76=1,AO$1&gt;$Y76,AO$1&lt;=$Y76+$Z76),($T76*(1+$Z$1)^$Z76)/$Z76,IF(AND($H76=1,AO$1&gt;($Y76+$Z76),AO$1&lt;=($Y76+$Z76*2)),($T76*(1+$Z$1)^($Z76*2))/$Z76,IF(AND($H76=1,AO$1&gt;($Y76+$Z76*2),AO$1&lt;=($Y76+$Z76*3)),($T76*(1+$Z$1)^($Z76*3))/$Z76,IF(AND($H76=1,AO$1&gt;($Y76+$Z76*3),AO$1&lt;=($Y76+$Z76*4)),($T76*(1+$Z$1)^($Z76*4))/$Z76,IF(AND($G76=1,AO$1&lt;=$N76),0,IF(AND($G76=1,AO$1&gt;$N76,AO$1&lt;=($Y76+$Z76)),-1*PMT(VLOOKUP($P76,'9 - Finance Strategy Parameters'!$B$3:$C$6,2)/12,$Z76*12,$M76),IF(AND($G76=1,AO$1&gt;($Y76+$Z76),AO$1&lt;=($Y76+$Z76*2)),-1*PMT(VLOOKUP($P76,'9 - Finance Strategy Parameters'!$B$3:$C$6,2)/12,$Z76*12,$M76*(1+$Z$1)^($Z76*2)),IF(AND($G76=1,AO$1&gt;($Y76+$Z76*2),AO$1&lt;=($Y76+$Z76*3)),-1*PMT(VLOOKUP($P76,'9 - Finance Strategy Parameters'!$B$3:$C$6,2)/12,$Z76*12,$M76*(1+$Z$1)^($Z76*3)),"FAILURE"))))))))))</f>
        <v>0</v>
      </c>
      <c r="AP76" s="159">
        <f>IF($F76=1,0,IF(AND($H76=1,AP$1&lt;=$Y76),$V76,IF(AND($H76=1,AP$1&gt;$Y76,AP$1&lt;=$Y76+$Z76),($T76*(1+$Z$1)^$Z76)/$Z76,IF(AND($H76=1,AP$1&gt;($Y76+$Z76),AP$1&lt;=($Y76+$Z76*2)),($T76*(1+$Z$1)^($Z76*2))/$Z76,IF(AND($H76=1,AP$1&gt;($Y76+$Z76*2),AP$1&lt;=($Y76+$Z76*3)),($T76*(1+$Z$1)^($Z76*3))/$Z76,IF(AND($H76=1,AP$1&gt;($Y76+$Z76*3),AP$1&lt;=($Y76+$Z76*4)),($T76*(1+$Z$1)^($Z76*4))/$Z76,IF(AND($G76=1,AP$1&lt;=$N76),0,IF(AND($G76=1,AP$1&gt;$N76,AP$1&lt;=($Y76+$Z76)),-1*PMT(VLOOKUP($P76,'9 - Finance Strategy Parameters'!$B$3:$C$6,2)/12,$Z76*12,$M76),IF(AND($G76=1,AP$1&gt;($Y76+$Z76),AP$1&lt;=($Y76+$Z76*2)),-1*PMT(VLOOKUP($P76,'9 - Finance Strategy Parameters'!$B$3:$C$6,2)/12,$Z76*12,$M76*(1+$Z$1)^($Z76*2)),IF(AND($G76=1,AP$1&gt;($Y76+$Z76*2),AP$1&lt;=($Y76+$Z76*3)),-1*PMT(VLOOKUP($P76,'9 - Finance Strategy Parameters'!$B$3:$C$6,2)/12,$Z76*12,$M76*(1+$Z$1)^($Z76*3)),"FAILURE"))))))))))</f>
        <v>0</v>
      </c>
      <c r="AQ76" s="159">
        <f>IF($F76=1,0,IF(AND($H76=1,AQ$1&lt;=$Y76),$V76,IF(AND($H76=1,AQ$1&gt;$Y76,AQ$1&lt;=$Y76+$Z76),($T76*(1+$Z$1)^$Z76)/$Z76,IF(AND($H76=1,AQ$1&gt;($Y76+$Z76),AQ$1&lt;=($Y76+$Z76*2)),($T76*(1+$Z$1)^($Z76*2))/$Z76,IF(AND($H76=1,AQ$1&gt;($Y76+$Z76*2),AQ$1&lt;=($Y76+$Z76*3)),($T76*(1+$Z$1)^($Z76*3))/$Z76,IF(AND($H76=1,AQ$1&gt;($Y76+$Z76*3),AQ$1&lt;=($Y76+$Z76*4)),($T76*(1+$Z$1)^($Z76*4))/$Z76,IF(AND($G76=1,AQ$1&lt;=$N76),0,IF(AND($G76=1,AQ$1&gt;$N76,AQ$1&lt;=($Y76+$Z76)),-1*PMT(VLOOKUP($P76,'9 - Finance Strategy Parameters'!$B$3:$C$6,2)/12,$Z76*12,$M76),IF(AND($G76=1,AQ$1&gt;($Y76+$Z76),AQ$1&lt;=($Y76+$Z76*2)),-1*PMT(VLOOKUP($P76,'9 - Finance Strategy Parameters'!$B$3:$C$6,2)/12,$Z76*12,$M76*(1+$Z$1)^($Z76*2)),IF(AND($G76=1,AQ$1&gt;($Y76+$Z76*2),AQ$1&lt;=($Y76+$Z76*3)),-1*PMT(VLOOKUP($P76,'9 - Finance Strategy Parameters'!$B$3:$C$6,2)/12,$Z76*12,$M76*(1+$Z$1)^($Z76*3)),"FAILURE"))))))))))</f>
        <v>0</v>
      </c>
      <c r="AR76" s="159">
        <f>IF($F76=1,0,IF(AND($H76=1,AR$1&lt;=$Y76),$V76,IF(AND($H76=1,AR$1&gt;$Y76,AR$1&lt;=$Y76+$Z76),($T76*(1+$Z$1)^$Z76)/$Z76,IF(AND($H76=1,AR$1&gt;($Y76+$Z76),AR$1&lt;=($Y76+$Z76*2)),($T76*(1+$Z$1)^($Z76*2))/$Z76,IF(AND($H76=1,AR$1&gt;($Y76+$Z76*2),AR$1&lt;=($Y76+$Z76*3)),($T76*(1+$Z$1)^($Z76*3))/$Z76,IF(AND($H76=1,AR$1&gt;($Y76+$Z76*3),AR$1&lt;=($Y76+$Z76*4)),($T76*(1+$Z$1)^($Z76*4))/$Z76,IF(AND($G76=1,AR$1&lt;=$N76),0,IF(AND($G76=1,AR$1&gt;$N76,AR$1&lt;=($Y76+$Z76)),-1*PMT(VLOOKUP($P76,'9 - Finance Strategy Parameters'!$B$3:$C$6,2)/12,$Z76*12,$M76),IF(AND($G76=1,AR$1&gt;($Y76+$Z76),AR$1&lt;=($Y76+$Z76*2)),-1*PMT(VLOOKUP($P76,'9 - Finance Strategy Parameters'!$B$3:$C$6,2)/12,$Z76*12,$M76*(1+$Z$1)^($Z76*2)),IF(AND($G76=1,AR$1&gt;($Y76+$Z76*2),AR$1&lt;=($Y76+$Z76*3)),-1*PMT(VLOOKUP($P76,'9 - Finance Strategy Parameters'!$B$3:$C$6,2)/12,$Z76*12,$M76*(1+$Z$1)^($Z76*3)),"FAILURE"))))))))))</f>
        <v>0</v>
      </c>
      <c r="AS76" s="159">
        <f>IF($F76=1,0,IF(AND($H76=1,AS$1&lt;=$Y76),$V76,IF(AND($H76=1,AS$1&gt;$Y76,AS$1&lt;=$Y76+$Z76),($T76*(1+$Z$1)^$Z76)/$Z76,IF(AND($H76=1,AS$1&gt;($Y76+$Z76),AS$1&lt;=($Y76+$Z76*2)),($T76*(1+$Z$1)^($Z76*2))/$Z76,IF(AND($H76=1,AS$1&gt;($Y76+$Z76*2),AS$1&lt;=($Y76+$Z76*3)),($T76*(1+$Z$1)^($Z76*3))/$Z76,IF(AND($H76=1,AS$1&gt;($Y76+$Z76*3),AS$1&lt;=($Y76+$Z76*4)),($T76*(1+$Z$1)^($Z76*4))/$Z76,IF(AND($G76=1,AS$1&lt;=$N76),0,IF(AND($G76=1,AS$1&gt;$N76,AS$1&lt;=($Y76+$Z76)),-1*PMT(VLOOKUP($P76,'9 - Finance Strategy Parameters'!$B$3:$C$6,2)/12,$Z76*12,$M76),IF(AND($G76=1,AS$1&gt;($Y76+$Z76),AS$1&lt;=($Y76+$Z76*2)),-1*PMT(VLOOKUP($P76,'9 - Finance Strategy Parameters'!$B$3:$C$6,2)/12,$Z76*12,$M76*(1+$Z$1)^($Z76*2)),IF(AND($G76=1,AS$1&gt;($Y76+$Z76*2),AS$1&lt;=($Y76+$Z76*3)),-1*PMT(VLOOKUP($P76,'9 - Finance Strategy Parameters'!$B$3:$C$6,2)/12,$Z76*12,$M76*(1+$Z$1)^($Z76*3)),"FAILURE"))))))))))</f>
        <v>0</v>
      </c>
      <c r="AT76" s="159">
        <f>IF($F76=1,0,IF(AND($H76=1,AT$1&lt;=$Y76),$V76,IF(AND($H76=1,AT$1&gt;$Y76,AT$1&lt;=$Y76+$Z76),($T76*(1+$Z$1)^$Z76)/$Z76,IF(AND($H76=1,AT$1&gt;($Y76+$Z76),AT$1&lt;=($Y76+$Z76*2)),($T76*(1+$Z$1)^($Z76*2))/$Z76,IF(AND($H76=1,AT$1&gt;($Y76+$Z76*2),AT$1&lt;=($Y76+$Z76*3)),($T76*(1+$Z$1)^($Z76*3))/$Z76,IF(AND($H76=1,AT$1&gt;($Y76+$Z76*3),AT$1&lt;=($Y76+$Z76*4)),($T76*(1+$Z$1)^($Z76*4))/$Z76,IF(AND($G76=1,AT$1&lt;=$N76),0,IF(AND($G76=1,AT$1&gt;$N76,AT$1&lt;=($Y76+$Z76)),-1*PMT(VLOOKUP($P76,'9 - Finance Strategy Parameters'!$B$3:$C$6,2)/12,$Z76*12,$M76),IF(AND($G76=1,AT$1&gt;($Y76+$Z76),AT$1&lt;=($Y76+$Z76*2)),-1*PMT(VLOOKUP($P76,'9 - Finance Strategy Parameters'!$B$3:$C$6,2)/12,$Z76*12,$M76*(1+$Z$1)^($Z76*2)),IF(AND($G76=1,AT$1&gt;($Y76+$Z76*2),AT$1&lt;=($Y76+$Z76*3)),-1*PMT(VLOOKUP($P76,'9 - Finance Strategy Parameters'!$B$3:$C$6,2)/12,$Z76*12,$M76*(1+$Z$1)^($Z76*3)),"FAILURE"))))))))))</f>
        <v>0</v>
      </c>
      <c r="AU76" s="159">
        <f>IF($F76=1,0,IF(AND($H76=1,AU$1&lt;=$Y76),$V76,IF(AND($H76=1,AU$1&gt;$Y76,AU$1&lt;=$Y76+$Z76),($T76*(1+$Z$1)^$Z76)/$Z76,IF(AND($H76=1,AU$1&gt;($Y76+$Z76),AU$1&lt;=($Y76+$Z76*2)),($T76*(1+$Z$1)^($Z76*2))/$Z76,IF(AND($H76=1,AU$1&gt;($Y76+$Z76*2),AU$1&lt;=($Y76+$Z76*3)),($T76*(1+$Z$1)^($Z76*3))/$Z76,IF(AND($H76=1,AU$1&gt;($Y76+$Z76*3),AU$1&lt;=($Y76+$Z76*4)),($T76*(1+$Z$1)^($Z76*4))/$Z76,IF(AND($G76=1,AU$1&lt;=$N76),0,IF(AND($G76=1,AU$1&gt;$N76,AU$1&lt;=($Y76+$Z76)),-1*PMT(VLOOKUP($P76,'9 - Finance Strategy Parameters'!$B$3:$C$6,2)/12,$Z76*12,$M76),IF(AND($G76=1,AU$1&gt;($Y76+$Z76),AU$1&lt;=($Y76+$Z76*2)),-1*PMT(VLOOKUP($P76,'9 - Finance Strategy Parameters'!$B$3:$C$6,2)/12,$Z76*12,$M76*(1+$Z$1)^($Z76*2)),IF(AND($G76=1,AU$1&gt;($Y76+$Z76*2),AU$1&lt;=($Y76+$Z76*3)),-1*PMT(VLOOKUP($P76,'9 - Finance Strategy Parameters'!$B$3:$C$6,2)/12,$Z76*12,$M76*(1+$Z$1)^($Z76*3)),"FAILURE"))))))))))</f>
        <v>0</v>
      </c>
      <c r="AV76" s="159">
        <f>IF($F76=1,0,IF(AND($H76=1,AV$1&lt;=$Y76),$V76,IF(AND($H76=1,AV$1&gt;$Y76,AV$1&lt;=$Y76+$Z76),($T76*(1+$Z$1)^$Z76)/$Z76,IF(AND($H76=1,AV$1&gt;($Y76+$Z76),AV$1&lt;=($Y76+$Z76*2)),($T76*(1+$Z$1)^($Z76*2))/$Z76,IF(AND($H76=1,AV$1&gt;($Y76+$Z76*2),AV$1&lt;=($Y76+$Z76*3)),($T76*(1+$Z$1)^($Z76*3))/$Z76,IF(AND($H76=1,AV$1&gt;($Y76+$Z76*3),AV$1&lt;=($Y76+$Z76*4)),($T76*(1+$Z$1)^($Z76*4))/$Z76,IF(AND($G76=1,AV$1&lt;=$N76),0,IF(AND($G76=1,AV$1&gt;$N76,AV$1&lt;=($Y76+$Z76)),-1*PMT(VLOOKUP($P76,'9 - Finance Strategy Parameters'!$B$3:$C$6,2)/12,$Z76*12,$M76),IF(AND($G76=1,AV$1&gt;($Y76+$Z76),AV$1&lt;=($Y76+$Z76*2)),-1*PMT(VLOOKUP($P76,'9 - Finance Strategy Parameters'!$B$3:$C$6,2)/12,$Z76*12,$M76*(1+$Z$1)^($Z76*2)),IF(AND($G76=1,AV$1&gt;($Y76+$Z76*2),AV$1&lt;=($Y76+$Z76*3)),-1*PMT(VLOOKUP($P76,'9 - Finance Strategy Parameters'!$B$3:$C$6,2)/12,$Z76*12,$M76*(1+$Z$1)^($Z76*3)),"FAILURE"))))))))))</f>
        <v>0</v>
      </c>
      <c r="AW76" s="159">
        <f>IF($F76=1,0,IF(AND($H76=1,AW$1&lt;=$Y76),$V76,IF(AND($H76=1,AW$1&gt;$Y76,AW$1&lt;=$Y76+$Z76),($T76*(1+$Z$1)^$Z76)/$Z76,IF(AND($H76=1,AW$1&gt;($Y76+$Z76),AW$1&lt;=($Y76+$Z76*2)),($T76*(1+$Z$1)^($Z76*2))/$Z76,IF(AND($H76=1,AW$1&gt;($Y76+$Z76*2),AW$1&lt;=($Y76+$Z76*3)),($T76*(1+$Z$1)^($Z76*3))/$Z76,IF(AND($H76=1,AW$1&gt;($Y76+$Z76*3),AW$1&lt;=($Y76+$Z76*4)),($T76*(1+$Z$1)^($Z76*4))/$Z76,IF(AND($G76=1,AW$1&lt;=$N76),0,IF(AND($G76=1,AW$1&gt;$N76,AW$1&lt;=($Y76+$Z76)),-1*PMT(VLOOKUP($P76,'9 - Finance Strategy Parameters'!$B$3:$C$6,2)/12,$Z76*12,$M76),IF(AND($G76=1,AW$1&gt;($Y76+$Z76),AW$1&lt;=($Y76+$Z76*2)),-1*PMT(VLOOKUP($P76,'9 - Finance Strategy Parameters'!$B$3:$C$6,2)/12,$Z76*12,$M76*(1+$Z$1)^($Z76*2)),IF(AND($G76=1,AW$1&gt;($Y76+$Z76*2),AW$1&lt;=($Y76+$Z76*3)),-1*PMT(VLOOKUP($P76,'9 - Finance Strategy Parameters'!$B$3:$C$6,2)/12,$Z76*12,$M76*(1+$Z$1)^($Z76*3)),"FAILURE"))))))))))</f>
        <v>0</v>
      </c>
      <c r="AX76" s="159">
        <f>IF($F76=1,0,IF(AND($H76=1,AX$1&lt;=$Y76),$V76,IF(AND($H76=1,AX$1&gt;$Y76,AX$1&lt;=$Y76+$Z76),($T76*(1+$Z$1)^$Z76)/$Z76,IF(AND($H76=1,AX$1&gt;($Y76+$Z76),AX$1&lt;=($Y76+$Z76*2)),($T76*(1+$Z$1)^($Z76*2))/$Z76,IF(AND($H76=1,AX$1&gt;($Y76+$Z76*2),AX$1&lt;=($Y76+$Z76*3)),($T76*(1+$Z$1)^($Z76*3))/$Z76,IF(AND($H76=1,AX$1&gt;($Y76+$Z76*3),AX$1&lt;=($Y76+$Z76*4)),($T76*(1+$Z$1)^($Z76*4))/$Z76,IF(AND($G76=1,AX$1&lt;=$N76),0,IF(AND($G76=1,AX$1&gt;$N76,AX$1&lt;=($Y76+$Z76)),-1*PMT(VLOOKUP($P76,'9 - Finance Strategy Parameters'!$B$3:$C$6,2)/12,$Z76*12,$M76),IF(AND($G76=1,AX$1&gt;($Y76+$Z76),AX$1&lt;=($Y76+$Z76*2)),-1*PMT(VLOOKUP($P76,'9 - Finance Strategy Parameters'!$B$3:$C$6,2)/12,$Z76*12,$M76*(1+$Z$1)^($Z76*2)),IF(AND($G76=1,AX$1&gt;($Y76+$Z76*2),AX$1&lt;=($Y76+$Z76*3)),-1*PMT(VLOOKUP($P76,'9 - Finance Strategy Parameters'!$B$3:$C$6,2)/12,$Z76*12,$M76*(1+$Z$1)^($Z76*3)),"FAILURE"))))))))))</f>
        <v>0</v>
      </c>
      <c r="AY76" s="159">
        <f>IF($F76=1,0,IF(AND($H76=1,AY$1&lt;=$Y76),$V76,IF(AND($H76=1,AY$1&gt;$Y76,AY$1&lt;=$Y76+$Z76),($T76*(1+$Z$1)^$Z76)/$Z76,IF(AND($H76=1,AY$1&gt;($Y76+$Z76),AY$1&lt;=($Y76+$Z76*2)),($T76*(1+$Z$1)^($Z76*2))/$Z76,IF(AND($H76=1,AY$1&gt;($Y76+$Z76*2),AY$1&lt;=($Y76+$Z76*3)),($T76*(1+$Z$1)^($Z76*3))/$Z76,IF(AND($H76=1,AY$1&gt;($Y76+$Z76*3),AY$1&lt;=($Y76+$Z76*4)),($T76*(1+$Z$1)^($Z76*4))/$Z76,IF(AND($G76=1,AY$1&lt;=$N76),0,IF(AND($G76=1,AY$1&gt;$N76,AY$1&lt;=($Y76+$Z76)),-1*PMT(VLOOKUP($P76,'9 - Finance Strategy Parameters'!$B$3:$C$6,2)/12,$Z76*12,$M76),IF(AND($G76=1,AY$1&gt;($Y76+$Z76),AY$1&lt;=($Y76+$Z76*2)),-1*PMT(VLOOKUP($P76,'9 - Finance Strategy Parameters'!$B$3:$C$6,2)/12,$Z76*12,$M76*(1+$Z$1)^($Z76*2)),IF(AND($G76=1,AY$1&gt;($Y76+$Z76*2),AY$1&lt;=($Y76+$Z76*3)),-1*PMT(VLOOKUP($P76,'9 - Finance Strategy Parameters'!$B$3:$C$6,2)/12,$Z76*12,$M76*(1+$Z$1)^($Z76*3)),"FAILURE"))))))))))</f>
        <v>0</v>
      </c>
      <c r="AZ76" s="159">
        <f>IF($F76=1,0,IF(AND($H76=1,AZ$1&lt;=$Y76),$V76,IF(AND($H76=1,AZ$1&gt;$Y76,AZ$1&lt;=$Y76+$Z76),($T76*(1+$Z$1)^$Z76)/$Z76,IF(AND($H76=1,AZ$1&gt;($Y76+$Z76),AZ$1&lt;=($Y76+$Z76*2)),($T76*(1+$Z$1)^($Z76*2))/$Z76,IF(AND($H76=1,AZ$1&gt;($Y76+$Z76*2),AZ$1&lt;=($Y76+$Z76*3)),($T76*(1+$Z$1)^($Z76*3))/$Z76,IF(AND($H76=1,AZ$1&gt;($Y76+$Z76*3),AZ$1&lt;=($Y76+$Z76*4)),($T76*(1+$Z$1)^($Z76*4))/$Z76,IF(AND($G76=1,AZ$1&lt;=$N76),0,IF(AND($G76=1,AZ$1&gt;$N76,AZ$1&lt;=($Y76+$Z76)),-1*PMT(VLOOKUP($P76,'9 - Finance Strategy Parameters'!$B$3:$C$6,2)/12,$Z76*12,$M76),IF(AND($G76=1,AZ$1&gt;($Y76+$Z76),AZ$1&lt;=($Y76+$Z76*2)),-1*PMT(VLOOKUP($P76,'9 - Finance Strategy Parameters'!$B$3:$C$6,2)/12,$Z76*12,$M76*(1+$Z$1)^($Z76*2)),IF(AND($G76=1,AZ$1&gt;($Y76+$Z76*2),AZ$1&lt;=($Y76+$Z76*3)),-1*PMT(VLOOKUP($P76,'9 - Finance Strategy Parameters'!$B$3:$C$6,2)/12,$Z76*12,$M76*(1+$Z$1)^($Z76*3)),"FAILURE"))))))))))</f>
        <v>0</v>
      </c>
      <c r="BA76" s="159">
        <f>IF($F76=1,0,IF(AND($H76=1,BA$1&lt;=$Y76),$V76,IF(AND($H76=1,BA$1&gt;$Y76,BA$1&lt;=$Y76+$Z76),($T76*(1+$Z$1)^$Z76)/$Z76,IF(AND($H76=1,BA$1&gt;($Y76+$Z76),BA$1&lt;=($Y76+$Z76*2)),($T76*(1+$Z$1)^($Z76*2))/$Z76,IF(AND($H76=1,BA$1&gt;($Y76+$Z76*2),BA$1&lt;=($Y76+$Z76*3)),($T76*(1+$Z$1)^($Z76*3))/$Z76,IF(AND($H76=1,BA$1&gt;($Y76+$Z76*3),BA$1&lt;=($Y76+$Z76*4)),($T76*(1+$Z$1)^($Z76*4))/$Z76,IF(AND($G76=1,BA$1&lt;=$N76),0,IF(AND($G76=1,BA$1&gt;$N76,BA$1&lt;=($Y76+$Z76)),-1*PMT(VLOOKUP($P76,'9 - Finance Strategy Parameters'!$B$3:$C$6,2)/12,$Z76*12,$M76),IF(AND($G76=1,BA$1&gt;($Y76+$Z76),BA$1&lt;=($Y76+$Z76*2)),-1*PMT(VLOOKUP($P76,'9 - Finance Strategy Parameters'!$B$3:$C$6,2)/12,$Z76*12,$M76*(1+$Z$1)^($Z76*2)),IF(AND($G76=1,BA$1&gt;($Y76+$Z76*2),BA$1&lt;=($Y76+$Z76*3)),-1*PMT(VLOOKUP($P76,'9 - Finance Strategy Parameters'!$B$3:$C$6,2)/12,$Z76*12,$M76*(1+$Z$1)^($Z76*3)),"FAILURE"))))))))))</f>
        <v>0</v>
      </c>
      <c r="BB76" s="159">
        <f>IF($F76=1,0,IF(AND($H76=1,BB$1&lt;=$Y76),$V76,IF(AND($H76=1,BB$1&gt;$Y76,BB$1&lt;=$Y76+$Z76),($T76*(1+$Z$1)^$Z76)/$Z76,IF(AND($H76=1,BB$1&gt;($Y76+$Z76),BB$1&lt;=($Y76+$Z76*2)),($T76*(1+$Z$1)^($Z76*2))/$Z76,IF(AND($H76=1,BB$1&gt;($Y76+$Z76*2),BB$1&lt;=($Y76+$Z76*3)),($T76*(1+$Z$1)^($Z76*3))/$Z76,IF(AND($H76=1,BB$1&gt;($Y76+$Z76*3),BB$1&lt;=($Y76+$Z76*4)),($T76*(1+$Z$1)^($Z76*4))/$Z76,IF(AND($G76=1,BB$1&lt;=$N76),0,IF(AND($G76=1,BB$1&gt;$N76,BB$1&lt;=($Y76+$Z76)),-1*PMT(VLOOKUP($P76,'9 - Finance Strategy Parameters'!$B$3:$C$6,2)/12,$Z76*12,$M76),IF(AND($G76=1,BB$1&gt;($Y76+$Z76),BB$1&lt;=($Y76+$Z76*2)),-1*PMT(VLOOKUP($P76,'9 - Finance Strategy Parameters'!$B$3:$C$6,2)/12,$Z76*12,$M76*(1+$Z$1)^($Z76*2)),IF(AND($G76=1,BB$1&gt;($Y76+$Z76*2),BB$1&lt;=($Y76+$Z76*3)),-1*PMT(VLOOKUP($P76,'9 - Finance Strategy Parameters'!$B$3:$C$6,2)/12,$Z76*12,$M76*(1+$Z$1)^($Z76*3)),"FAILURE"))))))))))</f>
        <v>0</v>
      </c>
      <c r="BC76" s="159">
        <f>IF($F76=1,0,IF(AND($H76=1,BC$1&lt;=$Y76),$V76,IF(AND($H76=1,BC$1&gt;$Y76,BC$1&lt;=$Y76+$Z76),($T76*(1+$Z$1)^$Z76)/$Z76,IF(AND($H76=1,BC$1&gt;($Y76+$Z76),BC$1&lt;=($Y76+$Z76*2)),($T76*(1+$Z$1)^($Z76*2))/$Z76,IF(AND($H76=1,BC$1&gt;($Y76+$Z76*2),BC$1&lt;=($Y76+$Z76*3)),($T76*(1+$Z$1)^($Z76*3))/$Z76,IF(AND($H76=1,BC$1&gt;($Y76+$Z76*3),BC$1&lt;=($Y76+$Z76*4)),($T76*(1+$Z$1)^($Z76*4))/$Z76,IF(AND($G76=1,BC$1&lt;=$N76),0,IF(AND($G76=1,BC$1&gt;$N76,BC$1&lt;=($Y76+$Z76)),-1*PMT(VLOOKUP($P76,'9 - Finance Strategy Parameters'!$B$3:$C$6,2)/12,$Z76*12,$M76),IF(AND($G76=1,BC$1&gt;($Y76+$Z76),BC$1&lt;=($Y76+$Z76*2)),-1*PMT(VLOOKUP($P76,'9 - Finance Strategy Parameters'!$B$3:$C$6,2)/12,$Z76*12,$M76*(1+$Z$1)^($Z76*2)),IF(AND($G76=1,BC$1&gt;($Y76+$Z76*2),BC$1&lt;=($Y76+$Z76*3)),-1*PMT(VLOOKUP($P76,'9 - Finance Strategy Parameters'!$B$3:$C$6,2)/12,$Z76*12,$M76*(1+$Z$1)^($Z76*3)),"FAILURE"))))))))))</f>
        <v>0</v>
      </c>
      <c r="BD76" s="159">
        <f>IF($F76=1,0,IF(AND($H76=1,BD$1&lt;=$Y76),$V76,IF(AND($H76=1,BD$1&gt;$Y76,BD$1&lt;=$Y76+$Z76),($T76*(1+$Z$1)^$Z76)/$Z76,IF(AND($H76=1,BD$1&gt;($Y76+$Z76),BD$1&lt;=($Y76+$Z76*2)),($T76*(1+$Z$1)^($Z76*2))/$Z76,IF(AND($H76=1,BD$1&gt;($Y76+$Z76*2),BD$1&lt;=($Y76+$Z76*3)),($T76*(1+$Z$1)^($Z76*3))/$Z76,IF(AND($H76=1,BD$1&gt;($Y76+$Z76*3),BD$1&lt;=($Y76+$Z76*4)),($T76*(1+$Z$1)^($Z76*4))/$Z76,IF(AND($G76=1,BD$1&lt;=$N76),0,IF(AND($G76=1,BD$1&gt;$N76,BD$1&lt;=($Y76+$Z76)),-1*PMT(VLOOKUP($P76,'9 - Finance Strategy Parameters'!$B$3:$C$6,2)/12,$Z76*12,$M76),IF(AND($G76=1,BD$1&gt;($Y76+$Z76),BD$1&lt;=($Y76+$Z76*2)),-1*PMT(VLOOKUP($P76,'9 - Finance Strategy Parameters'!$B$3:$C$6,2)/12,$Z76*12,$M76*(1+$Z$1)^($Z76*2)),IF(AND($G76=1,BD$1&gt;($Y76+$Z76*2),BD$1&lt;=($Y76+$Z76*3)),-1*PMT(VLOOKUP($P76,'9 - Finance Strategy Parameters'!$B$3:$C$6,2)/12,$Z76*12,$M76*(1+$Z$1)^($Z76*3)),"FAILURE"))))))))))</f>
        <v>0</v>
      </c>
      <c r="BE76" s="159">
        <f>IF($F76=1,0,IF(AND($H76=1,BE$1&lt;=$Y76),$V76,IF(AND($H76=1,BE$1&gt;$Y76,BE$1&lt;=$Y76+$Z76),($T76*(1+$Z$1)^$Z76)/$Z76,IF(AND($H76=1,BE$1&gt;($Y76+$Z76),BE$1&lt;=($Y76+$Z76*2)),($T76*(1+$Z$1)^($Z76*2))/$Z76,IF(AND($H76=1,BE$1&gt;($Y76+$Z76*2),BE$1&lt;=($Y76+$Z76*3)),($T76*(1+$Z$1)^($Z76*3))/$Z76,IF(AND($H76=1,BE$1&gt;($Y76+$Z76*3),BE$1&lt;=($Y76+$Z76*4)),($T76*(1+$Z$1)^($Z76*4))/$Z76,IF(AND($G76=1,BE$1&lt;=$N76),0,IF(AND($G76=1,BE$1&gt;$N76,BE$1&lt;=($Y76+$Z76)),-1*PMT(VLOOKUP($P76,'9 - Finance Strategy Parameters'!$B$3:$C$6,2)/12,$Z76*12,$M76),IF(AND($G76=1,BE$1&gt;($Y76+$Z76),BE$1&lt;=($Y76+$Z76*2)),-1*PMT(VLOOKUP($P76,'9 - Finance Strategy Parameters'!$B$3:$C$6,2)/12,$Z76*12,$M76*(1+$Z$1)^($Z76*2)),IF(AND($G76=1,BE$1&gt;($Y76+$Z76*2),BE$1&lt;=($Y76+$Z76*3)),-1*PMT(VLOOKUP($P76,'9 - Finance Strategy Parameters'!$B$3:$C$6,2)/12,$Z76*12,$M76*(1+$Z$1)^($Z76*3)),"FAILURE"))))))))))</f>
        <v>0</v>
      </c>
      <c r="BF76" s="159">
        <f>IF($F76=1,0,IF(AND($H76=1,BF$1&lt;=$Y76),$V76,IF(AND($H76=1,BF$1&gt;$Y76,BF$1&lt;=$Y76+$Z76),($T76*(1+$Z$1)^$Z76)/$Z76,IF(AND($H76=1,BF$1&gt;($Y76+$Z76),BF$1&lt;=($Y76+$Z76*2)),($T76*(1+$Z$1)^($Z76*2))/$Z76,IF(AND($H76=1,BF$1&gt;($Y76+$Z76*2),BF$1&lt;=($Y76+$Z76*3)),($T76*(1+$Z$1)^($Z76*3))/$Z76,IF(AND($H76=1,BF$1&gt;($Y76+$Z76*3),BF$1&lt;=($Y76+$Z76*4)),($T76*(1+$Z$1)^($Z76*4))/$Z76,IF(AND($G76=1,BF$1&lt;=$N76),0,IF(AND($G76=1,BF$1&gt;$N76,BF$1&lt;=($Y76+$Z76)),-1*PMT(VLOOKUP($P76,'9 - Finance Strategy Parameters'!$B$3:$C$6,2)/12,$Z76*12,$M76),IF(AND($G76=1,BF$1&gt;($Y76+$Z76),BF$1&lt;=($Y76+$Z76*2)),-1*PMT(VLOOKUP($P76,'9 - Finance Strategy Parameters'!$B$3:$C$6,2)/12,$Z76*12,$M76*(1+$Z$1)^($Z76*2)),IF(AND($G76=1,BF$1&gt;($Y76+$Z76*2),BF$1&lt;=($Y76+$Z76*3)),-1*PMT(VLOOKUP($P76,'9 - Finance Strategy Parameters'!$B$3:$C$6,2)/12,$Z76*12,$M76*(1+$Z$1)^($Z76*3)),"FAILURE"))))))))))</f>
        <v>0</v>
      </c>
      <c r="BG76" s="159">
        <f>IF($F76=1,0,IF(AND($H76=1,BG$1&lt;=$Y76),$V76,IF(AND($H76=1,BG$1&gt;$Y76,BG$1&lt;=$Y76+$Z76),($T76*(1+$Z$1)^$Z76)/$Z76,IF(AND($H76=1,BG$1&gt;($Y76+$Z76),BG$1&lt;=($Y76+$Z76*2)),($T76*(1+$Z$1)^($Z76*2))/$Z76,IF(AND($H76=1,BG$1&gt;($Y76+$Z76*2),BG$1&lt;=($Y76+$Z76*3)),($T76*(1+$Z$1)^($Z76*3))/$Z76,IF(AND($H76=1,BG$1&gt;($Y76+$Z76*3),BG$1&lt;=($Y76+$Z76*4)),($T76*(1+$Z$1)^($Z76*4))/$Z76,IF(AND($G76=1,BG$1&lt;=$N76),0,IF(AND($G76=1,BG$1&gt;$N76,BG$1&lt;=($Y76+$Z76)),-1*PMT(VLOOKUP($P76,'9 - Finance Strategy Parameters'!$B$3:$C$6,2)/12,$Z76*12,$M76),IF(AND($G76=1,BG$1&gt;($Y76+$Z76),BG$1&lt;=($Y76+$Z76*2)),-1*PMT(VLOOKUP($P76,'9 - Finance Strategy Parameters'!$B$3:$C$6,2)/12,$Z76*12,$M76*(1+$Z$1)^($Z76*2)),IF(AND($G76=1,BG$1&gt;($Y76+$Z76*2),BG$1&lt;=($Y76+$Z76*3)),-1*PMT(VLOOKUP($P76,'9 - Finance Strategy Parameters'!$B$3:$C$6,2)/12,$Z76*12,$M76*(1+$Z$1)^($Z76*3)),"FAILURE"))))))))))</f>
        <v>0</v>
      </c>
      <c r="BH76" s="159">
        <f>IF($F76=1,0,IF(AND($H76=1,BH$1&lt;=$Y76),$V76,IF(AND($H76=1,BH$1&gt;$Y76,BH$1&lt;=$Y76+$Z76),($T76*(1+$Z$1)^$Z76)/$Z76,IF(AND($H76=1,BH$1&gt;($Y76+$Z76),BH$1&lt;=($Y76+$Z76*2)),($T76*(1+$Z$1)^($Z76*2))/$Z76,IF(AND($H76=1,BH$1&gt;($Y76+$Z76*2),BH$1&lt;=($Y76+$Z76*3)),($T76*(1+$Z$1)^($Z76*3))/$Z76,IF(AND($H76=1,BH$1&gt;($Y76+$Z76*3),BH$1&lt;=($Y76+$Z76*4)),($T76*(1+$Z$1)^($Z76*4))/$Z76,IF(AND($G76=1,BH$1&lt;=$N76),0,IF(AND($G76=1,BH$1&gt;$N76,BH$1&lt;=($Y76+$Z76)),-1*PMT(VLOOKUP($P76,'9 - Finance Strategy Parameters'!$B$3:$C$6,2)/12,$Z76*12,$M76),IF(AND($G76=1,BH$1&gt;($Y76+$Z76),BH$1&lt;=($Y76+$Z76*2)),-1*PMT(VLOOKUP($P76,'9 - Finance Strategy Parameters'!$B$3:$C$6,2)/12,$Z76*12,$M76*(1+$Z$1)^($Z76*2)),IF(AND($G76=1,BH$1&gt;($Y76+$Z76*2),BH$1&lt;=($Y76+$Z76*3)),-1*PMT(VLOOKUP($P76,'9 - Finance Strategy Parameters'!$B$3:$C$6,2)/12,$Z76*12,$M76*(1+$Z$1)^($Z76*3)),"FAILURE"))))))))))</f>
        <v>0</v>
      </c>
      <c r="BI76" s="159">
        <f>IF($F76=1,0,IF(AND($H76=1,BI$1&lt;=$Y76),$V76,IF(AND($H76=1,BI$1&gt;$Y76,BI$1&lt;=$Y76+$Z76),($T76*(1+$Z$1)^$Z76)/$Z76,IF(AND($H76=1,BI$1&gt;($Y76+$Z76),BI$1&lt;=($Y76+$Z76*2)),($T76*(1+$Z$1)^($Z76*2))/$Z76,IF(AND($H76=1,BI$1&gt;($Y76+$Z76*2),BI$1&lt;=($Y76+$Z76*3)),($T76*(1+$Z$1)^($Z76*3))/$Z76,IF(AND($H76=1,BI$1&gt;($Y76+$Z76*3),BI$1&lt;=($Y76+$Z76*4)),($T76*(1+$Z$1)^($Z76*4))/$Z76,IF(AND($G76=1,BI$1&lt;=$N76),0,IF(AND($G76=1,BI$1&gt;$N76,BI$1&lt;=($Y76+$Z76)),-1*PMT(VLOOKUP($P76,'9 - Finance Strategy Parameters'!$B$3:$C$6,2)/12,$Z76*12,$M76),IF(AND($G76=1,BI$1&gt;($Y76+$Z76),BI$1&lt;=($Y76+$Z76*2)),-1*PMT(VLOOKUP($P76,'9 - Finance Strategy Parameters'!$B$3:$C$6,2)/12,$Z76*12,$M76*(1+$Z$1)^($Z76*2)),IF(AND($G76=1,BI$1&gt;($Y76+$Z76*2),BI$1&lt;=($Y76+$Z76*3)),-1*PMT(VLOOKUP($P76,'9 - Finance Strategy Parameters'!$B$3:$C$6,2)/12,$Z76*12,$M76*(1+$Z$1)^($Z76*3)),"FAILURE"))))))))))</f>
        <v>0</v>
      </c>
      <c r="BJ76" s="159">
        <f>IF($F76=1,0,IF(AND($H76=1,BJ$1&lt;=$Y76),$V76,IF(AND($H76=1,BJ$1&gt;$Y76,BJ$1&lt;=$Y76+$Z76),($T76*(1+$Z$1)^$Z76)/$Z76,IF(AND($H76=1,BJ$1&gt;($Y76+$Z76),BJ$1&lt;=($Y76+$Z76*2)),($T76*(1+$Z$1)^($Z76*2))/$Z76,IF(AND($H76=1,BJ$1&gt;($Y76+$Z76*2),BJ$1&lt;=($Y76+$Z76*3)),($T76*(1+$Z$1)^($Z76*3))/$Z76,IF(AND($H76=1,BJ$1&gt;($Y76+$Z76*3),BJ$1&lt;=($Y76+$Z76*4)),($T76*(1+$Z$1)^($Z76*4))/$Z76,IF(AND($G76=1,BJ$1&lt;=$N76),0,IF(AND($G76=1,BJ$1&gt;$N76,BJ$1&lt;=($Y76+$Z76)),-1*PMT(VLOOKUP($P76,'9 - Finance Strategy Parameters'!$B$3:$C$6,2)/12,$Z76*12,$M76),IF(AND($G76=1,BJ$1&gt;($Y76+$Z76),BJ$1&lt;=($Y76+$Z76*2)),-1*PMT(VLOOKUP($P76,'9 - Finance Strategy Parameters'!$B$3:$C$6,2)/12,$Z76*12,$M76*(1+$Z$1)^($Z76*2)),IF(AND($G76=1,BJ$1&gt;($Y76+$Z76*2),BJ$1&lt;=($Y76+$Z76*3)),-1*PMT(VLOOKUP($P76,'9 - Finance Strategy Parameters'!$B$3:$C$6,2)/12,$Z76*12,$M76*(1+$Z$1)^($Z76*3)),"FAILURE"))))))))))</f>
        <v>0</v>
      </c>
      <c r="BK76" s="159">
        <f>IF($F76=1,0,IF(AND($H76=1,BK$1&lt;=$Y76),$V76,IF(AND($H76=1,BK$1&gt;$Y76,BK$1&lt;=$Y76+$Z76),($T76*(1+$Z$1)^$Z76)/$Z76,IF(AND($H76=1,BK$1&gt;($Y76+$Z76),BK$1&lt;=($Y76+$Z76*2)),($T76*(1+$Z$1)^($Z76*2))/$Z76,IF(AND($H76=1,BK$1&gt;($Y76+$Z76*2),BK$1&lt;=($Y76+$Z76*3)),($T76*(1+$Z$1)^($Z76*3))/$Z76,IF(AND($H76=1,BK$1&gt;($Y76+$Z76*3),BK$1&lt;=($Y76+$Z76*4)),($T76*(1+$Z$1)^($Z76*4))/$Z76,IF(AND($G76=1,BK$1&lt;=$N76),0,IF(AND($G76=1,BK$1&gt;$N76,BK$1&lt;=($Y76+$Z76)),-1*PMT(VLOOKUP($P76,'9 - Finance Strategy Parameters'!$B$3:$C$6,2)/12,$Z76*12,$M76),IF(AND($G76=1,BK$1&gt;($Y76+$Z76),BK$1&lt;=($Y76+$Z76*2)),-1*PMT(VLOOKUP($P76,'9 - Finance Strategy Parameters'!$B$3:$C$6,2)/12,$Z76*12,$M76*(1+$Z$1)^($Z76*2)),IF(AND($G76=1,BK$1&gt;($Y76+$Z76*2),BK$1&lt;=($Y76+$Z76*3)),-1*PMT(VLOOKUP($P76,'9 - Finance Strategy Parameters'!$B$3:$C$6,2)/12,$Z76*12,$M76*(1+$Z$1)^($Z76*3)),"FAILURE"))))))))))</f>
        <v>0</v>
      </c>
      <c r="BL76" s="159">
        <f>IF($F76=1,0,IF(AND($H76=1,BL$1&lt;=$Y76),$V76,IF(AND($H76=1,BL$1&gt;$Y76,BL$1&lt;=$Y76+$Z76),($T76*(1+$Z$1)^$Z76)/$Z76,IF(AND($H76=1,BL$1&gt;($Y76+$Z76),BL$1&lt;=($Y76+$Z76*2)),($T76*(1+$Z$1)^($Z76*2))/$Z76,IF(AND($H76=1,BL$1&gt;($Y76+$Z76*2),BL$1&lt;=($Y76+$Z76*3)),($T76*(1+$Z$1)^($Z76*3))/$Z76,IF(AND($H76=1,BL$1&gt;($Y76+$Z76*3),BL$1&lt;=($Y76+$Z76*4)),($T76*(1+$Z$1)^($Z76*4))/$Z76,IF(AND($G76=1,BL$1&lt;=$N76),0,IF(AND($G76=1,BL$1&gt;$N76,BL$1&lt;=($Y76+$Z76)),-1*PMT(VLOOKUP($P76,'9 - Finance Strategy Parameters'!$B$3:$C$6,2)/12,$Z76*12,$M76),IF(AND($G76=1,BL$1&gt;($Y76+$Z76),BL$1&lt;=($Y76+$Z76*2)),-1*PMT(VLOOKUP($P76,'9 - Finance Strategy Parameters'!$B$3:$C$6,2)/12,$Z76*12,$M76*(1+$Z$1)^($Z76*2)),IF(AND($G76=1,BL$1&gt;($Y76+$Z76*2),BL$1&lt;=($Y76+$Z76*3)),-1*PMT(VLOOKUP($P76,'9 - Finance Strategy Parameters'!$B$3:$C$6,2)/12,$Z76*12,$M76*(1+$Z$1)^($Z76*3)),"FAILURE"))))))))))</f>
        <v>0</v>
      </c>
      <c r="BM76" s="159">
        <f>IF($F76=1,0,IF(AND($H76=1,BM$1&lt;=$Y76),$V76,IF(AND($H76=1,BM$1&gt;$Y76,BM$1&lt;=$Y76+$Z76),($T76*(1+$Z$1)^$Z76)/$Z76,IF(AND($H76=1,BM$1&gt;($Y76+$Z76),BM$1&lt;=($Y76+$Z76*2)),($T76*(1+$Z$1)^($Z76*2))/$Z76,IF(AND($H76=1,BM$1&gt;($Y76+$Z76*2),BM$1&lt;=($Y76+$Z76*3)),($T76*(1+$Z$1)^($Z76*3))/$Z76,IF(AND($H76=1,BM$1&gt;($Y76+$Z76*3),BM$1&lt;=($Y76+$Z76*4)),($T76*(1+$Z$1)^($Z76*4))/$Z76,IF(AND($G76=1,BM$1&lt;=$N76),0,IF(AND($G76=1,BM$1&gt;$N76,BM$1&lt;=($Y76+$Z76)),-1*PMT(VLOOKUP($P76,'9 - Finance Strategy Parameters'!$B$3:$C$6,2)/12,$Z76*12,$M76),IF(AND($G76=1,BM$1&gt;($Y76+$Z76),BM$1&lt;=($Y76+$Z76*2)),-1*PMT(VLOOKUP($P76,'9 - Finance Strategy Parameters'!$B$3:$C$6,2)/12,$Z76*12,$M76*(1+$Z$1)^($Z76*2)),IF(AND($G76=1,BM$1&gt;($Y76+$Z76*2),BM$1&lt;=($Y76+$Z76*3)),-1*PMT(VLOOKUP($P76,'9 - Finance Strategy Parameters'!$B$3:$C$6,2)/12,$Z76*12,$M76*(1+$Z$1)^($Z76*3)),"FAILURE"))))))))))</f>
        <v>0</v>
      </c>
      <c r="BN76" s="159">
        <f>IF($F76=1,0,IF(AND($H76=1,BN$1&lt;=$Y76),$V76,IF(AND($H76=1,BN$1&gt;$Y76,BN$1&lt;=$Y76+$Z76),($T76*(1+$Z$1)^$Z76)/$Z76,IF(AND($H76=1,BN$1&gt;($Y76+$Z76),BN$1&lt;=($Y76+$Z76*2)),($T76*(1+$Z$1)^($Z76*2))/$Z76,IF(AND($H76=1,BN$1&gt;($Y76+$Z76*2),BN$1&lt;=($Y76+$Z76*3)),($T76*(1+$Z$1)^($Z76*3))/$Z76,IF(AND($H76=1,BN$1&gt;($Y76+$Z76*3),BN$1&lt;=($Y76+$Z76*4)),($T76*(1+$Z$1)^($Z76*4))/$Z76,IF(AND($G76=1,BN$1&lt;=$N76),0,IF(AND($G76=1,BN$1&gt;$N76,BN$1&lt;=($Y76+$Z76)),-1*PMT(VLOOKUP($P76,'9 - Finance Strategy Parameters'!$B$3:$C$6,2)/12,$Z76*12,$M76),IF(AND($G76=1,BN$1&gt;($Y76+$Z76),BN$1&lt;=($Y76+$Z76*2)),-1*PMT(VLOOKUP($P76,'9 - Finance Strategy Parameters'!$B$3:$C$6,2)/12,$Z76*12,$M76*(1+$Z$1)^($Z76*2)),IF(AND($G76=1,BN$1&gt;($Y76+$Z76*2),BN$1&lt;=($Y76+$Z76*3)),-1*PMT(VLOOKUP($P76,'9 - Finance Strategy Parameters'!$B$3:$C$6,2)/12,$Z76*12,$M76*(1+$Z$1)^($Z76*3)),"FAILURE"))))))))))</f>
        <v>0</v>
      </c>
      <c r="BO76" s="159">
        <f>IF($F76=1,0,IF(AND($H76=1,BO$1&lt;=$Y76),$V76,IF(AND($H76=1,BO$1&gt;$Y76,BO$1&lt;=$Y76+$Z76),($T76*(1+$Z$1)^$Z76)/$Z76,IF(AND($H76=1,BO$1&gt;($Y76+$Z76),BO$1&lt;=($Y76+$Z76*2)),($T76*(1+$Z$1)^($Z76*2))/$Z76,IF(AND($H76=1,BO$1&gt;($Y76+$Z76*2),BO$1&lt;=($Y76+$Z76*3)),($T76*(1+$Z$1)^($Z76*3))/$Z76,IF(AND($H76=1,BO$1&gt;($Y76+$Z76*3),BO$1&lt;=($Y76+$Z76*4)),($T76*(1+$Z$1)^($Z76*4))/$Z76,IF(AND($G76=1,BO$1&lt;=$N76),0,IF(AND($G76=1,BO$1&gt;$N76,BO$1&lt;=($Y76+$Z76)),-1*PMT(VLOOKUP($P76,'9 - Finance Strategy Parameters'!$B$3:$C$6,2)/12,$Z76*12,$M76),IF(AND($G76=1,BO$1&gt;($Y76+$Z76),BO$1&lt;=($Y76+$Z76*2)),-1*PMT(VLOOKUP($P76,'9 - Finance Strategy Parameters'!$B$3:$C$6,2)/12,$Z76*12,$M76*(1+$Z$1)^($Z76*2)),IF(AND($G76=1,BO$1&gt;($Y76+$Z76*2),BO$1&lt;=($Y76+$Z76*3)),-1*PMT(VLOOKUP($P76,'9 - Finance Strategy Parameters'!$B$3:$C$6,2)/12,$Z76*12,$M76*(1+$Z$1)^($Z76*3)),"FAILURE"))))))))))</f>
        <v>0</v>
      </c>
      <c r="BP76" s="159">
        <f>IF($F76=1,0,IF(AND($H76=1,BP$1&lt;=$Y76),$V76,IF(AND($H76=1,BP$1&gt;$Y76,BP$1&lt;=$Y76+$Z76),($T76*(1+$Z$1)^$Z76)/$Z76,IF(AND($H76=1,BP$1&gt;($Y76+$Z76),BP$1&lt;=($Y76+$Z76*2)),($T76*(1+$Z$1)^($Z76*2))/$Z76,IF(AND($H76=1,BP$1&gt;($Y76+$Z76*2),BP$1&lt;=($Y76+$Z76*3)),($T76*(1+$Z$1)^($Z76*3))/$Z76,IF(AND($H76=1,BP$1&gt;($Y76+$Z76*3),BP$1&lt;=($Y76+$Z76*4)),($T76*(1+$Z$1)^($Z76*4))/$Z76,IF(AND($G76=1,BP$1&lt;=$N76),0,IF(AND($G76=1,BP$1&gt;$N76,BP$1&lt;=($Y76+$Z76)),-1*PMT(VLOOKUP($P76,'9 - Finance Strategy Parameters'!$B$3:$C$6,2)/12,$Z76*12,$M76),IF(AND($G76=1,BP$1&gt;($Y76+$Z76),BP$1&lt;=($Y76+$Z76*2)),-1*PMT(VLOOKUP($P76,'9 - Finance Strategy Parameters'!$B$3:$C$6,2)/12,$Z76*12,$M76*(1+$Z$1)^($Z76*2)),IF(AND($G76=1,BP$1&gt;($Y76+$Z76*2),BP$1&lt;=($Y76+$Z76*3)),-1*PMT(VLOOKUP($P76,'9 - Finance Strategy Parameters'!$B$3:$C$6,2)/12,$Z76*12,$M76*(1+$Z$1)^($Z76*3)),"FAILURE"))))))))))</f>
        <v>0</v>
      </c>
      <c r="BQ76" s="159">
        <f>IF($F76=1,0,IF(AND($H76=1,BQ$1&lt;=$Y76),$V76,IF(AND($H76=1,BQ$1&gt;$Y76,BQ$1&lt;=$Y76+$Z76),($T76*(1+$Z$1)^$Z76)/$Z76,IF(AND($H76=1,BQ$1&gt;($Y76+$Z76),BQ$1&lt;=($Y76+$Z76*2)),($T76*(1+$Z$1)^($Z76*2))/$Z76,IF(AND($H76=1,BQ$1&gt;($Y76+$Z76*2),BQ$1&lt;=($Y76+$Z76*3)),($T76*(1+$Z$1)^($Z76*3))/$Z76,IF(AND($H76=1,BQ$1&gt;($Y76+$Z76*3),BQ$1&lt;=($Y76+$Z76*4)),($T76*(1+$Z$1)^($Z76*4))/$Z76,IF(AND($G76=1,BQ$1&lt;=$N76),0,IF(AND($G76=1,BQ$1&gt;$N76,BQ$1&lt;=($Y76+$Z76)),-1*PMT(VLOOKUP($P76,'9 - Finance Strategy Parameters'!$B$3:$C$6,2)/12,$Z76*12,$M76),IF(AND($G76=1,BQ$1&gt;($Y76+$Z76),BQ$1&lt;=($Y76+$Z76*2)),-1*PMT(VLOOKUP($P76,'9 - Finance Strategy Parameters'!$B$3:$C$6,2)/12,$Z76*12,$M76*(1+$Z$1)^($Z76*2)),IF(AND($G76=1,BQ$1&gt;($Y76+$Z76*2),BQ$1&lt;=($Y76+$Z76*3)),-1*PMT(VLOOKUP($P76,'9 - Finance Strategy Parameters'!$B$3:$C$6,2)/12,$Z76*12,$M76*(1+$Z$1)^($Z76*3)),"FAILURE"))))))))))</f>
        <v>0</v>
      </c>
      <c r="BR76" s="159">
        <f>IF($F76=1,0,IF(AND($H76=1,BR$1&lt;=$Y76),$V76,IF(AND($H76=1,BR$1&gt;$Y76,BR$1&lt;=$Y76+$Z76),($T76*(1+$Z$1)^$Z76)/$Z76,IF(AND($H76=1,BR$1&gt;($Y76+$Z76),BR$1&lt;=($Y76+$Z76*2)),($T76*(1+$Z$1)^($Z76*2))/$Z76,IF(AND($H76=1,BR$1&gt;($Y76+$Z76*2),BR$1&lt;=($Y76+$Z76*3)),($T76*(1+$Z$1)^($Z76*3))/$Z76,IF(AND($H76=1,BR$1&gt;($Y76+$Z76*3),BR$1&lt;=($Y76+$Z76*4)),($T76*(1+$Z$1)^($Z76*4))/$Z76,IF(AND($G76=1,BR$1&lt;=$N76),0,IF(AND($G76=1,BR$1&gt;$N76,BR$1&lt;=($Y76+$Z76)),-1*PMT(VLOOKUP($P76,'9 - Finance Strategy Parameters'!$B$3:$C$6,2)/12,$Z76*12,$M76),IF(AND($G76=1,BR$1&gt;($Y76+$Z76),BR$1&lt;=($Y76+$Z76*2)),-1*PMT(VLOOKUP($P76,'9 - Finance Strategy Parameters'!$B$3:$C$6,2)/12,$Z76*12,$M76*(1+$Z$1)^($Z76*2)),IF(AND($G76=1,BR$1&gt;($Y76+$Z76*2),BR$1&lt;=($Y76+$Z76*3)),-1*PMT(VLOOKUP($P76,'9 - Finance Strategy Parameters'!$B$3:$C$6,2)/12,$Z76*12,$M76*(1+$Z$1)^($Z76*3)),"FAILURE"))))))))))</f>
        <v>0</v>
      </c>
      <c r="BS76" s="159">
        <f>IF($F76=1,0,IF(AND($H76=1,BS$1&lt;=$Y76),$V76,IF(AND($H76=1,BS$1&gt;$Y76,BS$1&lt;=$Y76+$Z76),($T76*(1+$Z$1)^$Z76)/$Z76,IF(AND($H76=1,BS$1&gt;($Y76+$Z76),BS$1&lt;=($Y76+$Z76*2)),($T76*(1+$Z$1)^($Z76*2))/$Z76,IF(AND($H76=1,BS$1&gt;($Y76+$Z76*2),BS$1&lt;=($Y76+$Z76*3)),($T76*(1+$Z$1)^($Z76*3))/$Z76,IF(AND($H76=1,BS$1&gt;($Y76+$Z76*3),BS$1&lt;=($Y76+$Z76*4)),($T76*(1+$Z$1)^($Z76*4))/$Z76,IF(AND($G76=1,BS$1&lt;=$N76),0,IF(AND($G76=1,BS$1&gt;$N76,BS$1&lt;=($Y76+$Z76)),-1*PMT(VLOOKUP($P76,'9 - Finance Strategy Parameters'!$B$3:$C$6,2)/12,$Z76*12,$M76),IF(AND($G76=1,BS$1&gt;($Y76+$Z76),BS$1&lt;=($Y76+$Z76*2)),-1*PMT(VLOOKUP($P76,'9 - Finance Strategy Parameters'!$B$3:$C$6,2)/12,$Z76*12,$M76*(1+$Z$1)^($Z76*2)),IF(AND($G76=1,BS$1&gt;($Y76+$Z76*2),BS$1&lt;=($Y76+$Z76*3)),-1*PMT(VLOOKUP($P76,'9 - Finance Strategy Parameters'!$B$3:$C$6,2)/12,$Z76*12,$M76*(1+$Z$1)^($Z76*3)),"FAILURE"))))))))))</f>
        <v>0</v>
      </c>
      <c r="BT76" s="159">
        <f>IF($F76=1,0,IF(AND($H76=1,BT$1&lt;=$Y76),$V76,IF(AND($H76=1,BT$1&gt;$Y76,BT$1&lt;=$Y76+$Z76),($T76*(1+$Z$1)^$Z76)/$Z76,IF(AND($H76=1,BT$1&gt;($Y76+$Z76),BT$1&lt;=($Y76+$Z76*2)),($T76*(1+$Z$1)^($Z76*2))/$Z76,IF(AND($H76=1,BT$1&gt;($Y76+$Z76*2),BT$1&lt;=($Y76+$Z76*3)),($T76*(1+$Z$1)^($Z76*3))/$Z76,IF(AND($H76=1,BT$1&gt;($Y76+$Z76*3),BT$1&lt;=($Y76+$Z76*4)),($T76*(1+$Z$1)^($Z76*4))/$Z76,IF(AND($G76=1,BT$1&lt;=$N76),0,IF(AND($G76=1,BT$1&gt;$N76,BT$1&lt;=($Y76+$Z76)),-1*PMT(VLOOKUP($P76,'9 - Finance Strategy Parameters'!$B$3:$C$6,2)/12,$Z76*12,$M76),IF(AND($G76=1,BT$1&gt;($Y76+$Z76),BT$1&lt;=($Y76+$Z76*2)),-1*PMT(VLOOKUP($P76,'9 - Finance Strategy Parameters'!$B$3:$C$6,2)/12,$Z76*12,$M76*(1+$Z$1)^($Z76*2)),IF(AND($G76=1,BT$1&gt;($Y76+$Z76*2),BT$1&lt;=($Y76+$Z76*3)),-1*PMT(VLOOKUP($P76,'9 - Finance Strategy Parameters'!$B$3:$C$6,2)/12,$Z76*12,$M76*(1+$Z$1)^($Z76*3)),"FAILURE"))))))))))</f>
        <v>0</v>
      </c>
    </row>
    <row r="77" spans="1:72" ht="30" x14ac:dyDescent="0.25">
      <c r="A77" s="10" t="s">
        <v>34</v>
      </c>
      <c r="B77" s="138">
        <f>INDEX('8-Choosing Asset Strategies'!$B$4:$B$101,MATCH('9 - Financing Strategy'!C77,'8-Choosing Asset Strategies'!$C$4:$C$101,0))</f>
        <v>1</v>
      </c>
      <c r="C77" s="28" t="s">
        <v>122</v>
      </c>
      <c r="D77" s="13" t="str">
        <f>IF(INDEX('8-Choosing Asset Strategies'!$CW$4:$CW$101,MATCH($C77,'8-Choosing Asset Strategies'!$C$4:$C$101,0))=0,"",INDEX('8-Choosing Asset Strategies'!$CW$4:$CW$101,MATCH(C77,'8-Choosing Asset Strategies'!$C$4:$C$101,0)))</f>
        <v>Good condition; limited distribution</v>
      </c>
      <c r="E77" s="27"/>
      <c r="F77" s="138">
        <v>1</v>
      </c>
      <c r="G77" s="138"/>
      <c r="H77" s="138"/>
      <c r="J77" s="143">
        <f>IF(F77=1,ROUND(INDEX('8-Choosing Asset Strategies'!$DL$4:$DL$101,MATCH($C77,'8-Choosing Asset Strategies'!$C$4:$C$101,0)),2),"")</f>
        <v>86811.34</v>
      </c>
      <c r="K77" s="12">
        <f>IF(F77=1,ROUND(INDEX('8-Choosing Asset Strategies'!$DC$4:$DC$101,MATCH($C77,'8-Choosing Asset Strategies'!$C$4:$C$101,0)),2),"")</f>
        <v>35</v>
      </c>
      <c r="L77" s="12"/>
      <c r="M77" s="143" t="str">
        <f>IF(G77=1,ROUND(INDEX('8-Choosing Asset Strategies'!$DL$4:$DL$101,MATCH($C77,'8-Choosing Asset Strategies'!$C$4:$C$101,0)),2),"")</f>
        <v/>
      </c>
      <c r="N77" s="12" t="str">
        <f>IF(G77=1,ROUND(INDEX('8-Choosing Asset Strategies'!$DC$4:$DC$101,MATCH($C77,'8-Choosing Asset Strategies'!$C$4:$C$101,0)),2),"")</f>
        <v/>
      </c>
      <c r="O77" s="12" t="str">
        <f>IF(G77="","",INDEX('9 - Finance Strategy Parameters'!$H$3:$H$9,MATCH(B77,'9 - Finance Strategy Parameters'!$F$3:$F$9,0)))</f>
        <v/>
      </c>
      <c r="P77" s="12"/>
      <c r="Q77" s="144" t="str">
        <f>IFERROR((M77*INDEX('9 - Finance Strategy Parameters'!$C$3:$C$6,MATCH(P77,'9 - Finance Strategy Parameters'!$B$3:$B$6,0))/12*(1+INDEX('9 - Finance Strategy Parameters'!$C$3:$C$6,MATCH(P77,'9 - Finance Strategy Parameters'!$B$3:$B$6,0))/12)^(O77*12))/((1+INDEX('9 - Finance Strategy Parameters'!$C$3:$C$6,MATCH(P77,'9 - Finance Strategy Parameters'!$B$3:$B$6,0))/12)^(O77*12)-1),"")</f>
        <v/>
      </c>
      <c r="R77" s="144" t="str">
        <f t="shared" si="4"/>
        <v/>
      </c>
      <c r="S77" s="12"/>
      <c r="T77" s="143" t="str">
        <f>IF(H77=1,ROUND(INDEX('8-Choosing Asset Strategies'!$DL$4:$DL$101,MATCH($C77,'8-Choosing Asset Strategies'!$C$4:$C$101,0)),2),"")</f>
        <v/>
      </c>
      <c r="U77" s="145" t="str">
        <f>IF(H77=1,ROUND(INDEX('8-Choosing Asset Strategies'!$DC$4:$DC$101,MATCH($C77,'8-Choosing Asset Strategies'!$C$4:$C$101,0)),2),"")</f>
        <v/>
      </c>
      <c r="V77" s="101" t="str">
        <f t="shared" si="5"/>
        <v/>
      </c>
      <c r="W77" s="155" t="str">
        <f t="shared" si="6"/>
        <v/>
      </c>
      <c r="Y77">
        <f>INDEX('8-Choosing Asset Strategies'!$DC$4:$DC$101,MATCH(C77,'8-Choosing Asset Strategies'!$C$4:$C$101,0))</f>
        <v>35</v>
      </c>
      <c r="Z77">
        <f>INDEX('8-Choosing Asset Strategies'!$DA$4:$DA$101,MATCH(C77,'8-Choosing Asset Strategies'!$C$4:$C$101,0))</f>
        <v>50</v>
      </c>
      <c r="AB77" s="159">
        <f>IF($F77=1,0,IF(AND($H77=1,AB$1&lt;=$Y77),$V77,IF(AND($H77=1,AB$1&gt;$Y77,AB$1&lt;=$Y77+$Z77),($T77*(1+$Z$1)^$Z77)/$Z77,IF(AND($H77=1,AB$1&gt;($Y77+$Z77),AB$1&lt;=($Y77+$Z77*2)),($T77*(1+$Z$1)^($Z77*2))/$Z77,IF(AND($H77=1,AB$1&gt;($Y77+$Z77*2),AB$1&lt;=($Y77+$Z77*3)),($T77*(1+$Z$1)^($Z77*3))/$Z77,IF(AND($H77=1,AB$1&gt;($Y77+$Z77*3),AB$1&lt;=($Y77+$Z77*4)),($T77*(1+$Z$1)^($Z77*4))/$Z77,IF(AND($G77=1,AB$1&lt;=$N77),0,IF(AND($G77=1,AB$1&gt;$N77,AB$1&lt;=($Y77+$Z77)),-1*PMT(VLOOKUP($P77,'9 - Finance Strategy Parameters'!$B$3:$C$6,2)/12,$Z77*12,$M77),IF(AND($G77=1,AB$1&gt;($Y77+$Z77),AB$1&lt;=($Y77+$Z77*2)),-1*PMT(VLOOKUP($P77,'9 - Finance Strategy Parameters'!$B$3:$C$6,2)/12,$Z77*12,$M77*(1+$Z$1)^($Z77*2)),IF(AND($G77=1,AB$1&gt;($Y77+$Z77*2),AB$1&lt;=($Y77+$Z77*3)),-1*PMT(VLOOKUP($P77,'9 - Finance Strategy Parameters'!$B$3:$C$6,2)/12,$Z77*12,$M77*(1+$Z$1)^($Z77*3)),"FAILURE"))))))))))</f>
        <v>0</v>
      </c>
      <c r="AC77" s="159">
        <f>IF($F77=1,0,IF(AND($H77=1,AC$1&lt;=$Y77),$V77,IF(AND($H77=1,AC$1&gt;$Y77,AC$1&lt;=$Y77+$Z77),($T77*(1+$Z$1)^$Z77)/$Z77,IF(AND($H77=1,AC$1&gt;($Y77+$Z77),AC$1&lt;=($Y77+$Z77*2)),($T77*(1+$Z$1)^($Z77*2))/$Z77,IF(AND($H77=1,AC$1&gt;($Y77+$Z77*2),AC$1&lt;=($Y77+$Z77*3)),($T77*(1+$Z$1)^($Z77*3))/$Z77,IF(AND($H77=1,AC$1&gt;($Y77+$Z77*3),AC$1&lt;=($Y77+$Z77*4)),($T77*(1+$Z$1)^($Z77*4))/$Z77,IF(AND($G77=1,AC$1&lt;=$N77),0,IF(AND($G77=1,AC$1&gt;$N77,AC$1&lt;=($Y77+$Z77)),-1*PMT(VLOOKUP($P77,'9 - Finance Strategy Parameters'!$B$3:$C$6,2)/12,$Z77*12,$M77),IF(AND($G77=1,AC$1&gt;($Y77+$Z77),AC$1&lt;=($Y77+$Z77*2)),-1*PMT(VLOOKUP($P77,'9 - Finance Strategy Parameters'!$B$3:$C$6,2)/12,$Z77*12,$M77*(1+$Z$1)^($Z77*2)),IF(AND($G77=1,AC$1&gt;($Y77+$Z77*2),AC$1&lt;=($Y77+$Z77*3)),-1*PMT(VLOOKUP($P77,'9 - Finance Strategy Parameters'!$B$3:$C$6,2)/12,$Z77*12,$M77*(1+$Z$1)^($Z77*3)),"FAILURE"))))))))))</f>
        <v>0</v>
      </c>
      <c r="AD77" s="159">
        <f>IF($F77=1,0,IF(AND($H77=1,AD$1&lt;=$Y77),$V77,IF(AND($H77=1,AD$1&gt;$Y77,AD$1&lt;=$Y77+$Z77),($T77*(1+$Z$1)^$Z77)/$Z77,IF(AND($H77=1,AD$1&gt;($Y77+$Z77),AD$1&lt;=($Y77+$Z77*2)),($T77*(1+$Z$1)^($Z77*2))/$Z77,IF(AND($H77=1,AD$1&gt;($Y77+$Z77*2),AD$1&lt;=($Y77+$Z77*3)),($T77*(1+$Z$1)^($Z77*3))/$Z77,IF(AND($H77=1,AD$1&gt;($Y77+$Z77*3),AD$1&lt;=($Y77+$Z77*4)),($T77*(1+$Z$1)^($Z77*4))/$Z77,IF(AND($G77=1,AD$1&lt;=$N77),0,IF(AND($G77=1,AD$1&gt;$N77,AD$1&lt;=($Y77+$Z77)),-1*PMT(VLOOKUP($P77,'9 - Finance Strategy Parameters'!$B$3:$C$6,2)/12,$Z77*12,$M77),IF(AND($G77=1,AD$1&gt;($Y77+$Z77),AD$1&lt;=($Y77+$Z77*2)),-1*PMT(VLOOKUP($P77,'9 - Finance Strategy Parameters'!$B$3:$C$6,2)/12,$Z77*12,$M77*(1+$Z$1)^($Z77*2)),IF(AND($G77=1,AD$1&gt;($Y77+$Z77*2),AD$1&lt;=($Y77+$Z77*3)),-1*PMT(VLOOKUP($P77,'9 - Finance Strategy Parameters'!$B$3:$C$6,2)/12,$Z77*12,$M77*(1+$Z$1)^($Z77*3)),"FAILURE"))))))))))</f>
        <v>0</v>
      </c>
      <c r="AE77" s="159">
        <f>IF($F77=1,0,IF(AND($H77=1,AE$1&lt;=$Y77),$V77,IF(AND($H77=1,AE$1&gt;$Y77,AE$1&lt;=$Y77+$Z77),($T77*(1+$Z$1)^$Z77)/$Z77,IF(AND($H77=1,AE$1&gt;($Y77+$Z77),AE$1&lt;=($Y77+$Z77*2)),($T77*(1+$Z$1)^($Z77*2))/$Z77,IF(AND($H77=1,AE$1&gt;($Y77+$Z77*2),AE$1&lt;=($Y77+$Z77*3)),($T77*(1+$Z$1)^($Z77*3))/$Z77,IF(AND($H77=1,AE$1&gt;($Y77+$Z77*3),AE$1&lt;=($Y77+$Z77*4)),($T77*(1+$Z$1)^($Z77*4))/$Z77,IF(AND($G77=1,AE$1&lt;=$N77),0,IF(AND($G77=1,AE$1&gt;$N77,AE$1&lt;=($Y77+$Z77)),-1*PMT(VLOOKUP($P77,'9 - Finance Strategy Parameters'!$B$3:$C$6,2)/12,$Z77*12,$M77),IF(AND($G77=1,AE$1&gt;($Y77+$Z77),AE$1&lt;=($Y77+$Z77*2)),-1*PMT(VLOOKUP($P77,'9 - Finance Strategy Parameters'!$B$3:$C$6,2)/12,$Z77*12,$M77*(1+$Z$1)^($Z77*2)),IF(AND($G77=1,AE$1&gt;($Y77+$Z77*2),AE$1&lt;=($Y77+$Z77*3)),-1*PMT(VLOOKUP($P77,'9 - Finance Strategy Parameters'!$B$3:$C$6,2)/12,$Z77*12,$M77*(1+$Z$1)^($Z77*3)),"FAILURE"))))))))))</f>
        <v>0</v>
      </c>
      <c r="AF77" s="159">
        <f>IF($F77=1,0,IF(AND($H77=1,AF$1&lt;=$Y77),$V77,IF(AND($H77=1,AF$1&gt;$Y77,AF$1&lt;=$Y77+$Z77),($T77*(1+$Z$1)^$Z77)/$Z77,IF(AND($H77=1,AF$1&gt;($Y77+$Z77),AF$1&lt;=($Y77+$Z77*2)),($T77*(1+$Z$1)^($Z77*2))/$Z77,IF(AND($H77=1,AF$1&gt;($Y77+$Z77*2),AF$1&lt;=($Y77+$Z77*3)),($T77*(1+$Z$1)^($Z77*3))/$Z77,IF(AND($H77=1,AF$1&gt;($Y77+$Z77*3),AF$1&lt;=($Y77+$Z77*4)),($T77*(1+$Z$1)^($Z77*4))/$Z77,IF(AND($G77=1,AF$1&lt;=$N77),0,IF(AND($G77=1,AF$1&gt;$N77,AF$1&lt;=($Y77+$Z77)),-1*PMT(VLOOKUP($P77,'9 - Finance Strategy Parameters'!$B$3:$C$6,2)/12,$Z77*12,$M77),IF(AND($G77=1,AF$1&gt;($Y77+$Z77),AF$1&lt;=($Y77+$Z77*2)),-1*PMT(VLOOKUP($P77,'9 - Finance Strategy Parameters'!$B$3:$C$6,2)/12,$Z77*12,$M77*(1+$Z$1)^($Z77*2)),IF(AND($G77=1,AF$1&gt;($Y77+$Z77*2),AF$1&lt;=($Y77+$Z77*3)),-1*PMT(VLOOKUP($P77,'9 - Finance Strategy Parameters'!$B$3:$C$6,2)/12,$Z77*12,$M77*(1+$Z$1)^($Z77*3)),"FAILURE"))))))))))</f>
        <v>0</v>
      </c>
      <c r="AG77" s="159">
        <f>IF($F77=1,0,IF(AND($H77=1,AG$1&lt;=$Y77),$V77,IF(AND($H77=1,AG$1&gt;$Y77,AG$1&lt;=$Y77+$Z77),($T77*(1+$Z$1)^$Z77)/$Z77,IF(AND($H77=1,AG$1&gt;($Y77+$Z77),AG$1&lt;=($Y77+$Z77*2)),($T77*(1+$Z$1)^($Z77*2))/$Z77,IF(AND($H77=1,AG$1&gt;($Y77+$Z77*2),AG$1&lt;=($Y77+$Z77*3)),($T77*(1+$Z$1)^($Z77*3))/$Z77,IF(AND($H77=1,AG$1&gt;($Y77+$Z77*3),AG$1&lt;=($Y77+$Z77*4)),($T77*(1+$Z$1)^($Z77*4))/$Z77,IF(AND($G77=1,AG$1&lt;=$N77),0,IF(AND($G77=1,AG$1&gt;$N77,AG$1&lt;=($Y77+$Z77)),-1*PMT(VLOOKUP($P77,'9 - Finance Strategy Parameters'!$B$3:$C$6,2)/12,$Z77*12,$M77),IF(AND($G77=1,AG$1&gt;($Y77+$Z77),AG$1&lt;=($Y77+$Z77*2)),-1*PMT(VLOOKUP($P77,'9 - Finance Strategy Parameters'!$B$3:$C$6,2)/12,$Z77*12,$M77*(1+$Z$1)^($Z77*2)),IF(AND($G77=1,AG$1&gt;($Y77+$Z77*2),AG$1&lt;=($Y77+$Z77*3)),-1*PMT(VLOOKUP($P77,'9 - Finance Strategy Parameters'!$B$3:$C$6,2)/12,$Z77*12,$M77*(1+$Z$1)^($Z77*3)),"FAILURE"))))))))))</f>
        <v>0</v>
      </c>
      <c r="AH77" s="159">
        <f>IF($F77=1,0,IF(AND($H77=1,AH$1&lt;=$Y77),$V77,IF(AND($H77=1,AH$1&gt;$Y77,AH$1&lt;=$Y77+$Z77),($T77*(1+$Z$1)^$Z77)/$Z77,IF(AND($H77=1,AH$1&gt;($Y77+$Z77),AH$1&lt;=($Y77+$Z77*2)),($T77*(1+$Z$1)^($Z77*2))/$Z77,IF(AND($H77=1,AH$1&gt;($Y77+$Z77*2),AH$1&lt;=($Y77+$Z77*3)),($T77*(1+$Z$1)^($Z77*3))/$Z77,IF(AND($H77=1,AH$1&gt;($Y77+$Z77*3),AH$1&lt;=($Y77+$Z77*4)),($T77*(1+$Z$1)^($Z77*4))/$Z77,IF(AND($G77=1,AH$1&lt;=$N77),0,IF(AND($G77=1,AH$1&gt;$N77,AH$1&lt;=($Y77+$Z77)),-1*PMT(VLOOKUP($P77,'9 - Finance Strategy Parameters'!$B$3:$C$6,2)/12,$Z77*12,$M77),IF(AND($G77=1,AH$1&gt;($Y77+$Z77),AH$1&lt;=($Y77+$Z77*2)),-1*PMT(VLOOKUP($P77,'9 - Finance Strategy Parameters'!$B$3:$C$6,2)/12,$Z77*12,$M77*(1+$Z$1)^($Z77*2)),IF(AND($G77=1,AH$1&gt;($Y77+$Z77*2),AH$1&lt;=($Y77+$Z77*3)),-1*PMT(VLOOKUP($P77,'9 - Finance Strategy Parameters'!$B$3:$C$6,2)/12,$Z77*12,$M77*(1+$Z$1)^($Z77*3)),"FAILURE"))))))))))</f>
        <v>0</v>
      </c>
      <c r="AI77" s="159">
        <f>IF($F77=1,0,IF(AND($H77=1,AI$1&lt;=$Y77),$V77,IF(AND($H77=1,AI$1&gt;$Y77,AI$1&lt;=$Y77+$Z77),($T77*(1+$Z$1)^$Z77)/$Z77,IF(AND($H77=1,AI$1&gt;($Y77+$Z77),AI$1&lt;=($Y77+$Z77*2)),($T77*(1+$Z$1)^($Z77*2))/$Z77,IF(AND($H77=1,AI$1&gt;($Y77+$Z77*2),AI$1&lt;=($Y77+$Z77*3)),($T77*(1+$Z$1)^($Z77*3))/$Z77,IF(AND($H77=1,AI$1&gt;($Y77+$Z77*3),AI$1&lt;=($Y77+$Z77*4)),($T77*(1+$Z$1)^($Z77*4))/$Z77,IF(AND($G77=1,AI$1&lt;=$N77),0,IF(AND($G77=1,AI$1&gt;$N77,AI$1&lt;=($Y77+$Z77)),-1*PMT(VLOOKUP($P77,'9 - Finance Strategy Parameters'!$B$3:$C$6,2)/12,$Z77*12,$M77),IF(AND($G77=1,AI$1&gt;($Y77+$Z77),AI$1&lt;=($Y77+$Z77*2)),-1*PMT(VLOOKUP($P77,'9 - Finance Strategy Parameters'!$B$3:$C$6,2)/12,$Z77*12,$M77*(1+$Z$1)^($Z77*2)),IF(AND($G77=1,AI$1&gt;($Y77+$Z77*2),AI$1&lt;=($Y77+$Z77*3)),-1*PMT(VLOOKUP($P77,'9 - Finance Strategy Parameters'!$B$3:$C$6,2)/12,$Z77*12,$M77*(1+$Z$1)^($Z77*3)),"FAILURE"))))))))))</f>
        <v>0</v>
      </c>
      <c r="AJ77" s="159">
        <f>IF($F77=1,0,IF(AND($H77=1,AJ$1&lt;=$Y77),$V77,IF(AND($H77=1,AJ$1&gt;$Y77,AJ$1&lt;=$Y77+$Z77),($T77*(1+$Z$1)^$Z77)/$Z77,IF(AND($H77=1,AJ$1&gt;($Y77+$Z77),AJ$1&lt;=($Y77+$Z77*2)),($T77*(1+$Z$1)^($Z77*2))/$Z77,IF(AND($H77=1,AJ$1&gt;($Y77+$Z77*2),AJ$1&lt;=($Y77+$Z77*3)),($T77*(1+$Z$1)^($Z77*3))/$Z77,IF(AND($H77=1,AJ$1&gt;($Y77+$Z77*3),AJ$1&lt;=($Y77+$Z77*4)),($T77*(1+$Z$1)^($Z77*4))/$Z77,IF(AND($G77=1,AJ$1&lt;=$N77),0,IF(AND($G77=1,AJ$1&gt;$N77,AJ$1&lt;=($Y77+$Z77)),-1*PMT(VLOOKUP($P77,'9 - Finance Strategy Parameters'!$B$3:$C$6,2)/12,$Z77*12,$M77),IF(AND($G77=1,AJ$1&gt;($Y77+$Z77),AJ$1&lt;=($Y77+$Z77*2)),-1*PMT(VLOOKUP($P77,'9 - Finance Strategy Parameters'!$B$3:$C$6,2)/12,$Z77*12,$M77*(1+$Z$1)^($Z77*2)),IF(AND($G77=1,AJ$1&gt;($Y77+$Z77*2),AJ$1&lt;=($Y77+$Z77*3)),-1*PMT(VLOOKUP($P77,'9 - Finance Strategy Parameters'!$B$3:$C$6,2)/12,$Z77*12,$M77*(1+$Z$1)^($Z77*3)),"FAILURE"))))))))))</f>
        <v>0</v>
      </c>
      <c r="AK77" s="159">
        <f>IF($F77=1,0,IF(AND($H77=1,AK$1&lt;=$Y77),$V77,IF(AND($H77=1,AK$1&gt;$Y77,AK$1&lt;=$Y77+$Z77),($T77*(1+$Z$1)^$Z77)/$Z77,IF(AND($H77=1,AK$1&gt;($Y77+$Z77),AK$1&lt;=($Y77+$Z77*2)),($T77*(1+$Z$1)^($Z77*2))/$Z77,IF(AND($H77=1,AK$1&gt;($Y77+$Z77*2),AK$1&lt;=($Y77+$Z77*3)),($T77*(1+$Z$1)^($Z77*3))/$Z77,IF(AND($H77=1,AK$1&gt;($Y77+$Z77*3),AK$1&lt;=($Y77+$Z77*4)),($T77*(1+$Z$1)^($Z77*4))/$Z77,IF(AND($G77=1,AK$1&lt;=$N77),0,IF(AND($G77=1,AK$1&gt;$N77,AK$1&lt;=($Y77+$Z77)),-1*PMT(VLOOKUP($P77,'9 - Finance Strategy Parameters'!$B$3:$C$6,2)/12,$Z77*12,$M77),IF(AND($G77=1,AK$1&gt;($Y77+$Z77),AK$1&lt;=($Y77+$Z77*2)),-1*PMT(VLOOKUP($P77,'9 - Finance Strategy Parameters'!$B$3:$C$6,2)/12,$Z77*12,$M77*(1+$Z$1)^($Z77*2)),IF(AND($G77=1,AK$1&gt;($Y77+$Z77*2),AK$1&lt;=($Y77+$Z77*3)),-1*PMT(VLOOKUP($P77,'9 - Finance Strategy Parameters'!$B$3:$C$6,2)/12,$Z77*12,$M77*(1+$Z$1)^($Z77*3)),"FAILURE"))))))))))</f>
        <v>0</v>
      </c>
      <c r="AL77" s="159">
        <f>IF($F77=1,0,IF(AND($H77=1,AL$1&lt;=$Y77),$V77,IF(AND($H77=1,AL$1&gt;$Y77,AL$1&lt;=$Y77+$Z77),($T77*(1+$Z$1)^$Z77)/$Z77,IF(AND($H77=1,AL$1&gt;($Y77+$Z77),AL$1&lt;=($Y77+$Z77*2)),($T77*(1+$Z$1)^($Z77*2))/$Z77,IF(AND($H77=1,AL$1&gt;($Y77+$Z77*2),AL$1&lt;=($Y77+$Z77*3)),($T77*(1+$Z$1)^($Z77*3))/$Z77,IF(AND($H77=1,AL$1&gt;($Y77+$Z77*3),AL$1&lt;=($Y77+$Z77*4)),($T77*(1+$Z$1)^($Z77*4))/$Z77,IF(AND($G77=1,AL$1&lt;=$N77),0,IF(AND($G77=1,AL$1&gt;$N77,AL$1&lt;=($Y77+$Z77)),-1*PMT(VLOOKUP($P77,'9 - Finance Strategy Parameters'!$B$3:$C$6,2)/12,$Z77*12,$M77),IF(AND($G77=1,AL$1&gt;($Y77+$Z77),AL$1&lt;=($Y77+$Z77*2)),-1*PMT(VLOOKUP($P77,'9 - Finance Strategy Parameters'!$B$3:$C$6,2)/12,$Z77*12,$M77*(1+$Z$1)^($Z77*2)),IF(AND($G77=1,AL$1&gt;($Y77+$Z77*2),AL$1&lt;=($Y77+$Z77*3)),-1*PMT(VLOOKUP($P77,'9 - Finance Strategy Parameters'!$B$3:$C$6,2)/12,$Z77*12,$M77*(1+$Z$1)^($Z77*3)),"FAILURE"))))))))))</f>
        <v>0</v>
      </c>
      <c r="AM77" s="159">
        <f>IF($F77=1,0,IF(AND($H77=1,AM$1&lt;=$Y77),$V77,IF(AND($H77=1,AM$1&gt;$Y77,AM$1&lt;=$Y77+$Z77),($T77*(1+$Z$1)^$Z77)/$Z77,IF(AND($H77=1,AM$1&gt;($Y77+$Z77),AM$1&lt;=($Y77+$Z77*2)),($T77*(1+$Z$1)^($Z77*2))/$Z77,IF(AND($H77=1,AM$1&gt;($Y77+$Z77*2),AM$1&lt;=($Y77+$Z77*3)),($T77*(1+$Z$1)^($Z77*3))/$Z77,IF(AND($H77=1,AM$1&gt;($Y77+$Z77*3),AM$1&lt;=($Y77+$Z77*4)),($T77*(1+$Z$1)^($Z77*4))/$Z77,IF(AND($G77=1,AM$1&lt;=$N77),0,IF(AND($G77=1,AM$1&gt;$N77,AM$1&lt;=($Y77+$Z77)),-1*PMT(VLOOKUP($P77,'9 - Finance Strategy Parameters'!$B$3:$C$6,2)/12,$Z77*12,$M77),IF(AND($G77=1,AM$1&gt;($Y77+$Z77),AM$1&lt;=($Y77+$Z77*2)),-1*PMT(VLOOKUP($P77,'9 - Finance Strategy Parameters'!$B$3:$C$6,2)/12,$Z77*12,$M77*(1+$Z$1)^($Z77*2)),IF(AND($G77=1,AM$1&gt;($Y77+$Z77*2),AM$1&lt;=($Y77+$Z77*3)),-1*PMT(VLOOKUP($P77,'9 - Finance Strategy Parameters'!$B$3:$C$6,2)/12,$Z77*12,$M77*(1+$Z$1)^($Z77*3)),"FAILURE"))))))))))</f>
        <v>0</v>
      </c>
      <c r="AN77" s="159">
        <f>IF($F77=1,0,IF(AND($H77=1,AN$1&lt;=$Y77),$V77,IF(AND($H77=1,AN$1&gt;$Y77,AN$1&lt;=$Y77+$Z77),($T77*(1+$Z$1)^$Z77)/$Z77,IF(AND($H77=1,AN$1&gt;($Y77+$Z77),AN$1&lt;=($Y77+$Z77*2)),($T77*(1+$Z$1)^($Z77*2))/$Z77,IF(AND($H77=1,AN$1&gt;($Y77+$Z77*2),AN$1&lt;=($Y77+$Z77*3)),($T77*(1+$Z$1)^($Z77*3))/$Z77,IF(AND($H77=1,AN$1&gt;($Y77+$Z77*3),AN$1&lt;=($Y77+$Z77*4)),($T77*(1+$Z$1)^($Z77*4))/$Z77,IF(AND($G77=1,AN$1&lt;=$N77),0,IF(AND($G77=1,AN$1&gt;$N77,AN$1&lt;=($Y77+$Z77)),-1*PMT(VLOOKUP($P77,'9 - Finance Strategy Parameters'!$B$3:$C$6,2)/12,$Z77*12,$M77),IF(AND($G77=1,AN$1&gt;($Y77+$Z77),AN$1&lt;=($Y77+$Z77*2)),-1*PMT(VLOOKUP($P77,'9 - Finance Strategy Parameters'!$B$3:$C$6,2)/12,$Z77*12,$M77*(1+$Z$1)^($Z77*2)),IF(AND($G77=1,AN$1&gt;($Y77+$Z77*2),AN$1&lt;=($Y77+$Z77*3)),-1*PMT(VLOOKUP($P77,'9 - Finance Strategy Parameters'!$B$3:$C$6,2)/12,$Z77*12,$M77*(1+$Z$1)^($Z77*3)),"FAILURE"))))))))))</f>
        <v>0</v>
      </c>
      <c r="AO77" s="159">
        <f>IF($F77=1,0,IF(AND($H77=1,AO$1&lt;=$Y77),$V77,IF(AND($H77=1,AO$1&gt;$Y77,AO$1&lt;=$Y77+$Z77),($T77*(1+$Z$1)^$Z77)/$Z77,IF(AND($H77=1,AO$1&gt;($Y77+$Z77),AO$1&lt;=($Y77+$Z77*2)),($T77*(1+$Z$1)^($Z77*2))/$Z77,IF(AND($H77=1,AO$1&gt;($Y77+$Z77*2),AO$1&lt;=($Y77+$Z77*3)),($T77*(1+$Z$1)^($Z77*3))/$Z77,IF(AND($H77=1,AO$1&gt;($Y77+$Z77*3),AO$1&lt;=($Y77+$Z77*4)),($T77*(1+$Z$1)^($Z77*4))/$Z77,IF(AND($G77=1,AO$1&lt;=$N77),0,IF(AND($G77=1,AO$1&gt;$N77,AO$1&lt;=($Y77+$Z77)),-1*PMT(VLOOKUP($P77,'9 - Finance Strategy Parameters'!$B$3:$C$6,2)/12,$Z77*12,$M77),IF(AND($G77=1,AO$1&gt;($Y77+$Z77),AO$1&lt;=($Y77+$Z77*2)),-1*PMT(VLOOKUP($P77,'9 - Finance Strategy Parameters'!$B$3:$C$6,2)/12,$Z77*12,$M77*(1+$Z$1)^($Z77*2)),IF(AND($G77=1,AO$1&gt;($Y77+$Z77*2),AO$1&lt;=($Y77+$Z77*3)),-1*PMT(VLOOKUP($P77,'9 - Finance Strategy Parameters'!$B$3:$C$6,2)/12,$Z77*12,$M77*(1+$Z$1)^($Z77*3)),"FAILURE"))))))))))</f>
        <v>0</v>
      </c>
      <c r="AP77" s="159">
        <f>IF($F77=1,0,IF(AND($H77=1,AP$1&lt;=$Y77),$V77,IF(AND($H77=1,AP$1&gt;$Y77,AP$1&lt;=$Y77+$Z77),($T77*(1+$Z$1)^$Z77)/$Z77,IF(AND($H77=1,AP$1&gt;($Y77+$Z77),AP$1&lt;=($Y77+$Z77*2)),($T77*(1+$Z$1)^($Z77*2))/$Z77,IF(AND($H77=1,AP$1&gt;($Y77+$Z77*2),AP$1&lt;=($Y77+$Z77*3)),($T77*(1+$Z$1)^($Z77*3))/$Z77,IF(AND($H77=1,AP$1&gt;($Y77+$Z77*3),AP$1&lt;=($Y77+$Z77*4)),($T77*(1+$Z$1)^($Z77*4))/$Z77,IF(AND($G77=1,AP$1&lt;=$N77),0,IF(AND($G77=1,AP$1&gt;$N77,AP$1&lt;=($Y77+$Z77)),-1*PMT(VLOOKUP($P77,'9 - Finance Strategy Parameters'!$B$3:$C$6,2)/12,$Z77*12,$M77),IF(AND($G77=1,AP$1&gt;($Y77+$Z77),AP$1&lt;=($Y77+$Z77*2)),-1*PMT(VLOOKUP($P77,'9 - Finance Strategy Parameters'!$B$3:$C$6,2)/12,$Z77*12,$M77*(1+$Z$1)^($Z77*2)),IF(AND($G77=1,AP$1&gt;($Y77+$Z77*2),AP$1&lt;=($Y77+$Z77*3)),-1*PMT(VLOOKUP($P77,'9 - Finance Strategy Parameters'!$B$3:$C$6,2)/12,$Z77*12,$M77*(1+$Z$1)^($Z77*3)),"FAILURE"))))))))))</f>
        <v>0</v>
      </c>
      <c r="AQ77" s="159">
        <f>IF($F77=1,0,IF(AND($H77=1,AQ$1&lt;=$Y77),$V77,IF(AND($H77=1,AQ$1&gt;$Y77,AQ$1&lt;=$Y77+$Z77),($T77*(1+$Z$1)^$Z77)/$Z77,IF(AND($H77=1,AQ$1&gt;($Y77+$Z77),AQ$1&lt;=($Y77+$Z77*2)),($T77*(1+$Z$1)^($Z77*2))/$Z77,IF(AND($H77=1,AQ$1&gt;($Y77+$Z77*2),AQ$1&lt;=($Y77+$Z77*3)),($T77*(1+$Z$1)^($Z77*3))/$Z77,IF(AND($H77=1,AQ$1&gt;($Y77+$Z77*3),AQ$1&lt;=($Y77+$Z77*4)),($T77*(1+$Z$1)^($Z77*4))/$Z77,IF(AND($G77=1,AQ$1&lt;=$N77),0,IF(AND($G77=1,AQ$1&gt;$N77,AQ$1&lt;=($Y77+$Z77)),-1*PMT(VLOOKUP($P77,'9 - Finance Strategy Parameters'!$B$3:$C$6,2)/12,$Z77*12,$M77),IF(AND($G77=1,AQ$1&gt;($Y77+$Z77),AQ$1&lt;=($Y77+$Z77*2)),-1*PMT(VLOOKUP($P77,'9 - Finance Strategy Parameters'!$B$3:$C$6,2)/12,$Z77*12,$M77*(1+$Z$1)^($Z77*2)),IF(AND($G77=1,AQ$1&gt;($Y77+$Z77*2),AQ$1&lt;=($Y77+$Z77*3)),-1*PMT(VLOOKUP($P77,'9 - Finance Strategy Parameters'!$B$3:$C$6,2)/12,$Z77*12,$M77*(1+$Z$1)^($Z77*3)),"FAILURE"))))))))))</f>
        <v>0</v>
      </c>
      <c r="AR77" s="159">
        <f>IF($F77=1,0,IF(AND($H77=1,AR$1&lt;=$Y77),$V77,IF(AND($H77=1,AR$1&gt;$Y77,AR$1&lt;=$Y77+$Z77),($T77*(1+$Z$1)^$Z77)/$Z77,IF(AND($H77=1,AR$1&gt;($Y77+$Z77),AR$1&lt;=($Y77+$Z77*2)),($T77*(1+$Z$1)^($Z77*2))/$Z77,IF(AND($H77=1,AR$1&gt;($Y77+$Z77*2),AR$1&lt;=($Y77+$Z77*3)),($T77*(1+$Z$1)^($Z77*3))/$Z77,IF(AND($H77=1,AR$1&gt;($Y77+$Z77*3),AR$1&lt;=($Y77+$Z77*4)),($T77*(1+$Z$1)^($Z77*4))/$Z77,IF(AND($G77=1,AR$1&lt;=$N77),0,IF(AND($G77=1,AR$1&gt;$N77,AR$1&lt;=($Y77+$Z77)),-1*PMT(VLOOKUP($P77,'9 - Finance Strategy Parameters'!$B$3:$C$6,2)/12,$Z77*12,$M77),IF(AND($G77=1,AR$1&gt;($Y77+$Z77),AR$1&lt;=($Y77+$Z77*2)),-1*PMT(VLOOKUP($P77,'9 - Finance Strategy Parameters'!$B$3:$C$6,2)/12,$Z77*12,$M77*(1+$Z$1)^($Z77*2)),IF(AND($G77=1,AR$1&gt;($Y77+$Z77*2),AR$1&lt;=($Y77+$Z77*3)),-1*PMT(VLOOKUP($P77,'9 - Finance Strategy Parameters'!$B$3:$C$6,2)/12,$Z77*12,$M77*(1+$Z$1)^($Z77*3)),"FAILURE"))))))))))</f>
        <v>0</v>
      </c>
      <c r="AS77" s="159">
        <f>IF($F77=1,0,IF(AND($H77=1,AS$1&lt;=$Y77),$V77,IF(AND($H77=1,AS$1&gt;$Y77,AS$1&lt;=$Y77+$Z77),($T77*(1+$Z$1)^$Z77)/$Z77,IF(AND($H77=1,AS$1&gt;($Y77+$Z77),AS$1&lt;=($Y77+$Z77*2)),($T77*(1+$Z$1)^($Z77*2))/$Z77,IF(AND($H77=1,AS$1&gt;($Y77+$Z77*2),AS$1&lt;=($Y77+$Z77*3)),($T77*(1+$Z$1)^($Z77*3))/$Z77,IF(AND($H77=1,AS$1&gt;($Y77+$Z77*3),AS$1&lt;=($Y77+$Z77*4)),($T77*(1+$Z$1)^($Z77*4))/$Z77,IF(AND($G77=1,AS$1&lt;=$N77),0,IF(AND($G77=1,AS$1&gt;$N77,AS$1&lt;=($Y77+$Z77)),-1*PMT(VLOOKUP($P77,'9 - Finance Strategy Parameters'!$B$3:$C$6,2)/12,$Z77*12,$M77),IF(AND($G77=1,AS$1&gt;($Y77+$Z77),AS$1&lt;=($Y77+$Z77*2)),-1*PMT(VLOOKUP($P77,'9 - Finance Strategy Parameters'!$B$3:$C$6,2)/12,$Z77*12,$M77*(1+$Z$1)^($Z77*2)),IF(AND($G77=1,AS$1&gt;($Y77+$Z77*2),AS$1&lt;=($Y77+$Z77*3)),-1*PMT(VLOOKUP($P77,'9 - Finance Strategy Parameters'!$B$3:$C$6,2)/12,$Z77*12,$M77*(1+$Z$1)^($Z77*3)),"FAILURE"))))))))))</f>
        <v>0</v>
      </c>
      <c r="AT77" s="159">
        <f>IF($F77=1,0,IF(AND($H77=1,AT$1&lt;=$Y77),$V77,IF(AND($H77=1,AT$1&gt;$Y77,AT$1&lt;=$Y77+$Z77),($T77*(1+$Z$1)^$Z77)/$Z77,IF(AND($H77=1,AT$1&gt;($Y77+$Z77),AT$1&lt;=($Y77+$Z77*2)),($T77*(1+$Z$1)^($Z77*2))/$Z77,IF(AND($H77=1,AT$1&gt;($Y77+$Z77*2),AT$1&lt;=($Y77+$Z77*3)),($T77*(1+$Z$1)^($Z77*3))/$Z77,IF(AND($H77=1,AT$1&gt;($Y77+$Z77*3),AT$1&lt;=($Y77+$Z77*4)),($T77*(1+$Z$1)^($Z77*4))/$Z77,IF(AND($G77=1,AT$1&lt;=$N77),0,IF(AND($G77=1,AT$1&gt;$N77,AT$1&lt;=($Y77+$Z77)),-1*PMT(VLOOKUP($P77,'9 - Finance Strategy Parameters'!$B$3:$C$6,2)/12,$Z77*12,$M77),IF(AND($G77=1,AT$1&gt;($Y77+$Z77),AT$1&lt;=($Y77+$Z77*2)),-1*PMT(VLOOKUP($P77,'9 - Finance Strategy Parameters'!$B$3:$C$6,2)/12,$Z77*12,$M77*(1+$Z$1)^($Z77*2)),IF(AND($G77=1,AT$1&gt;($Y77+$Z77*2),AT$1&lt;=($Y77+$Z77*3)),-1*PMT(VLOOKUP($P77,'9 - Finance Strategy Parameters'!$B$3:$C$6,2)/12,$Z77*12,$M77*(1+$Z$1)^($Z77*3)),"FAILURE"))))))))))</f>
        <v>0</v>
      </c>
      <c r="AU77" s="159">
        <f>IF($F77=1,0,IF(AND($H77=1,AU$1&lt;=$Y77),$V77,IF(AND($H77=1,AU$1&gt;$Y77,AU$1&lt;=$Y77+$Z77),($T77*(1+$Z$1)^$Z77)/$Z77,IF(AND($H77=1,AU$1&gt;($Y77+$Z77),AU$1&lt;=($Y77+$Z77*2)),($T77*(1+$Z$1)^($Z77*2))/$Z77,IF(AND($H77=1,AU$1&gt;($Y77+$Z77*2),AU$1&lt;=($Y77+$Z77*3)),($T77*(1+$Z$1)^($Z77*3))/$Z77,IF(AND($H77=1,AU$1&gt;($Y77+$Z77*3),AU$1&lt;=($Y77+$Z77*4)),($T77*(1+$Z$1)^($Z77*4))/$Z77,IF(AND($G77=1,AU$1&lt;=$N77),0,IF(AND($G77=1,AU$1&gt;$N77,AU$1&lt;=($Y77+$Z77)),-1*PMT(VLOOKUP($P77,'9 - Finance Strategy Parameters'!$B$3:$C$6,2)/12,$Z77*12,$M77),IF(AND($G77=1,AU$1&gt;($Y77+$Z77),AU$1&lt;=($Y77+$Z77*2)),-1*PMT(VLOOKUP($P77,'9 - Finance Strategy Parameters'!$B$3:$C$6,2)/12,$Z77*12,$M77*(1+$Z$1)^($Z77*2)),IF(AND($G77=1,AU$1&gt;($Y77+$Z77*2),AU$1&lt;=($Y77+$Z77*3)),-1*PMT(VLOOKUP($P77,'9 - Finance Strategy Parameters'!$B$3:$C$6,2)/12,$Z77*12,$M77*(1+$Z$1)^($Z77*3)),"FAILURE"))))))))))</f>
        <v>0</v>
      </c>
      <c r="AV77" s="159">
        <f>IF($F77=1,0,IF(AND($H77=1,AV$1&lt;=$Y77),$V77,IF(AND($H77=1,AV$1&gt;$Y77,AV$1&lt;=$Y77+$Z77),($T77*(1+$Z$1)^$Z77)/$Z77,IF(AND($H77=1,AV$1&gt;($Y77+$Z77),AV$1&lt;=($Y77+$Z77*2)),($T77*(1+$Z$1)^($Z77*2))/$Z77,IF(AND($H77=1,AV$1&gt;($Y77+$Z77*2),AV$1&lt;=($Y77+$Z77*3)),($T77*(1+$Z$1)^($Z77*3))/$Z77,IF(AND($H77=1,AV$1&gt;($Y77+$Z77*3),AV$1&lt;=($Y77+$Z77*4)),($T77*(1+$Z$1)^($Z77*4))/$Z77,IF(AND($G77=1,AV$1&lt;=$N77),0,IF(AND($G77=1,AV$1&gt;$N77,AV$1&lt;=($Y77+$Z77)),-1*PMT(VLOOKUP($P77,'9 - Finance Strategy Parameters'!$B$3:$C$6,2)/12,$Z77*12,$M77),IF(AND($G77=1,AV$1&gt;($Y77+$Z77),AV$1&lt;=($Y77+$Z77*2)),-1*PMT(VLOOKUP($P77,'9 - Finance Strategy Parameters'!$B$3:$C$6,2)/12,$Z77*12,$M77*(1+$Z$1)^($Z77*2)),IF(AND($G77=1,AV$1&gt;($Y77+$Z77*2),AV$1&lt;=($Y77+$Z77*3)),-1*PMT(VLOOKUP($P77,'9 - Finance Strategy Parameters'!$B$3:$C$6,2)/12,$Z77*12,$M77*(1+$Z$1)^($Z77*3)),"FAILURE"))))))))))</f>
        <v>0</v>
      </c>
      <c r="AW77" s="159">
        <f>IF($F77=1,0,IF(AND($H77=1,AW$1&lt;=$Y77),$V77,IF(AND($H77=1,AW$1&gt;$Y77,AW$1&lt;=$Y77+$Z77),($T77*(1+$Z$1)^$Z77)/$Z77,IF(AND($H77=1,AW$1&gt;($Y77+$Z77),AW$1&lt;=($Y77+$Z77*2)),($T77*(1+$Z$1)^($Z77*2))/$Z77,IF(AND($H77=1,AW$1&gt;($Y77+$Z77*2),AW$1&lt;=($Y77+$Z77*3)),($T77*(1+$Z$1)^($Z77*3))/$Z77,IF(AND($H77=1,AW$1&gt;($Y77+$Z77*3),AW$1&lt;=($Y77+$Z77*4)),($T77*(1+$Z$1)^($Z77*4))/$Z77,IF(AND($G77=1,AW$1&lt;=$N77),0,IF(AND($G77=1,AW$1&gt;$N77,AW$1&lt;=($Y77+$Z77)),-1*PMT(VLOOKUP($P77,'9 - Finance Strategy Parameters'!$B$3:$C$6,2)/12,$Z77*12,$M77),IF(AND($G77=1,AW$1&gt;($Y77+$Z77),AW$1&lt;=($Y77+$Z77*2)),-1*PMT(VLOOKUP($P77,'9 - Finance Strategy Parameters'!$B$3:$C$6,2)/12,$Z77*12,$M77*(1+$Z$1)^($Z77*2)),IF(AND($G77=1,AW$1&gt;($Y77+$Z77*2),AW$1&lt;=($Y77+$Z77*3)),-1*PMT(VLOOKUP($P77,'9 - Finance Strategy Parameters'!$B$3:$C$6,2)/12,$Z77*12,$M77*(1+$Z$1)^($Z77*3)),"FAILURE"))))))))))</f>
        <v>0</v>
      </c>
      <c r="AX77" s="159">
        <f>IF($F77=1,0,IF(AND($H77=1,AX$1&lt;=$Y77),$V77,IF(AND($H77=1,AX$1&gt;$Y77,AX$1&lt;=$Y77+$Z77),($T77*(1+$Z$1)^$Z77)/$Z77,IF(AND($H77=1,AX$1&gt;($Y77+$Z77),AX$1&lt;=($Y77+$Z77*2)),($T77*(1+$Z$1)^($Z77*2))/$Z77,IF(AND($H77=1,AX$1&gt;($Y77+$Z77*2),AX$1&lt;=($Y77+$Z77*3)),($T77*(1+$Z$1)^($Z77*3))/$Z77,IF(AND($H77=1,AX$1&gt;($Y77+$Z77*3),AX$1&lt;=($Y77+$Z77*4)),($T77*(1+$Z$1)^($Z77*4))/$Z77,IF(AND($G77=1,AX$1&lt;=$N77),0,IF(AND($G77=1,AX$1&gt;$N77,AX$1&lt;=($Y77+$Z77)),-1*PMT(VLOOKUP($P77,'9 - Finance Strategy Parameters'!$B$3:$C$6,2)/12,$Z77*12,$M77),IF(AND($G77=1,AX$1&gt;($Y77+$Z77),AX$1&lt;=($Y77+$Z77*2)),-1*PMT(VLOOKUP($P77,'9 - Finance Strategy Parameters'!$B$3:$C$6,2)/12,$Z77*12,$M77*(1+$Z$1)^($Z77*2)),IF(AND($G77=1,AX$1&gt;($Y77+$Z77*2),AX$1&lt;=($Y77+$Z77*3)),-1*PMT(VLOOKUP($P77,'9 - Finance Strategy Parameters'!$B$3:$C$6,2)/12,$Z77*12,$M77*(1+$Z$1)^($Z77*3)),"FAILURE"))))))))))</f>
        <v>0</v>
      </c>
      <c r="AY77" s="159">
        <f>IF($F77=1,0,IF(AND($H77=1,AY$1&lt;=$Y77),$V77,IF(AND($H77=1,AY$1&gt;$Y77,AY$1&lt;=$Y77+$Z77),($T77*(1+$Z$1)^$Z77)/$Z77,IF(AND($H77=1,AY$1&gt;($Y77+$Z77),AY$1&lt;=($Y77+$Z77*2)),($T77*(1+$Z$1)^($Z77*2))/$Z77,IF(AND($H77=1,AY$1&gt;($Y77+$Z77*2),AY$1&lt;=($Y77+$Z77*3)),($T77*(1+$Z$1)^($Z77*3))/$Z77,IF(AND($H77=1,AY$1&gt;($Y77+$Z77*3),AY$1&lt;=($Y77+$Z77*4)),($T77*(1+$Z$1)^($Z77*4))/$Z77,IF(AND($G77=1,AY$1&lt;=$N77),0,IF(AND($G77=1,AY$1&gt;$N77,AY$1&lt;=($Y77+$Z77)),-1*PMT(VLOOKUP($P77,'9 - Finance Strategy Parameters'!$B$3:$C$6,2)/12,$Z77*12,$M77),IF(AND($G77=1,AY$1&gt;($Y77+$Z77),AY$1&lt;=($Y77+$Z77*2)),-1*PMT(VLOOKUP($P77,'9 - Finance Strategy Parameters'!$B$3:$C$6,2)/12,$Z77*12,$M77*(1+$Z$1)^($Z77*2)),IF(AND($G77=1,AY$1&gt;($Y77+$Z77*2),AY$1&lt;=($Y77+$Z77*3)),-1*PMT(VLOOKUP($P77,'9 - Finance Strategy Parameters'!$B$3:$C$6,2)/12,$Z77*12,$M77*(1+$Z$1)^($Z77*3)),"FAILURE"))))))))))</f>
        <v>0</v>
      </c>
      <c r="AZ77" s="159">
        <f>IF($F77=1,0,IF(AND($H77=1,AZ$1&lt;=$Y77),$V77,IF(AND($H77=1,AZ$1&gt;$Y77,AZ$1&lt;=$Y77+$Z77),($T77*(1+$Z$1)^$Z77)/$Z77,IF(AND($H77=1,AZ$1&gt;($Y77+$Z77),AZ$1&lt;=($Y77+$Z77*2)),($T77*(1+$Z$1)^($Z77*2))/$Z77,IF(AND($H77=1,AZ$1&gt;($Y77+$Z77*2),AZ$1&lt;=($Y77+$Z77*3)),($T77*(1+$Z$1)^($Z77*3))/$Z77,IF(AND($H77=1,AZ$1&gt;($Y77+$Z77*3),AZ$1&lt;=($Y77+$Z77*4)),($T77*(1+$Z$1)^($Z77*4))/$Z77,IF(AND($G77=1,AZ$1&lt;=$N77),0,IF(AND($G77=1,AZ$1&gt;$N77,AZ$1&lt;=($Y77+$Z77)),-1*PMT(VLOOKUP($P77,'9 - Finance Strategy Parameters'!$B$3:$C$6,2)/12,$Z77*12,$M77),IF(AND($G77=1,AZ$1&gt;($Y77+$Z77),AZ$1&lt;=($Y77+$Z77*2)),-1*PMT(VLOOKUP($P77,'9 - Finance Strategy Parameters'!$B$3:$C$6,2)/12,$Z77*12,$M77*(1+$Z$1)^($Z77*2)),IF(AND($G77=1,AZ$1&gt;($Y77+$Z77*2),AZ$1&lt;=($Y77+$Z77*3)),-1*PMT(VLOOKUP($P77,'9 - Finance Strategy Parameters'!$B$3:$C$6,2)/12,$Z77*12,$M77*(1+$Z$1)^($Z77*3)),"FAILURE"))))))))))</f>
        <v>0</v>
      </c>
      <c r="BA77" s="159">
        <f>IF($F77=1,0,IF(AND($H77=1,BA$1&lt;=$Y77),$V77,IF(AND($H77=1,BA$1&gt;$Y77,BA$1&lt;=$Y77+$Z77),($T77*(1+$Z$1)^$Z77)/$Z77,IF(AND($H77=1,BA$1&gt;($Y77+$Z77),BA$1&lt;=($Y77+$Z77*2)),($T77*(1+$Z$1)^($Z77*2))/$Z77,IF(AND($H77=1,BA$1&gt;($Y77+$Z77*2),BA$1&lt;=($Y77+$Z77*3)),($T77*(1+$Z$1)^($Z77*3))/$Z77,IF(AND($H77=1,BA$1&gt;($Y77+$Z77*3),BA$1&lt;=($Y77+$Z77*4)),($T77*(1+$Z$1)^($Z77*4))/$Z77,IF(AND($G77=1,BA$1&lt;=$N77),0,IF(AND($G77=1,BA$1&gt;$N77,BA$1&lt;=($Y77+$Z77)),-1*PMT(VLOOKUP($P77,'9 - Finance Strategy Parameters'!$B$3:$C$6,2)/12,$Z77*12,$M77),IF(AND($G77=1,BA$1&gt;($Y77+$Z77),BA$1&lt;=($Y77+$Z77*2)),-1*PMT(VLOOKUP($P77,'9 - Finance Strategy Parameters'!$B$3:$C$6,2)/12,$Z77*12,$M77*(1+$Z$1)^($Z77*2)),IF(AND($G77=1,BA$1&gt;($Y77+$Z77*2),BA$1&lt;=($Y77+$Z77*3)),-1*PMT(VLOOKUP($P77,'9 - Finance Strategy Parameters'!$B$3:$C$6,2)/12,$Z77*12,$M77*(1+$Z$1)^($Z77*3)),"FAILURE"))))))))))</f>
        <v>0</v>
      </c>
      <c r="BB77" s="159">
        <f>IF($F77=1,0,IF(AND($H77=1,BB$1&lt;=$Y77),$V77,IF(AND($H77=1,BB$1&gt;$Y77,BB$1&lt;=$Y77+$Z77),($T77*(1+$Z$1)^$Z77)/$Z77,IF(AND($H77=1,BB$1&gt;($Y77+$Z77),BB$1&lt;=($Y77+$Z77*2)),($T77*(1+$Z$1)^($Z77*2))/$Z77,IF(AND($H77=1,BB$1&gt;($Y77+$Z77*2),BB$1&lt;=($Y77+$Z77*3)),($T77*(1+$Z$1)^($Z77*3))/$Z77,IF(AND($H77=1,BB$1&gt;($Y77+$Z77*3),BB$1&lt;=($Y77+$Z77*4)),($T77*(1+$Z$1)^($Z77*4))/$Z77,IF(AND($G77=1,BB$1&lt;=$N77),0,IF(AND($G77=1,BB$1&gt;$N77,BB$1&lt;=($Y77+$Z77)),-1*PMT(VLOOKUP($P77,'9 - Finance Strategy Parameters'!$B$3:$C$6,2)/12,$Z77*12,$M77),IF(AND($G77=1,BB$1&gt;($Y77+$Z77),BB$1&lt;=($Y77+$Z77*2)),-1*PMT(VLOOKUP($P77,'9 - Finance Strategy Parameters'!$B$3:$C$6,2)/12,$Z77*12,$M77*(1+$Z$1)^($Z77*2)),IF(AND($G77=1,BB$1&gt;($Y77+$Z77*2),BB$1&lt;=($Y77+$Z77*3)),-1*PMT(VLOOKUP($P77,'9 - Finance Strategy Parameters'!$B$3:$C$6,2)/12,$Z77*12,$M77*(1+$Z$1)^($Z77*3)),"FAILURE"))))))))))</f>
        <v>0</v>
      </c>
      <c r="BC77" s="159">
        <f>IF($F77=1,0,IF(AND($H77=1,BC$1&lt;=$Y77),$V77,IF(AND($H77=1,BC$1&gt;$Y77,BC$1&lt;=$Y77+$Z77),($T77*(1+$Z$1)^$Z77)/$Z77,IF(AND($H77=1,BC$1&gt;($Y77+$Z77),BC$1&lt;=($Y77+$Z77*2)),($T77*(1+$Z$1)^($Z77*2))/$Z77,IF(AND($H77=1,BC$1&gt;($Y77+$Z77*2),BC$1&lt;=($Y77+$Z77*3)),($T77*(1+$Z$1)^($Z77*3))/$Z77,IF(AND($H77=1,BC$1&gt;($Y77+$Z77*3),BC$1&lt;=($Y77+$Z77*4)),($T77*(1+$Z$1)^($Z77*4))/$Z77,IF(AND($G77=1,BC$1&lt;=$N77),0,IF(AND($G77=1,BC$1&gt;$N77,BC$1&lt;=($Y77+$Z77)),-1*PMT(VLOOKUP($P77,'9 - Finance Strategy Parameters'!$B$3:$C$6,2)/12,$Z77*12,$M77),IF(AND($G77=1,BC$1&gt;($Y77+$Z77),BC$1&lt;=($Y77+$Z77*2)),-1*PMT(VLOOKUP($P77,'9 - Finance Strategy Parameters'!$B$3:$C$6,2)/12,$Z77*12,$M77*(1+$Z$1)^($Z77*2)),IF(AND($G77=1,BC$1&gt;($Y77+$Z77*2),BC$1&lt;=($Y77+$Z77*3)),-1*PMT(VLOOKUP($P77,'9 - Finance Strategy Parameters'!$B$3:$C$6,2)/12,$Z77*12,$M77*(1+$Z$1)^($Z77*3)),"FAILURE"))))))))))</f>
        <v>0</v>
      </c>
      <c r="BD77" s="159">
        <f>IF($F77=1,0,IF(AND($H77=1,BD$1&lt;=$Y77),$V77,IF(AND($H77=1,BD$1&gt;$Y77,BD$1&lt;=$Y77+$Z77),($T77*(1+$Z$1)^$Z77)/$Z77,IF(AND($H77=1,BD$1&gt;($Y77+$Z77),BD$1&lt;=($Y77+$Z77*2)),($T77*(1+$Z$1)^($Z77*2))/$Z77,IF(AND($H77=1,BD$1&gt;($Y77+$Z77*2),BD$1&lt;=($Y77+$Z77*3)),($T77*(1+$Z$1)^($Z77*3))/$Z77,IF(AND($H77=1,BD$1&gt;($Y77+$Z77*3),BD$1&lt;=($Y77+$Z77*4)),($T77*(1+$Z$1)^($Z77*4))/$Z77,IF(AND($G77=1,BD$1&lt;=$N77),0,IF(AND($G77=1,BD$1&gt;$N77,BD$1&lt;=($Y77+$Z77)),-1*PMT(VLOOKUP($P77,'9 - Finance Strategy Parameters'!$B$3:$C$6,2)/12,$Z77*12,$M77),IF(AND($G77=1,BD$1&gt;($Y77+$Z77),BD$1&lt;=($Y77+$Z77*2)),-1*PMT(VLOOKUP($P77,'9 - Finance Strategy Parameters'!$B$3:$C$6,2)/12,$Z77*12,$M77*(1+$Z$1)^($Z77*2)),IF(AND($G77=1,BD$1&gt;($Y77+$Z77*2),BD$1&lt;=($Y77+$Z77*3)),-1*PMT(VLOOKUP($P77,'9 - Finance Strategy Parameters'!$B$3:$C$6,2)/12,$Z77*12,$M77*(1+$Z$1)^($Z77*3)),"FAILURE"))))))))))</f>
        <v>0</v>
      </c>
      <c r="BE77" s="159">
        <f>IF($F77=1,0,IF(AND($H77=1,BE$1&lt;=$Y77),$V77,IF(AND($H77=1,BE$1&gt;$Y77,BE$1&lt;=$Y77+$Z77),($T77*(1+$Z$1)^$Z77)/$Z77,IF(AND($H77=1,BE$1&gt;($Y77+$Z77),BE$1&lt;=($Y77+$Z77*2)),($T77*(1+$Z$1)^($Z77*2))/$Z77,IF(AND($H77=1,BE$1&gt;($Y77+$Z77*2),BE$1&lt;=($Y77+$Z77*3)),($T77*(1+$Z$1)^($Z77*3))/$Z77,IF(AND($H77=1,BE$1&gt;($Y77+$Z77*3),BE$1&lt;=($Y77+$Z77*4)),($T77*(1+$Z$1)^($Z77*4))/$Z77,IF(AND($G77=1,BE$1&lt;=$N77),0,IF(AND($G77=1,BE$1&gt;$N77,BE$1&lt;=($Y77+$Z77)),-1*PMT(VLOOKUP($P77,'9 - Finance Strategy Parameters'!$B$3:$C$6,2)/12,$Z77*12,$M77),IF(AND($G77=1,BE$1&gt;($Y77+$Z77),BE$1&lt;=($Y77+$Z77*2)),-1*PMT(VLOOKUP($P77,'9 - Finance Strategy Parameters'!$B$3:$C$6,2)/12,$Z77*12,$M77*(1+$Z$1)^($Z77*2)),IF(AND($G77=1,BE$1&gt;($Y77+$Z77*2),BE$1&lt;=($Y77+$Z77*3)),-1*PMT(VLOOKUP($P77,'9 - Finance Strategy Parameters'!$B$3:$C$6,2)/12,$Z77*12,$M77*(1+$Z$1)^($Z77*3)),"FAILURE"))))))))))</f>
        <v>0</v>
      </c>
      <c r="BF77" s="159">
        <f>IF($F77=1,0,IF(AND($H77=1,BF$1&lt;=$Y77),$V77,IF(AND($H77=1,BF$1&gt;$Y77,BF$1&lt;=$Y77+$Z77),($T77*(1+$Z$1)^$Z77)/$Z77,IF(AND($H77=1,BF$1&gt;($Y77+$Z77),BF$1&lt;=($Y77+$Z77*2)),($T77*(1+$Z$1)^($Z77*2))/$Z77,IF(AND($H77=1,BF$1&gt;($Y77+$Z77*2),BF$1&lt;=($Y77+$Z77*3)),($T77*(1+$Z$1)^($Z77*3))/$Z77,IF(AND($H77=1,BF$1&gt;($Y77+$Z77*3),BF$1&lt;=($Y77+$Z77*4)),($T77*(1+$Z$1)^($Z77*4))/$Z77,IF(AND($G77=1,BF$1&lt;=$N77),0,IF(AND($G77=1,BF$1&gt;$N77,BF$1&lt;=($Y77+$Z77)),-1*PMT(VLOOKUP($P77,'9 - Finance Strategy Parameters'!$B$3:$C$6,2)/12,$Z77*12,$M77),IF(AND($G77=1,BF$1&gt;($Y77+$Z77),BF$1&lt;=($Y77+$Z77*2)),-1*PMT(VLOOKUP($P77,'9 - Finance Strategy Parameters'!$B$3:$C$6,2)/12,$Z77*12,$M77*(1+$Z$1)^($Z77*2)),IF(AND($G77=1,BF$1&gt;($Y77+$Z77*2),BF$1&lt;=($Y77+$Z77*3)),-1*PMT(VLOOKUP($P77,'9 - Finance Strategy Parameters'!$B$3:$C$6,2)/12,$Z77*12,$M77*(1+$Z$1)^($Z77*3)),"FAILURE"))))))))))</f>
        <v>0</v>
      </c>
      <c r="BG77" s="159">
        <f>IF($F77=1,0,IF(AND($H77=1,BG$1&lt;=$Y77),$V77,IF(AND($H77=1,BG$1&gt;$Y77,BG$1&lt;=$Y77+$Z77),($T77*(1+$Z$1)^$Z77)/$Z77,IF(AND($H77=1,BG$1&gt;($Y77+$Z77),BG$1&lt;=($Y77+$Z77*2)),($T77*(1+$Z$1)^($Z77*2))/$Z77,IF(AND($H77=1,BG$1&gt;($Y77+$Z77*2),BG$1&lt;=($Y77+$Z77*3)),($T77*(1+$Z$1)^($Z77*3))/$Z77,IF(AND($H77=1,BG$1&gt;($Y77+$Z77*3),BG$1&lt;=($Y77+$Z77*4)),($T77*(1+$Z$1)^($Z77*4))/$Z77,IF(AND($G77=1,BG$1&lt;=$N77),0,IF(AND($G77=1,BG$1&gt;$N77,BG$1&lt;=($Y77+$Z77)),-1*PMT(VLOOKUP($P77,'9 - Finance Strategy Parameters'!$B$3:$C$6,2)/12,$Z77*12,$M77),IF(AND($G77=1,BG$1&gt;($Y77+$Z77),BG$1&lt;=($Y77+$Z77*2)),-1*PMT(VLOOKUP($P77,'9 - Finance Strategy Parameters'!$B$3:$C$6,2)/12,$Z77*12,$M77*(1+$Z$1)^($Z77*2)),IF(AND($G77=1,BG$1&gt;($Y77+$Z77*2),BG$1&lt;=($Y77+$Z77*3)),-1*PMT(VLOOKUP($P77,'9 - Finance Strategy Parameters'!$B$3:$C$6,2)/12,$Z77*12,$M77*(1+$Z$1)^($Z77*3)),"FAILURE"))))))))))</f>
        <v>0</v>
      </c>
      <c r="BH77" s="159">
        <f>IF($F77=1,0,IF(AND($H77=1,BH$1&lt;=$Y77),$V77,IF(AND($H77=1,BH$1&gt;$Y77,BH$1&lt;=$Y77+$Z77),($T77*(1+$Z$1)^$Z77)/$Z77,IF(AND($H77=1,BH$1&gt;($Y77+$Z77),BH$1&lt;=($Y77+$Z77*2)),($T77*(1+$Z$1)^($Z77*2))/$Z77,IF(AND($H77=1,BH$1&gt;($Y77+$Z77*2),BH$1&lt;=($Y77+$Z77*3)),($T77*(1+$Z$1)^($Z77*3))/$Z77,IF(AND($H77=1,BH$1&gt;($Y77+$Z77*3),BH$1&lt;=($Y77+$Z77*4)),($T77*(1+$Z$1)^($Z77*4))/$Z77,IF(AND($G77=1,BH$1&lt;=$N77),0,IF(AND($G77=1,BH$1&gt;$N77,BH$1&lt;=($Y77+$Z77)),-1*PMT(VLOOKUP($P77,'9 - Finance Strategy Parameters'!$B$3:$C$6,2)/12,$Z77*12,$M77),IF(AND($G77=1,BH$1&gt;($Y77+$Z77),BH$1&lt;=($Y77+$Z77*2)),-1*PMT(VLOOKUP($P77,'9 - Finance Strategy Parameters'!$B$3:$C$6,2)/12,$Z77*12,$M77*(1+$Z$1)^($Z77*2)),IF(AND($G77=1,BH$1&gt;($Y77+$Z77*2),BH$1&lt;=($Y77+$Z77*3)),-1*PMT(VLOOKUP($P77,'9 - Finance Strategy Parameters'!$B$3:$C$6,2)/12,$Z77*12,$M77*(1+$Z$1)^($Z77*3)),"FAILURE"))))))))))</f>
        <v>0</v>
      </c>
      <c r="BI77" s="159">
        <f>IF($F77=1,0,IF(AND($H77=1,BI$1&lt;=$Y77),$V77,IF(AND($H77=1,BI$1&gt;$Y77,BI$1&lt;=$Y77+$Z77),($T77*(1+$Z$1)^$Z77)/$Z77,IF(AND($H77=1,BI$1&gt;($Y77+$Z77),BI$1&lt;=($Y77+$Z77*2)),($T77*(1+$Z$1)^($Z77*2))/$Z77,IF(AND($H77=1,BI$1&gt;($Y77+$Z77*2),BI$1&lt;=($Y77+$Z77*3)),($T77*(1+$Z$1)^($Z77*3))/$Z77,IF(AND($H77=1,BI$1&gt;($Y77+$Z77*3),BI$1&lt;=($Y77+$Z77*4)),($T77*(1+$Z$1)^($Z77*4))/$Z77,IF(AND($G77=1,BI$1&lt;=$N77),0,IF(AND($G77=1,BI$1&gt;$N77,BI$1&lt;=($Y77+$Z77)),-1*PMT(VLOOKUP($P77,'9 - Finance Strategy Parameters'!$B$3:$C$6,2)/12,$Z77*12,$M77),IF(AND($G77=1,BI$1&gt;($Y77+$Z77),BI$1&lt;=($Y77+$Z77*2)),-1*PMT(VLOOKUP($P77,'9 - Finance Strategy Parameters'!$B$3:$C$6,2)/12,$Z77*12,$M77*(1+$Z$1)^($Z77*2)),IF(AND($G77=1,BI$1&gt;($Y77+$Z77*2),BI$1&lt;=($Y77+$Z77*3)),-1*PMT(VLOOKUP($P77,'9 - Finance Strategy Parameters'!$B$3:$C$6,2)/12,$Z77*12,$M77*(1+$Z$1)^($Z77*3)),"FAILURE"))))))))))</f>
        <v>0</v>
      </c>
      <c r="BJ77" s="159">
        <f>IF($F77=1,0,IF(AND($H77=1,BJ$1&lt;=$Y77),$V77,IF(AND($H77=1,BJ$1&gt;$Y77,BJ$1&lt;=$Y77+$Z77),($T77*(1+$Z$1)^$Z77)/$Z77,IF(AND($H77=1,BJ$1&gt;($Y77+$Z77),BJ$1&lt;=($Y77+$Z77*2)),($T77*(1+$Z$1)^($Z77*2))/$Z77,IF(AND($H77=1,BJ$1&gt;($Y77+$Z77*2),BJ$1&lt;=($Y77+$Z77*3)),($T77*(1+$Z$1)^($Z77*3))/$Z77,IF(AND($H77=1,BJ$1&gt;($Y77+$Z77*3),BJ$1&lt;=($Y77+$Z77*4)),($T77*(1+$Z$1)^($Z77*4))/$Z77,IF(AND($G77=1,BJ$1&lt;=$N77),0,IF(AND($G77=1,BJ$1&gt;$N77,BJ$1&lt;=($Y77+$Z77)),-1*PMT(VLOOKUP($P77,'9 - Finance Strategy Parameters'!$B$3:$C$6,2)/12,$Z77*12,$M77),IF(AND($G77=1,BJ$1&gt;($Y77+$Z77),BJ$1&lt;=($Y77+$Z77*2)),-1*PMT(VLOOKUP($P77,'9 - Finance Strategy Parameters'!$B$3:$C$6,2)/12,$Z77*12,$M77*(1+$Z$1)^($Z77*2)),IF(AND($G77=1,BJ$1&gt;($Y77+$Z77*2),BJ$1&lt;=($Y77+$Z77*3)),-1*PMT(VLOOKUP($P77,'9 - Finance Strategy Parameters'!$B$3:$C$6,2)/12,$Z77*12,$M77*(1+$Z$1)^($Z77*3)),"FAILURE"))))))))))</f>
        <v>0</v>
      </c>
      <c r="BK77" s="159">
        <f>IF($F77=1,0,IF(AND($H77=1,BK$1&lt;=$Y77),$V77,IF(AND($H77=1,BK$1&gt;$Y77,BK$1&lt;=$Y77+$Z77),($T77*(1+$Z$1)^$Z77)/$Z77,IF(AND($H77=1,BK$1&gt;($Y77+$Z77),BK$1&lt;=($Y77+$Z77*2)),($T77*(1+$Z$1)^($Z77*2))/$Z77,IF(AND($H77=1,BK$1&gt;($Y77+$Z77*2),BK$1&lt;=($Y77+$Z77*3)),($T77*(1+$Z$1)^($Z77*3))/$Z77,IF(AND($H77=1,BK$1&gt;($Y77+$Z77*3),BK$1&lt;=($Y77+$Z77*4)),($T77*(1+$Z$1)^($Z77*4))/$Z77,IF(AND($G77=1,BK$1&lt;=$N77),0,IF(AND($G77=1,BK$1&gt;$N77,BK$1&lt;=($Y77+$Z77)),-1*PMT(VLOOKUP($P77,'9 - Finance Strategy Parameters'!$B$3:$C$6,2)/12,$Z77*12,$M77),IF(AND($G77=1,BK$1&gt;($Y77+$Z77),BK$1&lt;=($Y77+$Z77*2)),-1*PMT(VLOOKUP($P77,'9 - Finance Strategy Parameters'!$B$3:$C$6,2)/12,$Z77*12,$M77*(1+$Z$1)^($Z77*2)),IF(AND($G77=1,BK$1&gt;($Y77+$Z77*2),BK$1&lt;=($Y77+$Z77*3)),-1*PMT(VLOOKUP($P77,'9 - Finance Strategy Parameters'!$B$3:$C$6,2)/12,$Z77*12,$M77*(1+$Z$1)^($Z77*3)),"FAILURE"))))))))))</f>
        <v>0</v>
      </c>
      <c r="BL77" s="159">
        <f>IF($F77=1,0,IF(AND($H77=1,BL$1&lt;=$Y77),$V77,IF(AND($H77=1,BL$1&gt;$Y77,BL$1&lt;=$Y77+$Z77),($T77*(1+$Z$1)^$Z77)/$Z77,IF(AND($H77=1,BL$1&gt;($Y77+$Z77),BL$1&lt;=($Y77+$Z77*2)),($T77*(1+$Z$1)^($Z77*2))/$Z77,IF(AND($H77=1,BL$1&gt;($Y77+$Z77*2),BL$1&lt;=($Y77+$Z77*3)),($T77*(1+$Z$1)^($Z77*3))/$Z77,IF(AND($H77=1,BL$1&gt;($Y77+$Z77*3),BL$1&lt;=($Y77+$Z77*4)),($T77*(1+$Z$1)^($Z77*4))/$Z77,IF(AND($G77=1,BL$1&lt;=$N77),0,IF(AND($G77=1,BL$1&gt;$N77,BL$1&lt;=($Y77+$Z77)),-1*PMT(VLOOKUP($P77,'9 - Finance Strategy Parameters'!$B$3:$C$6,2)/12,$Z77*12,$M77),IF(AND($G77=1,BL$1&gt;($Y77+$Z77),BL$1&lt;=($Y77+$Z77*2)),-1*PMT(VLOOKUP($P77,'9 - Finance Strategy Parameters'!$B$3:$C$6,2)/12,$Z77*12,$M77*(1+$Z$1)^($Z77*2)),IF(AND($G77=1,BL$1&gt;($Y77+$Z77*2),BL$1&lt;=($Y77+$Z77*3)),-1*PMT(VLOOKUP($P77,'9 - Finance Strategy Parameters'!$B$3:$C$6,2)/12,$Z77*12,$M77*(1+$Z$1)^($Z77*3)),"FAILURE"))))))))))</f>
        <v>0</v>
      </c>
      <c r="BM77" s="159">
        <f>IF($F77=1,0,IF(AND($H77=1,BM$1&lt;=$Y77),$V77,IF(AND($H77=1,BM$1&gt;$Y77,BM$1&lt;=$Y77+$Z77),($T77*(1+$Z$1)^$Z77)/$Z77,IF(AND($H77=1,BM$1&gt;($Y77+$Z77),BM$1&lt;=($Y77+$Z77*2)),($T77*(1+$Z$1)^($Z77*2))/$Z77,IF(AND($H77=1,BM$1&gt;($Y77+$Z77*2),BM$1&lt;=($Y77+$Z77*3)),($T77*(1+$Z$1)^($Z77*3))/$Z77,IF(AND($H77=1,BM$1&gt;($Y77+$Z77*3),BM$1&lt;=($Y77+$Z77*4)),($T77*(1+$Z$1)^($Z77*4))/$Z77,IF(AND($G77=1,BM$1&lt;=$N77),0,IF(AND($G77=1,BM$1&gt;$N77,BM$1&lt;=($Y77+$Z77)),-1*PMT(VLOOKUP($P77,'9 - Finance Strategy Parameters'!$B$3:$C$6,2)/12,$Z77*12,$M77),IF(AND($G77=1,BM$1&gt;($Y77+$Z77),BM$1&lt;=($Y77+$Z77*2)),-1*PMT(VLOOKUP($P77,'9 - Finance Strategy Parameters'!$B$3:$C$6,2)/12,$Z77*12,$M77*(1+$Z$1)^($Z77*2)),IF(AND($G77=1,BM$1&gt;($Y77+$Z77*2),BM$1&lt;=($Y77+$Z77*3)),-1*PMT(VLOOKUP($P77,'9 - Finance Strategy Parameters'!$B$3:$C$6,2)/12,$Z77*12,$M77*(1+$Z$1)^($Z77*3)),"FAILURE"))))))))))</f>
        <v>0</v>
      </c>
      <c r="BN77" s="159">
        <f>IF($F77=1,0,IF(AND($H77=1,BN$1&lt;=$Y77),$V77,IF(AND($H77=1,BN$1&gt;$Y77,BN$1&lt;=$Y77+$Z77),($T77*(1+$Z$1)^$Z77)/$Z77,IF(AND($H77=1,BN$1&gt;($Y77+$Z77),BN$1&lt;=($Y77+$Z77*2)),($T77*(1+$Z$1)^($Z77*2))/$Z77,IF(AND($H77=1,BN$1&gt;($Y77+$Z77*2),BN$1&lt;=($Y77+$Z77*3)),($T77*(1+$Z$1)^($Z77*3))/$Z77,IF(AND($H77=1,BN$1&gt;($Y77+$Z77*3),BN$1&lt;=($Y77+$Z77*4)),($T77*(1+$Z$1)^($Z77*4))/$Z77,IF(AND($G77=1,BN$1&lt;=$N77),0,IF(AND($G77=1,BN$1&gt;$N77,BN$1&lt;=($Y77+$Z77)),-1*PMT(VLOOKUP($P77,'9 - Finance Strategy Parameters'!$B$3:$C$6,2)/12,$Z77*12,$M77),IF(AND($G77=1,BN$1&gt;($Y77+$Z77),BN$1&lt;=($Y77+$Z77*2)),-1*PMT(VLOOKUP($P77,'9 - Finance Strategy Parameters'!$B$3:$C$6,2)/12,$Z77*12,$M77*(1+$Z$1)^($Z77*2)),IF(AND($G77=1,BN$1&gt;($Y77+$Z77*2),BN$1&lt;=($Y77+$Z77*3)),-1*PMT(VLOOKUP($P77,'9 - Finance Strategy Parameters'!$B$3:$C$6,2)/12,$Z77*12,$M77*(1+$Z$1)^($Z77*3)),"FAILURE"))))))))))</f>
        <v>0</v>
      </c>
      <c r="BO77" s="159">
        <f>IF($F77=1,0,IF(AND($H77=1,BO$1&lt;=$Y77),$V77,IF(AND($H77=1,BO$1&gt;$Y77,BO$1&lt;=$Y77+$Z77),($T77*(1+$Z$1)^$Z77)/$Z77,IF(AND($H77=1,BO$1&gt;($Y77+$Z77),BO$1&lt;=($Y77+$Z77*2)),($T77*(1+$Z$1)^($Z77*2))/$Z77,IF(AND($H77=1,BO$1&gt;($Y77+$Z77*2),BO$1&lt;=($Y77+$Z77*3)),($T77*(1+$Z$1)^($Z77*3))/$Z77,IF(AND($H77=1,BO$1&gt;($Y77+$Z77*3),BO$1&lt;=($Y77+$Z77*4)),($T77*(1+$Z$1)^($Z77*4))/$Z77,IF(AND($G77=1,BO$1&lt;=$N77),0,IF(AND($G77=1,BO$1&gt;$N77,BO$1&lt;=($Y77+$Z77)),-1*PMT(VLOOKUP($P77,'9 - Finance Strategy Parameters'!$B$3:$C$6,2)/12,$Z77*12,$M77),IF(AND($G77=1,BO$1&gt;($Y77+$Z77),BO$1&lt;=($Y77+$Z77*2)),-1*PMT(VLOOKUP($P77,'9 - Finance Strategy Parameters'!$B$3:$C$6,2)/12,$Z77*12,$M77*(1+$Z$1)^($Z77*2)),IF(AND($G77=1,BO$1&gt;($Y77+$Z77*2),BO$1&lt;=($Y77+$Z77*3)),-1*PMT(VLOOKUP($P77,'9 - Finance Strategy Parameters'!$B$3:$C$6,2)/12,$Z77*12,$M77*(1+$Z$1)^($Z77*3)),"FAILURE"))))))))))</f>
        <v>0</v>
      </c>
      <c r="BP77" s="159">
        <f>IF($F77=1,0,IF(AND($H77=1,BP$1&lt;=$Y77),$V77,IF(AND($H77=1,BP$1&gt;$Y77,BP$1&lt;=$Y77+$Z77),($T77*(1+$Z$1)^$Z77)/$Z77,IF(AND($H77=1,BP$1&gt;($Y77+$Z77),BP$1&lt;=($Y77+$Z77*2)),($T77*(1+$Z$1)^($Z77*2))/$Z77,IF(AND($H77=1,BP$1&gt;($Y77+$Z77*2),BP$1&lt;=($Y77+$Z77*3)),($T77*(1+$Z$1)^($Z77*3))/$Z77,IF(AND($H77=1,BP$1&gt;($Y77+$Z77*3),BP$1&lt;=($Y77+$Z77*4)),($T77*(1+$Z$1)^($Z77*4))/$Z77,IF(AND($G77=1,BP$1&lt;=$N77),0,IF(AND($G77=1,BP$1&gt;$N77,BP$1&lt;=($Y77+$Z77)),-1*PMT(VLOOKUP($P77,'9 - Finance Strategy Parameters'!$B$3:$C$6,2)/12,$Z77*12,$M77),IF(AND($G77=1,BP$1&gt;($Y77+$Z77),BP$1&lt;=($Y77+$Z77*2)),-1*PMT(VLOOKUP($P77,'9 - Finance Strategy Parameters'!$B$3:$C$6,2)/12,$Z77*12,$M77*(1+$Z$1)^($Z77*2)),IF(AND($G77=1,BP$1&gt;($Y77+$Z77*2),BP$1&lt;=($Y77+$Z77*3)),-1*PMT(VLOOKUP($P77,'9 - Finance Strategy Parameters'!$B$3:$C$6,2)/12,$Z77*12,$M77*(1+$Z$1)^($Z77*3)),"FAILURE"))))))))))</f>
        <v>0</v>
      </c>
      <c r="BQ77" s="159">
        <f>IF($F77=1,0,IF(AND($H77=1,BQ$1&lt;=$Y77),$V77,IF(AND($H77=1,BQ$1&gt;$Y77,BQ$1&lt;=$Y77+$Z77),($T77*(1+$Z$1)^$Z77)/$Z77,IF(AND($H77=1,BQ$1&gt;($Y77+$Z77),BQ$1&lt;=($Y77+$Z77*2)),($T77*(1+$Z$1)^($Z77*2))/$Z77,IF(AND($H77=1,BQ$1&gt;($Y77+$Z77*2),BQ$1&lt;=($Y77+$Z77*3)),($T77*(1+$Z$1)^($Z77*3))/$Z77,IF(AND($H77=1,BQ$1&gt;($Y77+$Z77*3),BQ$1&lt;=($Y77+$Z77*4)),($T77*(1+$Z$1)^($Z77*4))/$Z77,IF(AND($G77=1,BQ$1&lt;=$N77),0,IF(AND($G77=1,BQ$1&gt;$N77,BQ$1&lt;=($Y77+$Z77)),-1*PMT(VLOOKUP($P77,'9 - Finance Strategy Parameters'!$B$3:$C$6,2)/12,$Z77*12,$M77),IF(AND($G77=1,BQ$1&gt;($Y77+$Z77),BQ$1&lt;=($Y77+$Z77*2)),-1*PMT(VLOOKUP($P77,'9 - Finance Strategy Parameters'!$B$3:$C$6,2)/12,$Z77*12,$M77*(1+$Z$1)^($Z77*2)),IF(AND($G77=1,BQ$1&gt;($Y77+$Z77*2),BQ$1&lt;=($Y77+$Z77*3)),-1*PMT(VLOOKUP($P77,'9 - Finance Strategy Parameters'!$B$3:$C$6,2)/12,$Z77*12,$M77*(1+$Z$1)^($Z77*3)),"FAILURE"))))))))))</f>
        <v>0</v>
      </c>
      <c r="BR77" s="159">
        <f>IF($F77=1,0,IF(AND($H77=1,BR$1&lt;=$Y77),$V77,IF(AND($H77=1,BR$1&gt;$Y77,BR$1&lt;=$Y77+$Z77),($T77*(1+$Z$1)^$Z77)/$Z77,IF(AND($H77=1,BR$1&gt;($Y77+$Z77),BR$1&lt;=($Y77+$Z77*2)),($T77*(1+$Z$1)^($Z77*2))/$Z77,IF(AND($H77=1,BR$1&gt;($Y77+$Z77*2),BR$1&lt;=($Y77+$Z77*3)),($T77*(1+$Z$1)^($Z77*3))/$Z77,IF(AND($H77=1,BR$1&gt;($Y77+$Z77*3),BR$1&lt;=($Y77+$Z77*4)),($T77*(1+$Z$1)^($Z77*4))/$Z77,IF(AND($G77=1,BR$1&lt;=$N77),0,IF(AND($G77=1,BR$1&gt;$N77,BR$1&lt;=($Y77+$Z77)),-1*PMT(VLOOKUP($P77,'9 - Finance Strategy Parameters'!$B$3:$C$6,2)/12,$Z77*12,$M77),IF(AND($G77=1,BR$1&gt;($Y77+$Z77),BR$1&lt;=($Y77+$Z77*2)),-1*PMT(VLOOKUP($P77,'9 - Finance Strategy Parameters'!$B$3:$C$6,2)/12,$Z77*12,$M77*(1+$Z$1)^($Z77*2)),IF(AND($G77=1,BR$1&gt;($Y77+$Z77*2),BR$1&lt;=($Y77+$Z77*3)),-1*PMT(VLOOKUP($P77,'9 - Finance Strategy Parameters'!$B$3:$C$6,2)/12,$Z77*12,$M77*(1+$Z$1)^($Z77*3)),"FAILURE"))))))))))</f>
        <v>0</v>
      </c>
      <c r="BS77" s="159">
        <f>IF($F77=1,0,IF(AND($H77=1,BS$1&lt;=$Y77),$V77,IF(AND($H77=1,BS$1&gt;$Y77,BS$1&lt;=$Y77+$Z77),($T77*(1+$Z$1)^$Z77)/$Z77,IF(AND($H77=1,BS$1&gt;($Y77+$Z77),BS$1&lt;=($Y77+$Z77*2)),($T77*(1+$Z$1)^($Z77*2))/$Z77,IF(AND($H77=1,BS$1&gt;($Y77+$Z77*2),BS$1&lt;=($Y77+$Z77*3)),($T77*(1+$Z$1)^($Z77*3))/$Z77,IF(AND($H77=1,BS$1&gt;($Y77+$Z77*3),BS$1&lt;=($Y77+$Z77*4)),($T77*(1+$Z$1)^($Z77*4))/$Z77,IF(AND($G77=1,BS$1&lt;=$N77),0,IF(AND($G77=1,BS$1&gt;$N77,BS$1&lt;=($Y77+$Z77)),-1*PMT(VLOOKUP($P77,'9 - Finance Strategy Parameters'!$B$3:$C$6,2)/12,$Z77*12,$M77),IF(AND($G77=1,BS$1&gt;($Y77+$Z77),BS$1&lt;=($Y77+$Z77*2)),-1*PMT(VLOOKUP($P77,'9 - Finance Strategy Parameters'!$B$3:$C$6,2)/12,$Z77*12,$M77*(1+$Z$1)^($Z77*2)),IF(AND($G77=1,BS$1&gt;($Y77+$Z77*2),BS$1&lt;=($Y77+$Z77*3)),-1*PMT(VLOOKUP($P77,'9 - Finance Strategy Parameters'!$B$3:$C$6,2)/12,$Z77*12,$M77*(1+$Z$1)^($Z77*3)),"FAILURE"))))))))))</f>
        <v>0</v>
      </c>
      <c r="BT77" s="159">
        <f>IF($F77=1,0,IF(AND($H77=1,BT$1&lt;=$Y77),$V77,IF(AND($H77=1,BT$1&gt;$Y77,BT$1&lt;=$Y77+$Z77),($T77*(1+$Z$1)^$Z77)/$Z77,IF(AND($H77=1,BT$1&gt;($Y77+$Z77),BT$1&lt;=($Y77+$Z77*2)),($T77*(1+$Z$1)^($Z77*2))/$Z77,IF(AND($H77=1,BT$1&gt;($Y77+$Z77*2),BT$1&lt;=($Y77+$Z77*3)),($T77*(1+$Z$1)^($Z77*3))/$Z77,IF(AND($H77=1,BT$1&gt;($Y77+$Z77*3),BT$1&lt;=($Y77+$Z77*4)),($T77*(1+$Z$1)^($Z77*4))/$Z77,IF(AND($G77=1,BT$1&lt;=$N77),0,IF(AND($G77=1,BT$1&gt;$N77,BT$1&lt;=($Y77+$Z77)),-1*PMT(VLOOKUP($P77,'9 - Finance Strategy Parameters'!$B$3:$C$6,2)/12,$Z77*12,$M77),IF(AND($G77=1,BT$1&gt;($Y77+$Z77),BT$1&lt;=($Y77+$Z77*2)),-1*PMT(VLOOKUP($P77,'9 - Finance Strategy Parameters'!$B$3:$C$6,2)/12,$Z77*12,$M77*(1+$Z$1)^($Z77*2)),IF(AND($G77=1,BT$1&gt;($Y77+$Z77*2),BT$1&lt;=($Y77+$Z77*3)),-1*PMT(VLOOKUP($P77,'9 - Finance Strategy Parameters'!$B$3:$C$6,2)/12,$Z77*12,$M77*(1+$Z$1)^($Z77*3)),"FAILURE"))))))))))</f>
        <v>0</v>
      </c>
    </row>
    <row r="78" spans="1:72" ht="30" x14ac:dyDescent="0.25">
      <c r="A78" s="10" t="s">
        <v>34</v>
      </c>
      <c r="B78" s="138">
        <f>INDEX('8-Choosing Asset Strategies'!$B$4:$B$101,MATCH('9 - Financing Strategy'!C78,'8-Choosing Asset Strategies'!$C$4:$C$101,0))</f>
        <v>1</v>
      </c>
      <c r="C78" s="28" t="s">
        <v>127</v>
      </c>
      <c r="D78" s="13" t="str">
        <f>IF(INDEX('8-Choosing Asset Strategies'!$CW$4:$CW$101,MATCH($C78,'8-Choosing Asset Strategies'!$C$4:$C$101,0))=0,"",INDEX('8-Choosing Asset Strategies'!$CW$4:$CW$101,MATCH(C78,'8-Choosing Asset Strategies'!$C$4:$C$101,0)))</f>
        <v>Good condition; limited distribution</v>
      </c>
      <c r="E78" s="27"/>
      <c r="F78" s="138">
        <v>1</v>
      </c>
      <c r="G78" s="138"/>
      <c r="H78" s="138"/>
      <c r="J78" s="143">
        <f>IF(F78=1,ROUND(INDEX('8-Choosing Asset Strategies'!$DL$4:$DL$101,MATCH($C78,'8-Choosing Asset Strategies'!$C$4:$C$101,0)),2),"")</f>
        <v>65184.52</v>
      </c>
      <c r="K78" s="12">
        <f>IF(F78=1,ROUND(INDEX('8-Choosing Asset Strategies'!$DC$4:$DC$101,MATCH($C78,'8-Choosing Asset Strategies'!$C$4:$C$101,0)),2),"")</f>
        <v>35</v>
      </c>
      <c r="L78" s="12"/>
      <c r="M78" s="143" t="str">
        <f>IF(G78=1,ROUND(INDEX('8-Choosing Asset Strategies'!$DL$4:$DL$101,MATCH($C78,'8-Choosing Asset Strategies'!$C$4:$C$101,0)),2),"")</f>
        <v/>
      </c>
      <c r="N78" s="12" t="str">
        <f>IF(G78=1,ROUND(INDEX('8-Choosing Asset Strategies'!$DC$4:$DC$101,MATCH($C78,'8-Choosing Asset Strategies'!$C$4:$C$101,0)),2),"")</f>
        <v/>
      </c>
      <c r="O78" s="12" t="str">
        <f>IF(G78="","",INDEX('9 - Finance Strategy Parameters'!$H$3:$H$9,MATCH(B78,'9 - Finance Strategy Parameters'!$F$3:$F$9,0)))</f>
        <v/>
      </c>
      <c r="P78" s="12"/>
      <c r="Q78" s="144" t="str">
        <f>IFERROR((M78*INDEX('9 - Finance Strategy Parameters'!$C$3:$C$6,MATCH(P78,'9 - Finance Strategy Parameters'!$B$3:$B$6,0))/12*(1+INDEX('9 - Finance Strategy Parameters'!$C$3:$C$6,MATCH(P78,'9 - Finance Strategy Parameters'!$B$3:$B$6,0))/12)^(O78*12))/((1+INDEX('9 - Finance Strategy Parameters'!$C$3:$C$6,MATCH(P78,'9 - Finance Strategy Parameters'!$B$3:$B$6,0))/12)^(O78*12)-1),"")</f>
        <v/>
      </c>
      <c r="R78" s="144" t="str">
        <f t="shared" si="4"/>
        <v/>
      </c>
      <c r="S78" s="12"/>
      <c r="T78" s="143" t="str">
        <f>IF(H78=1,ROUND(INDEX('8-Choosing Asset Strategies'!$DL$4:$DL$101,MATCH($C78,'8-Choosing Asset Strategies'!$C$4:$C$101,0)),2),"")</f>
        <v/>
      </c>
      <c r="U78" s="145" t="str">
        <f>IF(H78=1,ROUND(INDEX('8-Choosing Asset Strategies'!$DC$4:$DC$101,MATCH($C78,'8-Choosing Asset Strategies'!$C$4:$C$101,0)),2),"")</f>
        <v/>
      </c>
      <c r="V78" s="101" t="str">
        <f t="shared" si="5"/>
        <v/>
      </c>
      <c r="W78" s="155" t="str">
        <f t="shared" si="6"/>
        <v/>
      </c>
      <c r="Y78">
        <f>INDEX('8-Choosing Asset Strategies'!$DC$4:$DC$101,MATCH(C78,'8-Choosing Asset Strategies'!$C$4:$C$101,0))</f>
        <v>35</v>
      </c>
      <c r="Z78">
        <f>INDEX('8-Choosing Asset Strategies'!$DA$4:$DA$101,MATCH(C78,'8-Choosing Asset Strategies'!$C$4:$C$101,0))</f>
        <v>50</v>
      </c>
      <c r="AB78" s="159">
        <f>IF($F78=1,0,IF(AND($H78=1,AB$1&lt;=$Y78),$V78,IF(AND($H78=1,AB$1&gt;$Y78,AB$1&lt;=$Y78+$Z78),($T78*(1+$Z$1)^$Z78)/$Z78,IF(AND($H78=1,AB$1&gt;($Y78+$Z78),AB$1&lt;=($Y78+$Z78*2)),($T78*(1+$Z$1)^($Z78*2))/$Z78,IF(AND($H78=1,AB$1&gt;($Y78+$Z78*2),AB$1&lt;=($Y78+$Z78*3)),($T78*(1+$Z$1)^($Z78*3))/$Z78,IF(AND($H78=1,AB$1&gt;($Y78+$Z78*3),AB$1&lt;=($Y78+$Z78*4)),($T78*(1+$Z$1)^($Z78*4))/$Z78,IF(AND($G78=1,AB$1&lt;=$N78),0,IF(AND($G78=1,AB$1&gt;$N78,AB$1&lt;=($Y78+$Z78)),-1*PMT(VLOOKUP($P78,'9 - Finance Strategy Parameters'!$B$3:$C$6,2)/12,$Z78*12,$M78),IF(AND($G78=1,AB$1&gt;($Y78+$Z78),AB$1&lt;=($Y78+$Z78*2)),-1*PMT(VLOOKUP($P78,'9 - Finance Strategy Parameters'!$B$3:$C$6,2)/12,$Z78*12,$M78*(1+$Z$1)^($Z78*2)),IF(AND($G78=1,AB$1&gt;($Y78+$Z78*2),AB$1&lt;=($Y78+$Z78*3)),-1*PMT(VLOOKUP($P78,'9 - Finance Strategy Parameters'!$B$3:$C$6,2)/12,$Z78*12,$M78*(1+$Z$1)^($Z78*3)),"FAILURE"))))))))))</f>
        <v>0</v>
      </c>
      <c r="AC78" s="159">
        <f>IF($F78=1,0,IF(AND($H78=1,AC$1&lt;=$Y78),$V78,IF(AND($H78=1,AC$1&gt;$Y78,AC$1&lt;=$Y78+$Z78),($T78*(1+$Z$1)^$Z78)/$Z78,IF(AND($H78=1,AC$1&gt;($Y78+$Z78),AC$1&lt;=($Y78+$Z78*2)),($T78*(1+$Z$1)^($Z78*2))/$Z78,IF(AND($H78=1,AC$1&gt;($Y78+$Z78*2),AC$1&lt;=($Y78+$Z78*3)),($T78*(1+$Z$1)^($Z78*3))/$Z78,IF(AND($H78=1,AC$1&gt;($Y78+$Z78*3),AC$1&lt;=($Y78+$Z78*4)),($T78*(1+$Z$1)^($Z78*4))/$Z78,IF(AND($G78=1,AC$1&lt;=$N78),0,IF(AND($G78=1,AC$1&gt;$N78,AC$1&lt;=($Y78+$Z78)),-1*PMT(VLOOKUP($P78,'9 - Finance Strategy Parameters'!$B$3:$C$6,2)/12,$Z78*12,$M78),IF(AND($G78=1,AC$1&gt;($Y78+$Z78),AC$1&lt;=($Y78+$Z78*2)),-1*PMT(VLOOKUP($P78,'9 - Finance Strategy Parameters'!$B$3:$C$6,2)/12,$Z78*12,$M78*(1+$Z$1)^($Z78*2)),IF(AND($G78=1,AC$1&gt;($Y78+$Z78*2),AC$1&lt;=($Y78+$Z78*3)),-1*PMT(VLOOKUP($P78,'9 - Finance Strategy Parameters'!$B$3:$C$6,2)/12,$Z78*12,$M78*(1+$Z$1)^($Z78*3)),"FAILURE"))))))))))</f>
        <v>0</v>
      </c>
      <c r="AD78" s="159">
        <f>IF($F78=1,0,IF(AND($H78=1,AD$1&lt;=$Y78),$V78,IF(AND($H78=1,AD$1&gt;$Y78,AD$1&lt;=$Y78+$Z78),($T78*(1+$Z$1)^$Z78)/$Z78,IF(AND($H78=1,AD$1&gt;($Y78+$Z78),AD$1&lt;=($Y78+$Z78*2)),($T78*(1+$Z$1)^($Z78*2))/$Z78,IF(AND($H78=1,AD$1&gt;($Y78+$Z78*2),AD$1&lt;=($Y78+$Z78*3)),($T78*(1+$Z$1)^($Z78*3))/$Z78,IF(AND($H78=1,AD$1&gt;($Y78+$Z78*3),AD$1&lt;=($Y78+$Z78*4)),($T78*(1+$Z$1)^($Z78*4))/$Z78,IF(AND($G78=1,AD$1&lt;=$N78),0,IF(AND($G78=1,AD$1&gt;$N78,AD$1&lt;=($Y78+$Z78)),-1*PMT(VLOOKUP($P78,'9 - Finance Strategy Parameters'!$B$3:$C$6,2)/12,$Z78*12,$M78),IF(AND($G78=1,AD$1&gt;($Y78+$Z78),AD$1&lt;=($Y78+$Z78*2)),-1*PMT(VLOOKUP($P78,'9 - Finance Strategy Parameters'!$B$3:$C$6,2)/12,$Z78*12,$M78*(1+$Z$1)^($Z78*2)),IF(AND($G78=1,AD$1&gt;($Y78+$Z78*2),AD$1&lt;=($Y78+$Z78*3)),-1*PMT(VLOOKUP($P78,'9 - Finance Strategy Parameters'!$B$3:$C$6,2)/12,$Z78*12,$M78*(1+$Z$1)^($Z78*3)),"FAILURE"))))))))))</f>
        <v>0</v>
      </c>
      <c r="AE78" s="159">
        <f>IF($F78=1,0,IF(AND($H78=1,AE$1&lt;=$Y78),$V78,IF(AND($H78=1,AE$1&gt;$Y78,AE$1&lt;=$Y78+$Z78),($T78*(1+$Z$1)^$Z78)/$Z78,IF(AND($H78=1,AE$1&gt;($Y78+$Z78),AE$1&lt;=($Y78+$Z78*2)),($T78*(1+$Z$1)^($Z78*2))/$Z78,IF(AND($H78=1,AE$1&gt;($Y78+$Z78*2),AE$1&lt;=($Y78+$Z78*3)),($T78*(1+$Z$1)^($Z78*3))/$Z78,IF(AND($H78=1,AE$1&gt;($Y78+$Z78*3),AE$1&lt;=($Y78+$Z78*4)),($T78*(1+$Z$1)^($Z78*4))/$Z78,IF(AND($G78=1,AE$1&lt;=$N78),0,IF(AND($G78=1,AE$1&gt;$N78,AE$1&lt;=($Y78+$Z78)),-1*PMT(VLOOKUP($P78,'9 - Finance Strategy Parameters'!$B$3:$C$6,2)/12,$Z78*12,$M78),IF(AND($G78=1,AE$1&gt;($Y78+$Z78),AE$1&lt;=($Y78+$Z78*2)),-1*PMT(VLOOKUP($P78,'9 - Finance Strategy Parameters'!$B$3:$C$6,2)/12,$Z78*12,$M78*(1+$Z$1)^($Z78*2)),IF(AND($G78=1,AE$1&gt;($Y78+$Z78*2),AE$1&lt;=($Y78+$Z78*3)),-1*PMT(VLOOKUP($P78,'9 - Finance Strategy Parameters'!$B$3:$C$6,2)/12,$Z78*12,$M78*(1+$Z$1)^($Z78*3)),"FAILURE"))))))))))</f>
        <v>0</v>
      </c>
      <c r="AF78" s="159">
        <f>IF($F78=1,0,IF(AND($H78=1,AF$1&lt;=$Y78),$V78,IF(AND($H78=1,AF$1&gt;$Y78,AF$1&lt;=$Y78+$Z78),($T78*(1+$Z$1)^$Z78)/$Z78,IF(AND($H78=1,AF$1&gt;($Y78+$Z78),AF$1&lt;=($Y78+$Z78*2)),($T78*(1+$Z$1)^($Z78*2))/$Z78,IF(AND($H78=1,AF$1&gt;($Y78+$Z78*2),AF$1&lt;=($Y78+$Z78*3)),($T78*(1+$Z$1)^($Z78*3))/$Z78,IF(AND($H78=1,AF$1&gt;($Y78+$Z78*3),AF$1&lt;=($Y78+$Z78*4)),($T78*(1+$Z$1)^($Z78*4))/$Z78,IF(AND($G78=1,AF$1&lt;=$N78),0,IF(AND($G78=1,AF$1&gt;$N78,AF$1&lt;=($Y78+$Z78)),-1*PMT(VLOOKUP($P78,'9 - Finance Strategy Parameters'!$B$3:$C$6,2)/12,$Z78*12,$M78),IF(AND($G78=1,AF$1&gt;($Y78+$Z78),AF$1&lt;=($Y78+$Z78*2)),-1*PMT(VLOOKUP($P78,'9 - Finance Strategy Parameters'!$B$3:$C$6,2)/12,$Z78*12,$M78*(1+$Z$1)^($Z78*2)),IF(AND($G78=1,AF$1&gt;($Y78+$Z78*2),AF$1&lt;=($Y78+$Z78*3)),-1*PMT(VLOOKUP($P78,'9 - Finance Strategy Parameters'!$B$3:$C$6,2)/12,$Z78*12,$M78*(1+$Z$1)^($Z78*3)),"FAILURE"))))))))))</f>
        <v>0</v>
      </c>
      <c r="AG78" s="159">
        <f>IF($F78=1,0,IF(AND($H78=1,AG$1&lt;=$Y78),$V78,IF(AND($H78=1,AG$1&gt;$Y78,AG$1&lt;=$Y78+$Z78),($T78*(1+$Z$1)^$Z78)/$Z78,IF(AND($H78=1,AG$1&gt;($Y78+$Z78),AG$1&lt;=($Y78+$Z78*2)),($T78*(1+$Z$1)^($Z78*2))/$Z78,IF(AND($H78=1,AG$1&gt;($Y78+$Z78*2),AG$1&lt;=($Y78+$Z78*3)),($T78*(1+$Z$1)^($Z78*3))/$Z78,IF(AND($H78=1,AG$1&gt;($Y78+$Z78*3),AG$1&lt;=($Y78+$Z78*4)),($T78*(1+$Z$1)^($Z78*4))/$Z78,IF(AND($G78=1,AG$1&lt;=$N78),0,IF(AND($G78=1,AG$1&gt;$N78,AG$1&lt;=($Y78+$Z78)),-1*PMT(VLOOKUP($P78,'9 - Finance Strategy Parameters'!$B$3:$C$6,2)/12,$Z78*12,$M78),IF(AND($G78=1,AG$1&gt;($Y78+$Z78),AG$1&lt;=($Y78+$Z78*2)),-1*PMT(VLOOKUP($P78,'9 - Finance Strategy Parameters'!$B$3:$C$6,2)/12,$Z78*12,$M78*(1+$Z$1)^($Z78*2)),IF(AND($G78=1,AG$1&gt;($Y78+$Z78*2),AG$1&lt;=($Y78+$Z78*3)),-1*PMT(VLOOKUP($P78,'9 - Finance Strategy Parameters'!$B$3:$C$6,2)/12,$Z78*12,$M78*(1+$Z$1)^($Z78*3)),"FAILURE"))))))))))</f>
        <v>0</v>
      </c>
      <c r="AH78" s="159">
        <f>IF($F78=1,0,IF(AND($H78=1,AH$1&lt;=$Y78),$V78,IF(AND($H78=1,AH$1&gt;$Y78,AH$1&lt;=$Y78+$Z78),($T78*(1+$Z$1)^$Z78)/$Z78,IF(AND($H78=1,AH$1&gt;($Y78+$Z78),AH$1&lt;=($Y78+$Z78*2)),($T78*(1+$Z$1)^($Z78*2))/$Z78,IF(AND($H78=1,AH$1&gt;($Y78+$Z78*2),AH$1&lt;=($Y78+$Z78*3)),($T78*(1+$Z$1)^($Z78*3))/$Z78,IF(AND($H78=1,AH$1&gt;($Y78+$Z78*3),AH$1&lt;=($Y78+$Z78*4)),($T78*(1+$Z$1)^($Z78*4))/$Z78,IF(AND($G78=1,AH$1&lt;=$N78),0,IF(AND($G78=1,AH$1&gt;$N78,AH$1&lt;=($Y78+$Z78)),-1*PMT(VLOOKUP($P78,'9 - Finance Strategy Parameters'!$B$3:$C$6,2)/12,$Z78*12,$M78),IF(AND($G78=1,AH$1&gt;($Y78+$Z78),AH$1&lt;=($Y78+$Z78*2)),-1*PMT(VLOOKUP($P78,'9 - Finance Strategy Parameters'!$B$3:$C$6,2)/12,$Z78*12,$M78*(1+$Z$1)^($Z78*2)),IF(AND($G78=1,AH$1&gt;($Y78+$Z78*2),AH$1&lt;=($Y78+$Z78*3)),-1*PMT(VLOOKUP($P78,'9 - Finance Strategy Parameters'!$B$3:$C$6,2)/12,$Z78*12,$M78*(1+$Z$1)^($Z78*3)),"FAILURE"))))))))))</f>
        <v>0</v>
      </c>
      <c r="AI78" s="159">
        <f>IF($F78=1,0,IF(AND($H78=1,AI$1&lt;=$Y78),$V78,IF(AND($H78=1,AI$1&gt;$Y78,AI$1&lt;=$Y78+$Z78),($T78*(1+$Z$1)^$Z78)/$Z78,IF(AND($H78=1,AI$1&gt;($Y78+$Z78),AI$1&lt;=($Y78+$Z78*2)),($T78*(1+$Z$1)^($Z78*2))/$Z78,IF(AND($H78=1,AI$1&gt;($Y78+$Z78*2),AI$1&lt;=($Y78+$Z78*3)),($T78*(1+$Z$1)^($Z78*3))/$Z78,IF(AND($H78=1,AI$1&gt;($Y78+$Z78*3),AI$1&lt;=($Y78+$Z78*4)),($T78*(1+$Z$1)^($Z78*4))/$Z78,IF(AND($G78=1,AI$1&lt;=$N78),0,IF(AND($G78=1,AI$1&gt;$N78,AI$1&lt;=($Y78+$Z78)),-1*PMT(VLOOKUP($P78,'9 - Finance Strategy Parameters'!$B$3:$C$6,2)/12,$Z78*12,$M78),IF(AND($G78=1,AI$1&gt;($Y78+$Z78),AI$1&lt;=($Y78+$Z78*2)),-1*PMT(VLOOKUP($P78,'9 - Finance Strategy Parameters'!$B$3:$C$6,2)/12,$Z78*12,$M78*(1+$Z$1)^($Z78*2)),IF(AND($G78=1,AI$1&gt;($Y78+$Z78*2),AI$1&lt;=($Y78+$Z78*3)),-1*PMT(VLOOKUP($P78,'9 - Finance Strategy Parameters'!$B$3:$C$6,2)/12,$Z78*12,$M78*(1+$Z$1)^($Z78*3)),"FAILURE"))))))))))</f>
        <v>0</v>
      </c>
      <c r="AJ78" s="159">
        <f>IF($F78=1,0,IF(AND($H78=1,AJ$1&lt;=$Y78),$V78,IF(AND($H78=1,AJ$1&gt;$Y78,AJ$1&lt;=$Y78+$Z78),($T78*(1+$Z$1)^$Z78)/$Z78,IF(AND($H78=1,AJ$1&gt;($Y78+$Z78),AJ$1&lt;=($Y78+$Z78*2)),($T78*(1+$Z$1)^($Z78*2))/$Z78,IF(AND($H78=1,AJ$1&gt;($Y78+$Z78*2),AJ$1&lt;=($Y78+$Z78*3)),($T78*(1+$Z$1)^($Z78*3))/$Z78,IF(AND($H78=1,AJ$1&gt;($Y78+$Z78*3),AJ$1&lt;=($Y78+$Z78*4)),($T78*(1+$Z$1)^($Z78*4))/$Z78,IF(AND($G78=1,AJ$1&lt;=$N78),0,IF(AND($G78=1,AJ$1&gt;$N78,AJ$1&lt;=($Y78+$Z78)),-1*PMT(VLOOKUP($P78,'9 - Finance Strategy Parameters'!$B$3:$C$6,2)/12,$Z78*12,$M78),IF(AND($G78=1,AJ$1&gt;($Y78+$Z78),AJ$1&lt;=($Y78+$Z78*2)),-1*PMT(VLOOKUP($P78,'9 - Finance Strategy Parameters'!$B$3:$C$6,2)/12,$Z78*12,$M78*(1+$Z$1)^($Z78*2)),IF(AND($G78=1,AJ$1&gt;($Y78+$Z78*2),AJ$1&lt;=($Y78+$Z78*3)),-1*PMT(VLOOKUP($P78,'9 - Finance Strategy Parameters'!$B$3:$C$6,2)/12,$Z78*12,$M78*(1+$Z$1)^($Z78*3)),"FAILURE"))))))))))</f>
        <v>0</v>
      </c>
      <c r="AK78" s="159">
        <f>IF($F78=1,0,IF(AND($H78=1,AK$1&lt;=$Y78),$V78,IF(AND($H78=1,AK$1&gt;$Y78,AK$1&lt;=$Y78+$Z78),($T78*(1+$Z$1)^$Z78)/$Z78,IF(AND($H78=1,AK$1&gt;($Y78+$Z78),AK$1&lt;=($Y78+$Z78*2)),($T78*(1+$Z$1)^($Z78*2))/$Z78,IF(AND($H78=1,AK$1&gt;($Y78+$Z78*2),AK$1&lt;=($Y78+$Z78*3)),($T78*(1+$Z$1)^($Z78*3))/$Z78,IF(AND($H78=1,AK$1&gt;($Y78+$Z78*3),AK$1&lt;=($Y78+$Z78*4)),($T78*(1+$Z$1)^($Z78*4))/$Z78,IF(AND($G78=1,AK$1&lt;=$N78),0,IF(AND($G78=1,AK$1&gt;$N78,AK$1&lt;=($Y78+$Z78)),-1*PMT(VLOOKUP($P78,'9 - Finance Strategy Parameters'!$B$3:$C$6,2)/12,$Z78*12,$M78),IF(AND($G78=1,AK$1&gt;($Y78+$Z78),AK$1&lt;=($Y78+$Z78*2)),-1*PMT(VLOOKUP($P78,'9 - Finance Strategy Parameters'!$B$3:$C$6,2)/12,$Z78*12,$M78*(1+$Z$1)^($Z78*2)),IF(AND($G78=1,AK$1&gt;($Y78+$Z78*2),AK$1&lt;=($Y78+$Z78*3)),-1*PMT(VLOOKUP($P78,'9 - Finance Strategy Parameters'!$B$3:$C$6,2)/12,$Z78*12,$M78*(1+$Z$1)^($Z78*3)),"FAILURE"))))))))))</f>
        <v>0</v>
      </c>
      <c r="AL78" s="159">
        <f>IF($F78=1,0,IF(AND($H78=1,AL$1&lt;=$Y78),$V78,IF(AND($H78=1,AL$1&gt;$Y78,AL$1&lt;=$Y78+$Z78),($T78*(1+$Z$1)^$Z78)/$Z78,IF(AND($H78=1,AL$1&gt;($Y78+$Z78),AL$1&lt;=($Y78+$Z78*2)),($T78*(1+$Z$1)^($Z78*2))/$Z78,IF(AND($H78=1,AL$1&gt;($Y78+$Z78*2),AL$1&lt;=($Y78+$Z78*3)),($T78*(1+$Z$1)^($Z78*3))/$Z78,IF(AND($H78=1,AL$1&gt;($Y78+$Z78*3),AL$1&lt;=($Y78+$Z78*4)),($T78*(1+$Z$1)^($Z78*4))/$Z78,IF(AND($G78=1,AL$1&lt;=$N78),0,IF(AND($G78=1,AL$1&gt;$N78,AL$1&lt;=($Y78+$Z78)),-1*PMT(VLOOKUP($P78,'9 - Finance Strategy Parameters'!$B$3:$C$6,2)/12,$Z78*12,$M78),IF(AND($G78=1,AL$1&gt;($Y78+$Z78),AL$1&lt;=($Y78+$Z78*2)),-1*PMT(VLOOKUP($P78,'9 - Finance Strategy Parameters'!$B$3:$C$6,2)/12,$Z78*12,$M78*(1+$Z$1)^($Z78*2)),IF(AND($G78=1,AL$1&gt;($Y78+$Z78*2),AL$1&lt;=($Y78+$Z78*3)),-1*PMT(VLOOKUP($P78,'9 - Finance Strategy Parameters'!$B$3:$C$6,2)/12,$Z78*12,$M78*(1+$Z$1)^($Z78*3)),"FAILURE"))))))))))</f>
        <v>0</v>
      </c>
      <c r="AM78" s="159">
        <f>IF($F78=1,0,IF(AND($H78=1,AM$1&lt;=$Y78),$V78,IF(AND($H78=1,AM$1&gt;$Y78,AM$1&lt;=$Y78+$Z78),($T78*(1+$Z$1)^$Z78)/$Z78,IF(AND($H78=1,AM$1&gt;($Y78+$Z78),AM$1&lt;=($Y78+$Z78*2)),($T78*(1+$Z$1)^($Z78*2))/$Z78,IF(AND($H78=1,AM$1&gt;($Y78+$Z78*2),AM$1&lt;=($Y78+$Z78*3)),($T78*(1+$Z$1)^($Z78*3))/$Z78,IF(AND($H78=1,AM$1&gt;($Y78+$Z78*3),AM$1&lt;=($Y78+$Z78*4)),($T78*(1+$Z$1)^($Z78*4))/$Z78,IF(AND($G78=1,AM$1&lt;=$N78),0,IF(AND($G78=1,AM$1&gt;$N78,AM$1&lt;=($Y78+$Z78)),-1*PMT(VLOOKUP($P78,'9 - Finance Strategy Parameters'!$B$3:$C$6,2)/12,$Z78*12,$M78),IF(AND($G78=1,AM$1&gt;($Y78+$Z78),AM$1&lt;=($Y78+$Z78*2)),-1*PMT(VLOOKUP($P78,'9 - Finance Strategy Parameters'!$B$3:$C$6,2)/12,$Z78*12,$M78*(1+$Z$1)^($Z78*2)),IF(AND($G78=1,AM$1&gt;($Y78+$Z78*2),AM$1&lt;=($Y78+$Z78*3)),-1*PMT(VLOOKUP($P78,'9 - Finance Strategy Parameters'!$B$3:$C$6,2)/12,$Z78*12,$M78*(1+$Z$1)^($Z78*3)),"FAILURE"))))))))))</f>
        <v>0</v>
      </c>
      <c r="AN78" s="159">
        <f>IF($F78=1,0,IF(AND($H78=1,AN$1&lt;=$Y78),$V78,IF(AND($H78=1,AN$1&gt;$Y78,AN$1&lt;=$Y78+$Z78),($T78*(1+$Z$1)^$Z78)/$Z78,IF(AND($H78=1,AN$1&gt;($Y78+$Z78),AN$1&lt;=($Y78+$Z78*2)),($T78*(1+$Z$1)^($Z78*2))/$Z78,IF(AND($H78=1,AN$1&gt;($Y78+$Z78*2),AN$1&lt;=($Y78+$Z78*3)),($T78*(1+$Z$1)^($Z78*3))/$Z78,IF(AND($H78=1,AN$1&gt;($Y78+$Z78*3),AN$1&lt;=($Y78+$Z78*4)),($T78*(1+$Z$1)^($Z78*4))/$Z78,IF(AND($G78=1,AN$1&lt;=$N78),0,IF(AND($G78=1,AN$1&gt;$N78,AN$1&lt;=($Y78+$Z78)),-1*PMT(VLOOKUP($P78,'9 - Finance Strategy Parameters'!$B$3:$C$6,2)/12,$Z78*12,$M78),IF(AND($G78=1,AN$1&gt;($Y78+$Z78),AN$1&lt;=($Y78+$Z78*2)),-1*PMT(VLOOKUP($P78,'9 - Finance Strategy Parameters'!$B$3:$C$6,2)/12,$Z78*12,$M78*(1+$Z$1)^($Z78*2)),IF(AND($G78=1,AN$1&gt;($Y78+$Z78*2),AN$1&lt;=($Y78+$Z78*3)),-1*PMT(VLOOKUP($P78,'9 - Finance Strategy Parameters'!$B$3:$C$6,2)/12,$Z78*12,$M78*(1+$Z$1)^($Z78*3)),"FAILURE"))))))))))</f>
        <v>0</v>
      </c>
      <c r="AO78" s="159">
        <f>IF($F78=1,0,IF(AND($H78=1,AO$1&lt;=$Y78),$V78,IF(AND($H78=1,AO$1&gt;$Y78,AO$1&lt;=$Y78+$Z78),($T78*(1+$Z$1)^$Z78)/$Z78,IF(AND($H78=1,AO$1&gt;($Y78+$Z78),AO$1&lt;=($Y78+$Z78*2)),($T78*(1+$Z$1)^($Z78*2))/$Z78,IF(AND($H78=1,AO$1&gt;($Y78+$Z78*2),AO$1&lt;=($Y78+$Z78*3)),($T78*(1+$Z$1)^($Z78*3))/$Z78,IF(AND($H78=1,AO$1&gt;($Y78+$Z78*3),AO$1&lt;=($Y78+$Z78*4)),($T78*(1+$Z$1)^($Z78*4))/$Z78,IF(AND($G78=1,AO$1&lt;=$N78),0,IF(AND($G78=1,AO$1&gt;$N78,AO$1&lt;=($Y78+$Z78)),-1*PMT(VLOOKUP($P78,'9 - Finance Strategy Parameters'!$B$3:$C$6,2)/12,$Z78*12,$M78),IF(AND($G78=1,AO$1&gt;($Y78+$Z78),AO$1&lt;=($Y78+$Z78*2)),-1*PMT(VLOOKUP($P78,'9 - Finance Strategy Parameters'!$B$3:$C$6,2)/12,$Z78*12,$M78*(1+$Z$1)^($Z78*2)),IF(AND($G78=1,AO$1&gt;($Y78+$Z78*2),AO$1&lt;=($Y78+$Z78*3)),-1*PMT(VLOOKUP($P78,'9 - Finance Strategy Parameters'!$B$3:$C$6,2)/12,$Z78*12,$M78*(1+$Z$1)^($Z78*3)),"FAILURE"))))))))))</f>
        <v>0</v>
      </c>
      <c r="AP78" s="159">
        <f>IF($F78=1,0,IF(AND($H78=1,AP$1&lt;=$Y78),$V78,IF(AND($H78=1,AP$1&gt;$Y78,AP$1&lt;=$Y78+$Z78),($T78*(1+$Z$1)^$Z78)/$Z78,IF(AND($H78=1,AP$1&gt;($Y78+$Z78),AP$1&lt;=($Y78+$Z78*2)),($T78*(1+$Z$1)^($Z78*2))/$Z78,IF(AND($H78=1,AP$1&gt;($Y78+$Z78*2),AP$1&lt;=($Y78+$Z78*3)),($T78*(1+$Z$1)^($Z78*3))/$Z78,IF(AND($H78=1,AP$1&gt;($Y78+$Z78*3),AP$1&lt;=($Y78+$Z78*4)),($T78*(1+$Z$1)^($Z78*4))/$Z78,IF(AND($G78=1,AP$1&lt;=$N78),0,IF(AND($G78=1,AP$1&gt;$N78,AP$1&lt;=($Y78+$Z78)),-1*PMT(VLOOKUP($P78,'9 - Finance Strategy Parameters'!$B$3:$C$6,2)/12,$Z78*12,$M78),IF(AND($G78=1,AP$1&gt;($Y78+$Z78),AP$1&lt;=($Y78+$Z78*2)),-1*PMT(VLOOKUP($P78,'9 - Finance Strategy Parameters'!$B$3:$C$6,2)/12,$Z78*12,$M78*(1+$Z$1)^($Z78*2)),IF(AND($G78=1,AP$1&gt;($Y78+$Z78*2),AP$1&lt;=($Y78+$Z78*3)),-1*PMT(VLOOKUP($P78,'9 - Finance Strategy Parameters'!$B$3:$C$6,2)/12,$Z78*12,$M78*(1+$Z$1)^($Z78*3)),"FAILURE"))))))))))</f>
        <v>0</v>
      </c>
      <c r="AQ78" s="159">
        <f>IF($F78=1,0,IF(AND($H78=1,AQ$1&lt;=$Y78),$V78,IF(AND($H78=1,AQ$1&gt;$Y78,AQ$1&lt;=$Y78+$Z78),($T78*(1+$Z$1)^$Z78)/$Z78,IF(AND($H78=1,AQ$1&gt;($Y78+$Z78),AQ$1&lt;=($Y78+$Z78*2)),($T78*(1+$Z$1)^($Z78*2))/$Z78,IF(AND($H78=1,AQ$1&gt;($Y78+$Z78*2),AQ$1&lt;=($Y78+$Z78*3)),($T78*(1+$Z$1)^($Z78*3))/$Z78,IF(AND($H78=1,AQ$1&gt;($Y78+$Z78*3),AQ$1&lt;=($Y78+$Z78*4)),($T78*(1+$Z$1)^($Z78*4))/$Z78,IF(AND($G78=1,AQ$1&lt;=$N78),0,IF(AND($G78=1,AQ$1&gt;$N78,AQ$1&lt;=($Y78+$Z78)),-1*PMT(VLOOKUP($P78,'9 - Finance Strategy Parameters'!$B$3:$C$6,2)/12,$Z78*12,$M78),IF(AND($G78=1,AQ$1&gt;($Y78+$Z78),AQ$1&lt;=($Y78+$Z78*2)),-1*PMT(VLOOKUP($P78,'9 - Finance Strategy Parameters'!$B$3:$C$6,2)/12,$Z78*12,$M78*(1+$Z$1)^($Z78*2)),IF(AND($G78=1,AQ$1&gt;($Y78+$Z78*2),AQ$1&lt;=($Y78+$Z78*3)),-1*PMT(VLOOKUP($P78,'9 - Finance Strategy Parameters'!$B$3:$C$6,2)/12,$Z78*12,$M78*(1+$Z$1)^($Z78*3)),"FAILURE"))))))))))</f>
        <v>0</v>
      </c>
      <c r="AR78" s="159">
        <f>IF($F78=1,0,IF(AND($H78=1,AR$1&lt;=$Y78),$V78,IF(AND($H78=1,AR$1&gt;$Y78,AR$1&lt;=$Y78+$Z78),($T78*(1+$Z$1)^$Z78)/$Z78,IF(AND($H78=1,AR$1&gt;($Y78+$Z78),AR$1&lt;=($Y78+$Z78*2)),($T78*(1+$Z$1)^($Z78*2))/$Z78,IF(AND($H78=1,AR$1&gt;($Y78+$Z78*2),AR$1&lt;=($Y78+$Z78*3)),($T78*(1+$Z$1)^($Z78*3))/$Z78,IF(AND($H78=1,AR$1&gt;($Y78+$Z78*3),AR$1&lt;=($Y78+$Z78*4)),($T78*(1+$Z$1)^($Z78*4))/$Z78,IF(AND($G78=1,AR$1&lt;=$N78),0,IF(AND($G78=1,AR$1&gt;$N78,AR$1&lt;=($Y78+$Z78)),-1*PMT(VLOOKUP($P78,'9 - Finance Strategy Parameters'!$B$3:$C$6,2)/12,$Z78*12,$M78),IF(AND($G78=1,AR$1&gt;($Y78+$Z78),AR$1&lt;=($Y78+$Z78*2)),-1*PMT(VLOOKUP($P78,'9 - Finance Strategy Parameters'!$B$3:$C$6,2)/12,$Z78*12,$M78*(1+$Z$1)^($Z78*2)),IF(AND($G78=1,AR$1&gt;($Y78+$Z78*2),AR$1&lt;=($Y78+$Z78*3)),-1*PMT(VLOOKUP($P78,'9 - Finance Strategy Parameters'!$B$3:$C$6,2)/12,$Z78*12,$M78*(1+$Z$1)^($Z78*3)),"FAILURE"))))))))))</f>
        <v>0</v>
      </c>
      <c r="AS78" s="159">
        <f>IF($F78=1,0,IF(AND($H78=1,AS$1&lt;=$Y78),$V78,IF(AND($H78=1,AS$1&gt;$Y78,AS$1&lt;=$Y78+$Z78),($T78*(1+$Z$1)^$Z78)/$Z78,IF(AND($H78=1,AS$1&gt;($Y78+$Z78),AS$1&lt;=($Y78+$Z78*2)),($T78*(1+$Z$1)^($Z78*2))/$Z78,IF(AND($H78=1,AS$1&gt;($Y78+$Z78*2),AS$1&lt;=($Y78+$Z78*3)),($T78*(1+$Z$1)^($Z78*3))/$Z78,IF(AND($H78=1,AS$1&gt;($Y78+$Z78*3),AS$1&lt;=($Y78+$Z78*4)),($T78*(1+$Z$1)^($Z78*4))/$Z78,IF(AND($G78=1,AS$1&lt;=$N78),0,IF(AND($G78=1,AS$1&gt;$N78,AS$1&lt;=($Y78+$Z78)),-1*PMT(VLOOKUP($P78,'9 - Finance Strategy Parameters'!$B$3:$C$6,2)/12,$Z78*12,$M78),IF(AND($G78=1,AS$1&gt;($Y78+$Z78),AS$1&lt;=($Y78+$Z78*2)),-1*PMT(VLOOKUP($P78,'9 - Finance Strategy Parameters'!$B$3:$C$6,2)/12,$Z78*12,$M78*(1+$Z$1)^($Z78*2)),IF(AND($G78=1,AS$1&gt;($Y78+$Z78*2),AS$1&lt;=($Y78+$Z78*3)),-1*PMT(VLOOKUP($P78,'9 - Finance Strategy Parameters'!$B$3:$C$6,2)/12,$Z78*12,$M78*(1+$Z$1)^($Z78*3)),"FAILURE"))))))))))</f>
        <v>0</v>
      </c>
      <c r="AT78" s="159">
        <f>IF($F78=1,0,IF(AND($H78=1,AT$1&lt;=$Y78),$V78,IF(AND($H78=1,AT$1&gt;$Y78,AT$1&lt;=$Y78+$Z78),($T78*(1+$Z$1)^$Z78)/$Z78,IF(AND($H78=1,AT$1&gt;($Y78+$Z78),AT$1&lt;=($Y78+$Z78*2)),($T78*(1+$Z$1)^($Z78*2))/$Z78,IF(AND($H78=1,AT$1&gt;($Y78+$Z78*2),AT$1&lt;=($Y78+$Z78*3)),($T78*(1+$Z$1)^($Z78*3))/$Z78,IF(AND($H78=1,AT$1&gt;($Y78+$Z78*3),AT$1&lt;=($Y78+$Z78*4)),($T78*(1+$Z$1)^($Z78*4))/$Z78,IF(AND($G78=1,AT$1&lt;=$N78),0,IF(AND($G78=1,AT$1&gt;$N78,AT$1&lt;=($Y78+$Z78)),-1*PMT(VLOOKUP($P78,'9 - Finance Strategy Parameters'!$B$3:$C$6,2)/12,$Z78*12,$M78),IF(AND($G78=1,AT$1&gt;($Y78+$Z78),AT$1&lt;=($Y78+$Z78*2)),-1*PMT(VLOOKUP($P78,'9 - Finance Strategy Parameters'!$B$3:$C$6,2)/12,$Z78*12,$M78*(1+$Z$1)^($Z78*2)),IF(AND($G78=1,AT$1&gt;($Y78+$Z78*2),AT$1&lt;=($Y78+$Z78*3)),-1*PMT(VLOOKUP($P78,'9 - Finance Strategy Parameters'!$B$3:$C$6,2)/12,$Z78*12,$M78*(1+$Z$1)^($Z78*3)),"FAILURE"))))))))))</f>
        <v>0</v>
      </c>
      <c r="AU78" s="159">
        <f>IF($F78=1,0,IF(AND($H78=1,AU$1&lt;=$Y78),$V78,IF(AND($H78=1,AU$1&gt;$Y78,AU$1&lt;=$Y78+$Z78),($T78*(1+$Z$1)^$Z78)/$Z78,IF(AND($H78=1,AU$1&gt;($Y78+$Z78),AU$1&lt;=($Y78+$Z78*2)),($T78*(1+$Z$1)^($Z78*2))/$Z78,IF(AND($H78=1,AU$1&gt;($Y78+$Z78*2),AU$1&lt;=($Y78+$Z78*3)),($T78*(1+$Z$1)^($Z78*3))/$Z78,IF(AND($H78=1,AU$1&gt;($Y78+$Z78*3),AU$1&lt;=($Y78+$Z78*4)),($T78*(1+$Z$1)^($Z78*4))/$Z78,IF(AND($G78=1,AU$1&lt;=$N78),0,IF(AND($G78=1,AU$1&gt;$N78,AU$1&lt;=($Y78+$Z78)),-1*PMT(VLOOKUP($P78,'9 - Finance Strategy Parameters'!$B$3:$C$6,2)/12,$Z78*12,$M78),IF(AND($G78=1,AU$1&gt;($Y78+$Z78),AU$1&lt;=($Y78+$Z78*2)),-1*PMT(VLOOKUP($P78,'9 - Finance Strategy Parameters'!$B$3:$C$6,2)/12,$Z78*12,$M78*(1+$Z$1)^($Z78*2)),IF(AND($G78=1,AU$1&gt;($Y78+$Z78*2),AU$1&lt;=($Y78+$Z78*3)),-1*PMT(VLOOKUP($P78,'9 - Finance Strategy Parameters'!$B$3:$C$6,2)/12,$Z78*12,$M78*(1+$Z$1)^($Z78*3)),"FAILURE"))))))))))</f>
        <v>0</v>
      </c>
      <c r="AV78" s="159">
        <f>IF($F78=1,0,IF(AND($H78=1,AV$1&lt;=$Y78),$V78,IF(AND($H78=1,AV$1&gt;$Y78,AV$1&lt;=$Y78+$Z78),($T78*(1+$Z$1)^$Z78)/$Z78,IF(AND($H78=1,AV$1&gt;($Y78+$Z78),AV$1&lt;=($Y78+$Z78*2)),($T78*(1+$Z$1)^($Z78*2))/$Z78,IF(AND($H78=1,AV$1&gt;($Y78+$Z78*2),AV$1&lt;=($Y78+$Z78*3)),($T78*(1+$Z$1)^($Z78*3))/$Z78,IF(AND($H78=1,AV$1&gt;($Y78+$Z78*3),AV$1&lt;=($Y78+$Z78*4)),($T78*(1+$Z$1)^($Z78*4))/$Z78,IF(AND($G78=1,AV$1&lt;=$N78),0,IF(AND($G78=1,AV$1&gt;$N78,AV$1&lt;=($Y78+$Z78)),-1*PMT(VLOOKUP($P78,'9 - Finance Strategy Parameters'!$B$3:$C$6,2)/12,$Z78*12,$M78),IF(AND($G78=1,AV$1&gt;($Y78+$Z78),AV$1&lt;=($Y78+$Z78*2)),-1*PMT(VLOOKUP($P78,'9 - Finance Strategy Parameters'!$B$3:$C$6,2)/12,$Z78*12,$M78*(1+$Z$1)^($Z78*2)),IF(AND($G78=1,AV$1&gt;($Y78+$Z78*2),AV$1&lt;=($Y78+$Z78*3)),-1*PMT(VLOOKUP($P78,'9 - Finance Strategy Parameters'!$B$3:$C$6,2)/12,$Z78*12,$M78*(1+$Z$1)^($Z78*3)),"FAILURE"))))))))))</f>
        <v>0</v>
      </c>
      <c r="AW78" s="159">
        <f>IF($F78=1,0,IF(AND($H78=1,AW$1&lt;=$Y78),$V78,IF(AND($H78=1,AW$1&gt;$Y78,AW$1&lt;=$Y78+$Z78),($T78*(1+$Z$1)^$Z78)/$Z78,IF(AND($H78=1,AW$1&gt;($Y78+$Z78),AW$1&lt;=($Y78+$Z78*2)),($T78*(1+$Z$1)^($Z78*2))/$Z78,IF(AND($H78=1,AW$1&gt;($Y78+$Z78*2),AW$1&lt;=($Y78+$Z78*3)),($T78*(1+$Z$1)^($Z78*3))/$Z78,IF(AND($H78=1,AW$1&gt;($Y78+$Z78*3),AW$1&lt;=($Y78+$Z78*4)),($T78*(1+$Z$1)^($Z78*4))/$Z78,IF(AND($G78=1,AW$1&lt;=$N78),0,IF(AND($G78=1,AW$1&gt;$N78,AW$1&lt;=($Y78+$Z78)),-1*PMT(VLOOKUP($P78,'9 - Finance Strategy Parameters'!$B$3:$C$6,2)/12,$Z78*12,$M78),IF(AND($G78=1,AW$1&gt;($Y78+$Z78),AW$1&lt;=($Y78+$Z78*2)),-1*PMT(VLOOKUP($P78,'9 - Finance Strategy Parameters'!$B$3:$C$6,2)/12,$Z78*12,$M78*(1+$Z$1)^($Z78*2)),IF(AND($G78=1,AW$1&gt;($Y78+$Z78*2),AW$1&lt;=($Y78+$Z78*3)),-1*PMT(VLOOKUP($P78,'9 - Finance Strategy Parameters'!$B$3:$C$6,2)/12,$Z78*12,$M78*(1+$Z$1)^($Z78*3)),"FAILURE"))))))))))</f>
        <v>0</v>
      </c>
      <c r="AX78" s="159">
        <f>IF($F78=1,0,IF(AND($H78=1,AX$1&lt;=$Y78),$V78,IF(AND($H78=1,AX$1&gt;$Y78,AX$1&lt;=$Y78+$Z78),($T78*(1+$Z$1)^$Z78)/$Z78,IF(AND($H78=1,AX$1&gt;($Y78+$Z78),AX$1&lt;=($Y78+$Z78*2)),($T78*(1+$Z$1)^($Z78*2))/$Z78,IF(AND($H78=1,AX$1&gt;($Y78+$Z78*2),AX$1&lt;=($Y78+$Z78*3)),($T78*(1+$Z$1)^($Z78*3))/$Z78,IF(AND($H78=1,AX$1&gt;($Y78+$Z78*3),AX$1&lt;=($Y78+$Z78*4)),($T78*(1+$Z$1)^($Z78*4))/$Z78,IF(AND($G78=1,AX$1&lt;=$N78),0,IF(AND($G78=1,AX$1&gt;$N78,AX$1&lt;=($Y78+$Z78)),-1*PMT(VLOOKUP($P78,'9 - Finance Strategy Parameters'!$B$3:$C$6,2)/12,$Z78*12,$M78),IF(AND($G78=1,AX$1&gt;($Y78+$Z78),AX$1&lt;=($Y78+$Z78*2)),-1*PMT(VLOOKUP($P78,'9 - Finance Strategy Parameters'!$B$3:$C$6,2)/12,$Z78*12,$M78*(1+$Z$1)^($Z78*2)),IF(AND($G78=1,AX$1&gt;($Y78+$Z78*2),AX$1&lt;=($Y78+$Z78*3)),-1*PMT(VLOOKUP($P78,'9 - Finance Strategy Parameters'!$B$3:$C$6,2)/12,$Z78*12,$M78*(1+$Z$1)^($Z78*3)),"FAILURE"))))))))))</f>
        <v>0</v>
      </c>
      <c r="AY78" s="159">
        <f>IF($F78=1,0,IF(AND($H78=1,AY$1&lt;=$Y78),$V78,IF(AND($H78=1,AY$1&gt;$Y78,AY$1&lt;=$Y78+$Z78),($T78*(1+$Z$1)^$Z78)/$Z78,IF(AND($H78=1,AY$1&gt;($Y78+$Z78),AY$1&lt;=($Y78+$Z78*2)),($T78*(1+$Z$1)^($Z78*2))/$Z78,IF(AND($H78=1,AY$1&gt;($Y78+$Z78*2),AY$1&lt;=($Y78+$Z78*3)),($T78*(1+$Z$1)^($Z78*3))/$Z78,IF(AND($H78=1,AY$1&gt;($Y78+$Z78*3),AY$1&lt;=($Y78+$Z78*4)),($T78*(1+$Z$1)^($Z78*4))/$Z78,IF(AND($G78=1,AY$1&lt;=$N78),0,IF(AND($G78=1,AY$1&gt;$N78,AY$1&lt;=($Y78+$Z78)),-1*PMT(VLOOKUP($P78,'9 - Finance Strategy Parameters'!$B$3:$C$6,2)/12,$Z78*12,$M78),IF(AND($G78=1,AY$1&gt;($Y78+$Z78),AY$1&lt;=($Y78+$Z78*2)),-1*PMT(VLOOKUP($P78,'9 - Finance Strategy Parameters'!$B$3:$C$6,2)/12,$Z78*12,$M78*(1+$Z$1)^($Z78*2)),IF(AND($G78=1,AY$1&gt;($Y78+$Z78*2),AY$1&lt;=($Y78+$Z78*3)),-1*PMT(VLOOKUP($P78,'9 - Finance Strategy Parameters'!$B$3:$C$6,2)/12,$Z78*12,$M78*(1+$Z$1)^($Z78*3)),"FAILURE"))))))))))</f>
        <v>0</v>
      </c>
      <c r="AZ78" s="159">
        <f>IF($F78=1,0,IF(AND($H78=1,AZ$1&lt;=$Y78),$V78,IF(AND($H78=1,AZ$1&gt;$Y78,AZ$1&lt;=$Y78+$Z78),($T78*(1+$Z$1)^$Z78)/$Z78,IF(AND($H78=1,AZ$1&gt;($Y78+$Z78),AZ$1&lt;=($Y78+$Z78*2)),($T78*(1+$Z$1)^($Z78*2))/$Z78,IF(AND($H78=1,AZ$1&gt;($Y78+$Z78*2),AZ$1&lt;=($Y78+$Z78*3)),($T78*(1+$Z$1)^($Z78*3))/$Z78,IF(AND($H78=1,AZ$1&gt;($Y78+$Z78*3),AZ$1&lt;=($Y78+$Z78*4)),($T78*(1+$Z$1)^($Z78*4))/$Z78,IF(AND($G78=1,AZ$1&lt;=$N78),0,IF(AND($G78=1,AZ$1&gt;$N78,AZ$1&lt;=($Y78+$Z78)),-1*PMT(VLOOKUP($P78,'9 - Finance Strategy Parameters'!$B$3:$C$6,2)/12,$Z78*12,$M78),IF(AND($G78=1,AZ$1&gt;($Y78+$Z78),AZ$1&lt;=($Y78+$Z78*2)),-1*PMT(VLOOKUP($P78,'9 - Finance Strategy Parameters'!$B$3:$C$6,2)/12,$Z78*12,$M78*(1+$Z$1)^($Z78*2)),IF(AND($G78=1,AZ$1&gt;($Y78+$Z78*2),AZ$1&lt;=($Y78+$Z78*3)),-1*PMT(VLOOKUP($P78,'9 - Finance Strategy Parameters'!$B$3:$C$6,2)/12,$Z78*12,$M78*(1+$Z$1)^($Z78*3)),"FAILURE"))))))))))</f>
        <v>0</v>
      </c>
      <c r="BA78" s="159">
        <f>IF($F78=1,0,IF(AND($H78=1,BA$1&lt;=$Y78),$V78,IF(AND($H78=1,BA$1&gt;$Y78,BA$1&lt;=$Y78+$Z78),($T78*(1+$Z$1)^$Z78)/$Z78,IF(AND($H78=1,BA$1&gt;($Y78+$Z78),BA$1&lt;=($Y78+$Z78*2)),($T78*(1+$Z$1)^($Z78*2))/$Z78,IF(AND($H78=1,BA$1&gt;($Y78+$Z78*2),BA$1&lt;=($Y78+$Z78*3)),($T78*(1+$Z$1)^($Z78*3))/$Z78,IF(AND($H78=1,BA$1&gt;($Y78+$Z78*3),BA$1&lt;=($Y78+$Z78*4)),($T78*(1+$Z$1)^($Z78*4))/$Z78,IF(AND($G78=1,BA$1&lt;=$N78),0,IF(AND($G78=1,BA$1&gt;$N78,BA$1&lt;=($Y78+$Z78)),-1*PMT(VLOOKUP($P78,'9 - Finance Strategy Parameters'!$B$3:$C$6,2)/12,$Z78*12,$M78),IF(AND($G78=1,BA$1&gt;($Y78+$Z78),BA$1&lt;=($Y78+$Z78*2)),-1*PMT(VLOOKUP($P78,'9 - Finance Strategy Parameters'!$B$3:$C$6,2)/12,$Z78*12,$M78*(1+$Z$1)^($Z78*2)),IF(AND($G78=1,BA$1&gt;($Y78+$Z78*2),BA$1&lt;=($Y78+$Z78*3)),-1*PMT(VLOOKUP($P78,'9 - Finance Strategy Parameters'!$B$3:$C$6,2)/12,$Z78*12,$M78*(1+$Z$1)^($Z78*3)),"FAILURE"))))))))))</f>
        <v>0</v>
      </c>
      <c r="BB78" s="159">
        <f>IF($F78=1,0,IF(AND($H78=1,BB$1&lt;=$Y78),$V78,IF(AND($H78=1,BB$1&gt;$Y78,BB$1&lt;=$Y78+$Z78),($T78*(1+$Z$1)^$Z78)/$Z78,IF(AND($H78=1,BB$1&gt;($Y78+$Z78),BB$1&lt;=($Y78+$Z78*2)),($T78*(1+$Z$1)^($Z78*2))/$Z78,IF(AND($H78=1,BB$1&gt;($Y78+$Z78*2),BB$1&lt;=($Y78+$Z78*3)),($T78*(1+$Z$1)^($Z78*3))/$Z78,IF(AND($H78=1,BB$1&gt;($Y78+$Z78*3),BB$1&lt;=($Y78+$Z78*4)),($T78*(1+$Z$1)^($Z78*4))/$Z78,IF(AND($G78=1,BB$1&lt;=$N78),0,IF(AND($G78=1,BB$1&gt;$N78,BB$1&lt;=($Y78+$Z78)),-1*PMT(VLOOKUP($P78,'9 - Finance Strategy Parameters'!$B$3:$C$6,2)/12,$Z78*12,$M78),IF(AND($G78=1,BB$1&gt;($Y78+$Z78),BB$1&lt;=($Y78+$Z78*2)),-1*PMT(VLOOKUP($P78,'9 - Finance Strategy Parameters'!$B$3:$C$6,2)/12,$Z78*12,$M78*(1+$Z$1)^($Z78*2)),IF(AND($G78=1,BB$1&gt;($Y78+$Z78*2),BB$1&lt;=($Y78+$Z78*3)),-1*PMT(VLOOKUP($P78,'9 - Finance Strategy Parameters'!$B$3:$C$6,2)/12,$Z78*12,$M78*(1+$Z$1)^($Z78*3)),"FAILURE"))))))))))</f>
        <v>0</v>
      </c>
      <c r="BC78" s="159">
        <f>IF($F78=1,0,IF(AND($H78=1,BC$1&lt;=$Y78),$V78,IF(AND($H78=1,BC$1&gt;$Y78,BC$1&lt;=$Y78+$Z78),($T78*(1+$Z$1)^$Z78)/$Z78,IF(AND($H78=1,BC$1&gt;($Y78+$Z78),BC$1&lt;=($Y78+$Z78*2)),($T78*(1+$Z$1)^($Z78*2))/$Z78,IF(AND($H78=1,BC$1&gt;($Y78+$Z78*2),BC$1&lt;=($Y78+$Z78*3)),($T78*(1+$Z$1)^($Z78*3))/$Z78,IF(AND($H78=1,BC$1&gt;($Y78+$Z78*3),BC$1&lt;=($Y78+$Z78*4)),($T78*(1+$Z$1)^($Z78*4))/$Z78,IF(AND($G78=1,BC$1&lt;=$N78),0,IF(AND($G78=1,BC$1&gt;$N78,BC$1&lt;=($Y78+$Z78)),-1*PMT(VLOOKUP($P78,'9 - Finance Strategy Parameters'!$B$3:$C$6,2)/12,$Z78*12,$M78),IF(AND($G78=1,BC$1&gt;($Y78+$Z78),BC$1&lt;=($Y78+$Z78*2)),-1*PMT(VLOOKUP($P78,'9 - Finance Strategy Parameters'!$B$3:$C$6,2)/12,$Z78*12,$M78*(1+$Z$1)^($Z78*2)),IF(AND($G78=1,BC$1&gt;($Y78+$Z78*2),BC$1&lt;=($Y78+$Z78*3)),-1*PMT(VLOOKUP($P78,'9 - Finance Strategy Parameters'!$B$3:$C$6,2)/12,$Z78*12,$M78*(1+$Z$1)^($Z78*3)),"FAILURE"))))))))))</f>
        <v>0</v>
      </c>
      <c r="BD78" s="159">
        <f>IF($F78=1,0,IF(AND($H78=1,BD$1&lt;=$Y78),$V78,IF(AND($H78=1,BD$1&gt;$Y78,BD$1&lt;=$Y78+$Z78),($T78*(1+$Z$1)^$Z78)/$Z78,IF(AND($H78=1,BD$1&gt;($Y78+$Z78),BD$1&lt;=($Y78+$Z78*2)),($T78*(1+$Z$1)^($Z78*2))/$Z78,IF(AND($H78=1,BD$1&gt;($Y78+$Z78*2),BD$1&lt;=($Y78+$Z78*3)),($T78*(1+$Z$1)^($Z78*3))/$Z78,IF(AND($H78=1,BD$1&gt;($Y78+$Z78*3),BD$1&lt;=($Y78+$Z78*4)),($T78*(1+$Z$1)^($Z78*4))/$Z78,IF(AND($G78=1,BD$1&lt;=$N78),0,IF(AND($G78=1,BD$1&gt;$N78,BD$1&lt;=($Y78+$Z78)),-1*PMT(VLOOKUP($P78,'9 - Finance Strategy Parameters'!$B$3:$C$6,2)/12,$Z78*12,$M78),IF(AND($G78=1,BD$1&gt;($Y78+$Z78),BD$1&lt;=($Y78+$Z78*2)),-1*PMT(VLOOKUP($P78,'9 - Finance Strategy Parameters'!$B$3:$C$6,2)/12,$Z78*12,$M78*(1+$Z$1)^($Z78*2)),IF(AND($G78=1,BD$1&gt;($Y78+$Z78*2),BD$1&lt;=($Y78+$Z78*3)),-1*PMT(VLOOKUP($P78,'9 - Finance Strategy Parameters'!$B$3:$C$6,2)/12,$Z78*12,$M78*(1+$Z$1)^($Z78*3)),"FAILURE"))))))))))</f>
        <v>0</v>
      </c>
      <c r="BE78" s="159">
        <f>IF($F78=1,0,IF(AND($H78=1,BE$1&lt;=$Y78),$V78,IF(AND($H78=1,BE$1&gt;$Y78,BE$1&lt;=$Y78+$Z78),($T78*(1+$Z$1)^$Z78)/$Z78,IF(AND($H78=1,BE$1&gt;($Y78+$Z78),BE$1&lt;=($Y78+$Z78*2)),($T78*(1+$Z$1)^($Z78*2))/$Z78,IF(AND($H78=1,BE$1&gt;($Y78+$Z78*2),BE$1&lt;=($Y78+$Z78*3)),($T78*(1+$Z$1)^($Z78*3))/$Z78,IF(AND($H78=1,BE$1&gt;($Y78+$Z78*3),BE$1&lt;=($Y78+$Z78*4)),($T78*(1+$Z$1)^($Z78*4))/$Z78,IF(AND($G78=1,BE$1&lt;=$N78),0,IF(AND($G78=1,BE$1&gt;$N78,BE$1&lt;=($Y78+$Z78)),-1*PMT(VLOOKUP($P78,'9 - Finance Strategy Parameters'!$B$3:$C$6,2)/12,$Z78*12,$M78),IF(AND($G78=1,BE$1&gt;($Y78+$Z78),BE$1&lt;=($Y78+$Z78*2)),-1*PMT(VLOOKUP($P78,'9 - Finance Strategy Parameters'!$B$3:$C$6,2)/12,$Z78*12,$M78*(1+$Z$1)^($Z78*2)),IF(AND($G78=1,BE$1&gt;($Y78+$Z78*2),BE$1&lt;=($Y78+$Z78*3)),-1*PMT(VLOOKUP($P78,'9 - Finance Strategy Parameters'!$B$3:$C$6,2)/12,$Z78*12,$M78*(1+$Z$1)^($Z78*3)),"FAILURE"))))))))))</f>
        <v>0</v>
      </c>
      <c r="BF78" s="159">
        <f>IF($F78=1,0,IF(AND($H78=1,BF$1&lt;=$Y78),$V78,IF(AND($H78=1,BF$1&gt;$Y78,BF$1&lt;=$Y78+$Z78),($T78*(1+$Z$1)^$Z78)/$Z78,IF(AND($H78=1,BF$1&gt;($Y78+$Z78),BF$1&lt;=($Y78+$Z78*2)),($T78*(1+$Z$1)^($Z78*2))/$Z78,IF(AND($H78=1,BF$1&gt;($Y78+$Z78*2),BF$1&lt;=($Y78+$Z78*3)),($T78*(1+$Z$1)^($Z78*3))/$Z78,IF(AND($H78=1,BF$1&gt;($Y78+$Z78*3),BF$1&lt;=($Y78+$Z78*4)),($T78*(1+$Z$1)^($Z78*4))/$Z78,IF(AND($G78=1,BF$1&lt;=$N78),0,IF(AND($G78=1,BF$1&gt;$N78,BF$1&lt;=($Y78+$Z78)),-1*PMT(VLOOKUP($P78,'9 - Finance Strategy Parameters'!$B$3:$C$6,2)/12,$Z78*12,$M78),IF(AND($G78=1,BF$1&gt;($Y78+$Z78),BF$1&lt;=($Y78+$Z78*2)),-1*PMT(VLOOKUP($P78,'9 - Finance Strategy Parameters'!$B$3:$C$6,2)/12,$Z78*12,$M78*(1+$Z$1)^($Z78*2)),IF(AND($G78=1,BF$1&gt;($Y78+$Z78*2),BF$1&lt;=($Y78+$Z78*3)),-1*PMT(VLOOKUP($P78,'9 - Finance Strategy Parameters'!$B$3:$C$6,2)/12,$Z78*12,$M78*(1+$Z$1)^($Z78*3)),"FAILURE"))))))))))</f>
        <v>0</v>
      </c>
      <c r="BG78" s="159">
        <f>IF($F78=1,0,IF(AND($H78=1,BG$1&lt;=$Y78),$V78,IF(AND($H78=1,BG$1&gt;$Y78,BG$1&lt;=$Y78+$Z78),($T78*(1+$Z$1)^$Z78)/$Z78,IF(AND($H78=1,BG$1&gt;($Y78+$Z78),BG$1&lt;=($Y78+$Z78*2)),($T78*(1+$Z$1)^($Z78*2))/$Z78,IF(AND($H78=1,BG$1&gt;($Y78+$Z78*2),BG$1&lt;=($Y78+$Z78*3)),($T78*(1+$Z$1)^($Z78*3))/$Z78,IF(AND($H78=1,BG$1&gt;($Y78+$Z78*3),BG$1&lt;=($Y78+$Z78*4)),($T78*(1+$Z$1)^($Z78*4))/$Z78,IF(AND($G78=1,BG$1&lt;=$N78),0,IF(AND($G78=1,BG$1&gt;$N78,BG$1&lt;=($Y78+$Z78)),-1*PMT(VLOOKUP($P78,'9 - Finance Strategy Parameters'!$B$3:$C$6,2)/12,$Z78*12,$M78),IF(AND($G78=1,BG$1&gt;($Y78+$Z78),BG$1&lt;=($Y78+$Z78*2)),-1*PMT(VLOOKUP($P78,'9 - Finance Strategy Parameters'!$B$3:$C$6,2)/12,$Z78*12,$M78*(1+$Z$1)^($Z78*2)),IF(AND($G78=1,BG$1&gt;($Y78+$Z78*2),BG$1&lt;=($Y78+$Z78*3)),-1*PMT(VLOOKUP($P78,'9 - Finance Strategy Parameters'!$B$3:$C$6,2)/12,$Z78*12,$M78*(1+$Z$1)^($Z78*3)),"FAILURE"))))))))))</f>
        <v>0</v>
      </c>
      <c r="BH78" s="159">
        <f>IF($F78=1,0,IF(AND($H78=1,BH$1&lt;=$Y78),$V78,IF(AND($H78=1,BH$1&gt;$Y78,BH$1&lt;=$Y78+$Z78),($T78*(1+$Z$1)^$Z78)/$Z78,IF(AND($H78=1,BH$1&gt;($Y78+$Z78),BH$1&lt;=($Y78+$Z78*2)),($T78*(1+$Z$1)^($Z78*2))/$Z78,IF(AND($H78=1,BH$1&gt;($Y78+$Z78*2),BH$1&lt;=($Y78+$Z78*3)),($T78*(1+$Z$1)^($Z78*3))/$Z78,IF(AND($H78=1,BH$1&gt;($Y78+$Z78*3),BH$1&lt;=($Y78+$Z78*4)),($T78*(1+$Z$1)^($Z78*4))/$Z78,IF(AND($G78=1,BH$1&lt;=$N78),0,IF(AND($G78=1,BH$1&gt;$N78,BH$1&lt;=($Y78+$Z78)),-1*PMT(VLOOKUP($P78,'9 - Finance Strategy Parameters'!$B$3:$C$6,2)/12,$Z78*12,$M78),IF(AND($G78=1,BH$1&gt;($Y78+$Z78),BH$1&lt;=($Y78+$Z78*2)),-1*PMT(VLOOKUP($P78,'9 - Finance Strategy Parameters'!$B$3:$C$6,2)/12,$Z78*12,$M78*(1+$Z$1)^($Z78*2)),IF(AND($G78=1,BH$1&gt;($Y78+$Z78*2),BH$1&lt;=($Y78+$Z78*3)),-1*PMT(VLOOKUP($P78,'9 - Finance Strategy Parameters'!$B$3:$C$6,2)/12,$Z78*12,$M78*(1+$Z$1)^($Z78*3)),"FAILURE"))))))))))</f>
        <v>0</v>
      </c>
      <c r="BI78" s="159">
        <f>IF($F78=1,0,IF(AND($H78=1,BI$1&lt;=$Y78),$V78,IF(AND($H78=1,BI$1&gt;$Y78,BI$1&lt;=$Y78+$Z78),($T78*(1+$Z$1)^$Z78)/$Z78,IF(AND($H78=1,BI$1&gt;($Y78+$Z78),BI$1&lt;=($Y78+$Z78*2)),($T78*(1+$Z$1)^($Z78*2))/$Z78,IF(AND($H78=1,BI$1&gt;($Y78+$Z78*2),BI$1&lt;=($Y78+$Z78*3)),($T78*(1+$Z$1)^($Z78*3))/$Z78,IF(AND($H78=1,BI$1&gt;($Y78+$Z78*3),BI$1&lt;=($Y78+$Z78*4)),($T78*(1+$Z$1)^($Z78*4))/$Z78,IF(AND($G78=1,BI$1&lt;=$N78),0,IF(AND($G78=1,BI$1&gt;$N78,BI$1&lt;=($Y78+$Z78)),-1*PMT(VLOOKUP($P78,'9 - Finance Strategy Parameters'!$B$3:$C$6,2)/12,$Z78*12,$M78),IF(AND($G78=1,BI$1&gt;($Y78+$Z78),BI$1&lt;=($Y78+$Z78*2)),-1*PMT(VLOOKUP($P78,'9 - Finance Strategy Parameters'!$B$3:$C$6,2)/12,$Z78*12,$M78*(1+$Z$1)^($Z78*2)),IF(AND($G78=1,BI$1&gt;($Y78+$Z78*2),BI$1&lt;=($Y78+$Z78*3)),-1*PMT(VLOOKUP($P78,'9 - Finance Strategy Parameters'!$B$3:$C$6,2)/12,$Z78*12,$M78*(1+$Z$1)^($Z78*3)),"FAILURE"))))))))))</f>
        <v>0</v>
      </c>
      <c r="BJ78" s="159">
        <f>IF($F78=1,0,IF(AND($H78=1,BJ$1&lt;=$Y78),$V78,IF(AND($H78=1,BJ$1&gt;$Y78,BJ$1&lt;=$Y78+$Z78),($T78*(1+$Z$1)^$Z78)/$Z78,IF(AND($H78=1,BJ$1&gt;($Y78+$Z78),BJ$1&lt;=($Y78+$Z78*2)),($T78*(1+$Z$1)^($Z78*2))/$Z78,IF(AND($H78=1,BJ$1&gt;($Y78+$Z78*2),BJ$1&lt;=($Y78+$Z78*3)),($T78*(1+$Z$1)^($Z78*3))/$Z78,IF(AND($H78=1,BJ$1&gt;($Y78+$Z78*3),BJ$1&lt;=($Y78+$Z78*4)),($T78*(1+$Z$1)^($Z78*4))/$Z78,IF(AND($G78=1,BJ$1&lt;=$N78),0,IF(AND($G78=1,BJ$1&gt;$N78,BJ$1&lt;=($Y78+$Z78)),-1*PMT(VLOOKUP($P78,'9 - Finance Strategy Parameters'!$B$3:$C$6,2)/12,$Z78*12,$M78),IF(AND($G78=1,BJ$1&gt;($Y78+$Z78),BJ$1&lt;=($Y78+$Z78*2)),-1*PMT(VLOOKUP($P78,'9 - Finance Strategy Parameters'!$B$3:$C$6,2)/12,$Z78*12,$M78*(1+$Z$1)^($Z78*2)),IF(AND($G78=1,BJ$1&gt;($Y78+$Z78*2),BJ$1&lt;=($Y78+$Z78*3)),-1*PMT(VLOOKUP($P78,'9 - Finance Strategy Parameters'!$B$3:$C$6,2)/12,$Z78*12,$M78*(1+$Z$1)^($Z78*3)),"FAILURE"))))))))))</f>
        <v>0</v>
      </c>
      <c r="BK78" s="159">
        <f>IF($F78=1,0,IF(AND($H78=1,BK$1&lt;=$Y78),$V78,IF(AND($H78=1,BK$1&gt;$Y78,BK$1&lt;=$Y78+$Z78),($T78*(1+$Z$1)^$Z78)/$Z78,IF(AND($H78=1,BK$1&gt;($Y78+$Z78),BK$1&lt;=($Y78+$Z78*2)),($T78*(1+$Z$1)^($Z78*2))/$Z78,IF(AND($H78=1,BK$1&gt;($Y78+$Z78*2),BK$1&lt;=($Y78+$Z78*3)),($T78*(1+$Z$1)^($Z78*3))/$Z78,IF(AND($H78=1,BK$1&gt;($Y78+$Z78*3),BK$1&lt;=($Y78+$Z78*4)),($T78*(1+$Z$1)^($Z78*4))/$Z78,IF(AND($G78=1,BK$1&lt;=$N78),0,IF(AND($G78=1,BK$1&gt;$N78,BK$1&lt;=($Y78+$Z78)),-1*PMT(VLOOKUP($P78,'9 - Finance Strategy Parameters'!$B$3:$C$6,2)/12,$Z78*12,$M78),IF(AND($G78=1,BK$1&gt;($Y78+$Z78),BK$1&lt;=($Y78+$Z78*2)),-1*PMT(VLOOKUP($P78,'9 - Finance Strategy Parameters'!$B$3:$C$6,2)/12,$Z78*12,$M78*(1+$Z$1)^($Z78*2)),IF(AND($G78=1,BK$1&gt;($Y78+$Z78*2),BK$1&lt;=($Y78+$Z78*3)),-1*PMT(VLOOKUP($P78,'9 - Finance Strategy Parameters'!$B$3:$C$6,2)/12,$Z78*12,$M78*(1+$Z$1)^($Z78*3)),"FAILURE"))))))))))</f>
        <v>0</v>
      </c>
      <c r="BL78" s="159">
        <f>IF($F78=1,0,IF(AND($H78=1,BL$1&lt;=$Y78),$V78,IF(AND($H78=1,BL$1&gt;$Y78,BL$1&lt;=$Y78+$Z78),($T78*(1+$Z$1)^$Z78)/$Z78,IF(AND($H78=1,BL$1&gt;($Y78+$Z78),BL$1&lt;=($Y78+$Z78*2)),($T78*(1+$Z$1)^($Z78*2))/$Z78,IF(AND($H78=1,BL$1&gt;($Y78+$Z78*2),BL$1&lt;=($Y78+$Z78*3)),($T78*(1+$Z$1)^($Z78*3))/$Z78,IF(AND($H78=1,BL$1&gt;($Y78+$Z78*3),BL$1&lt;=($Y78+$Z78*4)),($T78*(1+$Z$1)^($Z78*4))/$Z78,IF(AND($G78=1,BL$1&lt;=$N78),0,IF(AND($G78=1,BL$1&gt;$N78,BL$1&lt;=($Y78+$Z78)),-1*PMT(VLOOKUP($P78,'9 - Finance Strategy Parameters'!$B$3:$C$6,2)/12,$Z78*12,$M78),IF(AND($G78=1,BL$1&gt;($Y78+$Z78),BL$1&lt;=($Y78+$Z78*2)),-1*PMT(VLOOKUP($P78,'9 - Finance Strategy Parameters'!$B$3:$C$6,2)/12,$Z78*12,$M78*(1+$Z$1)^($Z78*2)),IF(AND($G78=1,BL$1&gt;($Y78+$Z78*2),BL$1&lt;=($Y78+$Z78*3)),-1*PMT(VLOOKUP($P78,'9 - Finance Strategy Parameters'!$B$3:$C$6,2)/12,$Z78*12,$M78*(1+$Z$1)^($Z78*3)),"FAILURE"))))))))))</f>
        <v>0</v>
      </c>
      <c r="BM78" s="159">
        <f>IF($F78=1,0,IF(AND($H78=1,BM$1&lt;=$Y78),$V78,IF(AND($H78=1,BM$1&gt;$Y78,BM$1&lt;=$Y78+$Z78),($T78*(1+$Z$1)^$Z78)/$Z78,IF(AND($H78=1,BM$1&gt;($Y78+$Z78),BM$1&lt;=($Y78+$Z78*2)),($T78*(1+$Z$1)^($Z78*2))/$Z78,IF(AND($H78=1,BM$1&gt;($Y78+$Z78*2),BM$1&lt;=($Y78+$Z78*3)),($T78*(1+$Z$1)^($Z78*3))/$Z78,IF(AND($H78=1,BM$1&gt;($Y78+$Z78*3),BM$1&lt;=($Y78+$Z78*4)),($T78*(1+$Z$1)^($Z78*4))/$Z78,IF(AND($G78=1,BM$1&lt;=$N78),0,IF(AND($G78=1,BM$1&gt;$N78,BM$1&lt;=($Y78+$Z78)),-1*PMT(VLOOKUP($P78,'9 - Finance Strategy Parameters'!$B$3:$C$6,2)/12,$Z78*12,$M78),IF(AND($G78=1,BM$1&gt;($Y78+$Z78),BM$1&lt;=($Y78+$Z78*2)),-1*PMT(VLOOKUP($P78,'9 - Finance Strategy Parameters'!$B$3:$C$6,2)/12,$Z78*12,$M78*(1+$Z$1)^($Z78*2)),IF(AND($G78=1,BM$1&gt;($Y78+$Z78*2),BM$1&lt;=($Y78+$Z78*3)),-1*PMT(VLOOKUP($P78,'9 - Finance Strategy Parameters'!$B$3:$C$6,2)/12,$Z78*12,$M78*(1+$Z$1)^($Z78*3)),"FAILURE"))))))))))</f>
        <v>0</v>
      </c>
      <c r="BN78" s="159">
        <f>IF($F78=1,0,IF(AND($H78=1,BN$1&lt;=$Y78),$V78,IF(AND($H78=1,BN$1&gt;$Y78,BN$1&lt;=$Y78+$Z78),($T78*(1+$Z$1)^$Z78)/$Z78,IF(AND($H78=1,BN$1&gt;($Y78+$Z78),BN$1&lt;=($Y78+$Z78*2)),($T78*(1+$Z$1)^($Z78*2))/$Z78,IF(AND($H78=1,BN$1&gt;($Y78+$Z78*2),BN$1&lt;=($Y78+$Z78*3)),($T78*(1+$Z$1)^($Z78*3))/$Z78,IF(AND($H78=1,BN$1&gt;($Y78+$Z78*3),BN$1&lt;=($Y78+$Z78*4)),($T78*(1+$Z$1)^($Z78*4))/$Z78,IF(AND($G78=1,BN$1&lt;=$N78),0,IF(AND($G78=1,BN$1&gt;$N78,BN$1&lt;=($Y78+$Z78)),-1*PMT(VLOOKUP($P78,'9 - Finance Strategy Parameters'!$B$3:$C$6,2)/12,$Z78*12,$M78),IF(AND($G78=1,BN$1&gt;($Y78+$Z78),BN$1&lt;=($Y78+$Z78*2)),-1*PMT(VLOOKUP($P78,'9 - Finance Strategy Parameters'!$B$3:$C$6,2)/12,$Z78*12,$M78*(1+$Z$1)^($Z78*2)),IF(AND($G78=1,BN$1&gt;($Y78+$Z78*2),BN$1&lt;=($Y78+$Z78*3)),-1*PMT(VLOOKUP($P78,'9 - Finance Strategy Parameters'!$B$3:$C$6,2)/12,$Z78*12,$M78*(1+$Z$1)^($Z78*3)),"FAILURE"))))))))))</f>
        <v>0</v>
      </c>
      <c r="BO78" s="159">
        <f>IF($F78=1,0,IF(AND($H78=1,BO$1&lt;=$Y78),$V78,IF(AND($H78=1,BO$1&gt;$Y78,BO$1&lt;=$Y78+$Z78),($T78*(1+$Z$1)^$Z78)/$Z78,IF(AND($H78=1,BO$1&gt;($Y78+$Z78),BO$1&lt;=($Y78+$Z78*2)),($T78*(1+$Z$1)^($Z78*2))/$Z78,IF(AND($H78=1,BO$1&gt;($Y78+$Z78*2),BO$1&lt;=($Y78+$Z78*3)),($T78*(1+$Z$1)^($Z78*3))/$Z78,IF(AND($H78=1,BO$1&gt;($Y78+$Z78*3),BO$1&lt;=($Y78+$Z78*4)),($T78*(1+$Z$1)^($Z78*4))/$Z78,IF(AND($G78=1,BO$1&lt;=$N78),0,IF(AND($G78=1,BO$1&gt;$N78,BO$1&lt;=($Y78+$Z78)),-1*PMT(VLOOKUP($P78,'9 - Finance Strategy Parameters'!$B$3:$C$6,2)/12,$Z78*12,$M78),IF(AND($G78=1,BO$1&gt;($Y78+$Z78),BO$1&lt;=($Y78+$Z78*2)),-1*PMT(VLOOKUP($P78,'9 - Finance Strategy Parameters'!$B$3:$C$6,2)/12,$Z78*12,$M78*(1+$Z$1)^($Z78*2)),IF(AND($G78=1,BO$1&gt;($Y78+$Z78*2),BO$1&lt;=($Y78+$Z78*3)),-1*PMT(VLOOKUP($P78,'9 - Finance Strategy Parameters'!$B$3:$C$6,2)/12,$Z78*12,$M78*(1+$Z$1)^($Z78*3)),"FAILURE"))))))))))</f>
        <v>0</v>
      </c>
      <c r="BP78" s="159">
        <f>IF($F78=1,0,IF(AND($H78=1,BP$1&lt;=$Y78),$V78,IF(AND($H78=1,BP$1&gt;$Y78,BP$1&lt;=$Y78+$Z78),($T78*(1+$Z$1)^$Z78)/$Z78,IF(AND($H78=1,BP$1&gt;($Y78+$Z78),BP$1&lt;=($Y78+$Z78*2)),($T78*(1+$Z$1)^($Z78*2))/$Z78,IF(AND($H78=1,BP$1&gt;($Y78+$Z78*2),BP$1&lt;=($Y78+$Z78*3)),($T78*(1+$Z$1)^($Z78*3))/$Z78,IF(AND($H78=1,BP$1&gt;($Y78+$Z78*3),BP$1&lt;=($Y78+$Z78*4)),($T78*(1+$Z$1)^($Z78*4))/$Z78,IF(AND($G78=1,BP$1&lt;=$N78),0,IF(AND($G78=1,BP$1&gt;$N78,BP$1&lt;=($Y78+$Z78)),-1*PMT(VLOOKUP($P78,'9 - Finance Strategy Parameters'!$B$3:$C$6,2)/12,$Z78*12,$M78),IF(AND($G78=1,BP$1&gt;($Y78+$Z78),BP$1&lt;=($Y78+$Z78*2)),-1*PMT(VLOOKUP($P78,'9 - Finance Strategy Parameters'!$B$3:$C$6,2)/12,$Z78*12,$M78*(1+$Z$1)^($Z78*2)),IF(AND($G78=1,BP$1&gt;($Y78+$Z78*2),BP$1&lt;=($Y78+$Z78*3)),-1*PMT(VLOOKUP($P78,'9 - Finance Strategy Parameters'!$B$3:$C$6,2)/12,$Z78*12,$M78*(1+$Z$1)^($Z78*3)),"FAILURE"))))))))))</f>
        <v>0</v>
      </c>
      <c r="BQ78" s="159">
        <f>IF($F78=1,0,IF(AND($H78=1,BQ$1&lt;=$Y78),$V78,IF(AND($H78=1,BQ$1&gt;$Y78,BQ$1&lt;=$Y78+$Z78),($T78*(1+$Z$1)^$Z78)/$Z78,IF(AND($H78=1,BQ$1&gt;($Y78+$Z78),BQ$1&lt;=($Y78+$Z78*2)),($T78*(1+$Z$1)^($Z78*2))/$Z78,IF(AND($H78=1,BQ$1&gt;($Y78+$Z78*2),BQ$1&lt;=($Y78+$Z78*3)),($T78*(1+$Z$1)^($Z78*3))/$Z78,IF(AND($H78=1,BQ$1&gt;($Y78+$Z78*3),BQ$1&lt;=($Y78+$Z78*4)),($T78*(1+$Z$1)^($Z78*4))/$Z78,IF(AND($G78=1,BQ$1&lt;=$N78),0,IF(AND($G78=1,BQ$1&gt;$N78,BQ$1&lt;=($Y78+$Z78)),-1*PMT(VLOOKUP($P78,'9 - Finance Strategy Parameters'!$B$3:$C$6,2)/12,$Z78*12,$M78),IF(AND($G78=1,BQ$1&gt;($Y78+$Z78),BQ$1&lt;=($Y78+$Z78*2)),-1*PMT(VLOOKUP($P78,'9 - Finance Strategy Parameters'!$B$3:$C$6,2)/12,$Z78*12,$M78*(1+$Z$1)^($Z78*2)),IF(AND($G78=1,BQ$1&gt;($Y78+$Z78*2),BQ$1&lt;=($Y78+$Z78*3)),-1*PMT(VLOOKUP($P78,'9 - Finance Strategy Parameters'!$B$3:$C$6,2)/12,$Z78*12,$M78*(1+$Z$1)^($Z78*3)),"FAILURE"))))))))))</f>
        <v>0</v>
      </c>
      <c r="BR78" s="159">
        <f>IF($F78=1,0,IF(AND($H78=1,BR$1&lt;=$Y78),$V78,IF(AND($H78=1,BR$1&gt;$Y78,BR$1&lt;=$Y78+$Z78),($T78*(1+$Z$1)^$Z78)/$Z78,IF(AND($H78=1,BR$1&gt;($Y78+$Z78),BR$1&lt;=($Y78+$Z78*2)),($T78*(1+$Z$1)^($Z78*2))/$Z78,IF(AND($H78=1,BR$1&gt;($Y78+$Z78*2),BR$1&lt;=($Y78+$Z78*3)),($T78*(1+$Z$1)^($Z78*3))/$Z78,IF(AND($H78=1,BR$1&gt;($Y78+$Z78*3),BR$1&lt;=($Y78+$Z78*4)),($T78*(1+$Z$1)^($Z78*4))/$Z78,IF(AND($G78=1,BR$1&lt;=$N78),0,IF(AND($G78=1,BR$1&gt;$N78,BR$1&lt;=($Y78+$Z78)),-1*PMT(VLOOKUP($P78,'9 - Finance Strategy Parameters'!$B$3:$C$6,2)/12,$Z78*12,$M78),IF(AND($G78=1,BR$1&gt;($Y78+$Z78),BR$1&lt;=($Y78+$Z78*2)),-1*PMT(VLOOKUP($P78,'9 - Finance Strategy Parameters'!$B$3:$C$6,2)/12,$Z78*12,$M78*(1+$Z$1)^($Z78*2)),IF(AND($G78=1,BR$1&gt;($Y78+$Z78*2),BR$1&lt;=($Y78+$Z78*3)),-1*PMT(VLOOKUP($P78,'9 - Finance Strategy Parameters'!$B$3:$C$6,2)/12,$Z78*12,$M78*(1+$Z$1)^($Z78*3)),"FAILURE"))))))))))</f>
        <v>0</v>
      </c>
      <c r="BS78" s="159">
        <f>IF($F78=1,0,IF(AND($H78=1,BS$1&lt;=$Y78),$V78,IF(AND($H78=1,BS$1&gt;$Y78,BS$1&lt;=$Y78+$Z78),($T78*(1+$Z$1)^$Z78)/$Z78,IF(AND($H78=1,BS$1&gt;($Y78+$Z78),BS$1&lt;=($Y78+$Z78*2)),($T78*(1+$Z$1)^($Z78*2))/$Z78,IF(AND($H78=1,BS$1&gt;($Y78+$Z78*2),BS$1&lt;=($Y78+$Z78*3)),($T78*(1+$Z$1)^($Z78*3))/$Z78,IF(AND($H78=1,BS$1&gt;($Y78+$Z78*3),BS$1&lt;=($Y78+$Z78*4)),($T78*(1+$Z$1)^($Z78*4))/$Z78,IF(AND($G78=1,BS$1&lt;=$N78),0,IF(AND($G78=1,BS$1&gt;$N78,BS$1&lt;=($Y78+$Z78)),-1*PMT(VLOOKUP($P78,'9 - Finance Strategy Parameters'!$B$3:$C$6,2)/12,$Z78*12,$M78),IF(AND($G78=1,BS$1&gt;($Y78+$Z78),BS$1&lt;=($Y78+$Z78*2)),-1*PMT(VLOOKUP($P78,'9 - Finance Strategy Parameters'!$B$3:$C$6,2)/12,$Z78*12,$M78*(1+$Z$1)^($Z78*2)),IF(AND($G78=1,BS$1&gt;($Y78+$Z78*2),BS$1&lt;=($Y78+$Z78*3)),-1*PMT(VLOOKUP($P78,'9 - Finance Strategy Parameters'!$B$3:$C$6,2)/12,$Z78*12,$M78*(1+$Z$1)^($Z78*3)),"FAILURE"))))))))))</f>
        <v>0</v>
      </c>
      <c r="BT78" s="159">
        <f>IF($F78=1,0,IF(AND($H78=1,BT$1&lt;=$Y78),$V78,IF(AND($H78=1,BT$1&gt;$Y78,BT$1&lt;=$Y78+$Z78),($T78*(1+$Z$1)^$Z78)/$Z78,IF(AND($H78=1,BT$1&gt;($Y78+$Z78),BT$1&lt;=($Y78+$Z78*2)),($T78*(1+$Z$1)^($Z78*2))/$Z78,IF(AND($H78=1,BT$1&gt;($Y78+$Z78*2),BT$1&lt;=($Y78+$Z78*3)),($T78*(1+$Z$1)^($Z78*3))/$Z78,IF(AND($H78=1,BT$1&gt;($Y78+$Z78*3),BT$1&lt;=($Y78+$Z78*4)),($T78*(1+$Z$1)^($Z78*4))/$Z78,IF(AND($G78=1,BT$1&lt;=$N78),0,IF(AND($G78=1,BT$1&gt;$N78,BT$1&lt;=($Y78+$Z78)),-1*PMT(VLOOKUP($P78,'9 - Finance Strategy Parameters'!$B$3:$C$6,2)/12,$Z78*12,$M78),IF(AND($G78=1,BT$1&gt;($Y78+$Z78),BT$1&lt;=($Y78+$Z78*2)),-1*PMT(VLOOKUP($P78,'9 - Finance Strategy Parameters'!$B$3:$C$6,2)/12,$Z78*12,$M78*(1+$Z$1)^($Z78*2)),IF(AND($G78=1,BT$1&gt;($Y78+$Z78*2),BT$1&lt;=($Y78+$Z78*3)),-1*PMT(VLOOKUP($P78,'9 - Finance Strategy Parameters'!$B$3:$C$6,2)/12,$Z78*12,$M78*(1+$Z$1)^($Z78*3)),"FAILURE"))))))))))</f>
        <v>0</v>
      </c>
    </row>
    <row r="79" spans="1:72" x14ac:dyDescent="0.25">
      <c r="A79" s="1" t="s">
        <v>34</v>
      </c>
      <c r="B79" s="138">
        <f>INDEX('8-Choosing Asset Strategies'!$B$4:$B$101,MATCH('9 - Financing Strategy'!C79,'8-Choosing Asset Strategies'!$C$4:$C$101,0))</f>
        <v>2</v>
      </c>
      <c r="C79" s="12" t="s">
        <v>242</v>
      </c>
      <c r="D79" s="13" t="str">
        <f>IF(INDEX('8-Choosing Asset Strategies'!$CW$4:$CW$101,MATCH($C79,'8-Choosing Asset Strategies'!$C$4:$C$101,0))=0,"",INDEX('8-Choosing Asset Strategies'!$CW$4:$CW$101,MATCH(C79,'8-Choosing Asset Strategies'!$C$4:$C$101,0)))</f>
        <v/>
      </c>
      <c r="F79" s="138"/>
      <c r="G79" s="138"/>
      <c r="H79" s="138">
        <v>1</v>
      </c>
      <c r="J79" s="143" t="str">
        <f>IF(F79=1,ROUND(INDEX('8-Choosing Asset Strategies'!$DL$4:$DL$101,MATCH($C79,'8-Choosing Asset Strategies'!$C$4:$C$101,0)),2),"")</f>
        <v/>
      </c>
      <c r="K79" s="12" t="str">
        <f>IF(F79=1,ROUND(INDEX('8-Choosing Asset Strategies'!$DC$4:$DC$101,MATCH($C79,'8-Choosing Asset Strategies'!$C$4:$C$101,0)),2),"")</f>
        <v/>
      </c>
      <c r="L79" s="12"/>
      <c r="M79" s="143" t="str">
        <f>IF(G79=1,ROUND(INDEX('8-Choosing Asset Strategies'!$DL$4:$DL$101,MATCH($C79,'8-Choosing Asset Strategies'!$C$4:$C$101,0)),2),"")</f>
        <v/>
      </c>
      <c r="N79" s="12" t="str">
        <f>IF(G79=1,ROUND(INDEX('8-Choosing Asset Strategies'!$DC$4:$DC$101,MATCH($C79,'8-Choosing Asset Strategies'!$C$4:$C$101,0)),2),"")</f>
        <v/>
      </c>
      <c r="O79" s="12" t="str">
        <f>IF(G79="","",INDEX('9 - Finance Strategy Parameters'!$H$3:$H$9,MATCH(B79,'9 - Finance Strategy Parameters'!$F$3:$F$9,0)))</f>
        <v/>
      </c>
      <c r="P79" s="12"/>
      <c r="Q79" s="144" t="str">
        <f>IFERROR((M79*INDEX('9 - Finance Strategy Parameters'!$C$3:$C$6,MATCH(P79,'9 - Finance Strategy Parameters'!$B$3:$B$6,0))/12*(1+INDEX('9 - Finance Strategy Parameters'!$C$3:$C$6,MATCH(P79,'9 - Finance Strategy Parameters'!$B$3:$B$6,0))/12)^(O79*12))/((1+INDEX('9 - Finance Strategy Parameters'!$C$3:$C$6,MATCH(P79,'9 - Finance Strategy Parameters'!$B$3:$B$6,0))/12)^(O79*12)-1),"")</f>
        <v/>
      </c>
      <c r="R79" s="144" t="str">
        <f t="shared" si="4"/>
        <v/>
      </c>
      <c r="S79" s="12"/>
      <c r="T79" s="143">
        <f>IF(H79=1,ROUND(INDEX('8-Choosing Asset Strategies'!$DL$4:$DL$101,MATCH($C79,'8-Choosing Asset Strategies'!$C$4:$C$101,0)),2),"")</f>
        <v>142196.15</v>
      </c>
      <c r="U79" s="145">
        <f>IF(H79=1,ROUND(INDEX('8-Choosing Asset Strategies'!$DC$4:$DC$101,MATCH($C79,'8-Choosing Asset Strategies'!$C$4:$C$101,0)),2),"")</f>
        <v>18</v>
      </c>
      <c r="V79" s="101">
        <f t="shared" si="5"/>
        <v>7899.7861111111106</v>
      </c>
      <c r="W79" s="155">
        <f t="shared" si="6"/>
        <v>658.31550925925922</v>
      </c>
      <c r="Y79">
        <f>INDEX('8-Choosing Asset Strategies'!$DC$4:$DC$101,MATCH(C79,'8-Choosing Asset Strategies'!$C$4:$C$101,0))</f>
        <v>18</v>
      </c>
      <c r="Z79">
        <f>INDEX('8-Choosing Asset Strategies'!$DA$4:$DA$101,MATCH(C79,'8-Choosing Asset Strategies'!$C$4:$C$101,0))</f>
        <v>20</v>
      </c>
      <c r="AB79" s="159">
        <f>IF($F79=1,0,IF(AND($H79=1,AB$1&lt;=$Y79),$V79,IF(AND($H79=1,AB$1&gt;$Y79,AB$1&lt;=$Y79+$Z79),($T79*(1+$Z$1)^$Z79)/$Z79,IF(AND($H79=1,AB$1&gt;($Y79+$Z79),AB$1&lt;=($Y79+$Z79*2)),($T79*(1+$Z$1)^($Z79*2))/$Z79,IF(AND($H79=1,AB$1&gt;($Y79+$Z79*2),AB$1&lt;=($Y79+$Z79*3)),($T79*(1+$Z$1)^($Z79*3))/$Z79,IF(AND($H79=1,AB$1&gt;($Y79+$Z79*3),AB$1&lt;=($Y79+$Z79*4)),($T79*(1+$Z$1)^($Z79*4))/$Z79,IF(AND($G79=1,AB$1&lt;=$N79),0,IF(AND($G79=1,AB$1&gt;$N79,AB$1&lt;=($Y79+$Z79)),-1*PMT(VLOOKUP($P79,'9 - Finance Strategy Parameters'!$B$3:$C$6,2)/12,$Z79*12,$M79),IF(AND($G79=1,AB$1&gt;($Y79+$Z79),AB$1&lt;=($Y79+$Z79*2)),-1*PMT(VLOOKUP($P79,'9 - Finance Strategy Parameters'!$B$3:$C$6,2)/12,$Z79*12,$M79*(1+$Z$1)^($Z79*2)),IF(AND($G79=1,AB$1&gt;($Y79+$Z79*2),AB$1&lt;=($Y79+$Z79*3)),-1*PMT(VLOOKUP($P79,'9 - Finance Strategy Parameters'!$B$3:$C$6,2)/12,$Z79*12,$M79*(1+$Z$1)^($Z79*3)),"FAILURE"))))))))))</f>
        <v>7899.7861111111106</v>
      </c>
      <c r="AC79" s="159">
        <f>IF($F79=1,0,IF(AND($H79=1,AC$1&lt;=$Y79),$V79,IF(AND($H79=1,AC$1&gt;$Y79,AC$1&lt;=$Y79+$Z79),($T79*(1+$Z$1)^$Z79)/$Z79,IF(AND($H79=1,AC$1&gt;($Y79+$Z79),AC$1&lt;=($Y79+$Z79*2)),($T79*(1+$Z$1)^($Z79*2))/$Z79,IF(AND($H79=1,AC$1&gt;($Y79+$Z79*2),AC$1&lt;=($Y79+$Z79*3)),($T79*(1+$Z$1)^($Z79*3))/$Z79,IF(AND($H79=1,AC$1&gt;($Y79+$Z79*3),AC$1&lt;=($Y79+$Z79*4)),($T79*(1+$Z$1)^($Z79*4))/$Z79,IF(AND($G79=1,AC$1&lt;=$N79),0,IF(AND($G79=1,AC$1&gt;$N79,AC$1&lt;=($Y79+$Z79)),-1*PMT(VLOOKUP($P79,'9 - Finance Strategy Parameters'!$B$3:$C$6,2)/12,$Z79*12,$M79),IF(AND($G79=1,AC$1&gt;($Y79+$Z79),AC$1&lt;=($Y79+$Z79*2)),-1*PMT(VLOOKUP($P79,'9 - Finance Strategy Parameters'!$B$3:$C$6,2)/12,$Z79*12,$M79*(1+$Z$1)^($Z79*2)),IF(AND($G79=1,AC$1&gt;($Y79+$Z79*2),AC$1&lt;=($Y79+$Z79*3)),-1*PMT(VLOOKUP($P79,'9 - Finance Strategy Parameters'!$B$3:$C$6,2)/12,$Z79*12,$M79*(1+$Z$1)^($Z79*3)),"FAILURE"))))))))))</f>
        <v>7899.7861111111106</v>
      </c>
      <c r="AD79" s="159">
        <f>IF($F79=1,0,IF(AND($H79=1,AD$1&lt;=$Y79),$V79,IF(AND($H79=1,AD$1&gt;$Y79,AD$1&lt;=$Y79+$Z79),($T79*(1+$Z$1)^$Z79)/$Z79,IF(AND($H79=1,AD$1&gt;($Y79+$Z79),AD$1&lt;=($Y79+$Z79*2)),($T79*(1+$Z$1)^($Z79*2))/$Z79,IF(AND($H79=1,AD$1&gt;($Y79+$Z79*2),AD$1&lt;=($Y79+$Z79*3)),($T79*(1+$Z$1)^($Z79*3))/$Z79,IF(AND($H79=1,AD$1&gt;($Y79+$Z79*3),AD$1&lt;=($Y79+$Z79*4)),($T79*(1+$Z$1)^($Z79*4))/$Z79,IF(AND($G79=1,AD$1&lt;=$N79),0,IF(AND($G79=1,AD$1&gt;$N79,AD$1&lt;=($Y79+$Z79)),-1*PMT(VLOOKUP($P79,'9 - Finance Strategy Parameters'!$B$3:$C$6,2)/12,$Z79*12,$M79),IF(AND($G79=1,AD$1&gt;($Y79+$Z79),AD$1&lt;=($Y79+$Z79*2)),-1*PMT(VLOOKUP($P79,'9 - Finance Strategy Parameters'!$B$3:$C$6,2)/12,$Z79*12,$M79*(1+$Z$1)^($Z79*2)),IF(AND($G79=1,AD$1&gt;($Y79+$Z79*2),AD$1&lt;=($Y79+$Z79*3)),-1*PMT(VLOOKUP($P79,'9 - Finance Strategy Parameters'!$B$3:$C$6,2)/12,$Z79*12,$M79*(1+$Z$1)^($Z79*3)),"FAILURE"))))))))))</f>
        <v>7899.7861111111106</v>
      </c>
      <c r="AE79" s="159">
        <f>IF($F79=1,0,IF(AND($H79=1,AE$1&lt;=$Y79),$V79,IF(AND($H79=1,AE$1&gt;$Y79,AE$1&lt;=$Y79+$Z79),($T79*(1+$Z$1)^$Z79)/$Z79,IF(AND($H79=1,AE$1&gt;($Y79+$Z79),AE$1&lt;=($Y79+$Z79*2)),($T79*(1+$Z$1)^($Z79*2))/$Z79,IF(AND($H79=1,AE$1&gt;($Y79+$Z79*2),AE$1&lt;=($Y79+$Z79*3)),($T79*(1+$Z$1)^($Z79*3))/$Z79,IF(AND($H79=1,AE$1&gt;($Y79+$Z79*3),AE$1&lt;=($Y79+$Z79*4)),($T79*(1+$Z$1)^($Z79*4))/$Z79,IF(AND($G79=1,AE$1&lt;=$N79),0,IF(AND($G79=1,AE$1&gt;$N79,AE$1&lt;=($Y79+$Z79)),-1*PMT(VLOOKUP($P79,'9 - Finance Strategy Parameters'!$B$3:$C$6,2)/12,$Z79*12,$M79),IF(AND($G79=1,AE$1&gt;($Y79+$Z79),AE$1&lt;=($Y79+$Z79*2)),-1*PMT(VLOOKUP($P79,'9 - Finance Strategy Parameters'!$B$3:$C$6,2)/12,$Z79*12,$M79*(1+$Z$1)^($Z79*2)),IF(AND($G79=1,AE$1&gt;($Y79+$Z79*2),AE$1&lt;=($Y79+$Z79*3)),-1*PMT(VLOOKUP($P79,'9 - Finance Strategy Parameters'!$B$3:$C$6,2)/12,$Z79*12,$M79*(1+$Z$1)^($Z79*3)),"FAILURE"))))))))))</f>
        <v>7899.7861111111106</v>
      </c>
      <c r="AF79" s="159">
        <f>IF($F79=1,0,IF(AND($H79=1,AF$1&lt;=$Y79),$V79,IF(AND($H79=1,AF$1&gt;$Y79,AF$1&lt;=$Y79+$Z79),($T79*(1+$Z$1)^$Z79)/$Z79,IF(AND($H79=1,AF$1&gt;($Y79+$Z79),AF$1&lt;=($Y79+$Z79*2)),($T79*(1+$Z$1)^($Z79*2))/$Z79,IF(AND($H79=1,AF$1&gt;($Y79+$Z79*2),AF$1&lt;=($Y79+$Z79*3)),($T79*(1+$Z$1)^($Z79*3))/$Z79,IF(AND($H79=1,AF$1&gt;($Y79+$Z79*3),AF$1&lt;=($Y79+$Z79*4)),($T79*(1+$Z$1)^($Z79*4))/$Z79,IF(AND($G79=1,AF$1&lt;=$N79),0,IF(AND($G79=1,AF$1&gt;$N79,AF$1&lt;=($Y79+$Z79)),-1*PMT(VLOOKUP($P79,'9 - Finance Strategy Parameters'!$B$3:$C$6,2)/12,$Z79*12,$M79),IF(AND($G79=1,AF$1&gt;($Y79+$Z79),AF$1&lt;=($Y79+$Z79*2)),-1*PMT(VLOOKUP($P79,'9 - Finance Strategy Parameters'!$B$3:$C$6,2)/12,$Z79*12,$M79*(1+$Z$1)^($Z79*2)),IF(AND($G79=1,AF$1&gt;($Y79+$Z79*2),AF$1&lt;=($Y79+$Z79*3)),-1*PMT(VLOOKUP($P79,'9 - Finance Strategy Parameters'!$B$3:$C$6,2)/12,$Z79*12,$M79*(1+$Z$1)^($Z79*3)),"FAILURE"))))))))))</f>
        <v>7899.7861111111106</v>
      </c>
      <c r="AG79" s="159">
        <f>IF($F79=1,0,IF(AND($H79=1,AG$1&lt;=$Y79),$V79,IF(AND($H79=1,AG$1&gt;$Y79,AG$1&lt;=$Y79+$Z79),($T79*(1+$Z$1)^$Z79)/$Z79,IF(AND($H79=1,AG$1&gt;($Y79+$Z79),AG$1&lt;=($Y79+$Z79*2)),($T79*(1+$Z$1)^($Z79*2))/$Z79,IF(AND($H79=1,AG$1&gt;($Y79+$Z79*2),AG$1&lt;=($Y79+$Z79*3)),($T79*(1+$Z$1)^($Z79*3))/$Z79,IF(AND($H79=1,AG$1&gt;($Y79+$Z79*3),AG$1&lt;=($Y79+$Z79*4)),($T79*(1+$Z$1)^($Z79*4))/$Z79,IF(AND($G79=1,AG$1&lt;=$N79),0,IF(AND($G79=1,AG$1&gt;$N79,AG$1&lt;=($Y79+$Z79)),-1*PMT(VLOOKUP($P79,'9 - Finance Strategy Parameters'!$B$3:$C$6,2)/12,$Z79*12,$M79),IF(AND($G79=1,AG$1&gt;($Y79+$Z79),AG$1&lt;=($Y79+$Z79*2)),-1*PMT(VLOOKUP($P79,'9 - Finance Strategy Parameters'!$B$3:$C$6,2)/12,$Z79*12,$M79*(1+$Z$1)^($Z79*2)),IF(AND($G79=1,AG$1&gt;($Y79+$Z79*2),AG$1&lt;=($Y79+$Z79*3)),-1*PMT(VLOOKUP($P79,'9 - Finance Strategy Parameters'!$B$3:$C$6,2)/12,$Z79*12,$M79*(1+$Z$1)^($Z79*3)),"FAILURE"))))))))))</f>
        <v>7899.7861111111106</v>
      </c>
      <c r="AH79" s="159">
        <f>IF($F79=1,0,IF(AND($H79=1,AH$1&lt;=$Y79),$V79,IF(AND($H79=1,AH$1&gt;$Y79,AH$1&lt;=$Y79+$Z79),($T79*(1+$Z$1)^$Z79)/$Z79,IF(AND($H79=1,AH$1&gt;($Y79+$Z79),AH$1&lt;=($Y79+$Z79*2)),($T79*(1+$Z$1)^($Z79*2))/$Z79,IF(AND($H79=1,AH$1&gt;($Y79+$Z79*2),AH$1&lt;=($Y79+$Z79*3)),($T79*(1+$Z$1)^($Z79*3))/$Z79,IF(AND($H79=1,AH$1&gt;($Y79+$Z79*3),AH$1&lt;=($Y79+$Z79*4)),($T79*(1+$Z$1)^($Z79*4))/$Z79,IF(AND($G79=1,AH$1&lt;=$N79),0,IF(AND($G79=1,AH$1&gt;$N79,AH$1&lt;=($Y79+$Z79)),-1*PMT(VLOOKUP($P79,'9 - Finance Strategy Parameters'!$B$3:$C$6,2)/12,$Z79*12,$M79),IF(AND($G79=1,AH$1&gt;($Y79+$Z79),AH$1&lt;=($Y79+$Z79*2)),-1*PMT(VLOOKUP($P79,'9 - Finance Strategy Parameters'!$B$3:$C$6,2)/12,$Z79*12,$M79*(1+$Z$1)^($Z79*2)),IF(AND($G79=1,AH$1&gt;($Y79+$Z79*2),AH$1&lt;=($Y79+$Z79*3)),-1*PMT(VLOOKUP($P79,'9 - Finance Strategy Parameters'!$B$3:$C$6,2)/12,$Z79*12,$M79*(1+$Z$1)^($Z79*3)),"FAILURE"))))))))))</f>
        <v>7899.7861111111106</v>
      </c>
      <c r="AI79" s="159">
        <f>IF($F79=1,0,IF(AND($H79=1,AI$1&lt;=$Y79),$V79,IF(AND($H79=1,AI$1&gt;$Y79,AI$1&lt;=$Y79+$Z79),($T79*(1+$Z$1)^$Z79)/$Z79,IF(AND($H79=1,AI$1&gt;($Y79+$Z79),AI$1&lt;=($Y79+$Z79*2)),($T79*(1+$Z$1)^($Z79*2))/$Z79,IF(AND($H79=1,AI$1&gt;($Y79+$Z79*2),AI$1&lt;=($Y79+$Z79*3)),($T79*(1+$Z$1)^($Z79*3))/$Z79,IF(AND($H79=1,AI$1&gt;($Y79+$Z79*3),AI$1&lt;=($Y79+$Z79*4)),($T79*(1+$Z$1)^($Z79*4))/$Z79,IF(AND($G79=1,AI$1&lt;=$N79),0,IF(AND($G79=1,AI$1&gt;$N79,AI$1&lt;=($Y79+$Z79)),-1*PMT(VLOOKUP($P79,'9 - Finance Strategy Parameters'!$B$3:$C$6,2)/12,$Z79*12,$M79),IF(AND($G79=1,AI$1&gt;($Y79+$Z79),AI$1&lt;=($Y79+$Z79*2)),-1*PMT(VLOOKUP($P79,'9 - Finance Strategy Parameters'!$B$3:$C$6,2)/12,$Z79*12,$M79*(1+$Z$1)^($Z79*2)),IF(AND($G79=1,AI$1&gt;($Y79+$Z79*2),AI$1&lt;=($Y79+$Z79*3)),-1*PMT(VLOOKUP($P79,'9 - Finance Strategy Parameters'!$B$3:$C$6,2)/12,$Z79*12,$M79*(1+$Z$1)^($Z79*3)),"FAILURE"))))))))))</f>
        <v>7899.7861111111106</v>
      </c>
      <c r="AJ79" s="159">
        <f>IF($F79=1,0,IF(AND($H79=1,AJ$1&lt;=$Y79),$V79,IF(AND($H79=1,AJ$1&gt;$Y79,AJ$1&lt;=$Y79+$Z79),($T79*(1+$Z$1)^$Z79)/$Z79,IF(AND($H79=1,AJ$1&gt;($Y79+$Z79),AJ$1&lt;=($Y79+$Z79*2)),($T79*(1+$Z$1)^($Z79*2))/$Z79,IF(AND($H79=1,AJ$1&gt;($Y79+$Z79*2),AJ$1&lt;=($Y79+$Z79*3)),($T79*(1+$Z$1)^($Z79*3))/$Z79,IF(AND($H79=1,AJ$1&gt;($Y79+$Z79*3),AJ$1&lt;=($Y79+$Z79*4)),($T79*(1+$Z$1)^($Z79*4))/$Z79,IF(AND($G79=1,AJ$1&lt;=$N79),0,IF(AND($G79=1,AJ$1&gt;$N79,AJ$1&lt;=($Y79+$Z79)),-1*PMT(VLOOKUP($P79,'9 - Finance Strategy Parameters'!$B$3:$C$6,2)/12,$Z79*12,$M79),IF(AND($G79=1,AJ$1&gt;($Y79+$Z79),AJ$1&lt;=($Y79+$Z79*2)),-1*PMT(VLOOKUP($P79,'9 - Finance Strategy Parameters'!$B$3:$C$6,2)/12,$Z79*12,$M79*(1+$Z$1)^($Z79*2)),IF(AND($G79=1,AJ$1&gt;($Y79+$Z79*2),AJ$1&lt;=($Y79+$Z79*3)),-1*PMT(VLOOKUP($P79,'9 - Finance Strategy Parameters'!$B$3:$C$6,2)/12,$Z79*12,$M79*(1+$Z$1)^($Z79*3)),"FAILURE"))))))))))</f>
        <v>7899.7861111111106</v>
      </c>
      <c r="AK79" s="159">
        <f>IF($F79=1,0,IF(AND($H79=1,AK$1&lt;=$Y79),$V79,IF(AND($H79=1,AK$1&gt;$Y79,AK$1&lt;=$Y79+$Z79),($T79*(1+$Z$1)^$Z79)/$Z79,IF(AND($H79=1,AK$1&gt;($Y79+$Z79),AK$1&lt;=($Y79+$Z79*2)),($T79*(1+$Z$1)^($Z79*2))/$Z79,IF(AND($H79=1,AK$1&gt;($Y79+$Z79*2),AK$1&lt;=($Y79+$Z79*3)),($T79*(1+$Z$1)^($Z79*3))/$Z79,IF(AND($H79=1,AK$1&gt;($Y79+$Z79*3),AK$1&lt;=($Y79+$Z79*4)),($T79*(1+$Z$1)^($Z79*4))/$Z79,IF(AND($G79=1,AK$1&lt;=$N79),0,IF(AND($G79=1,AK$1&gt;$N79,AK$1&lt;=($Y79+$Z79)),-1*PMT(VLOOKUP($P79,'9 - Finance Strategy Parameters'!$B$3:$C$6,2)/12,$Z79*12,$M79),IF(AND($G79=1,AK$1&gt;($Y79+$Z79),AK$1&lt;=($Y79+$Z79*2)),-1*PMT(VLOOKUP($P79,'9 - Finance Strategy Parameters'!$B$3:$C$6,2)/12,$Z79*12,$M79*(1+$Z$1)^($Z79*2)),IF(AND($G79=1,AK$1&gt;($Y79+$Z79*2),AK$1&lt;=($Y79+$Z79*3)),-1*PMT(VLOOKUP($P79,'9 - Finance Strategy Parameters'!$B$3:$C$6,2)/12,$Z79*12,$M79*(1+$Z$1)^($Z79*3)),"FAILURE"))))))))))</f>
        <v>7899.7861111111106</v>
      </c>
      <c r="AL79" s="159">
        <f>IF($F79=1,0,IF(AND($H79=1,AL$1&lt;=$Y79),$V79,IF(AND($H79=1,AL$1&gt;$Y79,AL$1&lt;=$Y79+$Z79),($T79*(1+$Z$1)^$Z79)/$Z79,IF(AND($H79=1,AL$1&gt;($Y79+$Z79),AL$1&lt;=($Y79+$Z79*2)),($T79*(1+$Z$1)^($Z79*2))/$Z79,IF(AND($H79=1,AL$1&gt;($Y79+$Z79*2),AL$1&lt;=($Y79+$Z79*3)),($T79*(1+$Z$1)^($Z79*3))/$Z79,IF(AND($H79=1,AL$1&gt;($Y79+$Z79*3),AL$1&lt;=($Y79+$Z79*4)),($T79*(1+$Z$1)^($Z79*4))/$Z79,IF(AND($G79=1,AL$1&lt;=$N79),0,IF(AND($G79=1,AL$1&gt;$N79,AL$1&lt;=($Y79+$Z79)),-1*PMT(VLOOKUP($P79,'9 - Finance Strategy Parameters'!$B$3:$C$6,2)/12,$Z79*12,$M79),IF(AND($G79=1,AL$1&gt;($Y79+$Z79),AL$1&lt;=($Y79+$Z79*2)),-1*PMT(VLOOKUP($P79,'9 - Finance Strategy Parameters'!$B$3:$C$6,2)/12,$Z79*12,$M79*(1+$Z$1)^($Z79*2)),IF(AND($G79=1,AL$1&gt;($Y79+$Z79*2),AL$1&lt;=($Y79+$Z79*3)),-1*PMT(VLOOKUP($P79,'9 - Finance Strategy Parameters'!$B$3:$C$6,2)/12,$Z79*12,$M79*(1+$Z$1)^($Z79*3)),"FAILURE"))))))))))</f>
        <v>7899.7861111111106</v>
      </c>
      <c r="AM79" s="159">
        <f>IF($F79=1,0,IF(AND($H79=1,AM$1&lt;=$Y79),$V79,IF(AND($H79=1,AM$1&gt;$Y79,AM$1&lt;=$Y79+$Z79),($T79*(1+$Z$1)^$Z79)/$Z79,IF(AND($H79=1,AM$1&gt;($Y79+$Z79),AM$1&lt;=($Y79+$Z79*2)),($T79*(1+$Z$1)^($Z79*2))/$Z79,IF(AND($H79=1,AM$1&gt;($Y79+$Z79*2),AM$1&lt;=($Y79+$Z79*3)),($T79*(1+$Z$1)^($Z79*3))/$Z79,IF(AND($H79=1,AM$1&gt;($Y79+$Z79*3),AM$1&lt;=($Y79+$Z79*4)),($T79*(1+$Z$1)^($Z79*4))/$Z79,IF(AND($G79=1,AM$1&lt;=$N79),0,IF(AND($G79=1,AM$1&gt;$N79,AM$1&lt;=($Y79+$Z79)),-1*PMT(VLOOKUP($P79,'9 - Finance Strategy Parameters'!$B$3:$C$6,2)/12,$Z79*12,$M79),IF(AND($G79=1,AM$1&gt;($Y79+$Z79),AM$1&lt;=($Y79+$Z79*2)),-1*PMT(VLOOKUP($P79,'9 - Finance Strategy Parameters'!$B$3:$C$6,2)/12,$Z79*12,$M79*(1+$Z$1)^($Z79*2)),IF(AND($G79=1,AM$1&gt;($Y79+$Z79*2),AM$1&lt;=($Y79+$Z79*3)),-1*PMT(VLOOKUP($P79,'9 - Finance Strategy Parameters'!$B$3:$C$6,2)/12,$Z79*12,$M79*(1+$Z$1)^($Z79*3)),"FAILURE"))))))))))</f>
        <v>7899.7861111111106</v>
      </c>
      <c r="AN79" s="159">
        <f>IF($F79=1,0,IF(AND($H79=1,AN$1&lt;=$Y79),$V79,IF(AND($H79=1,AN$1&gt;$Y79,AN$1&lt;=$Y79+$Z79),($T79*(1+$Z$1)^$Z79)/$Z79,IF(AND($H79=1,AN$1&gt;($Y79+$Z79),AN$1&lt;=($Y79+$Z79*2)),($T79*(1+$Z$1)^($Z79*2))/$Z79,IF(AND($H79=1,AN$1&gt;($Y79+$Z79*2),AN$1&lt;=($Y79+$Z79*3)),($T79*(1+$Z$1)^($Z79*3))/$Z79,IF(AND($H79=1,AN$1&gt;($Y79+$Z79*3),AN$1&lt;=($Y79+$Z79*4)),($T79*(1+$Z$1)^($Z79*4))/$Z79,IF(AND($G79=1,AN$1&lt;=$N79),0,IF(AND($G79=1,AN$1&gt;$N79,AN$1&lt;=($Y79+$Z79)),-1*PMT(VLOOKUP($P79,'9 - Finance Strategy Parameters'!$B$3:$C$6,2)/12,$Z79*12,$M79),IF(AND($G79=1,AN$1&gt;($Y79+$Z79),AN$1&lt;=($Y79+$Z79*2)),-1*PMT(VLOOKUP($P79,'9 - Finance Strategy Parameters'!$B$3:$C$6,2)/12,$Z79*12,$M79*(1+$Z$1)^($Z79*2)),IF(AND($G79=1,AN$1&gt;($Y79+$Z79*2),AN$1&lt;=($Y79+$Z79*3)),-1*PMT(VLOOKUP($P79,'9 - Finance Strategy Parameters'!$B$3:$C$6,2)/12,$Z79*12,$M79*(1+$Z$1)^($Z79*3)),"FAILURE"))))))))))</f>
        <v>7899.7861111111106</v>
      </c>
      <c r="AO79" s="159">
        <f>IF($F79=1,0,IF(AND($H79=1,AO$1&lt;=$Y79),$V79,IF(AND($H79=1,AO$1&gt;$Y79,AO$1&lt;=$Y79+$Z79),($T79*(1+$Z$1)^$Z79)/$Z79,IF(AND($H79=1,AO$1&gt;($Y79+$Z79),AO$1&lt;=($Y79+$Z79*2)),($T79*(1+$Z$1)^($Z79*2))/$Z79,IF(AND($H79=1,AO$1&gt;($Y79+$Z79*2),AO$1&lt;=($Y79+$Z79*3)),($T79*(1+$Z$1)^($Z79*3))/$Z79,IF(AND($H79=1,AO$1&gt;($Y79+$Z79*3),AO$1&lt;=($Y79+$Z79*4)),($T79*(1+$Z$1)^($Z79*4))/$Z79,IF(AND($G79=1,AO$1&lt;=$N79),0,IF(AND($G79=1,AO$1&gt;$N79,AO$1&lt;=($Y79+$Z79)),-1*PMT(VLOOKUP($P79,'9 - Finance Strategy Parameters'!$B$3:$C$6,2)/12,$Z79*12,$M79),IF(AND($G79=1,AO$1&gt;($Y79+$Z79),AO$1&lt;=($Y79+$Z79*2)),-1*PMT(VLOOKUP($P79,'9 - Finance Strategy Parameters'!$B$3:$C$6,2)/12,$Z79*12,$M79*(1+$Z$1)^($Z79*2)),IF(AND($G79=1,AO$1&gt;($Y79+$Z79*2),AO$1&lt;=($Y79+$Z79*3)),-1*PMT(VLOOKUP($P79,'9 - Finance Strategy Parameters'!$B$3:$C$6,2)/12,$Z79*12,$M79*(1+$Z$1)^($Z79*3)),"FAILURE"))))))))))</f>
        <v>7899.7861111111106</v>
      </c>
      <c r="AP79" s="159">
        <f>IF($F79=1,0,IF(AND($H79=1,AP$1&lt;=$Y79),$V79,IF(AND($H79=1,AP$1&gt;$Y79,AP$1&lt;=$Y79+$Z79),($T79*(1+$Z$1)^$Z79)/$Z79,IF(AND($H79=1,AP$1&gt;($Y79+$Z79),AP$1&lt;=($Y79+$Z79*2)),($T79*(1+$Z$1)^($Z79*2))/$Z79,IF(AND($H79=1,AP$1&gt;($Y79+$Z79*2),AP$1&lt;=($Y79+$Z79*3)),($T79*(1+$Z$1)^($Z79*3))/$Z79,IF(AND($H79=1,AP$1&gt;($Y79+$Z79*3),AP$1&lt;=($Y79+$Z79*4)),($T79*(1+$Z$1)^($Z79*4))/$Z79,IF(AND($G79=1,AP$1&lt;=$N79),0,IF(AND($G79=1,AP$1&gt;$N79,AP$1&lt;=($Y79+$Z79)),-1*PMT(VLOOKUP($P79,'9 - Finance Strategy Parameters'!$B$3:$C$6,2)/12,$Z79*12,$M79),IF(AND($G79=1,AP$1&gt;($Y79+$Z79),AP$1&lt;=($Y79+$Z79*2)),-1*PMT(VLOOKUP($P79,'9 - Finance Strategy Parameters'!$B$3:$C$6,2)/12,$Z79*12,$M79*(1+$Z$1)^($Z79*2)),IF(AND($G79=1,AP$1&gt;($Y79+$Z79*2),AP$1&lt;=($Y79+$Z79*3)),-1*PMT(VLOOKUP($P79,'9 - Finance Strategy Parameters'!$B$3:$C$6,2)/12,$Z79*12,$M79*(1+$Z$1)^($Z79*3)),"FAILURE"))))))))))</f>
        <v>7899.7861111111106</v>
      </c>
      <c r="AQ79" s="159">
        <f>IF($F79=1,0,IF(AND($H79=1,AQ$1&lt;=$Y79),$V79,IF(AND($H79=1,AQ$1&gt;$Y79,AQ$1&lt;=$Y79+$Z79),($T79*(1+$Z$1)^$Z79)/$Z79,IF(AND($H79=1,AQ$1&gt;($Y79+$Z79),AQ$1&lt;=($Y79+$Z79*2)),($T79*(1+$Z$1)^($Z79*2))/$Z79,IF(AND($H79=1,AQ$1&gt;($Y79+$Z79*2),AQ$1&lt;=($Y79+$Z79*3)),($T79*(1+$Z$1)^($Z79*3))/$Z79,IF(AND($H79=1,AQ$1&gt;($Y79+$Z79*3),AQ$1&lt;=($Y79+$Z79*4)),($T79*(1+$Z$1)^($Z79*4))/$Z79,IF(AND($G79=1,AQ$1&lt;=$N79),0,IF(AND($G79=1,AQ$1&gt;$N79,AQ$1&lt;=($Y79+$Z79)),-1*PMT(VLOOKUP($P79,'9 - Finance Strategy Parameters'!$B$3:$C$6,2)/12,$Z79*12,$M79),IF(AND($G79=1,AQ$1&gt;($Y79+$Z79),AQ$1&lt;=($Y79+$Z79*2)),-1*PMT(VLOOKUP($P79,'9 - Finance Strategy Parameters'!$B$3:$C$6,2)/12,$Z79*12,$M79*(1+$Z$1)^($Z79*2)),IF(AND($G79=1,AQ$1&gt;($Y79+$Z79*2),AQ$1&lt;=($Y79+$Z79*3)),-1*PMT(VLOOKUP($P79,'9 - Finance Strategy Parameters'!$B$3:$C$6,2)/12,$Z79*12,$M79*(1+$Z$1)^($Z79*3)),"FAILURE"))))))))))</f>
        <v>7899.7861111111106</v>
      </c>
      <c r="AR79" s="159">
        <f>IF($F79=1,0,IF(AND($H79=1,AR$1&lt;=$Y79),$V79,IF(AND($H79=1,AR$1&gt;$Y79,AR$1&lt;=$Y79+$Z79),($T79*(1+$Z$1)^$Z79)/$Z79,IF(AND($H79=1,AR$1&gt;($Y79+$Z79),AR$1&lt;=($Y79+$Z79*2)),($T79*(1+$Z$1)^($Z79*2))/$Z79,IF(AND($H79=1,AR$1&gt;($Y79+$Z79*2),AR$1&lt;=($Y79+$Z79*3)),($T79*(1+$Z$1)^($Z79*3))/$Z79,IF(AND($H79=1,AR$1&gt;($Y79+$Z79*3),AR$1&lt;=($Y79+$Z79*4)),($T79*(1+$Z$1)^($Z79*4))/$Z79,IF(AND($G79=1,AR$1&lt;=$N79),0,IF(AND($G79=1,AR$1&gt;$N79,AR$1&lt;=($Y79+$Z79)),-1*PMT(VLOOKUP($P79,'9 - Finance Strategy Parameters'!$B$3:$C$6,2)/12,$Z79*12,$M79),IF(AND($G79=1,AR$1&gt;($Y79+$Z79),AR$1&lt;=($Y79+$Z79*2)),-1*PMT(VLOOKUP($P79,'9 - Finance Strategy Parameters'!$B$3:$C$6,2)/12,$Z79*12,$M79*(1+$Z$1)^($Z79*2)),IF(AND($G79=1,AR$1&gt;($Y79+$Z79*2),AR$1&lt;=($Y79+$Z79*3)),-1*PMT(VLOOKUP($P79,'9 - Finance Strategy Parameters'!$B$3:$C$6,2)/12,$Z79*12,$M79*(1+$Z$1)^($Z79*3)),"FAILURE"))))))))))</f>
        <v>7899.7861111111106</v>
      </c>
      <c r="AS79" s="159">
        <f>IF($F79=1,0,IF(AND($H79=1,AS$1&lt;=$Y79),$V79,IF(AND($H79=1,AS$1&gt;$Y79,AS$1&lt;=$Y79+$Z79),($T79*(1+$Z$1)^$Z79)/$Z79,IF(AND($H79=1,AS$1&gt;($Y79+$Z79),AS$1&lt;=($Y79+$Z79*2)),($T79*(1+$Z$1)^($Z79*2))/$Z79,IF(AND($H79=1,AS$1&gt;($Y79+$Z79*2),AS$1&lt;=($Y79+$Z79*3)),($T79*(1+$Z$1)^($Z79*3))/$Z79,IF(AND($H79=1,AS$1&gt;($Y79+$Z79*3),AS$1&lt;=($Y79+$Z79*4)),($T79*(1+$Z$1)^($Z79*4))/$Z79,IF(AND($G79=1,AS$1&lt;=$N79),0,IF(AND($G79=1,AS$1&gt;$N79,AS$1&lt;=($Y79+$Z79)),-1*PMT(VLOOKUP($P79,'9 - Finance Strategy Parameters'!$B$3:$C$6,2)/12,$Z79*12,$M79),IF(AND($G79=1,AS$1&gt;($Y79+$Z79),AS$1&lt;=($Y79+$Z79*2)),-1*PMT(VLOOKUP($P79,'9 - Finance Strategy Parameters'!$B$3:$C$6,2)/12,$Z79*12,$M79*(1+$Z$1)^($Z79*2)),IF(AND($G79=1,AS$1&gt;($Y79+$Z79*2),AS$1&lt;=($Y79+$Z79*3)),-1*PMT(VLOOKUP($P79,'9 - Finance Strategy Parameters'!$B$3:$C$6,2)/12,$Z79*12,$M79*(1+$Z$1)^($Z79*3)),"FAILURE"))))))))))</f>
        <v>7899.7861111111106</v>
      </c>
      <c r="AT79" s="159">
        <f>IF($F79=1,0,IF(AND($H79=1,AT$1&lt;=$Y79),$V79,IF(AND($H79=1,AT$1&gt;$Y79,AT$1&lt;=$Y79+$Z79),($T79*(1+$Z$1)^$Z79)/$Z79,IF(AND($H79=1,AT$1&gt;($Y79+$Z79),AT$1&lt;=($Y79+$Z79*2)),($T79*(1+$Z$1)^($Z79*2))/$Z79,IF(AND($H79=1,AT$1&gt;($Y79+$Z79*2),AT$1&lt;=($Y79+$Z79*3)),($T79*(1+$Z$1)^($Z79*3))/$Z79,IF(AND($H79=1,AT$1&gt;($Y79+$Z79*3),AT$1&lt;=($Y79+$Z79*4)),($T79*(1+$Z$1)^($Z79*4))/$Z79,IF(AND($G79=1,AT$1&lt;=$N79),0,IF(AND($G79=1,AT$1&gt;$N79,AT$1&lt;=($Y79+$Z79)),-1*PMT(VLOOKUP($P79,'9 - Finance Strategy Parameters'!$B$3:$C$6,2)/12,$Z79*12,$M79),IF(AND($G79=1,AT$1&gt;($Y79+$Z79),AT$1&lt;=($Y79+$Z79*2)),-1*PMT(VLOOKUP($P79,'9 - Finance Strategy Parameters'!$B$3:$C$6,2)/12,$Z79*12,$M79*(1+$Z$1)^($Z79*2)),IF(AND($G79=1,AT$1&gt;($Y79+$Z79*2),AT$1&lt;=($Y79+$Z79*3)),-1*PMT(VLOOKUP($P79,'9 - Finance Strategy Parameters'!$B$3:$C$6,2)/12,$Z79*12,$M79*(1+$Z$1)^($Z79*3)),"FAILURE"))))))))))</f>
        <v>7109.8074999999999</v>
      </c>
      <c r="AU79" s="159">
        <f>IF($F79=1,0,IF(AND($H79=1,AU$1&lt;=$Y79),$V79,IF(AND($H79=1,AU$1&gt;$Y79,AU$1&lt;=$Y79+$Z79),($T79*(1+$Z$1)^$Z79)/$Z79,IF(AND($H79=1,AU$1&gt;($Y79+$Z79),AU$1&lt;=($Y79+$Z79*2)),($T79*(1+$Z$1)^($Z79*2))/$Z79,IF(AND($H79=1,AU$1&gt;($Y79+$Z79*2),AU$1&lt;=($Y79+$Z79*3)),($T79*(1+$Z$1)^($Z79*3))/$Z79,IF(AND($H79=1,AU$1&gt;($Y79+$Z79*3),AU$1&lt;=($Y79+$Z79*4)),($T79*(1+$Z$1)^($Z79*4))/$Z79,IF(AND($G79=1,AU$1&lt;=$N79),0,IF(AND($G79=1,AU$1&gt;$N79,AU$1&lt;=($Y79+$Z79)),-1*PMT(VLOOKUP($P79,'9 - Finance Strategy Parameters'!$B$3:$C$6,2)/12,$Z79*12,$M79),IF(AND($G79=1,AU$1&gt;($Y79+$Z79),AU$1&lt;=($Y79+$Z79*2)),-1*PMT(VLOOKUP($P79,'9 - Finance Strategy Parameters'!$B$3:$C$6,2)/12,$Z79*12,$M79*(1+$Z$1)^($Z79*2)),IF(AND($G79=1,AU$1&gt;($Y79+$Z79*2),AU$1&lt;=($Y79+$Z79*3)),-1*PMT(VLOOKUP($P79,'9 - Finance Strategy Parameters'!$B$3:$C$6,2)/12,$Z79*12,$M79*(1+$Z$1)^($Z79*3)),"FAILURE"))))))))))</f>
        <v>7109.8074999999999</v>
      </c>
      <c r="AV79" s="159">
        <f>IF($F79=1,0,IF(AND($H79=1,AV$1&lt;=$Y79),$V79,IF(AND($H79=1,AV$1&gt;$Y79,AV$1&lt;=$Y79+$Z79),($T79*(1+$Z$1)^$Z79)/$Z79,IF(AND($H79=1,AV$1&gt;($Y79+$Z79),AV$1&lt;=($Y79+$Z79*2)),($T79*(1+$Z$1)^($Z79*2))/$Z79,IF(AND($H79=1,AV$1&gt;($Y79+$Z79*2),AV$1&lt;=($Y79+$Z79*3)),($T79*(1+$Z$1)^($Z79*3))/$Z79,IF(AND($H79=1,AV$1&gt;($Y79+$Z79*3),AV$1&lt;=($Y79+$Z79*4)),($T79*(1+$Z$1)^($Z79*4))/$Z79,IF(AND($G79=1,AV$1&lt;=$N79),0,IF(AND($G79=1,AV$1&gt;$N79,AV$1&lt;=($Y79+$Z79)),-1*PMT(VLOOKUP($P79,'9 - Finance Strategy Parameters'!$B$3:$C$6,2)/12,$Z79*12,$M79),IF(AND($G79=1,AV$1&gt;($Y79+$Z79),AV$1&lt;=($Y79+$Z79*2)),-1*PMT(VLOOKUP($P79,'9 - Finance Strategy Parameters'!$B$3:$C$6,2)/12,$Z79*12,$M79*(1+$Z$1)^($Z79*2)),IF(AND($G79=1,AV$1&gt;($Y79+$Z79*2),AV$1&lt;=($Y79+$Z79*3)),-1*PMT(VLOOKUP($P79,'9 - Finance Strategy Parameters'!$B$3:$C$6,2)/12,$Z79*12,$M79*(1+$Z$1)^($Z79*3)),"FAILURE"))))))))))</f>
        <v>7109.8074999999999</v>
      </c>
      <c r="AW79" s="159">
        <f>IF($F79=1,0,IF(AND($H79=1,AW$1&lt;=$Y79),$V79,IF(AND($H79=1,AW$1&gt;$Y79,AW$1&lt;=$Y79+$Z79),($T79*(1+$Z$1)^$Z79)/$Z79,IF(AND($H79=1,AW$1&gt;($Y79+$Z79),AW$1&lt;=($Y79+$Z79*2)),($T79*(1+$Z$1)^($Z79*2))/$Z79,IF(AND($H79=1,AW$1&gt;($Y79+$Z79*2),AW$1&lt;=($Y79+$Z79*3)),($T79*(1+$Z$1)^($Z79*3))/$Z79,IF(AND($H79=1,AW$1&gt;($Y79+$Z79*3),AW$1&lt;=($Y79+$Z79*4)),($T79*(1+$Z$1)^($Z79*4))/$Z79,IF(AND($G79=1,AW$1&lt;=$N79),0,IF(AND($G79=1,AW$1&gt;$N79,AW$1&lt;=($Y79+$Z79)),-1*PMT(VLOOKUP($P79,'9 - Finance Strategy Parameters'!$B$3:$C$6,2)/12,$Z79*12,$M79),IF(AND($G79=1,AW$1&gt;($Y79+$Z79),AW$1&lt;=($Y79+$Z79*2)),-1*PMT(VLOOKUP($P79,'9 - Finance Strategy Parameters'!$B$3:$C$6,2)/12,$Z79*12,$M79*(1+$Z$1)^($Z79*2)),IF(AND($G79=1,AW$1&gt;($Y79+$Z79*2),AW$1&lt;=($Y79+$Z79*3)),-1*PMT(VLOOKUP($P79,'9 - Finance Strategy Parameters'!$B$3:$C$6,2)/12,$Z79*12,$M79*(1+$Z$1)^($Z79*3)),"FAILURE"))))))))))</f>
        <v>7109.8074999999999</v>
      </c>
      <c r="AX79" s="159">
        <f>IF($F79=1,0,IF(AND($H79=1,AX$1&lt;=$Y79),$V79,IF(AND($H79=1,AX$1&gt;$Y79,AX$1&lt;=$Y79+$Z79),($T79*(1+$Z$1)^$Z79)/$Z79,IF(AND($H79=1,AX$1&gt;($Y79+$Z79),AX$1&lt;=($Y79+$Z79*2)),($T79*(1+$Z$1)^($Z79*2))/$Z79,IF(AND($H79=1,AX$1&gt;($Y79+$Z79*2),AX$1&lt;=($Y79+$Z79*3)),($T79*(1+$Z$1)^($Z79*3))/$Z79,IF(AND($H79=1,AX$1&gt;($Y79+$Z79*3),AX$1&lt;=($Y79+$Z79*4)),($T79*(1+$Z$1)^($Z79*4))/$Z79,IF(AND($G79=1,AX$1&lt;=$N79),0,IF(AND($G79=1,AX$1&gt;$N79,AX$1&lt;=($Y79+$Z79)),-1*PMT(VLOOKUP($P79,'9 - Finance Strategy Parameters'!$B$3:$C$6,2)/12,$Z79*12,$M79),IF(AND($G79=1,AX$1&gt;($Y79+$Z79),AX$1&lt;=($Y79+$Z79*2)),-1*PMT(VLOOKUP($P79,'9 - Finance Strategy Parameters'!$B$3:$C$6,2)/12,$Z79*12,$M79*(1+$Z$1)^($Z79*2)),IF(AND($G79=1,AX$1&gt;($Y79+$Z79*2),AX$1&lt;=($Y79+$Z79*3)),-1*PMT(VLOOKUP($P79,'9 - Finance Strategy Parameters'!$B$3:$C$6,2)/12,$Z79*12,$M79*(1+$Z$1)^($Z79*3)),"FAILURE"))))))))))</f>
        <v>7109.8074999999999</v>
      </c>
      <c r="AY79" s="159">
        <f>IF($F79=1,0,IF(AND($H79=1,AY$1&lt;=$Y79),$V79,IF(AND($H79=1,AY$1&gt;$Y79,AY$1&lt;=$Y79+$Z79),($T79*(1+$Z$1)^$Z79)/$Z79,IF(AND($H79=1,AY$1&gt;($Y79+$Z79),AY$1&lt;=($Y79+$Z79*2)),($T79*(1+$Z$1)^($Z79*2))/$Z79,IF(AND($H79=1,AY$1&gt;($Y79+$Z79*2),AY$1&lt;=($Y79+$Z79*3)),($T79*(1+$Z$1)^($Z79*3))/$Z79,IF(AND($H79=1,AY$1&gt;($Y79+$Z79*3),AY$1&lt;=($Y79+$Z79*4)),($T79*(1+$Z$1)^($Z79*4))/$Z79,IF(AND($G79=1,AY$1&lt;=$N79),0,IF(AND($G79=1,AY$1&gt;$N79,AY$1&lt;=($Y79+$Z79)),-1*PMT(VLOOKUP($P79,'9 - Finance Strategy Parameters'!$B$3:$C$6,2)/12,$Z79*12,$M79),IF(AND($G79=1,AY$1&gt;($Y79+$Z79),AY$1&lt;=($Y79+$Z79*2)),-1*PMT(VLOOKUP($P79,'9 - Finance Strategy Parameters'!$B$3:$C$6,2)/12,$Z79*12,$M79*(1+$Z$1)^($Z79*2)),IF(AND($G79=1,AY$1&gt;($Y79+$Z79*2),AY$1&lt;=($Y79+$Z79*3)),-1*PMT(VLOOKUP($P79,'9 - Finance Strategy Parameters'!$B$3:$C$6,2)/12,$Z79*12,$M79*(1+$Z$1)^($Z79*3)),"FAILURE"))))))))))</f>
        <v>7109.8074999999999</v>
      </c>
      <c r="AZ79" s="159">
        <f>IF($F79=1,0,IF(AND($H79=1,AZ$1&lt;=$Y79),$V79,IF(AND($H79=1,AZ$1&gt;$Y79,AZ$1&lt;=$Y79+$Z79),($T79*(1+$Z$1)^$Z79)/$Z79,IF(AND($H79=1,AZ$1&gt;($Y79+$Z79),AZ$1&lt;=($Y79+$Z79*2)),($T79*(1+$Z$1)^($Z79*2))/$Z79,IF(AND($H79=1,AZ$1&gt;($Y79+$Z79*2),AZ$1&lt;=($Y79+$Z79*3)),($T79*(1+$Z$1)^($Z79*3))/$Z79,IF(AND($H79=1,AZ$1&gt;($Y79+$Z79*3),AZ$1&lt;=($Y79+$Z79*4)),($T79*(1+$Z$1)^($Z79*4))/$Z79,IF(AND($G79=1,AZ$1&lt;=$N79),0,IF(AND($G79=1,AZ$1&gt;$N79,AZ$1&lt;=($Y79+$Z79)),-1*PMT(VLOOKUP($P79,'9 - Finance Strategy Parameters'!$B$3:$C$6,2)/12,$Z79*12,$M79),IF(AND($G79=1,AZ$1&gt;($Y79+$Z79),AZ$1&lt;=($Y79+$Z79*2)),-1*PMT(VLOOKUP($P79,'9 - Finance Strategy Parameters'!$B$3:$C$6,2)/12,$Z79*12,$M79*(1+$Z$1)^($Z79*2)),IF(AND($G79=1,AZ$1&gt;($Y79+$Z79*2),AZ$1&lt;=($Y79+$Z79*3)),-1*PMT(VLOOKUP($P79,'9 - Finance Strategy Parameters'!$B$3:$C$6,2)/12,$Z79*12,$M79*(1+$Z$1)^($Z79*3)),"FAILURE"))))))))))</f>
        <v>7109.8074999999999</v>
      </c>
      <c r="BA79" s="159">
        <f>IF($F79=1,0,IF(AND($H79=1,BA$1&lt;=$Y79),$V79,IF(AND($H79=1,BA$1&gt;$Y79,BA$1&lt;=$Y79+$Z79),($T79*(1+$Z$1)^$Z79)/$Z79,IF(AND($H79=1,BA$1&gt;($Y79+$Z79),BA$1&lt;=($Y79+$Z79*2)),($T79*(1+$Z$1)^($Z79*2))/$Z79,IF(AND($H79=1,BA$1&gt;($Y79+$Z79*2),BA$1&lt;=($Y79+$Z79*3)),($T79*(1+$Z$1)^($Z79*3))/$Z79,IF(AND($H79=1,BA$1&gt;($Y79+$Z79*3),BA$1&lt;=($Y79+$Z79*4)),($T79*(1+$Z$1)^($Z79*4))/$Z79,IF(AND($G79=1,BA$1&lt;=$N79),0,IF(AND($G79=1,BA$1&gt;$N79,BA$1&lt;=($Y79+$Z79)),-1*PMT(VLOOKUP($P79,'9 - Finance Strategy Parameters'!$B$3:$C$6,2)/12,$Z79*12,$M79),IF(AND($G79=1,BA$1&gt;($Y79+$Z79),BA$1&lt;=($Y79+$Z79*2)),-1*PMT(VLOOKUP($P79,'9 - Finance Strategy Parameters'!$B$3:$C$6,2)/12,$Z79*12,$M79*(1+$Z$1)^($Z79*2)),IF(AND($G79=1,BA$1&gt;($Y79+$Z79*2),BA$1&lt;=($Y79+$Z79*3)),-1*PMT(VLOOKUP($P79,'9 - Finance Strategy Parameters'!$B$3:$C$6,2)/12,$Z79*12,$M79*(1+$Z$1)^($Z79*3)),"FAILURE"))))))))))</f>
        <v>7109.8074999999999</v>
      </c>
      <c r="BB79" s="159">
        <f>IF($F79=1,0,IF(AND($H79=1,BB$1&lt;=$Y79),$V79,IF(AND($H79=1,BB$1&gt;$Y79,BB$1&lt;=$Y79+$Z79),($T79*(1+$Z$1)^$Z79)/$Z79,IF(AND($H79=1,BB$1&gt;($Y79+$Z79),BB$1&lt;=($Y79+$Z79*2)),($T79*(1+$Z$1)^($Z79*2))/$Z79,IF(AND($H79=1,BB$1&gt;($Y79+$Z79*2),BB$1&lt;=($Y79+$Z79*3)),($T79*(1+$Z$1)^($Z79*3))/$Z79,IF(AND($H79=1,BB$1&gt;($Y79+$Z79*3),BB$1&lt;=($Y79+$Z79*4)),($T79*(1+$Z$1)^($Z79*4))/$Z79,IF(AND($G79=1,BB$1&lt;=$N79),0,IF(AND($G79=1,BB$1&gt;$N79,BB$1&lt;=($Y79+$Z79)),-1*PMT(VLOOKUP($P79,'9 - Finance Strategy Parameters'!$B$3:$C$6,2)/12,$Z79*12,$M79),IF(AND($G79=1,BB$1&gt;($Y79+$Z79),BB$1&lt;=($Y79+$Z79*2)),-1*PMT(VLOOKUP($P79,'9 - Finance Strategy Parameters'!$B$3:$C$6,2)/12,$Z79*12,$M79*(1+$Z$1)^($Z79*2)),IF(AND($G79=1,BB$1&gt;($Y79+$Z79*2),BB$1&lt;=($Y79+$Z79*3)),-1*PMT(VLOOKUP($P79,'9 - Finance Strategy Parameters'!$B$3:$C$6,2)/12,$Z79*12,$M79*(1+$Z$1)^($Z79*3)),"FAILURE"))))))))))</f>
        <v>7109.8074999999999</v>
      </c>
      <c r="BC79" s="159">
        <f>IF($F79=1,0,IF(AND($H79=1,BC$1&lt;=$Y79),$V79,IF(AND($H79=1,BC$1&gt;$Y79,BC$1&lt;=$Y79+$Z79),($T79*(1+$Z$1)^$Z79)/$Z79,IF(AND($H79=1,BC$1&gt;($Y79+$Z79),BC$1&lt;=($Y79+$Z79*2)),($T79*(1+$Z$1)^($Z79*2))/$Z79,IF(AND($H79=1,BC$1&gt;($Y79+$Z79*2),BC$1&lt;=($Y79+$Z79*3)),($T79*(1+$Z$1)^($Z79*3))/$Z79,IF(AND($H79=1,BC$1&gt;($Y79+$Z79*3),BC$1&lt;=($Y79+$Z79*4)),($T79*(1+$Z$1)^($Z79*4))/$Z79,IF(AND($G79=1,BC$1&lt;=$N79),0,IF(AND($G79=1,BC$1&gt;$N79,BC$1&lt;=($Y79+$Z79)),-1*PMT(VLOOKUP($P79,'9 - Finance Strategy Parameters'!$B$3:$C$6,2)/12,$Z79*12,$M79),IF(AND($G79=1,BC$1&gt;($Y79+$Z79),BC$1&lt;=($Y79+$Z79*2)),-1*PMT(VLOOKUP($P79,'9 - Finance Strategy Parameters'!$B$3:$C$6,2)/12,$Z79*12,$M79*(1+$Z$1)^($Z79*2)),IF(AND($G79=1,BC$1&gt;($Y79+$Z79*2),BC$1&lt;=($Y79+$Z79*3)),-1*PMT(VLOOKUP($P79,'9 - Finance Strategy Parameters'!$B$3:$C$6,2)/12,$Z79*12,$M79*(1+$Z$1)^($Z79*3)),"FAILURE"))))))))))</f>
        <v>7109.8074999999999</v>
      </c>
      <c r="BD79" s="159">
        <f>IF($F79=1,0,IF(AND($H79=1,BD$1&lt;=$Y79),$V79,IF(AND($H79=1,BD$1&gt;$Y79,BD$1&lt;=$Y79+$Z79),($T79*(1+$Z$1)^$Z79)/$Z79,IF(AND($H79=1,BD$1&gt;($Y79+$Z79),BD$1&lt;=($Y79+$Z79*2)),($T79*(1+$Z$1)^($Z79*2))/$Z79,IF(AND($H79=1,BD$1&gt;($Y79+$Z79*2),BD$1&lt;=($Y79+$Z79*3)),($T79*(1+$Z$1)^($Z79*3))/$Z79,IF(AND($H79=1,BD$1&gt;($Y79+$Z79*3),BD$1&lt;=($Y79+$Z79*4)),($T79*(1+$Z$1)^($Z79*4))/$Z79,IF(AND($G79=1,BD$1&lt;=$N79),0,IF(AND($G79=1,BD$1&gt;$N79,BD$1&lt;=($Y79+$Z79)),-1*PMT(VLOOKUP($P79,'9 - Finance Strategy Parameters'!$B$3:$C$6,2)/12,$Z79*12,$M79),IF(AND($G79=1,BD$1&gt;($Y79+$Z79),BD$1&lt;=($Y79+$Z79*2)),-1*PMT(VLOOKUP($P79,'9 - Finance Strategy Parameters'!$B$3:$C$6,2)/12,$Z79*12,$M79*(1+$Z$1)^($Z79*2)),IF(AND($G79=1,BD$1&gt;($Y79+$Z79*2),BD$1&lt;=($Y79+$Z79*3)),-1*PMT(VLOOKUP($P79,'9 - Finance Strategy Parameters'!$B$3:$C$6,2)/12,$Z79*12,$M79*(1+$Z$1)^($Z79*3)),"FAILURE"))))))))))</f>
        <v>7109.8074999999999</v>
      </c>
      <c r="BE79" s="159">
        <f>IF($F79=1,0,IF(AND($H79=1,BE$1&lt;=$Y79),$V79,IF(AND($H79=1,BE$1&gt;$Y79,BE$1&lt;=$Y79+$Z79),($T79*(1+$Z$1)^$Z79)/$Z79,IF(AND($H79=1,BE$1&gt;($Y79+$Z79),BE$1&lt;=($Y79+$Z79*2)),($T79*(1+$Z$1)^($Z79*2))/$Z79,IF(AND($H79=1,BE$1&gt;($Y79+$Z79*2),BE$1&lt;=($Y79+$Z79*3)),($T79*(1+$Z$1)^($Z79*3))/$Z79,IF(AND($H79=1,BE$1&gt;($Y79+$Z79*3),BE$1&lt;=($Y79+$Z79*4)),($T79*(1+$Z$1)^($Z79*4))/$Z79,IF(AND($G79=1,BE$1&lt;=$N79),0,IF(AND($G79=1,BE$1&gt;$N79,BE$1&lt;=($Y79+$Z79)),-1*PMT(VLOOKUP($P79,'9 - Finance Strategy Parameters'!$B$3:$C$6,2)/12,$Z79*12,$M79),IF(AND($G79=1,BE$1&gt;($Y79+$Z79),BE$1&lt;=($Y79+$Z79*2)),-1*PMT(VLOOKUP($P79,'9 - Finance Strategy Parameters'!$B$3:$C$6,2)/12,$Z79*12,$M79*(1+$Z$1)^($Z79*2)),IF(AND($G79=1,BE$1&gt;($Y79+$Z79*2),BE$1&lt;=($Y79+$Z79*3)),-1*PMT(VLOOKUP($P79,'9 - Finance Strategy Parameters'!$B$3:$C$6,2)/12,$Z79*12,$M79*(1+$Z$1)^($Z79*3)),"FAILURE"))))))))))</f>
        <v>7109.8074999999999</v>
      </c>
      <c r="BF79" s="159">
        <f>IF($F79=1,0,IF(AND($H79=1,BF$1&lt;=$Y79),$V79,IF(AND($H79=1,BF$1&gt;$Y79,BF$1&lt;=$Y79+$Z79),($T79*(1+$Z$1)^$Z79)/$Z79,IF(AND($H79=1,BF$1&gt;($Y79+$Z79),BF$1&lt;=($Y79+$Z79*2)),($T79*(1+$Z$1)^($Z79*2))/$Z79,IF(AND($H79=1,BF$1&gt;($Y79+$Z79*2),BF$1&lt;=($Y79+$Z79*3)),($T79*(1+$Z$1)^($Z79*3))/$Z79,IF(AND($H79=1,BF$1&gt;($Y79+$Z79*3),BF$1&lt;=($Y79+$Z79*4)),($T79*(1+$Z$1)^($Z79*4))/$Z79,IF(AND($G79=1,BF$1&lt;=$N79),0,IF(AND($G79=1,BF$1&gt;$N79,BF$1&lt;=($Y79+$Z79)),-1*PMT(VLOOKUP($P79,'9 - Finance Strategy Parameters'!$B$3:$C$6,2)/12,$Z79*12,$M79),IF(AND($G79=1,BF$1&gt;($Y79+$Z79),BF$1&lt;=($Y79+$Z79*2)),-1*PMT(VLOOKUP($P79,'9 - Finance Strategy Parameters'!$B$3:$C$6,2)/12,$Z79*12,$M79*(1+$Z$1)^($Z79*2)),IF(AND($G79=1,BF$1&gt;($Y79+$Z79*2),BF$1&lt;=($Y79+$Z79*3)),-1*PMT(VLOOKUP($P79,'9 - Finance Strategy Parameters'!$B$3:$C$6,2)/12,$Z79*12,$M79*(1+$Z$1)^($Z79*3)),"FAILURE"))))))))))</f>
        <v>7109.8074999999999</v>
      </c>
      <c r="BG79" s="159">
        <f>IF($F79=1,0,IF(AND($H79=1,BG$1&lt;=$Y79),$V79,IF(AND($H79=1,BG$1&gt;$Y79,BG$1&lt;=$Y79+$Z79),($T79*(1+$Z$1)^$Z79)/$Z79,IF(AND($H79=1,BG$1&gt;($Y79+$Z79),BG$1&lt;=($Y79+$Z79*2)),($T79*(1+$Z$1)^($Z79*2))/$Z79,IF(AND($H79=1,BG$1&gt;($Y79+$Z79*2),BG$1&lt;=($Y79+$Z79*3)),($T79*(1+$Z$1)^($Z79*3))/$Z79,IF(AND($H79=1,BG$1&gt;($Y79+$Z79*3),BG$1&lt;=($Y79+$Z79*4)),($T79*(1+$Z$1)^($Z79*4))/$Z79,IF(AND($G79=1,BG$1&lt;=$N79),0,IF(AND($G79=1,BG$1&gt;$N79,BG$1&lt;=($Y79+$Z79)),-1*PMT(VLOOKUP($P79,'9 - Finance Strategy Parameters'!$B$3:$C$6,2)/12,$Z79*12,$M79),IF(AND($G79=1,BG$1&gt;($Y79+$Z79),BG$1&lt;=($Y79+$Z79*2)),-1*PMT(VLOOKUP($P79,'9 - Finance Strategy Parameters'!$B$3:$C$6,2)/12,$Z79*12,$M79*(1+$Z$1)^($Z79*2)),IF(AND($G79=1,BG$1&gt;($Y79+$Z79*2),BG$1&lt;=($Y79+$Z79*3)),-1*PMT(VLOOKUP($P79,'9 - Finance Strategy Parameters'!$B$3:$C$6,2)/12,$Z79*12,$M79*(1+$Z$1)^($Z79*3)),"FAILURE"))))))))))</f>
        <v>7109.8074999999999</v>
      </c>
      <c r="BH79" s="159">
        <f>IF($F79=1,0,IF(AND($H79=1,BH$1&lt;=$Y79),$V79,IF(AND($H79=1,BH$1&gt;$Y79,BH$1&lt;=$Y79+$Z79),($T79*(1+$Z$1)^$Z79)/$Z79,IF(AND($H79=1,BH$1&gt;($Y79+$Z79),BH$1&lt;=($Y79+$Z79*2)),($T79*(1+$Z$1)^($Z79*2))/$Z79,IF(AND($H79=1,BH$1&gt;($Y79+$Z79*2),BH$1&lt;=($Y79+$Z79*3)),($T79*(1+$Z$1)^($Z79*3))/$Z79,IF(AND($H79=1,BH$1&gt;($Y79+$Z79*3),BH$1&lt;=($Y79+$Z79*4)),($T79*(1+$Z$1)^($Z79*4))/$Z79,IF(AND($G79=1,BH$1&lt;=$N79),0,IF(AND($G79=1,BH$1&gt;$N79,BH$1&lt;=($Y79+$Z79)),-1*PMT(VLOOKUP($P79,'9 - Finance Strategy Parameters'!$B$3:$C$6,2)/12,$Z79*12,$M79),IF(AND($G79=1,BH$1&gt;($Y79+$Z79),BH$1&lt;=($Y79+$Z79*2)),-1*PMT(VLOOKUP($P79,'9 - Finance Strategy Parameters'!$B$3:$C$6,2)/12,$Z79*12,$M79*(1+$Z$1)^($Z79*2)),IF(AND($G79=1,BH$1&gt;($Y79+$Z79*2),BH$1&lt;=($Y79+$Z79*3)),-1*PMT(VLOOKUP($P79,'9 - Finance Strategy Parameters'!$B$3:$C$6,2)/12,$Z79*12,$M79*(1+$Z$1)^($Z79*3)),"FAILURE"))))))))))</f>
        <v>7109.8074999999999</v>
      </c>
      <c r="BI79" s="159">
        <f>IF($F79=1,0,IF(AND($H79=1,BI$1&lt;=$Y79),$V79,IF(AND($H79=1,BI$1&gt;$Y79,BI$1&lt;=$Y79+$Z79),($T79*(1+$Z$1)^$Z79)/$Z79,IF(AND($H79=1,BI$1&gt;($Y79+$Z79),BI$1&lt;=($Y79+$Z79*2)),($T79*(1+$Z$1)^($Z79*2))/$Z79,IF(AND($H79=1,BI$1&gt;($Y79+$Z79*2),BI$1&lt;=($Y79+$Z79*3)),($T79*(1+$Z$1)^($Z79*3))/$Z79,IF(AND($H79=1,BI$1&gt;($Y79+$Z79*3),BI$1&lt;=($Y79+$Z79*4)),($T79*(1+$Z$1)^($Z79*4))/$Z79,IF(AND($G79=1,BI$1&lt;=$N79),0,IF(AND($G79=1,BI$1&gt;$N79,BI$1&lt;=($Y79+$Z79)),-1*PMT(VLOOKUP($P79,'9 - Finance Strategy Parameters'!$B$3:$C$6,2)/12,$Z79*12,$M79),IF(AND($G79=1,BI$1&gt;($Y79+$Z79),BI$1&lt;=($Y79+$Z79*2)),-1*PMT(VLOOKUP($P79,'9 - Finance Strategy Parameters'!$B$3:$C$6,2)/12,$Z79*12,$M79*(1+$Z$1)^($Z79*2)),IF(AND($G79=1,BI$1&gt;($Y79+$Z79*2),BI$1&lt;=($Y79+$Z79*3)),-1*PMT(VLOOKUP($P79,'9 - Finance Strategy Parameters'!$B$3:$C$6,2)/12,$Z79*12,$M79*(1+$Z$1)^($Z79*3)),"FAILURE"))))))))))</f>
        <v>7109.8074999999999</v>
      </c>
      <c r="BJ79" s="159">
        <f>IF($F79=1,0,IF(AND($H79=1,BJ$1&lt;=$Y79),$V79,IF(AND($H79=1,BJ$1&gt;$Y79,BJ$1&lt;=$Y79+$Z79),($T79*(1+$Z$1)^$Z79)/$Z79,IF(AND($H79=1,BJ$1&gt;($Y79+$Z79),BJ$1&lt;=($Y79+$Z79*2)),($T79*(1+$Z$1)^($Z79*2))/$Z79,IF(AND($H79=1,BJ$1&gt;($Y79+$Z79*2),BJ$1&lt;=($Y79+$Z79*3)),($T79*(1+$Z$1)^($Z79*3))/$Z79,IF(AND($H79=1,BJ$1&gt;($Y79+$Z79*3),BJ$1&lt;=($Y79+$Z79*4)),($T79*(1+$Z$1)^($Z79*4))/$Z79,IF(AND($G79=1,BJ$1&lt;=$N79),0,IF(AND($G79=1,BJ$1&gt;$N79,BJ$1&lt;=($Y79+$Z79)),-1*PMT(VLOOKUP($P79,'9 - Finance Strategy Parameters'!$B$3:$C$6,2)/12,$Z79*12,$M79),IF(AND($G79=1,BJ$1&gt;($Y79+$Z79),BJ$1&lt;=($Y79+$Z79*2)),-1*PMT(VLOOKUP($P79,'9 - Finance Strategy Parameters'!$B$3:$C$6,2)/12,$Z79*12,$M79*(1+$Z$1)^($Z79*2)),IF(AND($G79=1,BJ$1&gt;($Y79+$Z79*2),BJ$1&lt;=($Y79+$Z79*3)),-1*PMT(VLOOKUP($P79,'9 - Finance Strategy Parameters'!$B$3:$C$6,2)/12,$Z79*12,$M79*(1+$Z$1)^($Z79*3)),"FAILURE"))))))))))</f>
        <v>7109.8074999999999</v>
      </c>
      <c r="BK79" s="159">
        <f>IF($F79=1,0,IF(AND($H79=1,BK$1&lt;=$Y79),$V79,IF(AND($H79=1,BK$1&gt;$Y79,BK$1&lt;=$Y79+$Z79),($T79*(1+$Z$1)^$Z79)/$Z79,IF(AND($H79=1,BK$1&gt;($Y79+$Z79),BK$1&lt;=($Y79+$Z79*2)),($T79*(1+$Z$1)^($Z79*2))/$Z79,IF(AND($H79=1,BK$1&gt;($Y79+$Z79*2),BK$1&lt;=($Y79+$Z79*3)),($T79*(1+$Z$1)^($Z79*3))/$Z79,IF(AND($H79=1,BK$1&gt;($Y79+$Z79*3),BK$1&lt;=($Y79+$Z79*4)),($T79*(1+$Z$1)^($Z79*4))/$Z79,IF(AND($G79=1,BK$1&lt;=$N79),0,IF(AND($G79=1,BK$1&gt;$N79,BK$1&lt;=($Y79+$Z79)),-1*PMT(VLOOKUP($P79,'9 - Finance Strategy Parameters'!$B$3:$C$6,2)/12,$Z79*12,$M79),IF(AND($G79=1,BK$1&gt;($Y79+$Z79),BK$1&lt;=($Y79+$Z79*2)),-1*PMT(VLOOKUP($P79,'9 - Finance Strategy Parameters'!$B$3:$C$6,2)/12,$Z79*12,$M79*(1+$Z$1)^($Z79*2)),IF(AND($G79=1,BK$1&gt;($Y79+$Z79*2),BK$1&lt;=($Y79+$Z79*3)),-1*PMT(VLOOKUP($P79,'9 - Finance Strategy Parameters'!$B$3:$C$6,2)/12,$Z79*12,$M79*(1+$Z$1)^($Z79*3)),"FAILURE"))))))))))</f>
        <v>7109.8074999999999</v>
      </c>
      <c r="BL79" s="159">
        <f>IF($F79=1,0,IF(AND($H79=1,BL$1&lt;=$Y79),$V79,IF(AND($H79=1,BL$1&gt;$Y79,BL$1&lt;=$Y79+$Z79),($T79*(1+$Z$1)^$Z79)/$Z79,IF(AND($H79=1,BL$1&gt;($Y79+$Z79),BL$1&lt;=($Y79+$Z79*2)),($T79*(1+$Z$1)^($Z79*2))/$Z79,IF(AND($H79=1,BL$1&gt;($Y79+$Z79*2),BL$1&lt;=($Y79+$Z79*3)),($T79*(1+$Z$1)^($Z79*3))/$Z79,IF(AND($H79=1,BL$1&gt;($Y79+$Z79*3),BL$1&lt;=($Y79+$Z79*4)),($T79*(1+$Z$1)^($Z79*4))/$Z79,IF(AND($G79=1,BL$1&lt;=$N79),0,IF(AND($G79=1,BL$1&gt;$N79,BL$1&lt;=($Y79+$Z79)),-1*PMT(VLOOKUP($P79,'9 - Finance Strategy Parameters'!$B$3:$C$6,2)/12,$Z79*12,$M79),IF(AND($G79=1,BL$1&gt;($Y79+$Z79),BL$1&lt;=($Y79+$Z79*2)),-1*PMT(VLOOKUP($P79,'9 - Finance Strategy Parameters'!$B$3:$C$6,2)/12,$Z79*12,$M79*(1+$Z$1)^($Z79*2)),IF(AND($G79=1,BL$1&gt;($Y79+$Z79*2),BL$1&lt;=($Y79+$Z79*3)),-1*PMT(VLOOKUP($P79,'9 - Finance Strategy Parameters'!$B$3:$C$6,2)/12,$Z79*12,$M79*(1+$Z$1)^($Z79*3)),"FAILURE"))))))))))</f>
        <v>7109.8074999999999</v>
      </c>
      <c r="BM79" s="159">
        <f>IF($F79=1,0,IF(AND($H79=1,BM$1&lt;=$Y79),$V79,IF(AND($H79=1,BM$1&gt;$Y79,BM$1&lt;=$Y79+$Z79),($T79*(1+$Z$1)^$Z79)/$Z79,IF(AND($H79=1,BM$1&gt;($Y79+$Z79),BM$1&lt;=($Y79+$Z79*2)),($T79*(1+$Z$1)^($Z79*2))/$Z79,IF(AND($H79=1,BM$1&gt;($Y79+$Z79*2),BM$1&lt;=($Y79+$Z79*3)),($T79*(1+$Z$1)^($Z79*3))/$Z79,IF(AND($H79=1,BM$1&gt;($Y79+$Z79*3),BM$1&lt;=($Y79+$Z79*4)),($T79*(1+$Z$1)^($Z79*4))/$Z79,IF(AND($G79=1,BM$1&lt;=$N79),0,IF(AND($G79=1,BM$1&gt;$N79,BM$1&lt;=($Y79+$Z79)),-1*PMT(VLOOKUP($P79,'9 - Finance Strategy Parameters'!$B$3:$C$6,2)/12,$Z79*12,$M79),IF(AND($G79=1,BM$1&gt;($Y79+$Z79),BM$1&lt;=($Y79+$Z79*2)),-1*PMT(VLOOKUP($P79,'9 - Finance Strategy Parameters'!$B$3:$C$6,2)/12,$Z79*12,$M79*(1+$Z$1)^($Z79*2)),IF(AND($G79=1,BM$1&gt;($Y79+$Z79*2),BM$1&lt;=($Y79+$Z79*3)),-1*PMT(VLOOKUP($P79,'9 - Finance Strategy Parameters'!$B$3:$C$6,2)/12,$Z79*12,$M79*(1+$Z$1)^($Z79*3)),"FAILURE"))))))))))</f>
        <v>7109.8074999999999</v>
      </c>
      <c r="BN79" s="159">
        <f>IF($F79=1,0,IF(AND($H79=1,BN$1&lt;=$Y79),$V79,IF(AND($H79=1,BN$1&gt;$Y79,BN$1&lt;=$Y79+$Z79),($T79*(1+$Z$1)^$Z79)/$Z79,IF(AND($H79=1,BN$1&gt;($Y79+$Z79),BN$1&lt;=($Y79+$Z79*2)),($T79*(1+$Z$1)^($Z79*2))/$Z79,IF(AND($H79=1,BN$1&gt;($Y79+$Z79*2),BN$1&lt;=($Y79+$Z79*3)),($T79*(1+$Z$1)^($Z79*3))/$Z79,IF(AND($H79=1,BN$1&gt;($Y79+$Z79*3),BN$1&lt;=($Y79+$Z79*4)),($T79*(1+$Z$1)^($Z79*4))/$Z79,IF(AND($G79=1,BN$1&lt;=$N79),0,IF(AND($G79=1,BN$1&gt;$N79,BN$1&lt;=($Y79+$Z79)),-1*PMT(VLOOKUP($P79,'9 - Finance Strategy Parameters'!$B$3:$C$6,2)/12,$Z79*12,$M79),IF(AND($G79=1,BN$1&gt;($Y79+$Z79),BN$1&lt;=($Y79+$Z79*2)),-1*PMT(VLOOKUP($P79,'9 - Finance Strategy Parameters'!$B$3:$C$6,2)/12,$Z79*12,$M79*(1+$Z$1)^($Z79*2)),IF(AND($G79=1,BN$1&gt;($Y79+$Z79*2),BN$1&lt;=($Y79+$Z79*3)),-1*PMT(VLOOKUP($P79,'9 - Finance Strategy Parameters'!$B$3:$C$6,2)/12,$Z79*12,$M79*(1+$Z$1)^($Z79*3)),"FAILURE"))))))))))</f>
        <v>7109.8074999999999</v>
      </c>
      <c r="BO79" s="159">
        <f>IF($F79=1,0,IF(AND($H79=1,BO$1&lt;=$Y79),$V79,IF(AND($H79=1,BO$1&gt;$Y79,BO$1&lt;=$Y79+$Z79),($T79*(1+$Z$1)^$Z79)/$Z79,IF(AND($H79=1,BO$1&gt;($Y79+$Z79),BO$1&lt;=($Y79+$Z79*2)),($T79*(1+$Z$1)^($Z79*2))/$Z79,IF(AND($H79=1,BO$1&gt;($Y79+$Z79*2),BO$1&lt;=($Y79+$Z79*3)),($T79*(1+$Z$1)^($Z79*3))/$Z79,IF(AND($H79=1,BO$1&gt;($Y79+$Z79*3),BO$1&lt;=($Y79+$Z79*4)),($T79*(1+$Z$1)^($Z79*4))/$Z79,IF(AND($G79=1,BO$1&lt;=$N79),0,IF(AND($G79=1,BO$1&gt;$N79,BO$1&lt;=($Y79+$Z79)),-1*PMT(VLOOKUP($P79,'9 - Finance Strategy Parameters'!$B$3:$C$6,2)/12,$Z79*12,$M79),IF(AND($G79=1,BO$1&gt;($Y79+$Z79),BO$1&lt;=($Y79+$Z79*2)),-1*PMT(VLOOKUP($P79,'9 - Finance Strategy Parameters'!$B$3:$C$6,2)/12,$Z79*12,$M79*(1+$Z$1)^($Z79*2)),IF(AND($G79=1,BO$1&gt;($Y79+$Z79*2),BO$1&lt;=($Y79+$Z79*3)),-1*PMT(VLOOKUP($P79,'9 - Finance Strategy Parameters'!$B$3:$C$6,2)/12,$Z79*12,$M79*(1+$Z$1)^($Z79*3)),"FAILURE"))))))))))</f>
        <v>7109.8074999999999</v>
      </c>
      <c r="BP79" s="159">
        <f>IF($F79=1,0,IF(AND($H79=1,BP$1&lt;=$Y79),$V79,IF(AND($H79=1,BP$1&gt;$Y79,BP$1&lt;=$Y79+$Z79),($T79*(1+$Z$1)^$Z79)/$Z79,IF(AND($H79=1,BP$1&gt;($Y79+$Z79),BP$1&lt;=($Y79+$Z79*2)),($T79*(1+$Z$1)^($Z79*2))/$Z79,IF(AND($H79=1,BP$1&gt;($Y79+$Z79*2),BP$1&lt;=($Y79+$Z79*3)),($T79*(1+$Z$1)^($Z79*3))/$Z79,IF(AND($H79=1,BP$1&gt;($Y79+$Z79*3),BP$1&lt;=($Y79+$Z79*4)),($T79*(1+$Z$1)^($Z79*4))/$Z79,IF(AND($G79=1,BP$1&lt;=$N79),0,IF(AND($G79=1,BP$1&gt;$N79,BP$1&lt;=($Y79+$Z79)),-1*PMT(VLOOKUP($P79,'9 - Finance Strategy Parameters'!$B$3:$C$6,2)/12,$Z79*12,$M79),IF(AND($G79=1,BP$1&gt;($Y79+$Z79),BP$1&lt;=($Y79+$Z79*2)),-1*PMT(VLOOKUP($P79,'9 - Finance Strategy Parameters'!$B$3:$C$6,2)/12,$Z79*12,$M79*(1+$Z$1)^($Z79*2)),IF(AND($G79=1,BP$1&gt;($Y79+$Z79*2),BP$1&lt;=($Y79+$Z79*3)),-1*PMT(VLOOKUP($P79,'9 - Finance Strategy Parameters'!$B$3:$C$6,2)/12,$Z79*12,$M79*(1+$Z$1)^($Z79*3)),"FAILURE"))))))))))</f>
        <v>7109.8074999999999</v>
      </c>
      <c r="BQ79" s="159">
        <f>IF($F79=1,0,IF(AND($H79=1,BQ$1&lt;=$Y79),$V79,IF(AND($H79=1,BQ$1&gt;$Y79,BQ$1&lt;=$Y79+$Z79),($T79*(1+$Z$1)^$Z79)/$Z79,IF(AND($H79=1,BQ$1&gt;($Y79+$Z79),BQ$1&lt;=($Y79+$Z79*2)),($T79*(1+$Z$1)^($Z79*2))/$Z79,IF(AND($H79=1,BQ$1&gt;($Y79+$Z79*2),BQ$1&lt;=($Y79+$Z79*3)),($T79*(1+$Z$1)^($Z79*3))/$Z79,IF(AND($H79=1,BQ$1&gt;($Y79+$Z79*3),BQ$1&lt;=($Y79+$Z79*4)),($T79*(1+$Z$1)^($Z79*4))/$Z79,IF(AND($G79=1,BQ$1&lt;=$N79),0,IF(AND($G79=1,BQ$1&gt;$N79,BQ$1&lt;=($Y79+$Z79)),-1*PMT(VLOOKUP($P79,'9 - Finance Strategy Parameters'!$B$3:$C$6,2)/12,$Z79*12,$M79),IF(AND($G79=1,BQ$1&gt;($Y79+$Z79),BQ$1&lt;=($Y79+$Z79*2)),-1*PMT(VLOOKUP($P79,'9 - Finance Strategy Parameters'!$B$3:$C$6,2)/12,$Z79*12,$M79*(1+$Z$1)^($Z79*2)),IF(AND($G79=1,BQ$1&gt;($Y79+$Z79*2),BQ$1&lt;=($Y79+$Z79*3)),-1*PMT(VLOOKUP($P79,'9 - Finance Strategy Parameters'!$B$3:$C$6,2)/12,$Z79*12,$M79*(1+$Z$1)^($Z79*3)),"FAILURE"))))))))))</f>
        <v>7109.8074999999999</v>
      </c>
      <c r="BR79" s="159">
        <f>IF($F79=1,0,IF(AND($H79=1,BR$1&lt;=$Y79),$V79,IF(AND($H79=1,BR$1&gt;$Y79,BR$1&lt;=$Y79+$Z79),($T79*(1+$Z$1)^$Z79)/$Z79,IF(AND($H79=1,BR$1&gt;($Y79+$Z79),BR$1&lt;=($Y79+$Z79*2)),($T79*(1+$Z$1)^($Z79*2))/$Z79,IF(AND($H79=1,BR$1&gt;($Y79+$Z79*2),BR$1&lt;=($Y79+$Z79*3)),($T79*(1+$Z$1)^($Z79*3))/$Z79,IF(AND($H79=1,BR$1&gt;($Y79+$Z79*3),BR$1&lt;=($Y79+$Z79*4)),($T79*(1+$Z$1)^($Z79*4))/$Z79,IF(AND($G79=1,BR$1&lt;=$N79),0,IF(AND($G79=1,BR$1&gt;$N79,BR$1&lt;=($Y79+$Z79)),-1*PMT(VLOOKUP($P79,'9 - Finance Strategy Parameters'!$B$3:$C$6,2)/12,$Z79*12,$M79),IF(AND($G79=1,BR$1&gt;($Y79+$Z79),BR$1&lt;=($Y79+$Z79*2)),-1*PMT(VLOOKUP($P79,'9 - Finance Strategy Parameters'!$B$3:$C$6,2)/12,$Z79*12,$M79*(1+$Z$1)^($Z79*2)),IF(AND($G79=1,BR$1&gt;($Y79+$Z79*2),BR$1&lt;=($Y79+$Z79*3)),-1*PMT(VLOOKUP($P79,'9 - Finance Strategy Parameters'!$B$3:$C$6,2)/12,$Z79*12,$M79*(1+$Z$1)^($Z79*3)),"FAILURE"))))))))))</f>
        <v>7109.8074999999999</v>
      </c>
      <c r="BS79" s="159">
        <f>IF($F79=1,0,IF(AND($H79=1,BS$1&lt;=$Y79),$V79,IF(AND($H79=1,BS$1&gt;$Y79,BS$1&lt;=$Y79+$Z79),($T79*(1+$Z$1)^$Z79)/$Z79,IF(AND($H79=1,BS$1&gt;($Y79+$Z79),BS$1&lt;=($Y79+$Z79*2)),($T79*(1+$Z$1)^($Z79*2))/$Z79,IF(AND($H79=1,BS$1&gt;($Y79+$Z79*2),BS$1&lt;=($Y79+$Z79*3)),($T79*(1+$Z$1)^($Z79*3))/$Z79,IF(AND($H79=1,BS$1&gt;($Y79+$Z79*3),BS$1&lt;=($Y79+$Z79*4)),($T79*(1+$Z$1)^($Z79*4))/$Z79,IF(AND($G79=1,BS$1&lt;=$N79),0,IF(AND($G79=1,BS$1&gt;$N79,BS$1&lt;=($Y79+$Z79)),-1*PMT(VLOOKUP($P79,'9 - Finance Strategy Parameters'!$B$3:$C$6,2)/12,$Z79*12,$M79),IF(AND($G79=1,BS$1&gt;($Y79+$Z79),BS$1&lt;=($Y79+$Z79*2)),-1*PMT(VLOOKUP($P79,'9 - Finance Strategy Parameters'!$B$3:$C$6,2)/12,$Z79*12,$M79*(1+$Z$1)^($Z79*2)),IF(AND($G79=1,BS$1&gt;($Y79+$Z79*2),BS$1&lt;=($Y79+$Z79*3)),-1*PMT(VLOOKUP($P79,'9 - Finance Strategy Parameters'!$B$3:$C$6,2)/12,$Z79*12,$M79*(1+$Z$1)^($Z79*3)),"FAILURE"))))))))))</f>
        <v>7109.8074999999999</v>
      </c>
      <c r="BT79" s="159">
        <f>IF($F79=1,0,IF(AND($H79=1,BT$1&lt;=$Y79),$V79,IF(AND($H79=1,BT$1&gt;$Y79,BT$1&lt;=$Y79+$Z79),($T79*(1+$Z$1)^$Z79)/$Z79,IF(AND($H79=1,BT$1&gt;($Y79+$Z79),BT$1&lt;=($Y79+$Z79*2)),($T79*(1+$Z$1)^($Z79*2))/$Z79,IF(AND($H79=1,BT$1&gt;($Y79+$Z79*2),BT$1&lt;=($Y79+$Z79*3)),($T79*(1+$Z$1)^($Z79*3))/$Z79,IF(AND($H79=1,BT$1&gt;($Y79+$Z79*3),BT$1&lt;=($Y79+$Z79*4)),($T79*(1+$Z$1)^($Z79*4))/$Z79,IF(AND($G79=1,BT$1&lt;=$N79),0,IF(AND($G79=1,BT$1&gt;$N79,BT$1&lt;=($Y79+$Z79)),-1*PMT(VLOOKUP($P79,'9 - Finance Strategy Parameters'!$B$3:$C$6,2)/12,$Z79*12,$M79),IF(AND($G79=1,BT$1&gt;($Y79+$Z79),BT$1&lt;=($Y79+$Z79*2)),-1*PMT(VLOOKUP($P79,'9 - Finance Strategy Parameters'!$B$3:$C$6,2)/12,$Z79*12,$M79*(1+$Z$1)^($Z79*2)),IF(AND($G79=1,BT$1&gt;($Y79+$Z79*2),BT$1&lt;=($Y79+$Z79*3)),-1*PMT(VLOOKUP($P79,'9 - Finance Strategy Parameters'!$B$3:$C$6,2)/12,$Z79*12,$M79*(1+$Z$1)^($Z79*3)),"FAILURE"))))))))))</f>
        <v>7109.8074999999999</v>
      </c>
    </row>
    <row r="80" spans="1:72" ht="30" x14ac:dyDescent="0.25">
      <c r="A80" s="10" t="s">
        <v>36</v>
      </c>
      <c r="B80" s="138">
        <f>INDEX('8-Choosing Asset Strategies'!$B$4:$B$101,MATCH('9 - Financing Strategy'!C80,'8-Choosing Asset Strategies'!$C$4:$C$101,0))</f>
        <v>4</v>
      </c>
      <c r="C80" s="11" t="s">
        <v>13</v>
      </c>
      <c r="D80" s="13" t="str">
        <f>IF(INDEX('8-Choosing Asset Strategies'!$CW$4:$CW$101,MATCH($C80,'8-Choosing Asset Strategies'!$C$4:$C$101,0))=0,"",INDEX('8-Choosing Asset Strategies'!$CW$4:$CW$101,MATCH(C80,'8-Choosing Asset Strategies'!$C$4:$C$101,0)))</f>
        <v>Well is currently inoperable, but is being refurbished</v>
      </c>
      <c r="E80" s="11"/>
      <c r="F80" s="138"/>
      <c r="G80" s="138">
        <v>1</v>
      </c>
      <c r="H80" s="138"/>
      <c r="J80" s="143" t="str">
        <f>IF(F80=1,ROUND(INDEX('8-Choosing Asset Strategies'!$DL$4:$DL$101,MATCH($C80,'8-Choosing Asset Strategies'!$C$4:$C$101,0)),2),"")</f>
        <v/>
      </c>
      <c r="K80" s="12" t="str">
        <f>IF(F80=1,ROUND(INDEX('8-Choosing Asset Strategies'!$DC$4:$DC$101,MATCH($C80,'8-Choosing Asset Strategies'!$C$4:$C$101,0)),2),"")</f>
        <v/>
      </c>
      <c r="L80" s="12"/>
      <c r="M80" s="143">
        <f>IF(G80=1,ROUND(INDEX('8-Choosing Asset Strategies'!$DL$4:$DL$101,MATCH($C80,'8-Choosing Asset Strategies'!$C$4:$C$101,0)),2),"")</f>
        <v>15030539.26</v>
      </c>
      <c r="N80" s="12">
        <f>IF(G80=1,ROUND(INDEX('8-Choosing Asset Strategies'!$DC$4:$DC$101,MATCH($C80,'8-Choosing Asset Strategies'!$C$4:$C$101,0)),2),"")</f>
        <v>40</v>
      </c>
      <c r="O80" s="12">
        <f>IF(G80="","",INDEX('9 - Finance Strategy Parameters'!$H$3:$H$9,MATCH(B80,'9 - Finance Strategy Parameters'!$F$3:$F$9,0)))</f>
        <v>30</v>
      </c>
      <c r="P80" s="12" t="s">
        <v>313</v>
      </c>
      <c r="Q80" s="144">
        <f>IFERROR((M80*INDEX('9 - Finance Strategy Parameters'!$C$3:$C$6,MATCH(P80,'9 - Finance Strategy Parameters'!$B$3:$B$6,0))/12*(1+INDEX('9 - Finance Strategy Parameters'!$C$3:$C$6,MATCH(P80,'9 - Finance Strategy Parameters'!$B$3:$B$6,0))/12)^(O80*12))/((1+INDEX('9 - Finance Strategy Parameters'!$C$3:$C$6,MATCH(P80,'9 - Finance Strategy Parameters'!$B$3:$B$6,0))/12)^(O80*12)-1),"")</f>
        <v>59388.801821261666</v>
      </c>
      <c r="R80" s="144">
        <f t="shared" si="4"/>
        <v>712665.62185513997</v>
      </c>
      <c r="S80" s="12"/>
      <c r="T80" s="143" t="str">
        <f>IF(H80=1,ROUND(INDEX('8-Choosing Asset Strategies'!$DL$4:$DL$101,MATCH($C80,'8-Choosing Asset Strategies'!$C$4:$C$101,0)),2),"")</f>
        <v/>
      </c>
      <c r="U80" s="145" t="str">
        <f>IF(H80=1,ROUND(INDEX('8-Choosing Asset Strategies'!$DC$4:$DC$101,MATCH($C80,'8-Choosing Asset Strategies'!$C$4:$C$101,0)),2),"")</f>
        <v/>
      </c>
      <c r="V80" s="101" t="str">
        <f t="shared" si="5"/>
        <v/>
      </c>
      <c r="W80" s="155" t="str">
        <f t="shared" si="6"/>
        <v/>
      </c>
      <c r="Y80">
        <f>INDEX('8-Choosing Asset Strategies'!$DC$4:$DC$101,MATCH(C80,'8-Choosing Asset Strategies'!$C$4:$C$101,0))</f>
        <v>40</v>
      </c>
      <c r="Z80">
        <f>INDEX('8-Choosing Asset Strategies'!$DA$4:$DA$101,MATCH(C80,'8-Choosing Asset Strategies'!$C$4:$C$101,0))</f>
        <v>40</v>
      </c>
      <c r="AB80" s="159">
        <f>IF($F80=1,0,IF(AND($H80=1,AB$1&lt;=$Y80),$V80,IF(AND($H80=1,AB$1&gt;$Y80,AB$1&lt;=$Y80+$Z80),($T80*(1+$Z$1)^$Z80)/$Z80,IF(AND($H80=1,AB$1&gt;($Y80+$Z80),AB$1&lt;=($Y80+$Z80*2)),($T80*(1+$Z$1)^($Z80*2))/$Z80,IF(AND($H80=1,AB$1&gt;($Y80+$Z80*2),AB$1&lt;=($Y80+$Z80*3)),($T80*(1+$Z$1)^($Z80*3))/$Z80,IF(AND($H80=1,AB$1&gt;($Y80+$Z80*3),AB$1&lt;=($Y80+$Z80*4)),($T80*(1+$Z$1)^($Z80*4))/$Z80,IF(AND($G80=1,AB$1&lt;=$N80),0,IF(AND($G80=1,AB$1&gt;$N80,AB$1&lt;=($Y80+$Z80)),-1*PMT(VLOOKUP($P80,'9 - Finance Strategy Parameters'!$B$3:$C$6,2)/12,$Z80*12,$M80),IF(AND($G80=1,AB$1&gt;($Y80+$Z80),AB$1&lt;=($Y80+$Z80*2)),-1*PMT(VLOOKUP($P80,'9 - Finance Strategy Parameters'!$B$3:$C$6,2)/12,$Z80*12,$M80*(1+$Z$1)^($Z80*2)),IF(AND($G80=1,AB$1&gt;($Y80+$Z80*2),AB$1&lt;=($Y80+$Z80*3)),-1*PMT(VLOOKUP($P80,'9 - Finance Strategy Parameters'!$B$3:$C$6,2)/12,$Z80*12,$M80*(1+$Z$1)^($Z80*3)),"FAILURE"))))))))))</f>
        <v>0</v>
      </c>
      <c r="AC80" s="159">
        <f>IF($F80=1,0,IF(AND($H80=1,AC$1&lt;=$Y80),$V80,IF(AND($H80=1,AC$1&gt;$Y80,AC$1&lt;=$Y80+$Z80),($T80*(1+$Z$1)^$Z80)/$Z80,IF(AND($H80=1,AC$1&gt;($Y80+$Z80),AC$1&lt;=($Y80+$Z80*2)),($T80*(1+$Z$1)^($Z80*2))/$Z80,IF(AND($H80=1,AC$1&gt;($Y80+$Z80*2),AC$1&lt;=($Y80+$Z80*3)),($T80*(1+$Z$1)^($Z80*3))/$Z80,IF(AND($H80=1,AC$1&gt;($Y80+$Z80*3),AC$1&lt;=($Y80+$Z80*4)),($T80*(1+$Z$1)^($Z80*4))/$Z80,IF(AND($G80=1,AC$1&lt;=$N80),0,IF(AND($G80=1,AC$1&gt;$N80,AC$1&lt;=($Y80+$Z80)),-1*PMT(VLOOKUP($P80,'9 - Finance Strategy Parameters'!$B$3:$C$6,2)/12,$Z80*12,$M80),IF(AND($G80=1,AC$1&gt;($Y80+$Z80),AC$1&lt;=($Y80+$Z80*2)),-1*PMT(VLOOKUP($P80,'9 - Finance Strategy Parameters'!$B$3:$C$6,2)/12,$Z80*12,$M80*(1+$Z$1)^($Z80*2)),IF(AND($G80=1,AC$1&gt;($Y80+$Z80*2),AC$1&lt;=($Y80+$Z80*3)),-1*PMT(VLOOKUP($P80,'9 - Finance Strategy Parameters'!$B$3:$C$6,2)/12,$Z80*12,$M80*(1+$Z$1)^($Z80*3)),"FAILURE"))))))))))</f>
        <v>0</v>
      </c>
      <c r="AD80" s="159">
        <f>IF($F80=1,0,IF(AND($H80=1,AD$1&lt;=$Y80),$V80,IF(AND($H80=1,AD$1&gt;$Y80,AD$1&lt;=$Y80+$Z80),($T80*(1+$Z$1)^$Z80)/$Z80,IF(AND($H80=1,AD$1&gt;($Y80+$Z80),AD$1&lt;=($Y80+$Z80*2)),($T80*(1+$Z$1)^($Z80*2))/$Z80,IF(AND($H80=1,AD$1&gt;($Y80+$Z80*2),AD$1&lt;=($Y80+$Z80*3)),($T80*(1+$Z$1)^($Z80*3))/$Z80,IF(AND($H80=1,AD$1&gt;($Y80+$Z80*3),AD$1&lt;=($Y80+$Z80*4)),($T80*(1+$Z$1)^($Z80*4))/$Z80,IF(AND($G80=1,AD$1&lt;=$N80),0,IF(AND($G80=1,AD$1&gt;$N80,AD$1&lt;=($Y80+$Z80)),-1*PMT(VLOOKUP($P80,'9 - Finance Strategy Parameters'!$B$3:$C$6,2)/12,$Z80*12,$M80),IF(AND($G80=1,AD$1&gt;($Y80+$Z80),AD$1&lt;=($Y80+$Z80*2)),-1*PMT(VLOOKUP($P80,'9 - Finance Strategy Parameters'!$B$3:$C$6,2)/12,$Z80*12,$M80*(1+$Z$1)^($Z80*2)),IF(AND($G80=1,AD$1&gt;($Y80+$Z80*2),AD$1&lt;=($Y80+$Z80*3)),-1*PMT(VLOOKUP($P80,'9 - Finance Strategy Parameters'!$B$3:$C$6,2)/12,$Z80*12,$M80*(1+$Z$1)^($Z80*3)),"FAILURE"))))))))))</f>
        <v>0</v>
      </c>
      <c r="AE80" s="159">
        <f>IF($F80=1,0,IF(AND($H80=1,AE$1&lt;=$Y80),$V80,IF(AND($H80=1,AE$1&gt;$Y80,AE$1&lt;=$Y80+$Z80),($T80*(1+$Z$1)^$Z80)/$Z80,IF(AND($H80=1,AE$1&gt;($Y80+$Z80),AE$1&lt;=($Y80+$Z80*2)),($T80*(1+$Z$1)^($Z80*2))/$Z80,IF(AND($H80=1,AE$1&gt;($Y80+$Z80*2),AE$1&lt;=($Y80+$Z80*3)),($T80*(1+$Z$1)^($Z80*3))/$Z80,IF(AND($H80=1,AE$1&gt;($Y80+$Z80*3),AE$1&lt;=($Y80+$Z80*4)),($T80*(1+$Z$1)^($Z80*4))/$Z80,IF(AND($G80=1,AE$1&lt;=$N80),0,IF(AND($G80=1,AE$1&gt;$N80,AE$1&lt;=($Y80+$Z80)),-1*PMT(VLOOKUP($P80,'9 - Finance Strategy Parameters'!$B$3:$C$6,2)/12,$Z80*12,$M80),IF(AND($G80=1,AE$1&gt;($Y80+$Z80),AE$1&lt;=($Y80+$Z80*2)),-1*PMT(VLOOKUP($P80,'9 - Finance Strategy Parameters'!$B$3:$C$6,2)/12,$Z80*12,$M80*(1+$Z$1)^($Z80*2)),IF(AND($G80=1,AE$1&gt;($Y80+$Z80*2),AE$1&lt;=($Y80+$Z80*3)),-1*PMT(VLOOKUP($P80,'9 - Finance Strategy Parameters'!$B$3:$C$6,2)/12,$Z80*12,$M80*(1+$Z$1)^($Z80*3)),"FAILURE"))))))))))</f>
        <v>0</v>
      </c>
      <c r="AF80" s="159">
        <f>IF($F80=1,0,IF(AND($H80=1,AF$1&lt;=$Y80),$V80,IF(AND($H80=1,AF$1&gt;$Y80,AF$1&lt;=$Y80+$Z80),($T80*(1+$Z$1)^$Z80)/$Z80,IF(AND($H80=1,AF$1&gt;($Y80+$Z80),AF$1&lt;=($Y80+$Z80*2)),($T80*(1+$Z$1)^($Z80*2))/$Z80,IF(AND($H80=1,AF$1&gt;($Y80+$Z80*2),AF$1&lt;=($Y80+$Z80*3)),($T80*(1+$Z$1)^($Z80*3))/$Z80,IF(AND($H80=1,AF$1&gt;($Y80+$Z80*3),AF$1&lt;=($Y80+$Z80*4)),($T80*(1+$Z$1)^($Z80*4))/$Z80,IF(AND($G80=1,AF$1&lt;=$N80),0,IF(AND($G80=1,AF$1&gt;$N80,AF$1&lt;=($Y80+$Z80)),-1*PMT(VLOOKUP($P80,'9 - Finance Strategy Parameters'!$B$3:$C$6,2)/12,$Z80*12,$M80),IF(AND($G80=1,AF$1&gt;($Y80+$Z80),AF$1&lt;=($Y80+$Z80*2)),-1*PMT(VLOOKUP($P80,'9 - Finance Strategy Parameters'!$B$3:$C$6,2)/12,$Z80*12,$M80*(1+$Z$1)^($Z80*2)),IF(AND($G80=1,AF$1&gt;($Y80+$Z80*2),AF$1&lt;=($Y80+$Z80*3)),-1*PMT(VLOOKUP($P80,'9 - Finance Strategy Parameters'!$B$3:$C$6,2)/12,$Z80*12,$M80*(1+$Z$1)^($Z80*3)),"FAILURE"))))))))))</f>
        <v>0</v>
      </c>
      <c r="AG80" s="159">
        <f>IF($F80=1,0,IF(AND($H80=1,AG$1&lt;=$Y80),$V80,IF(AND($H80=1,AG$1&gt;$Y80,AG$1&lt;=$Y80+$Z80),($T80*(1+$Z$1)^$Z80)/$Z80,IF(AND($H80=1,AG$1&gt;($Y80+$Z80),AG$1&lt;=($Y80+$Z80*2)),($T80*(1+$Z$1)^($Z80*2))/$Z80,IF(AND($H80=1,AG$1&gt;($Y80+$Z80*2),AG$1&lt;=($Y80+$Z80*3)),($T80*(1+$Z$1)^($Z80*3))/$Z80,IF(AND($H80=1,AG$1&gt;($Y80+$Z80*3),AG$1&lt;=($Y80+$Z80*4)),($T80*(1+$Z$1)^($Z80*4))/$Z80,IF(AND($G80=1,AG$1&lt;=$N80),0,IF(AND($G80=1,AG$1&gt;$N80,AG$1&lt;=($Y80+$Z80)),-1*PMT(VLOOKUP($P80,'9 - Finance Strategy Parameters'!$B$3:$C$6,2)/12,$Z80*12,$M80),IF(AND($G80=1,AG$1&gt;($Y80+$Z80),AG$1&lt;=($Y80+$Z80*2)),-1*PMT(VLOOKUP($P80,'9 - Finance Strategy Parameters'!$B$3:$C$6,2)/12,$Z80*12,$M80*(1+$Z$1)^($Z80*2)),IF(AND($G80=1,AG$1&gt;($Y80+$Z80*2),AG$1&lt;=($Y80+$Z80*3)),-1*PMT(VLOOKUP($P80,'9 - Finance Strategy Parameters'!$B$3:$C$6,2)/12,$Z80*12,$M80*(1+$Z$1)^($Z80*3)),"FAILURE"))))))))))</f>
        <v>0</v>
      </c>
      <c r="AH80" s="159">
        <f>IF($F80=1,0,IF(AND($H80=1,AH$1&lt;=$Y80),$V80,IF(AND($H80=1,AH$1&gt;$Y80,AH$1&lt;=$Y80+$Z80),($T80*(1+$Z$1)^$Z80)/$Z80,IF(AND($H80=1,AH$1&gt;($Y80+$Z80),AH$1&lt;=($Y80+$Z80*2)),($T80*(1+$Z$1)^($Z80*2))/$Z80,IF(AND($H80=1,AH$1&gt;($Y80+$Z80*2),AH$1&lt;=($Y80+$Z80*3)),($T80*(1+$Z$1)^($Z80*3))/$Z80,IF(AND($H80=1,AH$1&gt;($Y80+$Z80*3),AH$1&lt;=($Y80+$Z80*4)),($T80*(1+$Z$1)^($Z80*4))/$Z80,IF(AND($G80=1,AH$1&lt;=$N80),0,IF(AND($G80=1,AH$1&gt;$N80,AH$1&lt;=($Y80+$Z80)),-1*PMT(VLOOKUP($P80,'9 - Finance Strategy Parameters'!$B$3:$C$6,2)/12,$Z80*12,$M80),IF(AND($G80=1,AH$1&gt;($Y80+$Z80),AH$1&lt;=($Y80+$Z80*2)),-1*PMT(VLOOKUP($P80,'9 - Finance Strategy Parameters'!$B$3:$C$6,2)/12,$Z80*12,$M80*(1+$Z$1)^($Z80*2)),IF(AND($G80=1,AH$1&gt;($Y80+$Z80*2),AH$1&lt;=($Y80+$Z80*3)),-1*PMT(VLOOKUP($P80,'9 - Finance Strategy Parameters'!$B$3:$C$6,2)/12,$Z80*12,$M80*(1+$Z$1)^($Z80*3)),"FAILURE"))))))))))</f>
        <v>0</v>
      </c>
      <c r="AI80" s="159">
        <f>IF($F80=1,0,IF(AND($H80=1,AI$1&lt;=$Y80),$V80,IF(AND($H80=1,AI$1&gt;$Y80,AI$1&lt;=$Y80+$Z80),($T80*(1+$Z$1)^$Z80)/$Z80,IF(AND($H80=1,AI$1&gt;($Y80+$Z80),AI$1&lt;=($Y80+$Z80*2)),($T80*(1+$Z$1)^($Z80*2))/$Z80,IF(AND($H80=1,AI$1&gt;($Y80+$Z80*2),AI$1&lt;=($Y80+$Z80*3)),($T80*(1+$Z$1)^($Z80*3))/$Z80,IF(AND($H80=1,AI$1&gt;($Y80+$Z80*3),AI$1&lt;=($Y80+$Z80*4)),($T80*(1+$Z$1)^($Z80*4))/$Z80,IF(AND($G80=1,AI$1&lt;=$N80),0,IF(AND($G80=1,AI$1&gt;$N80,AI$1&lt;=($Y80+$Z80)),-1*PMT(VLOOKUP($P80,'9 - Finance Strategy Parameters'!$B$3:$C$6,2)/12,$Z80*12,$M80),IF(AND($G80=1,AI$1&gt;($Y80+$Z80),AI$1&lt;=($Y80+$Z80*2)),-1*PMT(VLOOKUP($P80,'9 - Finance Strategy Parameters'!$B$3:$C$6,2)/12,$Z80*12,$M80*(1+$Z$1)^($Z80*2)),IF(AND($G80=1,AI$1&gt;($Y80+$Z80*2),AI$1&lt;=($Y80+$Z80*3)),-1*PMT(VLOOKUP($P80,'9 - Finance Strategy Parameters'!$B$3:$C$6,2)/12,$Z80*12,$M80*(1+$Z$1)^($Z80*3)),"FAILURE"))))))))))</f>
        <v>0</v>
      </c>
      <c r="AJ80" s="159">
        <f>IF($F80=1,0,IF(AND($H80=1,AJ$1&lt;=$Y80),$V80,IF(AND($H80=1,AJ$1&gt;$Y80,AJ$1&lt;=$Y80+$Z80),($T80*(1+$Z$1)^$Z80)/$Z80,IF(AND($H80=1,AJ$1&gt;($Y80+$Z80),AJ$1&lt;=($Y80+$Z80*2)),($T80*(1+$Z$1)^($Z80*2))/$Z80,IF(AND($H80=1,AJ$1&gt;($Y80+$Z80*2),AJ$1&lt;=($Y80+$Z80*3)),($T80*(1+$Z$1)^($Z80*3))/$Z80,IF(AND($H80=1,AJ$1&gt;($Y80+$Z80*3),AJ$1&lt;=($Y80+$Z80*4)),($T80*(1+$Z$1)^($Z80*4))/$Z80,IF(AND($G80=1,AJ$1&lt;=$N80),0,IF(AND($G80=1,AJ$1&gt;$N80,AJ$1&lt;=($Y80+$Z80)),-1*PMT(VLOOKUP($P80,'9 - Finance Strategy Parameters'!$B$3:$C$6,2)/12,$Z80*12,$M80),IF(AND($G80=1,AJ$1&gt;($Y80+$Z80),AJ$1&lt;=($Y80+$Z80*2)),-1*PMT(VLOOKUP($P80,'9 - Finance Strategy Parameters'!$B$3:$C$6,2)/12,$Z80*12,$M80*(1+$Z$1)^($Z80*2)),IF(AND($G80=1,AJ$1&gt;($Y80+$Z80*2),AJ$1&lt;=($Y80+$Z80*3)),-1*PMT(VLOOKUP($P80,'9 - Finance Strategy Parameters'!$B$3:$C$6,2)/12,$Z80*12,$M80*(1+$Z$1)^($Z80*3)),"FAILURE"))))))))))</f>
        <v>0</v>
      </c>
      <c r="AK80" s="159">
        <f>IF($F80=1,0,IF(AND($H80=1,AK$1&lt;=$Y80),$V80,IF(AND($H80=1,AK$1&gt;$Y80,AK$1&lt;=$Y80+$Z80),($T80*(1+$Z$1)^$Z80)/$Z80,IF(AND($H80=1,AK$1&gt;($Y80+$Z80),AK$1&lt;=($Y80+$Z80*2)),($T80*(1+$Z$1)^($Z80*2))/$Z80,IF(AND($H80=1,AK$1&gt;($Y80+$Z80*2),AK$1&lt;=($Y80+$Z80*3)),($T80*(1+$Z$1)^($Z80*3))/$Z80,IF(AND($H80=1,AK$1&gt;($Y80+$Z80*3),AK$1&lt;=($Y80+$Z80*4)),($T80*(1+$Z$1)^($Z80*4))/$Z80,IF(AND($G80=1,AK$1&lt;=$N80),0,IF(AND($G80=1,AK$1&gt;$N80,AK$1&lt;=($Y80+$Z80)),-1*PMT(VLOOKUP($P80,'9 - Finance Strategy Parameters'!$B$3:$C$6,2)/12,$Z80*12,$M80),IF(AND($G80=1,AK$1&gt;($Y80+$Z80),AK$1&lt;=($Y80+$Z80*2)),-1*PMT(VLOOKUP($P80,'9 - Finance Strategy Parameters'!$B$3:$C$6,2)/12,$Z80*12,$M80*(1+$Z$1)^($Z80*2)),IF(AND($G80=1,AK$1&gt;($Y80+$Z80*2),AK$1&lt;=($Y80+$Z80*3)),-1*PMT(VLOOKUP($P80,'9 - Finance Strategy Parameters'!$B$3:$C$6,2)/12,$Z80*12,$M80*(1+$Z$1)^($Z80*3)),"FAILURE"))))))))))</f>
        <v>0</v>
      </c>
      <c r="AL80" s="159">
        <f>IF($F80=1,0,IF(AND($H80=1,AL$1&lt;=$Y80),$V80,IF(AND($H80=1,AL$1&gt;$Y80,AL$1&lt;=$Y80+$Z80),($T80*(1+$Z$1)^$Z80)/$Z80,IF(AND($H80=1,AL$1&gt;($Y80+$Z80),AL$1&lt;=($Y80+$Z80*2)),($T80*(1+$Z$1)^($Z80*2))/$Z80,IF(AND($H80=1,AL$1&gt;($Y80+$Z80*2),AL$1&lt;=($Y80+$Z80*3)),($T80*(1+$Z$1)^($Z80*3))/$Z80,IF(AND($H80=1,AL$1&gt;($Y80+$Z80*3),AL$1&lt;=($Y80+$Z80*4)),($T80*(1+$Z$1)^($Z80*4))/$Z80,IF(AND($G80=1,AL$1&lt;=$N80),0,IF(AND($G80=1,AL$1&gt;$N80,AL$1&lt;=($Y80+$Z80)),-1*PMT(VLOOKUP($P80,'9 - Finance Strategy Parameters'!$B$3:$C$6,2)/12,$Z80*12,$M80),IF(AND($G80=1,AL$1&gt;($Y80+$Z80),AL$1&lt;=($Y80+$Z80*2)),-1*PMT(VLOOKUP($P80,'9 - Finance Strategy Parameters'!$B$3:$C$6,2)/12,$Z80*12,$M80*(1+$Z$1)^($Z80*2)),IF(AND($G80=1,AL$1&gt;($Y80+$Z80*2),AL$1&lt;=($Y80+$Z80*3)),-1*PMT(VLOOKUP($P80,'9 - Finance Strategy Parameters'!$B$3:$C$6,2)/12,$Z80*12,$M80*(1+$Z$1)^($Z80*3)),"FAILURE"))))))))))</f>
        <v>0</v>
      </c>
      <c r="AM80" s="159">
        <f>IF($F80=1,0,IF(AND($H80=1,AM$1&lt;=$Y80),$V80,IF(AND($H80=1,AM$1&gt;$Y80,AM$1&lt;=$Y80+$Z80),($T80*(1+$Z$1)^$Z80)/$Z80,IF(AND($H80=1,AM$1&gt;($Y80+$Z80),AM$1&lt;=($Y80+$Z80*2)),($T80*(1+$Z$1)^($Z80*2))/$Z80,IF(AND($H80=1,AM$1&gt;($Y80+$Z80*2),AM$1&lt;=($Y80+$Z80*3)),($T80*(1+$Z$1)^($Z80*3))/$Z80,IF(AND($H80=1,AM$1&gt;($Y80+$Z80*3),AM$1&lt;=($Y80+$Z80*4)),($T80*(1+$Z$1)^($Z80*4))/$Z80,IF(AND($G80=1,AM$1&lt;=$N80),0,IF(AND($G80=1,AM$1&gt;$N80,AM$1&lt;=($Y80+$Z80)),-1*PMT(VLOOKUP($P80,'9 - Finance Strategy Parameters'!$B$3:$C$6,2)/12,$Z80*12,$M80),IF(AND($G80=1,AM$1&gt;($Y80+$Z80),AM$1&lt;=($Y80+$Z80*2)),-1*PMT(VLOOKUP($P80,'9 - Finance Strategy Parameters'!$B$3:$C$6,2)/12,$Z80*12,$M80*(1+$Z$1)^($Z80*2)),IF(AND($G80=1,AM$1&gt;($Y80+$Z80*2),AM$1&lt;=($Y80+$Z80*3)),-1*PMT(VLOOKUP($P80,'9 - Finance Strategy Parameters'!$B$3:$C$6,2)/12,$Z80*12,$M80*(1+$Z$1)^($Z80*3)),"FAILURE"))))))))))</f>
        <v>0</v>
      </c>
      <c r="AN80" s="159">
        <f>IF($F80=1,0,IF(AND($H80=1,AN$1&lt;=$Y80),$V80,IF(AND($H80=1,AN$1&gt;$Y80,AN$1&lt;=$Y80+$Z80),($T80*(1+$Z$1)^$Z80)/$Z80,IF(AND($H80=1,AN$1&gt;($Y80+$Z80),AN$1&lt;=($Y80+$Z80*2)),($T80*(1+$Z$1)^($Z80*2))/$Z80,IF(AND($H80=1,AN$1&gt;($Y80+$Z80*2),AN$1&lt;=($Y80+$Z80*3)),($T80*(1+$Z$1)^($Z80*3))/$Z80,IF(AND($H80=1,AN$1&gt;($Y80+$Z80*3),AN$1&lt;=($Y80+$Z80*4)),($T80*(1+$Z$1)^($Z80*4))/$Z80,IF(AND($G80=1,AN$1&lt;=$N80),0,IF(AND($G80=1,AN$1&gt;$N80,AN$1&lt;=($Y80+$Z80)),-1*PMT(VLOOKUP($P80,'9 - Finance Strategy Parameters'!$B$3:$C$6,2)/12,$Z80*12,$M80),IF(AND($G80=1,AN$1&gt;($Y80+$Z80),AN$1&lt;=($Y80+$Z80*2)),-1*PMT(VLOOKUP($P80,'9 - Finance Strategy Parameters'!$B$3:$C$6,2)/12,$Z80*12,$M80*(1+$Z$1)^($Z80*2)),IF(AND($G80=1,AN$1&gt;($Y80+$Z80*2),AN$1&lt;=($Y80+$Z80*3)),-1*PMT(VLOOKUP($P80,'9 - Finance Strategy Parameters'!$B$3:$C$6,2)/12,$Z80*12,$M80*(1+$Z$1)^($Z80*3)),"FAILURE"))))))))))</f>
        <v>0</v>
      </c>
      <c r="AO80" s="159">
        <f>IF($F80=1,0,IF(AND($H80=1,AO$1&lt;=$Y80),$V80,IF(AND($H80=1,AO$1&gt;$Y80,AO$1&lt;=$Y80+$Z80),($T80*(1+$Z$1)^$Z80)/$Z80,IF(AND($H80=1,AO$1&gt;($Y80+$Z80),AO$1&lt;=($Y80+$Z80*2)),($T80*(1+$Z$1)^($Z80*2))/$Z80,IF(AND($H80=1,AO$1&gt;($Y80+$Z80*2),AO$1&lt;=($Y80+$Z80*3)),($T80*(1+$Z$1)^($Z80*3))/$Z80,IF(AND($H80=1,AO$1&gt;($Y80+$Z80*3),AO$1&lt;=($Y80+$Z80*4)),($T80*(1+$Z$1)^($Z80*4))/$Z80,IF(AND($G80=1,AO$1&lt;=$N80),0,IF(AND($G80=1,AO$1&gt;$N80,AO$1&lt;=($Y80+$Z80)),-1*PMT(VLOOKUP($P80,'9 - Finance Strategy Parameters'!$B$3:$C$6,2)/12,$Z80*12,$M80),IF(AND($G80=1,AO$1&gt;($Y80+$Z80),AO$1&lt;=($Y80+$Z80*2)),-1*PMT(VLOOKUP($P80,'9 - Finance Strategy Parameters'!$B$3:$C$6,2)/12,$Z80*12,$M80*(1+$Z$1)^($Z80*2)),IF(AND($G80=1,AO$1&gt;($Y80+$Z80*2),AO$1&lt;=($Y80+$Z80*3)),-1*PMT(VLOOKUP($P80,'9 - Finance Strategy Parameters'!$B$3:$C$6,2)/12,$Z80*12,$M80*(1+$Z$1)^($Z80*3)),"FAILURE"))))))))))</f>
        <v>0</v>
      </c>
      <c r="AP80" s="159">
        <f>IF($F80=1,0,IF(AND($H80=1,AP$1&lt;=$Y80),$V80,IF(AND($H80=1,AP$1&gt;$Y80,AP$1&lt;=$Y80+$Z80),($T80*(1+$Z$1)^$Z80)/$Z80,IF(AND($H80=1,AP$1&gt;($Y80+$Z80),AP$1&lt;=($Y80+$Z80*2)),($T80*(1+$Z$1)^($Z80*2))/$Z80,IF(AND($H80=1,AP$1&gt;($Y80+$Z80*2),AP$1&lt;=($Y80+$Z80*3)),($T80*(1+$Z$1)^($Z80*3))/$Z80,IF(AND($H80=1,AP$1&gt;($Y80+$Z80*3),AP$1&lt;=($Y80+$Z80*4)),($T80*(1+$Z$1)^($Z80*4))/$Z80,IF(AND($G80=1,AP$1&lt;=$N80),0,IF(AND($G80=1,AP$1&gt;$N80,AP$1&lt;=($Y80+$Z80)),-1*PMT(VLOOKUP($P80,'9 - Finance Strategy Parameters'!$B$3:$C$6,2)/12,$Z80*12,$M80),IF(AND($G80=1,AP$1&gt;($Y80+$Z80),AP$1&lt;=($Y80+$Z80*2)),-1*PMT(VLOOKUP($P80,'9 - Finance Strategy Parameters'!$B$3:$C$6,2)/12,$Z80*12,$M80*(1+$Z$1)^($Z80*2)),IF(AND($G80=1,AP$1&gt;($Y80+$Z80*2),AP$1&lt;=($Y80+$Z80*3)),-1*PMT(VLOOKUP($P80,'9 - Finance Strategy Parameters'!$B$3:$C$6,2)/12,$Z80*12,$M80*(1+$Z$1)^($Z80*3)),"FAILURE"))))))))))</f>
        <v>0</v>
      </c>
      <c r="AQ80" s="159">
        <f>IF($F80=1,0,IF(AND($H80=1,AQ$1&lt;=$Y80),$V80,IF(AND($H80=1,AQ$1&gt;$Y80,AQ$1&lt;=$Y80+$Z80),($T80*(1+$Z$1)^$Z80)/$Z80,IF(AND($H80=1,AQ$1&gt;($Y80+$Z80),AQ$1&lt;=($Y80+$Z80*2)),($T80*(1+$Z$1)^($Z80*2))/$Z80,IF(AND($H80=1,AQ$1&gt;($Y80+$Z80*2),AQ$1&lt;=($Y80+$Z80*3)),($T80*(1+$Z$1)^($Z80*3))/$Z80,IF(AND($H80=1,AQ$1&gt;($Y80+$Z80*3),AQ$1&lt;=($Y80+$Z80*4)),($T80*(1+$Z$1)^($Z80*4))/$Z80,IF(AND($G80=1,AQ$1&lt;=$N80),0,IF(AND($G80=1,AQ$1&gt;$N80,AQ$1&lt;=($Y80+$Z80)),-1*PMT(VLOOKUP($P80,'9 - Finance Strategy Parameters'!$B$3:$C$6,2)/12,$Z80*12,$M80),IF(AND($G80=1,AQ$1&gt;($Y80+$Z80),AQ$1&lt;=($Y80+$Z80*2)),-1*PMT(VLOOKUP($P80,'9 - Finance Strategy Parameters'!$B$3:$C$6,2)/12,$Z80*12,$M80*(1+$Z$1)^($Z80*2)),IF(AND($G80=1,AQ$1&gt;($Y80+$Z80*2),AQ$1&lt;=($Y80+$Z80*3)),-1*PMT(VLOOKUP($P80,'9 - Finance Strategy Parameters'!$B$3:$C$6,2)/12,$Z80*12,$M80*(1+$Z$1)^($Z80*3)),"FAILURE"))))))))))</f>
        <v>0</v>
      </c>
      <c r="AR80" s="159">
        <f>IF($F80=1,0,IF(AND($H80=1,AR$1&lt;=$Y80),$V80,IF(AND($H80=1,AR$1&gt;$Y80,AR$1&lt;=$Y80+$Z80),($T80*(1+$Z$1)^$Z80)/$Z80,IF(AND($H80=1,AR$1&gt;($Y80+$Z80),AR$1&lt;=($Y80+$Z80*2)),($T80*(1+$Z$1)^($Z80*2))/$Z80,IF(AND($H80=1,AR$1&gt;($Y80+$Z80*2),AR$1&lt;=($Y80+$Z80*3)),($T80*(1+$Z$1)^($Z80*3))/$Z80,IF(AND($H80=1,AR$1&gt;($Y80+$Z80*3),AR$1&lt;=($Y80+$Z80*4)),($T80*(1+$Z$1)^($Z80*4))/$Z80,IF(AND($G80=1,AR$1&lt;=$N80),0,IF(AND($G80=1,AR$1&gt;$N80,AR$1&lt;=($Y80+$Z80)),-1*PMT(VLOOKUP($P80,'9 - Finance Strategy Parameters'!$B$3:$C$6,2)/12,$Z80*12,$M80),IF(AND($G80=1,AR$1&gt;($Y80+$Z80),AR$1&lt;=($Y80+$Z80*2)),-1*PMT(VLOOKUP($P80,'9 - Finance Strategy Parameters'!$B$3:$C$6,2)/12,$Z80*12,$M80*(1+$Z$1)^($Z80*2)),IF(AND($G80=1,AR$1&gt;($Y80+$Z80*2),AR$1&lt;=($Y80+$Z80*3)),-1*PMT(VLOOKUP($P80,'9 - Finance Strategy Parameters'!$B$3:$C$6,2)/12,$Z80*12,$M80*(1+$Z$1)^($Z80*3)),"FAILURE"))))))))))</f>
        <v>0</v>
      </c>
      <c r="AS80" s="159">
        <f>IF($F80=1,0,IF(AND($H80=1,AS$1&lt;=$Y80),$V80,IF(AND($H80=1,AS$1&gt;$Y80,AS$1&lt;=$Y80+$Z80),($T80*(1+$Z$1)^$Z80)/$Z80,IF(AND($H80=1,AS$1&gt;($Y80+$Z80),AS$1&lt;=($Y80+$Z80*2)),($T80*(1+$Z$1)^($Z80*2))/$Z80,IF(AND($H80=1,AS$1&gt;($Y80+$Z80*2),AS$1&lt;=($Y80+$Z80*3)),($T80*(1+$Z$1)^($Z80*3))/$Z80,IF(AND($H80=1,AS$1&gt;($Y80+$Z80*3),AS$1&lt;=($Y80+$Z80*4)),($T80*(1+$Z$1)^($Z80*4))/$Z80,IF(AND($G80=1,AS$1&lt;=$N80),0,IF(AND($G80=1,AS$1&gt;$N80,AS$1&lt;=($Y80+$Z80)),-1*PMT(VLOOKUP($P80,'9 - Finance Strategy Parameters'!$B$3:$C$6,2)/12,$Z80*12,$M80),IF(AND($G80=1,AS$1&gt;($Y80+$Z80),AS$1&lt;=($Y80+$Z80*2)),-1*PMT(VLOOKUP($P80,'9 - Finance Strategy Parameters'!$B$3:$C$6,2)/12,$Z80*12,$M80*(1+$Z$1)^($Z80*2)),IF(AND($G80=1,AS$1&gt;($Y80+$Z80*2),AS$1&lt;=($Y80+$Z80*3)),-1*PMT(VLOOKUP($P80,'9 - Finance Strategy Parameters'!$B$3:$C$6,2)/12,$Z80*12,$M80*(1+$Z$1)^($Z80*3)),"FAILURE"))))))))))</f>
        <v>0</v>
      </c>
      <c r="AT80" s="159">
        <f>IF($F80=1,0,IF(AND($H80=1,AT$1&lt;=$Y80),$V80,IF(AND($H80=1,AT$1&gt;$Y80,AT$1&lt;=$Y80+$Z80),($T80*(1+$Z$1)^$Z80)/$Z80,IF(AND($H80=1,AT$1&gt;($Y80+$Z80),AT$1&lt;=($Y80+$Z80*2)),($T80*(1+$Z$1)^($Z80*2))/$Z80,IF(AND($H80=1,AT$1&gt;($Y80+$Z80*2),AT$1&lt;=($Y80+$Z80*3)),($T80*(1+$Z$1)^($Z80*3))/$Z80,IF(AND($H80=1,AT$1&gt;($Y80+$Z80*3),AT$1&lt;=($Y80+$Z80*4)),($T80*(1+$Z$1)^($Z80*4))/$Z80,IF(AND($G80=1,AT$1&lt;=$N80),0,IF(AND($G80=1,AT$1&gt;$N80,AT$1&lt;=($Y80+$Z80)),-1*PMT(VLOOKUP($P80,'9 - Finance Strategy Parameters'!$B$3:$C$6,2)/12,$Z80*12,$M80),IF(AND($G80=1,AT$1&gt;($Y80+$Z80),AT$1&lt;=($Y80+$Z80*2)),-1*PMT(VLOOKUP($P80,'9 - Finance Strategy Parameters'!$B$3:$C$6,2)/12,$Z80*12,$M80*(1+$Z$1)^($Z80*2)),IF(AND($G80=1,AT$1&gt;($Y80+$Z80*2),AT$1&lt;=($Y80+$Z80*3)),-1*PMT(VLOOKUP($P80,'9 - Finance Strategy Parameters'!$B$3:$C$6,2)/12,$Z80*12,$M80*(1+$Z$1)^($Z80*3)),"FAILURE"))))))))))</f>
        <v>0</v>
      </c>
      <c r="AU80" s="159">
        <f>IF($F80=1,0,IF(AND($H80=1,AU$1&lt;=$Y80),$V80,IF(AND($H80=1,AU$1&gt;$Y80,AU$1&lt;=$Y80+$Z80),($T80*(1+$Z$1)^$Z80)/$Z80,IF(AND($H80=1,AU$1&gt;($Y80+$Z80),AU$1&lt;=($Y80+$Z80*2)),($T80*(1+$Z$1)^($Z80*2))/$Z80,IF(AND($H80=1,AU$1&gt;($Y80+$Z80*2),AU$1&lt;=($Y80+$Z80*3)),($T80*(1+$Z$1)^($Z80*3))/$Z80,IF(AND($H80=1,AU$1&gt;($Y80+$Z80*3),AU$1&lt;=($Y80+$Z80*4)),($T80*(1+$Z$1)^($Z80*4))/$Z80,IF(AND($G80=1,AU$1&lt;=$N80),0,IF(AND($G80=1,AU$1&gt;$N80,AU$1&lt;=($Y80+$Z80)),-1*PMT(VLOOKUP($P80,'9 - Finance Strategy Parameters'!$B$3:$C$6,2)/12,$Z80*12,$M80),IF(AND($G80=1,AU$1&gt;($Y80+$Z80),AU$1&lt;=($Y80+$Z80*2)),-1*PMT(VLOOKUP($P80,'9 - Finance Strategy Parameters'!$B$3:$C$6,2)/12,$Z80*12,$M80*(1+$Z$1)^($Z80*2)),IF(AND($G80=1,AU$1&gt;($Y80+$Z80*2),AU$1&lt;=($Y80+$Z80*3)),-1*PMT(VLOOKUP($P80,'9 - Finance Strategy Parameters'!$B$3:$C$6,2)/12,$Z80*12,$M80*(1+$Z$1)^($Z80*3)),"FAILURE"))))))))))</f>
        <v>0</v>
      </c>
      <c r="AV80" s="159">
        <f>IF($F80=1,0,IF(AND($H80=1,AV$1&lt;=$Y80),$V80,IF(AND($H80=1,AV$1&gt;$Y80,AV$1&lt;=$Y80+$Z80),($T80*(1+$Z$1)^$Z80)/$Z80,IF(AND($H80=1,AV$1&gt;($Y80+$Z80),AV$1&lt;=($Y80+$Z80*2)),($T80*(1+$Z$1)^($Z80*2))/$Z80,IF(AND($H80=1,AV$1&gt;($Y80+$Z80*2),AV$1&lt;=($Y80+$Z80*3)),($T80*(1+$Z$1)^($Z80*3))/$Z80,IF(AND($H80=1,AV$1&gt;($Y80+$Z80*3),AV$1&lt;=($Y80+$Z80*4)),($T80*(1+$Z$1)^($Z80*4))/$Z80,IF(AND($G80=1,AV$1&lt;=$N80),0,IF(AND($G80=1,AV$1&gt;$N80,AV$1&lt;=($Y80+$Z80)),-1*PMT(VLOOKUP($P80,'9 - Finance Strategy Parameters'!$B$3:$C$6,2)/12,$Z80*12,$M80),IF(AND($G80=1,AV$1&gt;($Y80+$Z80),AV$1&lt;=($Y80+$Z80*2)),-1*PMT(VLOOKUP($P80,'9 - Finance Strategy Parameters'!$B$3:$C$6,2)/12,$Z80*12,$M80*(1+$Z$1)^($Z80*2)),IF(AND($G80=1,AV$1&gt;($Y80+$Z80*2),AV$1&lt;=($Y80+$Z80*3)),-1*PMT(VLOOKUP($P80,'9 - Finance Strategy Parameters'!$B$3:$C$6,2)/12,$Z80*12,$M80*(1+$Z$1)^($Z80*3)),"FAILURE"))))))))))</f>
        <v>0</v>
      </c>
      <c r="AW80" s="159">
        <f>IF($F80=1,0,IF(AND($H80=1,AW$1&lt;=$Y80),$V80,IF(AND($H80=1,AW$1&gt;$Y80,AW$1&lt;=$Y80+$Z80),($T80*(1+$Z$1)^$Z80)/$Z80,IF(AND($H80=1,AW$1&gt;($Y80+$Z80),AW$1&lt;=($Y80+$Z80*2)),($T80*(1+$Z$1)^($Z80*2))/$Z80,IF(AND($H80=1,AW$1&gt;($Y80+$Z80*2),AW$1&lt;=($Y80+$Z80*3)),($T80*(1+$Z$1)^($Z80*3))/$Z80,IF(AND($H80=1,AW$1&gt;($Y80+$Z80*3),AW$1&lt;=($Y80+$Z80*4)),($T80*(1+$Z$1)^($Z80*4))/$Z80,IF(AND($G80=1,AW$1&lt;=$N80),0,IF(AND($G80=1,AW$1&gt;$N80,AW$1&lt;=($Y80+$Z80)),-1*PMT(VLOOKUP($P80,'9 - Finance Strategy Parameters'!$B$3:$C$6,2)/12,$Z80*12,$M80),IF(AND($G80=1,AW$1&gt;($Y80+$Z80),AW$1&lt;=($Y80+$Z80*2)),-1*PMT(VLOOKUP($P80,'9 - Finance Strategy Parameters'!$B$3:$C$6,2)/12,$Z80*12,$M80*(1+$Z$1)^($Z80*2)),IF(AND($G80=1,AW$1&gt;($Y80+$Z80*2),AW$1&lt;=($Y80+$Z80*3)),-1*PMT(VLOOKUP($P80,'9 - Finance Strategy Parameters'!$B$3:$C$6,2)/12,$Z80*12,$M80*(1+$Z$1)^($Z80*3)),"FAILURE"))))))))))</f>
        <v>0</v>
      </c>
      <c r="AX80" s="159">
        <f>IF($F80=1,0,IF(AND($H80=1,AX$1&lt;=$Y80),$V80,IF(AND($H80=1,AX$1&gt;$Y80,AX$1&lt;=$Y80+$Z80),($T80*(1+$Z$1)^$Z80)/$Z80,IF(AND($H80=1,AX$1&gt;($Y80+$Z80),AX$1&lt;=($Y80+$Z80*2)),($T80*(1+$Z$1)^($Z80*2))/$Z80,IF(AND($H80=1,AX$1&gt;($Y80+$Z80*2),AX$1&lt;=($Y80+$Z80*3)),($T80*(1+$Z$1)^($Z80*3))/$Z80,IF(AND($H80=1,AX$1&gt;($Y80+$Z80*3),AX$1&lt;=($Y80+$Z80*4)),($T80*(1+$Z$1)^($Z80*4))/$Z80,IF(AND($G80=1,AX$1&lt;=$N80),0,IF(AND($G80=1,AX$1&gt;$N80,AX$1&lt;=($Y80+$Z80)),-1*PMT(VLOOKUP($P80,'9 - Finance Strategy Parameters'!$B$3:$C$6,2)/12,$Z80*12,$M80),IF(AND($G80=1,AX$1&gt;($Y80+$Z80),AX$1&lt;=($Y80+$Z80*2)),-1*PMT(VLOOKUP($P80,'9 - Finance Strategy Parameters'!$B$3:$C$6,2)/12,$Z80*12,$M80*(1+$Z$1)^($Z80*2)),IF(AND($G80=1,AX$1&gt;($Y80+$Z80*2),AX$1&lt;=($Y80+$Z80*3)),-1*PMT(VLOOKUP($P80,'9 - Finance Strategy Parameters'!$B$3:$C$6,2)/12,$Z80*12,$M80*(1+$Z$1)^($Z80*3)),"FAILURE"))))))))))</f>
        <v>0</v>
      </c>
      <c r="AY80" s="159">
        <f>IF($F80=1,0,IF(AND($H80=1,AY$1&lt;=$Y80),$V80,IF(AND($H80=1,AY$1&gt;$Y80,AY$1&lt;=$Y80+$Z80),($T80*(1+$Z$1)^$Z80)/$Z80,IF(AND($H80=1,AY$1&gt;($Y80+$Z80),AY$1&lt;=($Y80+$Z80*2)),($T80*(1+$Z$1)^($Z80*2))/$Z80,IF(AND($H80=1,AY$1&gt;($Y80+$Z80*2),AY$1&lt;=($Y80+$Z80*3)),($T80*(1+$Z$1)^($Z80*3))/$Z80,IF(AND($H80=1,AY$1&gt;($Y80+$Z80*3),AY$1&lt;=($Y80+$Z80*4)),($T80*(1+$Z$1)^($Z80*4))/$Z80,IF(AND($G80=1,AY$1&lt;=$N80),0,IF(AND($G80=1,AY$1&gt;$N80,AY$1&lt;=($Y80+$Z80)),-1*PMT(VLOOKUP($P80,'9 - Finance Strategy Parameters'!$B$3:$C$6,2)/12,$Z80*12,$M80),IF(AND($G80=1,AY$1&gt;($Y80+$Z80),AY$1&lt;=($Y80+$Z80*2)),-1*PMT(VLOOKUP($P80,'9 - Finance Strategy Parameters'!$B$3:$C$6,2)/12,$Z80*12,$M80*(1+$Z$1)^($Z80*2)),IF(AND($G80=1,AY$1&gt;($Y80+$Z80*2),AY$1&lt;=($Y80+$Z80*3)),-1*PMT(VLOOKUP($P80,'9 - Finance Strategy Parameters'!$B$3:$C$6,2)/12,$Z80*12,$M80*(1+$Z$1)^($Z80*3)),"FAILURE"))))))))))</f>
        <v>0</v>
      </c>
      <c r="AZ80" s="159">
        <f>IF($F80=1,0,IF(AND($H80=1,AZ$1&lt;=$Y80),$V80,IF(AND($H80=1,AZ$1&gt;$Y80,AZ$1&lt;=$Y80+$Z80),($T80*(1+$Z$1)^$Z80)/$Z80,IF(AND($H80=1,AZ$1&gt;($Y80+$Z80),AZ$1&lt;=($Y80+$Z80*2)),($T80*(1+$Z$1)^($Z80*2))/$Z80,IF(AND($H80=1,AZ$1&gt;($Y80+$Z80*2),AZ$1&lt;=($Y80+$Z80*3)),($T80*(1+$Z$1)^($Z80*3))/$Z80,IF(AND($H80=1,AZ$1&gt;($Y80+$Z80*3),AZ$1&lt;=($Y80+$Z80*4)),($T80*(1+$Z$1)^($Z80*4))/$Z80,IF(AND($G80=1,AZ$1&lt;=$N80),0,IF(AND($G80=1,AZ$1&gt;$N80,AZ$1&lt;=($Y80+$Z80)),-1*PMT(VLOOKUP($P80,'9 - Finance Strategy Parameters'!$B$3:$C$6,2)/12,$Z80*12,$M80),IF(AND($G80=1,AZ$1&gt;($Y80+$Z80),AZ$1&lt;=($Y80+$Z80*2)),-1*PMT(VLOOKUP($P80,'9 - Finance Strategy Parameters'!$B$3:$C$6,2)/12,$Z80*12,$M80*(1+$Z$1)^($Z80*2)),IF(AND($G80=1,AZ$1&gt;($Y80+$Z80*2),AZ$1&lt;=($Y80+$Z80*3)),-1*PMT(VLOOKUP($P80,'9 - Finance Strategy Parameters'!$B$3:$C$6,2)/12,$Z80*12,$M80*(1+$Z$1)^($Z80*3)),"FAILURE"))))))))))</f>
        <v>0</v>
      </c>
      <c r="BA80" s="159">
        <f>IF($F80=1,0,IF(AND($H80=1,BA$1&lt;=$Y80),$V80,IF(AND($H80=1,BA$1&gt;$Y80,BA$1&lt;=$Y80+$Z80),($T80*(1+$Z$1)^$Z80)/$Z80,IF(AND($H80=1,BA$1&gt;($Y80+$Z80),BA$1&lt;=($Y80+$Z80*2)),($T80*(1+$Z$1)^($Z80*2))/$Z80,IF(AND($H80=1,BA$1&gt;($Y80+$Z80*2),BA$1&lt;=($Y80+$Z80*3)),($T80*(1+$Z$1)^($Z80*3))/$Z80,IF(AND($H80=1,BA$1&gt;($Y80+$Z80*3),BA$1&lt;=($Y80+$Z80*4)),($T80*(1+$Z$1)^($Z80*4))/$Z80,IF(AND($G80=1,BA$1&lt;=$N80),0,IF(AND($G80=1,BA$1&gt;$N80,BA$1&lt;=($Y80+$Z80)),-1*PMT(VLOOKUP($P80,'9 - Finance Strategy Parameters'!$B$3:$C$6,2)/12,$Z80*12,$M80),IF(AND($G80=1,BA$1&gt;($Y80+$Z80),BA$1&lt;=($Y80+$Z80*2)),-1*PMT(VLOOKUP($P80,'9 - Finance Strategy Parameters'!$B$3:$C$6,2)/12,$Z80*12,$M80*(1+$Z$1)^($Z80*2)),IF(AND($G80=1,BA$1&gt;($Y80+$Z80*2),BA$1&lt;=($Y80+$Z80*3)),-1*PMT(VLOOKUP($P80,'9 - Finance Strategy Parameters'!$B$3:$C$6,2)/12,$Z80*12,$M80*(1+$Z$1)^($Z80*3)),"FAILURE"))))))))))</f>
        <v>0</v>
      </c>
      <c r="BB80" s="159">
        <f>IF($F80=1,0,IF(AND($H80=1,BB$1&lt;=$Y80),$V80,IF(AND($H80=1,BB$1&gt;$Y80,BB$1&lt;=$Y80+$Z80),($T80*(1+$Z$1)^$Z80)/$Z80,IF(AND($H80=1,BB$1&gt;($Y80+$Z80),BB$1&lt;=($Y80+$Z80*2)),($T80*(1+$Z$1)^($Z80*2))/$Z80,IF(AND($H80=1,BB$1&gt;($Y80+$Z80*2),BB$1&lt;=($Y80+$Z80*3)),($T80*(1+$Z$1)^($Z80*3))/$Z80,IF(AND($H80=1,BB$1&gt;($Y80+$Z80*3),BB$1&lt;=($Y80+$Z80*4)),($T80*(1+$Z$1)^($Z80*4))/$Z80,IF(AND($G80=1,BB$1&lt;=$N80),0,IF(AND($G80=1,BB$1&gt;$N80,BB$1&lt;=($Y80+$Z80)),-1*PMT(VLOOKUP($P80,'9 - Finance Strategy Parameters'!$B$3:$C$6,2)/12,$Z80*12,$M80),IF(AND($G80=1,BB$1&gt;($Y80+$Z80),BB$1&lt;=($Y80+$Z80*2)),-1*PMT(VLOOKUP($P80,'9 - Finance Strategy Parameters'!$B$3:$C$6,2)/12,$Z80*12,$M80*(1+$Z$1)^($Z80*2)),IF(AND($G80=1,BB$1&gt;($Y80+$Z80*2),BB$1&lt;=($Y80+$Z80*3)),-1*PMT(VLOOKUP($P80,'9 - Finance Strategy Parameters'!$B$3:$C$6,2)/12,$Z80*12,$M80*(1+$Z$1)^($Z80*3)),"FAILURE"))))))))))</f>
        <v>0</v>
      </c>
      <c r="BC80" s="159">
        <f>IF($F80=1,0,IF(AND($H80=1,BC$1&lt;=$Y80),$V80,IF(AND($H80=1,BC$1&gt;$Y80,BC$1&lt;=$Y80+$Z80),($T80*(1+$Z$1)^$Z80)/$Z80,IF(AND($H80=1,BC$1&gt;($Y80+$Z80),BC$1&lt;=($Y80+$Z80*2)),($T80*(1+$Z$1)^($Z80*2))/$Z80,IF(AND($H80=1,BC$1&gt;($Y80+$Z80*2),BC$1&lt;=($Y80+$Z80*3)),($T80*(1+$Z$1)^($Z80*3))/$Z80,IF(AND($H80=1,BC$1&gt;($Y80+$Z80*3),BC$1&lt;=($Y80+$Z80*4)),($T80*(1+$Z$1)^($Z80*4))/$Z80,IF(AND($G80=1,BC$1&lt;=$N80),0,IF(AND($G80=1,BC$1&gt;$N80,BC$1&lt;=($Y80+$Z80)),-1*PMT(VLOOKUP($P80,'9 - Finance Strategy Parameters'!$B$3:$C$6,2)/12,$Z80*12,$M80),IF(AND($G80=1,BC$1&gt;($Y80+$Z80),BC$1&lt;=($Y80+$Z80*2)),-1*PMT(VLOOKUP($P80,'9 - Finance Strategy Parameters'!$B$3:$C$6,2)/12,$Z80*12,$M80*(1+$Z$1)^($Z80*2)),IF(AND($G80=1,BC$1&gt;($Y80+$Z80*2),BC$1&lt;=($Y80+$Z80*3)),-1*PMT(VLOOKUP($P80,'9 - Finance Strategy Parameters'!$B$3:$C$6,2)/12,$Z80*12,$M80*(1+$Z$1)^($Z80*3)),"FAILURE"))))))))))</f>
        <v>0</v>
      </c>
      <c r="BD80" s="159">
        <f>IF($F80=1,0,IF(AND($H80=1,BD$1&lt;=$Y80),$V80,IF(AND($H80=1,BD$1&gt;$Y80,BD$1&lt;=$Y80+$Z80),($T80*(1+$Z$1)^$Z80)/$Z80,IF(AND($H80=1,BD$1&gt;($Y80+$Z80),BD$1&lt;=($Y80+$Z80*2)),($T80*(1+$Z$1)^($Z80*2))/$Z80,IF(AND($H80=1,BD$1&gt;($Y80+$Z80*2),BD$1&lt;=($Y80+$Z80*3)),($T80*(1+$Z$1)^($Z80*3))/$Z80,IF(AND($H80=1,BD$1&gt;($Y80+$Z80*3),BD$1&lt;=($Y80+$Z80*4)),($T80*(1+$Z$1)^($Z80*4))/$Z80,IF(AND($G80=1,BD$1&lt;=$N80),0,IF(AND($G80=1,BD$1&gt;$N80,BD$1&lt;=($Y80+$Z80)),-1*PMT(VLOOKUP($P80,'9 - Finance Strategy Parameters'!$B$3:$C$6,2)/12,$Z80*12,$M80),IF(AND($G80=1,BD$1&gt;($Y80+$Z80),BD$1&lt;=($Y80+$Z80*2)),-1*PMT(VLOOKUP($P80,'9 - Finance Strategy Parameters'!$B$3:$C$6,2)/12,$Z80*12,$M80*(1+$Z$1)^($Z80*2)),IF(AND($G80=1,BD$1&gt;($Y80+$Z80*2),BD$1&lt;=($Y80+$Z80*3)),-1*PMT(VLOOKUP($P80,'9 - Finance Strategy Parameters'!$B$3:$C$6,2)/12,$Z80*12,$M80*(1+$Z$1)^($Z80*3)),"FAILURE"))))))))))</f>
        <v>0</v>
      </c>
      <c r="BE80" s="159">
        <f>IF($F80=1,0,IF(AND($H80=1,BE$1&lt;=$Y80),$V80,IF(AND($H80=1,BE$1&gt;$Y80,BE$1&lt;=$Y80+$Z80),($T80*(1+$Z$1)^$Z80)/$Z80,IF(AND($H80=1,BE$1&gt;($Y80+$Z80),BE$1&lt;=($Y80+$Z80*2)),($T80*(1+$Z$1)^($Z80*2))/$Z80,IF(AND($H80=1,BE$1&gt;($Y80+$Z80*2),BE$1&lt;=($Y80+$Z80*3)),($T80*(1+$Z$1)^($Z80*3))/$Z80,IF(AND($H80=1,BE$1&gt;($Y80+$Z80*3),BE$1&lt;=($Y80+$Z80*4)),($T80*(1+$Z$1)^($Z80*4))/$Z80,IF(AND($G80=1,BE$1&lt;=$N80),0,IF(AND($G80=1,BE$1&gt;$N80,BE$1&lt;=($Y80+$Z80)),-1*PMT(VLOOKUP($P80,'9 - Finance Strategy Parameters'!$B$3:$C$6,2)/12,$Z80*12,$M80),IF(AND($G80=1,BE$1&gt;($Y80+$Z80),BE$1&lt;=($Y80+$Z80*2)),-1*PMT(VLOOKUP($P80,'9 - Finance Strategy Parameters'!$B$3:$C$6,2)/12,$Z80*12,$M80*(1+$Z$1)^($Z80*2)),IF(AND($G80=1,BE$1&gt;($Y80+$Z80*2),BE$1&lt;=($Y80+$Z80*3)),-1*PMT(VLOOKUP($P80,'9 - Finance Strategy Parameters'!$B$3:$C$6,2)/12,$Z80*12,$M80*(1+$Z$1)^($Z80*3)),"FAILURE"))))))))))</f>
        <v>0</v>
      </c>
      <c r="BF80" s="159">
        <f>IF($F80=1,0,IF(AND($H80=1,BF$1&lt;=$Y80),$V80,IF(AND($H80=1,BF$1&gt;$Y80,BF$1&lt;=$Y80+$Z80),($T80*(1+$Z$1)^$Z80)/$Z80,IF(AND($H80=1,BF$1&gt;($Y80+$Z80),BF$1&lt;=($Y80+$Z80*2)),($T80*(1+$Z$1)^($Z80*2))/$Z80,IF(AND($H80=1,BF$1&gt;($Y80+$Z80*2),BF$1&lt;=($Y80+$Z80*3)),($T80*(1+$Z$1)^($Z80*3))/$Z80,IF(AND($H80=1,BF$1&gt;($Y80+$Z80*3),BF$1&lt;=($Y80+$Z80*4)),($T80*(1+$Z$1)^($Z80*4))/$Z80,IF(AND($G80=1,BF$1&lt;=$N80),0,IF(AND($G80=1,BF$1&gt;$N80,BF$1&lt;=($Y80+$Z80)),-1*PMT(VLOOKUP($P80,'9 - Finance Strategy Parameters'!$B$3:$C$6,2)/12,$Z80*12,$M80),IF(AND($G80=1,BF$1&gt;($Y80+$Z80),BF$1&lt;=($Y80+$Z80*2)),-1*PMT(VLOOKUP($P80,'9 - Finance Strategy Parameters'!$B$3:$C$6,2)/12,$Z80*12,$M80*(1+$Z$1)^($Z80*2)),IF(AND($G80=1,BF$1&gt;($Y80+$Z80*2),BF$1&lt;=($Y80+$Z80*3)),-1*PMT(VLOOKUP($P80,'9 - Finance Strategy Parameters'!$B$3:$C$6,2)/12,$Z80*12,$M80*(1+$Z$1)^($Z80*3)),"FAILURE"))))))))))</f>
        <v>0</v>
      </c>
      <c r="BG80" s="159">
        <f>IF($F80=1,0,IF(AND($H80=1,BG$1&lt;=$Y80),$V80,IF(AND($H80=1,BG$1&gt;$Y80,BG$1&lt;=$Y80+$Z80),($T80*(1+$Z$1)^$Z80)/$Z80,IF(AND($H80=1,BG$1&gt;($Y80+$Z80),BG$1&lt;=($Y80+$Z80*2)),($T80*(1+$Z$1)^($Z80*2))/$Z80,IF(AND($H80=1,BG$1&gt;($Y80+$Z80*2),BG$1&lt;=($Y80+$Z80*3)),($T80*(1+$Z$1)^($Z80*3))/$Z80,IF(AND($H80=1,BG$1&gt;($Y80+$Z80*3),BG$1&lt;=($Y80+$Z80*4)),($T80*(1+$Z$1)^($Z80*4))/$Z80,IF(AND($G80=1,BG$1&lt;=$N80),0,IF(AND($G80=1,BG$1&gt;$N80,BG$1&lt;=($Y80+$Z80)),-1*PMT(VLOOKUP($P80,'9 - Finance Strategy Parameters'!$B$3:$C$6,2)/12,$Z80*12,$M80),IF(AND($G80=1,BG$1&gt;($Y80+$Z80),BG$1&lt;=($Y80+$Z80*2)),-1*PMT(VLOOKUP($P80,'9 - Finance Strategy Parameters'!$B$3:$C$6,2)/12,$Z80*12,$M80*(1+$Z$1)^($Z80*2)),IF(AND($G80=1,BG$1&gt;($Y80+$Z80*2),BG$1&lt;=($Y80+$Z80*3)),-1*PMT(VLOOKUP($P80,'9 - Finance Strategy Parameters'!$B$3:$C$6,2)/12,$Z80*12,$M80*(1+$Z$1)^($Z80*3)),"FAILURE"))))))))))</f>
        <v>0</v>
      </c>
      <c r="BH80" s="159">
        <f>IF($F80=1,0,IF(AND($H80=1,BH$1&lt;=$Y80),$V80,IF(AND($H80=1,BH$1&gt;$Y80,BH$1&lt;=$Y80+$Z80),($T80*(1+$Z$1)^$Z80)/$Z80,IF(AND($H80=1,BH$1&gt;($Y80+$Z80),BH$1&lt;=($Y80+$Z80*2)),($T80*(1+$Z$1)^($Z80*2))/$Z80,IF(AND($H80=1,BH$1&gt;($Y80+$Z80*2),BH$1&lt;=($Y80+$Z80*3)),($T80*(1+$Z$1)^($Z80*3))/$Z80,IF(AND($H80=1,BH$1&gt;($Y80+$Z80*3),BH$1&lt;=($Y80+$Z80*4)),($T80*(1+$Z$1)^($Z80*4))/$Z80,IF(AND($G80=1,BH$1&lt;=$N80),0,IF(AND($G80=1,BH$1&gt;$N80,BH$1&lt;=($Y80+$Z80)),-1*PMT(VLOOKUP($P80,'9 - Finance Strategy Parameters'!$B$3:$C$6,2)/12,$Z80*12,$M80),IF(AND($G80=1,BH$1&gt;($Y80+$Z80),BH$1&lt;=($Y80+$Z80*2)),-1*PMT(VLOOKUP($P80,'9 - Finance Strategy Parameters'!$B$3:$C$6,2)/12,$Z80*12,$M80*(1+$Z$1)^($Z80*2)),IF(AND($G80=1,BH$1&gt;($Y80+$Z80*2),BH$1&lt;=($Y80+$Z80*3)),-1*PMT(VLOOKUP($P80,'9 - Finance Strategy Parameters'!$B$3:$C$6,2)/12,$Z80*12,$M80*(1+$Z$1)^($Z80*3)),"FAILURE"))))))))))</f>
        <v>0</v>
      </c>
      <c r="BI80" s="159">
        <f>IF($F80=1,0,IF(AND($H80=1,BI$1&lt;=$Y80),$V80,IF(AND($H80=1,BI$1&gt;$Y80,BI$1&lt;=$Y80+$Z80),($T80*(1+$Z$1)^$Z80)/$Z80,IF(AND($H80=1,BI$1&gt;($Y80+$Z80),BI$1&lt;=($Y80+$Z80*2)),($T80*(1+$Z$1)^($Z80*2))/$Z80,IF(AND($H80=1,BI$1&gt;($Y80+$Z80*2),BI$1&lt;=($Y80+$Z80*3)),($T80*(1+$Z$1)^($Z80*3))/$Z80,IF(AND($H80=1,BI$1&gt;($Y80+$Z80*3),BI$1&lt;=($Y80+$Z80*4)),($T80*(1+$Z$1)^($Z80*4))/$Z80,IF(AND($G80=1,BI$1&lt;=$N80),0,IF(AND($G80=1,BI$1&gt;$N80,BI$1&lt;=($Y80+$Z80)),-1*PMT(VLOOKUP($P80,'9 - Finance Strategy Parameters'!$B$3:$C$6,2)/12,$Z80*12,$M80),IF(AND($G80=1,BI$1&gt;($Y80+$Z80),BI$1&lt;=($Y80+$Z80*2)),-1*PMT(VLOOKUP($P80,'9 - Finance Strategy Parameters'!$B$3:$C$6,2)/12,$Z80*12,$M80*(1+$Z$1)^($Z80*2)),IF(AND($G80=1,BI$1&gt;($Y80+$Z80*2),BI$1&lt;=($Y80+$Z80*3)),-1*PMT(VLOOKUP($P80,'9 - Finance Strategy Parameters'!$B$3:$C$6,2)/12,$Z80*12,$M80*(1+$Z$1)^($Z80*3)),"FAILURE"))))))))))</f>
        <v>0</v>
      </c>
      <c r="BJ80" s="159">
        <f>IF($F80=1,0,IF(AND($H80=1,BJ$1&lt;=$Y80),$V80,IF(AND($H80=1,BJ$1&gt;$Y80,BJ$1&lt;=$Y80+$Z80),($T80*(1+$Z$1)^$Z80)/$Z80,IF(AND($H80=1,BJ$1&gt;($Y80+$Z80),BJ$1&lt;=($Y80+$Z80*2)),($T80*(1+$Z$1)^($Z80*2))/$Z80,IF(AND($H80=1,BJ$1&gt;($Y80+$Z80*2),BJ$1&lt;=($Y80+$Z80*3)),($T80*(1+$Z$1)^($Z80*3))/$Z80,IF(AND($H80=1,BJ$1&gt;($Y80+$Z80*3),BJ$1&lt;=($Y80+$Z80*4)),($T80*(1+$Z$1)^($Z80*4))/$Z80,IF(AND($G80=1,BJ$1&lt;=$N80),0,IF(AND($G80=1,BJ$1&gt;$N80,BJ$1&lt;=($Y80+$Z80)),-1*PMT(VLOOKUP($P80,'9 - Finance Strategy Parameters'!$B$3:$C$6,2)/12,$Z80*12,$M80),IF(AND($G80=1,BJ$1&gt;($Y80+$Z80),BJ$1&lt;=($Y80+$Z80*2)),-1*PMT(VLOOKUP($P80,'9 - Finance Strategy Parameters'!$B$3:$C$6,2)/12,$Z80*12,$M80*(1+$Z$1)^($Z80*2)),IF(AND($G80=1,BJ$1&gt;($Y80+$Z80*2),BJ$1&lt;=($Y80+$Z80*3)),-1*PMT(VLOOKUP($P80,'9 - Finance Strategy Parameters'!$B$3:$C$6,2)/12,$Z80*12,$M80*(1+$Z$1)^($Z80*3)),"FAILURE"))))))))))</f>
        <v>0</v>
      </c>
      <c r="BK80" s="159">
        <f>IF($F80=1,0,IF(AND($H80=1,BK$1&lt;=$Y80),$V80,IF(AND($H80=1,BK$1&gt;$Y80,BK$1&lt;=$Y80+$Z80),($T80*(1+$Z$1)^$Z80)/$Z80,IF(AND($H80=1,BK$1&gt;($Y80+$Z80),BK$1&lt;=($Y80+$Z80*2)),($T80*(1+$Z$1)^($Z80*2))/$Z80,IF(AND($H80=1,BK$1&gt;($Y80+$Z80*2),BK$1&lt;=($Y80+$Z80*3)),($T80*(1+$Z$1)^($Z80*3))/$Z80,IF(AND($H80=1,BK$1&gt;($Y80+$Z80*3),BK$1&lt;=($Y80+$Z80*4)),($T80*(1+$Z$1)^($Z80*4))/$Z80,IF(AND($G80=1,BK$1&lt;=$N80),0,IF(AND($G80=1,BK$1&gt;$N80,BK$1&lt;=($Y80+$Z80)),-1*PMT(VLOOKUP($P80,'9 - Finance Strategy Parameters'!$B$3:$C$6,2)/12,$Z80*12,$M80),IF(AND($G80=1,BK$1&gt;($Y80+$Z80),BK$1&lt;=($Y80+$Z80*2)),-1*PMT(VLOOKUP($P80,'9 - Finance Strategy Parameters'!$B$3:$C$6,2)/12,$Z80*12,$M80*(1+$Z$1)^($Z80*2)),IF(AND($G80=1,BK$1&gt;($Y80+$Z80*2),BK$1&lt;=($Y80+$Z80*3)),-1*PMT(VLOOKUP($P80,'9 - Finance Strategy Parameters'!$B$3:$C$6,2)/12,$Z80*12,$M80*(1+$Z$1)^($Z80*3)),"FAILURE"))))))))))</f>
        <v>0</v>
      </c>
      <c r="BL80" s="159">
        <f>IF($F80=1,0,IF(AND($H80=1,BL$1&lt;=$Y80),$V80,IF(AND($H80=1,BL$1&gt;$Y80,BL$1&lt;=$Y80+$Z80),($T80*(1+$Z$1)^$Z80)/$Z80,IF(AND($H80=1,BL$1&gt;($Y80+$Z80),BL$1&lt;=($Y80+$Z80*2)),($T80*(1+$Z$1)^($Z80*2))/$Z80,IF(AND($H80=1,BL$1&gt;($Y80+$Z80*2),BL$1&lt;=($Y80+$Z80*3)),($T80*(1+$Z$1)^($Z80*3))/$Z80,IF(AND($H80=1,BL$1&gt;($Y80+$Z80*3),BL$1&lt;=($Y80+$Z80*4)),($T80*(1+$Z$1)^($Z80*4))/$Z80,IF(AND($G80=1,BL$1&lt;=$N80),0,IF(AND($G80=1,BL$1&gt;$N80,BL$1&lt;=($Y80+$Z80)),-1*PMT(VLOOKUP($P80,'9 - Finance Strategy Parameters'!$B$3:$C$6,2)/12,$Z80*12,$M80),IF(AND($G80=1,BL$1&gt;($Y80+$Z80),BL$1&lt;=($Y80+$Z80*2)),-1*PMT(VLOOKUP($P80,'9 - Finance Strategy Parameters'!$B$3:$C$6,2)/12,$Z80*12,$M80*(1+$Z$1)^($Z80*2)),IF(AND($G80=1,BL$1&gt;($Y80+$Z80*2),BL$1&lt;=($Y80+$Z80*3)),-1*PMT(VLOOKUP($P80,'9 - Finance Strategy Parameters'!$B$3:$C$6,2)/12,$Z80*12,$M80*(1+$Z$1)^($Z80*3)),"FAILURE"))))))))))</f>
        <v>0</v>
      </c>
      <c r="BM80" s="159">
        <f>IF($F80=1,0,IF(AND($H80=1,BM$1&lt;=$Y80),$V80,IF(AND($H80=1,BM$1&gt;$Y80,BM$1&lt;=$Y80+$Z80),($T80*(1+$Z$1)^$Z80)/$Z80,IF(AND($H80=1,BM$1&gt;($Y80+$Z80),BM$1&lt;=($Y80+$Z80*2)),($T80*(1+$Z$1)^($Z80*2))/$Z80,IF(AND($H80=1,BM$1&gt;($Y80+$Z80*2),BM$1&lt;=($Y80+$Z80*3)),($T80*(1+$Z$1)^($Z80*3))/$Z80,IF(AND($H80=1,BM$1&gt;($Y80+$Z80*3),BM$1&lt;=($Y80+$Z80*4)),($T80*(1+$Z$1)^($Z80*4))/$Z80,IF(AND($G80=1,BM$1&lt;=$N80),0,IF(AND($G80=1,BM$1&gt;$N80,BM$1&lt;=($Y80+$Z80)),-1*PMT(VLOOKUP($P80,'9 - Finance Strategy Parameters'!$B$3:$C$6,2)/12,$Z80*12,$M80),IF(AND($G80=1,BM$1&gt;($Y80+$Z80),BM$1&lt;=($Y80+$Z80*2)),-1*PMT(VLOOKUP($P80,'9 - Finance Strategy Parameters'!$B$3:$C$6,2)/12,$Z80*12,$M80*(1+$Z$1)^($Z80*2)),IF(AND($G80=1,BM$1&gt;($Y80+$Z80*2),BM$1&lt;=($Y80+$Z80*3)),-1*PMT(VLOOKUP($P80,'9 - Finance Strategy Parameters'!$B$3:$C$6,2)/12,$Z80*12,$M80*(1+$Z$1)^($Z80*3)),"FAILURE"))))))))))</f>
        <v>0</v>
      </c>
      <c r="BN80" s="159">
        <f>IF($F80=1,0,IF(AND($H80=1,BN$1&lt;=$Y80),$V80,IF(AND($H80=1,BN$1&gt;$Y80,BN$1&lt;=$Y80+$Z80),($T80*(1+$Z$1)^$Z80)/$Z80,IF(AND($H80=1,BN$1&gt;($Y80+$Z80),BN$1&lt;=($Y80+$Z80*2)),($T80*(1+$Z$1)^($Z80*2))/$Z80,IF(AND($H80=1,BN$1&gt;($Y80+$Z80*2),BN$1&lt;=($Y80+$Z80*3)),($T80*(1+$Z$1)^($Z80*3))/$Z80,IF(AND($H80=1,BN$1&gt;($Y80+$Z80*3),BN$1&lt;=($Y80+$Z80*4)),($T80*(1+$Z$1)^($Z80*4))/$Z80,IF(AND($G80=1,BN$1&lt;=$N80),0,IF(AND($G80=1,BN$1&gt;$N80,BN$1&lt;=($Y80+$Z80)),-1*PMT(VLOOKUP($P80,'9 - Finance Strategy Parameters'!$B$3:$C$6,2)/12,$Z80*12,$M80),IF(AND($G80=1,BN$1&gt;($Y80+$Z80),BN$1&lt;=($Y80+$Z80*2)),-1*PMT(VLOOKUP($P80,'9 - Finance Strategy Parameters'!$B$3:$C$6,2)/12,$Z80*12,$M80*(1+$Z$1)^($Z80*2)),IF(AND($G80=1,BN$1&gt;($Y80+$Z80*2),BN$1&lt;=($Y80+$Z80*3)),-1*PMT(VLOOKUP($P80,'9 - Finance Strategy Parameters'!$B$3:$C$6,2)/12,$Z80*12,$M80*(1+$Z$1)^($Z80*3)),"FAILURE"))))))))))</f>
        <v>0</v>
      </c>
      <c r="BO80" s="159">
        <f>IF($F80=1,0,IF(AND($H80=1,BO$1&lt;=$Y80),$V80,IF(AND($H80=1,BO$1&gt;$Y80,BO$1&lt;=$Y80+$Z80),($T80*(1+$Z$1)^$Z80)/$Z80,IF(AND($H80=1,BO$1&gt;($Y80+$Z80),BO$1&lt;=($Y80+$Z80*2)),($T80*(1+$Z$1)^($Z80*2))/$Z80,IF(AND($H80=1,BO$1&gt;($Y80+$Z80*2),BO$1&lt;=($Y80+$Z80*3)),($T80*(1+$Z$1)^($Z80*3))/$Z80,IF(AND($H80=1,BO$1&gt;($Y80+$Z80*3),BO$1&lt;=($Y80+$Z80*4)),($T80*(1+$Z$1)^($Z80*4))/$Z80,IF(AND($G80=1,BO$1&lt;=$N80),0,IF(AND($G80=1,BO$1&gt;$N80,BO$1&lt;=($Y80+$Z80)),-1*PMT(VLOOKUP($P80,'9 - Finance Strategy Parameters'!$B$3:$C$6,2)/12,$Z80*12,$M80),IF(AND($G80=1,BO$1&gt;($Y80+$Z80),BO$1&lt;=($Y80+$Z80*2)),-1*PMT(VLOOKUP($P80,'9 - Finance Strategy Parameters'!$B$3:$C$6,2)/12,$Z80*12,$M80*(1+$Z$1)^($Z80*2)),IF(AND($G80=1,BO$1&gt;($Y80+$Z80*2),BO$1&lt;=($Y80+$Z80*3)),-1*PMT(VLOOKUP($P80,'9 - Finance Strategy Parameters'!$B$3:$C$6,2)/12,$Z80*12,$M80*(1+$Z$1)^($Z80*3)),"FAILURE"))))))))))</f>
        <v>0</v>
      </c>
      <c r="BP80" s="159">
        <f>IF($F80=1,0,IF(AND($H80=1,BP$1&lt;=$Y80),$V80,IF(AND($H80=1,BP$1&gt;$Y80,BP$1&lt;=$Y80+$Z80),($T80*(1+$Z$1)^$Z80)/$Z80,IF(AND($H80=1,BP$1&gt;($Y80+$Z80),BP$1&lt;=($Y80+$Z80*2)),($T80*(1+$Z$1)^($Z80*2))/$Z80,IF(AND($H80=1,BP$1&gt;($Y80+$Z80*2),BP$1&lt;=($Y80+$Z80*3)),($T80*(1+$Z$1)^($Z80*3))/$Z80,IF(AND($H80=1,BP$1&gt;($Y80+$Z80*3),BP$1&lt;=($Y80+$Z80*4)),($T80*(1+$Z$1)^($Z80*4))/$Z80,IF(AND($G80=1,BP$1&lt;=$N80),0,IF(AND($G80=1,BP$1&gt;$N80,BP$1&lt;=($Y80+$Z80)),-1*PMT(VLOOKUP($P80,'9 - Finance Strategy Parameters'!$B$3:$C$6,2)/12,$Z80*12,$M80),IF(AND($G80=1,BP$1&gt;($Y80+$Z80),BP$1&lt;=($Y80+$Z80*2)),-1*PMT(VLOOKUP($P80,'9 - Finance Strategy Parameters'!$B$3:$C$6,2)/12,$Z80*12,$M80*(1+$Z$1)^($Z80*2)),IF(AND($G80=1,BP$1&gt;($Y80+$Z80*2),BP$1&lt;=($Y80+$Z80*3)),-1*PMT(VLOOKUP($P80,'9 - Finance Strategy Parameters'!$B$3:$C$6,2)/12,$Z80*12,$M80*(1+$Z$1)^($Z80*3)),"FAILURE"))))))))))</f>
        <v>49567.44592304722</v>
      </c>
      <c r="BQ80" s="159">
        <f>IF($F80=1,0,IF(AND($H80=1,BQ$1&lt;=$Y80),$V80,IF(AND($H80=1,BQ$1&gt;$Y80,BQ$1&lt;=$Y80+$Z80),($T80*(1+$Z$1)^$Z80)/$Z80,IF(AND($H80=1,BQ$1&gt;($Y80+$Z80),BQ$1&lt;=($Y80+$Z80*2)),($T80*(1+$Z$1)^($Z80*2))/$Z80,IF(AND($H80=1,BQ$1&gt;($Y80+$Z80*2),BQ$1&lt;=($Y80+$Z80*3)),($T80*(1+$Z$1)^($Z80*3))/$Z80,IF(AND($H80=1,BQ$1&gt;($Y80+$Z80*3),BQ$1&lt;=($Y80+$Z80*4)),($T80*(1+$Z$1)^($Z80*4))/$Z80,IF(AND($G80=1,BQ$1&lt;=$N80),0,IF(AND($G80=1,BQ$1&gt;$N80,BQ$1&lt;=($Y80+$Z80)),-1*PMT(VLOOKUP($P80,'9 - Finance Strategy Parameters'!$B$3:$C$6,2)/12,$Z80*12,$M80),IF(AND($G80=1,BQ$1&gt;($Y80+$Z80),BQ$1&lt;=($Y80+$Z80*2)),-1*PMT(VLOOKUP($P80,'9 - Finance Strategy Parameters'!$B$3:$C$6,2)/12,$Z80*12,$M80*(1+$Z$1)^($Z80*2)),IF(AND($G80=1,BQ$1&gt;($Y80+$Z80*2),BQ$1&lt;=($Y80+$Z80*3)),-1*PMT(VLOOKUP($P80,'9 - Finance Strategy Parameters'!$B$3:$C$6,2)/12,$Z80*12,$M80*(1+$Z$1)^($Z80*3)),"FAILURE"))))))))))</f>
        <v>49567.44592304722</v>
      </c>
      <c r="BR80" s="159">
        <f>IF($F80=1,0,IF(AND($H80=1,BR$1&lt;=$Y80),$V80,IF(AND($H80=1,BR$1&gt;$Y80,BR$1&lt;=$Y80+$Z80),($T80*(1+$Z$1)^$Z80)/$Z80,IF(AND($H80=1,BR$1&gt;($Y80+$Z80),BR$1&lt;=($Y80+$Z80*2)),($T80*(1+$Z$1)^($Z80*2))/$Z80,IF(AND($H80=1,BR$1&gt;($Y80+$Z80*2),BR$1&lt;=($Y80+$Z80*3)),($T80*(1+$Z$1)^($Z80*3))/$Z80,IF(AND($H80=1,BR$1&gt;($Y80+$Z80*3),BR$1&lt;=($Y80+$Z80*4)),($T80*(1+$Z$1)^($Z80*4))/$Z80,IF(AND($G80=1,BR$1&lt;=$N80),0,IF(AND($G80=1,BR$1&gt;$N80,BR$1&lt;=($Y80+$Z80)),-1*PMT(VLOOKUP($P80,'9 - Finance Strategy Parameters'!$B$3:$C$6,2)/12,$Z80*12,$M80),IF(AND($G80=1,BR$1&gt;($Y80+$Z80),BR$1&lt;=($Y80+$Z80*2)),-1*PMT(VLOOKUP($P80,'9 - Finance Strategy Parameters'!$B$3:$C$6,2)/12,$Z80*12,$M80*(1+$Z$1)^($Z80*2)),IF(AND($G80=1,BR$1&gt;($Y80+$Z80*2),BR$1&lt;=($Y80+$Z80*3)),-1*PMT(VLOOKUP($P80,'9 - Finance Strategy Parameters'!$B$3:$C$6,2)/12,$Z80*12,$M80*(1+$Z$1)^($Z80*3)),"FAILURE"))))))))))</f>
        <v>49567.44592304722</v>
      </c>
      <c r="BS80" s="159">
        <f>IF($F80=1,0,IF(AND($H80=1,BS$1&lt;=$Y80),$V80,IF(AND($H80=1,BS$1&gt;$Y80,BS$1&lt;=$Y80+$Z80),($T80*(1+$Z$1)^$Z80)/$Z80,IF(AND($H80=1,BS$1&gt;($Y80+$Z80),BS$1&lt;=($Y80+$Z80*2)),($T80*(1+$Z$1)^($Z80*2))/$Z80,IF(AND($H80=1,BS$1&gt;($Y80+$Z80*2),BS$1&lt;=($Y80+$Z80*3)),($T80*(1+$Z$1)^($Z80*3))/$Z80,IF(AND($H80=1,BS$1&gt;($Y80+$Z80*3),BS$1&lt;=($Y80+$Z80*4)),($T80*(1+$Z$1)^($Z80*4))/$Z80,IF(AND($G80=1,BS$1&lt;=$N80),0,IF(AND($G80=1,BS$1&gt;$N80,BS$1&lt;=($Y80+$Z80)),-1*PMT(VLOOKUP($P80,'9 - Finance Strategy Parameters'!$B$3:$C$6,2)/12,$Z80*12,$M80),IF(AND($G80=1,BS$1&gt;($Y80+$Z80),BS$1&lt;=($Y80+$Z80*2)),-1*PMT(VLOOKUP($P80,'9 - Finance Strategy Parameters'!$B$3:$C$6,2)/12,$Z80*12,$M80*(1+$Z$1)^($Z80*2)),IF(AND($G80=1,BS$1&gt;($Y80+$Z80*2),BS$1&lt;=($Y80+$Z80*3)),-1*PMT(VLOOKUP($P80,'9 - Finance Strategy Parameters'!$B$3:$C$6,2)/12,$Z80*12,$M80*(1+$Z$1)^($Z80*3)),"FAILURE"))))))))))</f>
        <v>49567.44592304722</v>
      </c>
      <c r="BT80" s="159">
        <f>IF($F80=1,0,IF(AND($H80=1,BT$1&lt;=$Y80),$V80,IF(AND($H80=1,BT$1&gt;$Y80,BT$1&lt;=$Y80+$Z80),($T80*(1+$Z$1)^$Z80)/$Z80,IF(AND($H80=1,BT$1&gt;($Y80+$Z80),BT$1&lt;=($Y80+$Z80*2)),($T80*(1+$Z$1)^($Z80*2))/$Z80,IF(AND($H80=1,BT$1&gt;($Y80+$Z80*2),BT$1&lt;=($Y80+$Z80*3)),($T80*(1+$Z$1)^($Z80*3))/$Z80,IF(AND($H80=1,BT$1&gt;($Y80+$Z80*3),BT$1&lt;=($Y80+$Z80*4)),($T80*(1+$Z$1)^($Z80*4))/$Z80,IF(AND($G80=1,BT$1&lt;=$N80),0,IF(AND($G80=1,BT$1&gt;$N80,BT$1&lt;=($Y80+$Z80)),-1*PMT(VLOOKUP($P80,'9 - Finance Strategy Parameters'!$B$3:$C$6,2)/12,$Z80*12,$M80),IF(AND($G80=1,BT$1&gt;($Y80+$Z80),BT$1&lt;=($Y80+$Z80*2)),-1*PMT(VLOOKUP($P80,'9 - Finance Strategy Parameters'!$B$3:$C$6,2)/12,$Z80*12,$M80*(1+$Z$1)^($Z80*2)),IF(AND($G80=1,BT$1&gt;($Y80+$Z80*2),BT$1&lt;=($Y80+$Z80*3)),-1*PMT(VLOOKUP($P80,'9 - Finance Strategy Parameters'!$B$3:$C$6,2)/12,$Z80*12,$M80*(1+$Z$1)^($Z80*3)),"FAILURE"))))))))))</f>
        <v>49567.44592304722</v>
      </c>
    </row>
    <row r="81" spans="1:72" ht="45" x14ac:dyDescent="0.25">
      <c r="A81" s="10" t="s">
        <v>34</v>
      </c>
      <c r="B81" s="138">
        <f>INDEX('8-Choosing Asset Strategies'!$B$4:$B$101,MATCH('9 - Financing Strategy'!C81,'8-Choosing Asset Strategies'!$C$4:$C$101,0))</f>
        <v>3</v>
      </c>
      <c r="C81" s="11" t="s">
        <v>15</v>
      </c>
      <c r="D81" s="13" t="str">
        <f>IF(INDEX('8-Choosing Asset Strategies'!$CW$4:$CW$101,MATCH($C81,'8-Choosing Asset Strategies'!$C$4:$C$101,0))=0,"",INDEX('8-Choosing Asset Strategies'!$CW$4:$CW$101,MATCH(C81,'8-Choosing Asset Strategies'!$C$4:$C$101,0)))</f>
        <v>Needs replacement for future expansion</v>
      </c>
      <c r="E81" s="11"/>
      <c r="F81" s="138"/>
      <c r="G81" s="138"/>
      <c r="H81" s="138">
        <v>1</v>
      </c>
      <c r="J81" s="143" t="str">
        <f>IF(F81=1,ROUND(INDEX('8-Choosing Asset Strategies'!$DL$4:$DL$101,MATCH($C81,'8-Choosing Asset Strategies'!$C$4:$C$101,0)),2),"")</f>
        <v/>
      </c>
      <c r="K81" s="12" t="str">
        <f>IF(F81=1,ROUND(INDEX('8-Choosing Asset Strategies'!$DC$4:$DC$101,MATCH($C81,'8-Choosing Asset Strategies'!$C$4:$C$101,0)),2),"")</f>
        <v/>
      </c>
      <c r="L81" s="12"/>
      <c r="M81" s="143" t="str">
        <f>IF(G81=1,ROUND(INDEX('8-Choosing Asset Strategies'!$DL$4:$DL$101,MATCH($C81,'8-Choosing Asset Strategies'!$C$4:$C$101,0)),2),"")</f>
        <v/>
      </c>
      <c r="N81" s="12" t="str">
        <f>IF(G81=1,ROUND(INDEX('8-Choosing Asset Strategies'!$DC$4:$DC$101,MATCH($C81,'8-Choosing Asset Strategies'!$C$4:$C$101,0)),2),"")</f>
        <v/>
      </c>
      <c r="O81" s="12" t="str">
        <f>IF(G81="","",INDEX('9 - Finance Strategy Parameters'!$H$3:$H$9,MATCH(B81,'9 - Finance Strategy Parameters'!$F$3:$F$9,0)))</f>
        <v/>
      </c>
      <c r="P81" s="12"/>
      <c r="Q81" s="144" t="str">
        <f>IFERROR((M81*INDEX('9 - Finance Strategy Parameters'!$C$3:$C$6,MATCH(P81,'9 - Finance Strategy Parameters'!$B$3:$B$6,0))/12*(1+INDEX('9 - Finance Strategy Parameters'!$C$3:$C$6,MATCH(P81,'9 - Finance Strategy Parameters'!$B$3:$B$6,0))/12)^(O81*12))/((1+INDEX('9 - Finance Strategy Parameters'!$C$3:$C$6,MATCH(P81,'9 - Finance Strategy Parameters'!$B$3:$B$6,0))/12)^(O81*12)-1),"")</f>
        <v/>
      </c>
      <c r="R81" s="144" t="str">
        <f t="shared" si="4"/>
        <v/>
      </c>
      <c r="S81" s="12"/>
      <c r="T81" s="143">
        <f>IF(H81=1,ROUND(INDEX('8-Choosing Asset Strategies'!$DL$4:$DL$101,MATCH($C81,'8-Choosing Asset Strategies'!$C$4:$C$101,0)),2),"")</f>
        <v>6630.96</v>
      </c>
      <c r="U81" s="145">
        <f>IF(H81=1,ROUND(INDEX('8-Choosing Asset Strategies'!$DC$4:$DC$101,MATCH($C81,'8-Choosing Asset Strategies'!$C$4:$C$101,0)),2),"")</f>
        <v>15</v>
      </c>
      <c r="V81" s="101">
        <f t="shared" si="5"/>
        <v>442.06400000000002</v>
      </c>
      <c r="W81" s="155">
        <f t="shared" si="6"/>
        <v>36.838666666666668</v>
      </c>
      <c r="Y81">
        <f>INDEX('8-Choosing Asset Strategies'!$DC$4:$DC$101,MATCH(C81,'8-Choosing Asset Strategies'!$C$4:$C$101,0))</f>
        <v>15</v>
      </c>
      <c r="Z81">
        <f>INDEX('8-Choosing Asset Strategies'!$DA$4:$DA$101,MATCH(C81,'8-Choosing Asset Strategies'!$C$4:$C$101,0))</f>
        <v>40</v>
      </c>
      <c r="AB81" s="159">
        <f>IF($F81=1,0,IF(AND($H81=1,AB$1&lt;=$Y81),$V81,IF(AND($H81=1,AB$1&gt;$Y81,AB$1&lt;=$Y81+$Z81),($T81*(1+$Z$1)^$Z81)/$Z81,IF(AND($H81=1,AB$1&gt;($Y81+$Z81),AB$1&lt;=($Y81+$Z81*2)),($T81*(1+$Z$1)^($Z81*2))/$Z81,IF(AND($H81=1,AB$1&gt;($Y81+$Z81*2),AB$1&lt;=($Y81+$Z81*3)),($T81*(1+$Z$1)^($Z81*3))/$Z81,IF(AND($H81=1,AB$1&gt;($Y81+$Z81*3),AB$1&lt;=($Y81+$Z81*4)),($T81*(1+$Z$1)^($Z81*4))/$Z81,IF(AND($G81=1,AB$1&lt;=$N81),0,IF(AND($G81=1,AB$1&gt;$N81,AB$1&lt;=($Y81+$Z81)),-1*PMT(VLOOKUP($P81,'9 - Finance Strategy Parameters'!$B$3:$C$6,2)/12,$Z81*12,$M81),IF(AND($G81=1,AB$1&gt;($Y81+$Z81),AB$1&lt;=($Y81+$Z81*2)),-1*PMT(VLOOKUP($P81,'9 - Finance Strategy Parameters'!$B$3:$C$6,2)/12,$Z81*12,$M81*(1+$Z$1)^($Z81*2)),IF(AND($G81=1,AB$1&gt;($Y81+$Z81*2),AB$1&lt;=($Y81+$Z81*3)),-1*PMT(VLOOKUP($P81,'9 - Finance Strategy Parameters'!$B$3:$C$6,2)/12,$Z81*12,$M81*(1+$Z$1)^($Z81*3)),"FAILURE"))))))))))</f>
        <v>442.06400000000002</v>
      </c>
      <c r="AC81" s="159">
        <f>IF($F81=1,0,IF(AND($H81=1,AC$1&lt;=$Y81),$V81,IF(AND($H81=1,AC$1&gt;$Y81,AC$1&lt;=$Y81+$Z81),($T81*(1+$Z$1)^$Z81)/$Z81,IF(AND($H81=1,AC$1&gt;($Y81+$Z81),AC$1&lt;=($Y81+$Z81*2)),($T81*(1+$Z$1)^($Z81*2))/$Z81,IF(AND($H81=1,AC$1&gt;($Y81+$Z81*2),AC$1&lt;=($Y81+$Z81*3)),($T81*(1+$Z$1)^($Z81*3))/$Z81,IF(AND($H81=1,AC$1&gt;($Y81+$Z81*3),AC$1&lt;=($Y81+$Z81*4)),($T81*(1+$Z$1)^($Z81*4))/$Z81,IF(AND($G81=1,AC$1&lt;=$N81),0,IF(AND($G81=1,AC$1&gt;$N81,AC$1&lt;=($Y81+$Z81)),-1*PMT(VLOOKUP($P81,'9 - Finance Strategy Parameters'!$B$3:$C$6,2)/12,$Z81*12,$M81),IF(AND($G81=1,AC$1&gt;($Y81+$Z81),AC$1&lt;=($Y81+$Z81*2)),-1*PMT(VLOOKUP($P81,'9 - Finance Strategy Parameters'!$B$3:$C$6,2)/12,$Z81*12,$M81*(1+$Z$1)^($Z81*2)),IF(AND($G81=1,AC$1&gt;($Y81+$Z81*2),AC$1&lt;=($Y81+$Z81*3)),-1*PMT(VLOOKUP($P81,'9 - Finance Strategy Parameters'!$B$3:$C$6,2)/12,$Z81*12,$M81*(1+$Z$1)^($Z81*3)),"FAILURE"))))))))))</f>
        <v>442.06400000000002</v>
      </c>
      <c r="AD81" s="159">
        <f>IF($F81=1,0,IF(AND($H81=1,AD$1&lt;=$Y81),$V81,IF(AND($H81=1,AD$1&gt;$Y81,AD$1&lt;=$Y81+$Z81),($T81*(1+$Z$1)^$Z81)/$Z81,IF(AND($H81=1,AD$1&gt;($Y81+$Z81),AD$1&lt;=($Y81+$Z81*2)),($T81*(1+$Z$1)^($Z81*2))/$Z81,IF(AND($H81=1,AD$1&gt;($Y81+$Z81*2),AD$1&lt;=($Y81+$Z81*3)),($T81*(1+$Z$1)^($Z81*3))/$Z81,IF(AND($H81=1,AD$1&gt;($Y81+$Z81*3),AD$1&lt;=($Y81+$Z81*4)),($T81*(1+$Z$1)^($Z81*4))/$Z81,IF(AND($G81=1,AD$1&lt;=$N81),0,IF(AND($G81=1,AD$1&gt;$N81,AD$1&lt;=($Y81+$Z81)),-1*PMT(VLOOKUP($P81,'9 - Finance Strategy Parameters'!$B$3:$C$6,2)/12,$Z81*12,$M81),IF(AND($G81=1,AD$1&gt;($Y81+$Z81),AD$1&lt;=($Y81+$Z81*2)),-1*PMT(VLOOKUP($P81,'9 - Finance Strategy Parameters'!$B$3:$C$6,2)/12,$Z81*12,$M81*(1+$Z$1)^($Z81*2)),IF(AND($G81=1,AD$1&gt;($Y81+$Z81*2),AD$1&lt;=($Y81+$Z81*3)),-1*PMT(VLOOKUP($P81,'9 - Finance Strategy Parameters'!$B$3:$C$6,2)/12,$Z81*12,$M81*(1+$Z$1)^($Z81*3)),"FAILURE"))))))))))</f>
        <v>442.06400000000002</v>
      </c>
      <c r="AE81" s="159">
        <f>IF($F81=1,0,IF(AND($H81=1,AE$1&lt;=$Y81),$V81,IF(AND($H81=1,AE$1&gt;$Y81,AE$1&lt;=$Y81+$Z81),($T81*(1+$Z$1)^$Z81)/$Z81,IF(AND($H81=1,AE$1&gt;($Y81+$Z81),AE$1&lt;=($Y81+$Z81*2)),($T81*(1+$Z$1)^($Z81*2))/$Z81,IF(AND($H81=1,AE$1&gt;($Y81+$Z81*2),AE$1&lt;=($Y81+$Z81*3)),($T81*(1+$Z$1)^($Z81*3))/$Z81,IF(AND($H81=1,AE$1&gt;($Y81+$Z81*3),AE$1&lt;=($Y81+$Z81*4)),($T81*(1+$Z$1)^($Z81*4))/$Z81,IF(AND($G81=1,AE$1&lt;=$N81),0,IF(AND($G81=1,AE$1&gt;$N81,AE$1&lt;=($Y81+$Z81)),-1*PMT(VLOOKUP($P81,'9 - Finance Strategy Parameters'!$B$3:$C$6,2)/12,$Z81*12,$M81),IF(AND($G81=1,AE$1&gt;($Y81+$Z81),AE$1&lt;=($Y81+$Z81*2)),-1*PMT(VLOOKUP($P81,'9 - Finance Strategy Parameters'!$B$3:$C$6,2)/12,$Z81*12,$M81*(1+$Z$1)^($Z81*2)),IF(AND($G81=1,AE$1&gt;($Y81+$Z81*2),AE$1&lt;=($Y81+$Z81*3)),-1*PMT(VLOOKUP($P81,'9 - Finance Strategy Parameters'!$B$3:$C$6,2)/12,$Z81*12,$M81*(1+$Z$1)^($Z81*3)),"FAILURE"))))))))))</f>
        <v>442.06400000000002</v>
      </c>
      <c r="AF81" s="159">
        <f>IF($F81=1,0,IF(AND($H81=1,AF$1&lt;=$Y81),$V81,IF(AND($H81=1,AF$1&gt;$Y81,AF$1&lt;=$Y81+$Z81),($T81*(1+$Z$1)^$Z81)/$Z81,IF(AND($H81=1,AF$1&gt;($Y81+$Z81),AF$1&lt;=($Y81+$Z81*2)),($T81*(1+$Z$1)^($Z81*2))/$Z81,IF(AND($H81=1,AF$1&gt;($Y81+$Z81*2),AF$1&lt;=($Y81+$Z81*3)),($T81*(1+$Z$1)^($Z81*3))/$Z81,IF(AND($H81=1,AF$1&gt;($Y81+$Z81*3),AF$1&lt;=($Y81+$Z81*4)),($T81*(1+$Z$1)^($Z81*4))/$Z81,IF(AND($G81=1,AF$1&lt;=$N81),0,IF(AND($G81=1,AF$1&gt;$N81,AF$1&lt;=($Y81+$Z81)),-1*PMT(VLOOKUP($P81,'9 - Finance Strategy Parameters'!$B$3:$C$6,2)/12,$Z81*12,$M81),IF(AND($G81=1,AF$1&gt;($Y81+$Z81),AF$1&lt;=($Y81+$Z81*2)),-1*PMT(VLOOKUP($P81,'9 - Finance Strategy Parameters'!$B$3:$C$6,2)/12,$Z81*12,$M81*(1+$Z$1)^($Z81*2)),IF(AND($G81=1,AF$1&gt;($Y81+$Z81*2),AF$1&lt;=($Y81+$Z81*3)),-1*PMT(VLOOKUP($P81,'9 - Finance Strategy Parameters'!$B$3:$C$6,2)/12,$Z81*12,$M81*(1+$Z$1)^($Z81*3)),"FAILURE"))))))))))</f>
        <v>442.06400000000002</v>
      </c>
      <c r="AG81" s="159">
        <f>IF($F81=1,0,IF(AND($H81=1,AG$1&lt;=$Y81),$V81,IF(AND($H81=1,AG$1&gt;$Y81,AG$1&lt;=$Y81+$Z81),($T81*(1+$Z$1)^$Z81)/$Z81,IF(AND($H81=1,AG$1&gt;($Y81+$Z81),AG$1&lt;=($Y81+$Z81*2)),($T81*(1+$Z$1)^($Z81*2))/$Z81,IF(AND($H81=1,AG$1&gt;($Y81+$Z81*2),AG$1&lt;=($Y81+$Z81*3)),($T81*(1+$Z$1)^($Z81*3))/$Z81,IF(AND($H81=1,AG$1&gt;($Y81+$Z81*3),AG$1&lt;=($Y81+$Z81*4)),($T81*(1+$Z$1)^($Z81*4))/$Z81,IF(AND($G81=1,AG$1&lt;=$N81),0,IF(AND($G81=1,AG$1&gt;$N81,AG$1&lt;=($Y81+$Z81)),-1*PMT(VLOOKUP($P81,'9 - Finance Strategy Parameters'!$B$3:$C$6,2)/12,$Z81*12,$M81),IF(AND($G81=1,AG$1&gt;($Y81+$Z81),AG$1&lt;=($Y81+$Z81*2)),-1*PMT(VLOOKUP($P81,'9 - Finance Strategy Parameters'!$B$3:$C$6,2)/12,$Z81*12,$M81*(1+$Z$1)^($Z81*2)),IF(AND($G81=1,AG$1&gt;($Y81+$Z81*2),AG$1&lt;=($Y81+$Z81*3)),-1*PMT(VLOOKUP($P81,'9 - Finance Strategy Parameters'!$B$3:$C$6,2)/12,$Z81*12,$M81*(1+$Z$1)^($Z81*3)),"FAILURE"))))))))))</f>
        <v>442.06400000000002</v>
      </c>
      <c r="AH81" s="159">
        <f>IF($F81=1,0,IF(AND($H81=1,AH$1&lt;=$Y81),$V81,IF(AND($H81=1,AH$1&gt;$Y81,AH$1&lt;=$Y81+$Z81),($T81*(1+$Z$1)^$Z81)/$Z81,IF(AND($H81=1,AH$1&gt;($Y81+$Z81),AH$1&lt;=($Y81+$Z81*2)),($T81*(1+$Z$1)^($Z81*2))/$Z81,IF(AND($H81=1,AH$1&gt;($Y81+$Z81*2),AH$1&lt;=($Y81+$Z81*3)),($T81*(1+$Z$1)^($Z81*3))/$Z81,IF(AND($H81=1,AH$1&gt;($Y81+$Z81*3),AH$1&lt;=($Y81+$Z81*4)),($T81*(1+$Z$1)^($Z81*4))/$Z81,IF(AND($G81=1,AH$1&lt;=$N81),0,IF(AND($G81=1,AH$1&gt;$N81,AH$1&lt;=($Y81+$Z81)),-1*PMT(VLOOKUP($P81,'9 - Finance Strategy Parameters'!$B$3:$C$6,2)/12,$Z81*12,$M81),IF(AND($G81=1,AH$1&gt;($Y81+$Z81),AH$1&lt;=($Y81+$Z81*2)),-1*PMT(VLOOKUP($P81,'9 - Finance Strategy Parameters'!$B$3:$C$6,2)/12,$Z81*12,$M81*(1+$Z$1)^($Z81*2)),IF(AND($G81=1,AH$1&gt;($Y81+$Z81*2),AH$1&lt;=($Y81+$Z81*3)),-1*PMT(VLOOKUP($P81,'9 - Finance Strategy Parameters'!$B$3:$C$6,2)/12,$Z81*12,$M81*(1+$Z$1)^($Z81*3)),"FAILURE"))))))))))</f>
        <v>442.06400000000002</v>
      </c>
      <c r="AI81" s="159">
        <f>IF($F81=1,0,IF(AND($H81=1,AI$1&lt;=$Y81),$V81,IF(AND($H81=1,AI$1&gt;$Y81,AI$1&lt;=$Y81+$Z81),($T81*(1+$Z$1)^$Z81)/$Z81,IF(AND($H81=1,AI$1&gt;($Y81+$Z81),AI$1&lt;=($Y81+$Z81*2)),($T81*(1+$Z$1)^($Z81*2))/$Z81,IF(AND($H81=1,AI$1&gt;($Y81+$Z81*2),AI$1&lt;=($Y81+$Z81*3)),($T81*(1+$Z$1)^($Z81*3))/$Z81,IF(AND($H81=1,AI$1&gt;($Y81+$Z81*3),AI$1&lt;=($Y81+$Z81*4)),($T81*(1+$Z$1)^($Z81*4))/$Z81,IF(AND($G81=1,AI$1&lt;=$N81),0,IF(AND($G81=1,AI$1&gt;$N81,AI$1&lt;=($Y81+$Z81)),-1*PMT(VLOOKUP($P81,'9 - Finance Strategy Parameters'!$B$3:$C$6,2)/12,$Z81*12,$M81),IF(AND($G81=1,AI$1&gt;($Y81+$Z81),AI$1&lt;=($Y81+$Z81*2)),-1*PMT(VLOOKUP($P81,'9 - Finance Strategy Parameters'!$B$3:$C$6,2)/12,$Z81*12,$M81*(1+$Z$1)^($Z81*2)),IF(AND($G81=1,AI$1&gt;($Y81+$Z81*2),AI$1&lt;=($Y81+$Z81*3)),-1*PMT(VLOOKUP($P81,'9 - Finance Strategy Parameters'!$B$3:$C$6,2)/12,$Z81*12,$M81*(1+$Z$1)^($Z81*3)),"FAILURE"))))))))))</f>
        <v>442.06400000000002</v>
      </c>
      <c r="AJ81" s="159">
        <f>IF($F81=1,0,IF(AND($H81=1,AJ$1&lt;=$Y81),$V81,IF(AND($H81=1,AJ$1&gt;$Y81,AJ$1&lt;=$Y81+$Z81),($T81*(1+$Z$1)^$Z81)/$Z81,IF(AND($H81=1,AJ$1&gt;($Y81+$Z81),AJ$1&lt;=($Y81+$Z81*2)),($T81*(1+$Z$1)^($Z81*2))/$Z81,IF(AND($H81=1,AJ$1&gt;($Y81+$Z81*2),AJ$1&lt;=($Y81+$Z81*3)),($T81*(1+$Z$1)^($Z81*3))/$Z81,IF(AND($H81=1,AJ$1&gt;($Y81+$Z81*3),AJ$1&lt;=($Y81+$Z81*4)),($T81*(1+$Z$1)^($Z81*4))/$Z81,IF(AND($G81=1,AJ$1&lt;=$N81),0,IF(AND($G81=1,AJ$1&gt;$N81,AJ$1&lt;=($Y81+$Z81)),-1*PMT(VLOOKUP($P81,'9 - Finance Strategy Parameters'!$B$3:$C$6,2)/12,$Z81*12,$M81),IF(AND($G81=1,AJ$1&gt;($Y81+$Z81),AJ$1&lt;=($Y81+$Z81*2)),-1*PMT(VLOOKUP($P81,'9 - Finance Strategy Parameters'!$B$3:$C$6,2)/12,$Z81*12,$M81*(1+$Z$1)^($Z81*2)),IF(AND($G81=1,AJ$1&gt;($Y81+$Z81*2),AJ$1&lt;=($Y81+$Z81*3)),-1*PMT(VLOOKUP($P81,'9 - Finance Strategy Parameters'!$B$3:$C$6,2)/12,$Z81*12,$M81*(1+$Z$1)^($Z81*3)),"FAILURE"))))))))))</f>
        <v>442.06400000000002</v>
      </c>
      <c r="AK81" s="159">
        <f>IF($F81=1,0,IF(AND($H81=1,AK$1&lt;=$Y81),$V81,IF(AND($H81=1,AK$1&gt;$Y81,AK$1&lt;=$Y81+$Z81),($T81*(1+$Z$1)^$Z81)/$Z81,IF(AND($H81=1,AK$1&gt;($Y81+$Z81),AK$1&lt;=($Y81+$Z81*2)),($T81*(1+$Z$1)^($Z81*2))/$Z81,IF(AND($H81=1,AK$1&gt;($Y81+$Z81*2),AK$1&lt;=($Y81+$Z81*3)),($T81*(1+$Z$1)^($Z81*3))/$Z81,IF(AND($H81=1,AK$1&gt;($Y81+$Z81*3),AK$1&lt;=($Y81+$Z81*4)),($T81*(1+$Z$1)^($Z81*4))/$Z81,IF(AND($G81=1,AK$1&lt;=$N81),0,IF(AND($G81=1,AK$1&gt;$N81,AK$1&lt;=($Y81+$Z81)),-1*PMT(VLOOKUP($P81,'9 - Finance Strategy Parameters'!$B$3:$C$6,2)/12,$Z81*12,$M81),IF(AND($G81=1,AK$1&gt;($Y81+$Z81),AK$1&lt;=($Y81+$Z81*2)),-1*PMT(VLOOKUP($P81,'9 - Finance Strategy Parameters'!$B$3:$C$6,2)/12,$Z81*12,$M81*(1+$Z$1)^($Z81*2)),IF(AND($G81=1,AK$1&gt;($Y81+$Z81*2),AK$1&lt;=($Y81+$Z81*3)),-1*PMT(VLOOKUP($P81,'9 - Finance Strategy Parameters'!$B$3:$C$6,2)/12,$Z81*12,$M81*(1+$Z$1)^($Z81*3)),"FAILURE"))))))))))</f>
        <v>442.06400000000002</v>
      </c>
      <c r="AL81" s="159">
        <f>IF($F81=1,0,IF(AND($H81=1,AL$1&lt;=$Y81),$V81,IF(AND($H81=1,AL$1&gt;$Y81,AL$1&lt;=$Y81+$Z81),($T81*(1+$Z$1)^$Z81)/$Z81,IF(AND($H81=1,AL$1&gt;($Y81+$Z81),AL$1&lt;=($Y81+$Z81*2)),($T81*(1+$Z$1)^($Z81*2))/$Z81,IF(AND($H81=1,AL$1&gt;($Y81+$Z81*2),AL$1&lt;=($Y81+$Z81*3)),($T81*(1+$Z$1)^($Z81*3))/$Z81,IF(AND($H81=1,AL$1&gt;($Y81+$Z81*3),AL$1&lt;=($Y81+$Z81*4)),($T81*(1+$Z$1)^($Z81*4))/$Z81,IF(AND($G81=1,AL$1&lt;=$N81),0,IF(AND($G81=1,AL$1&gt;$N81,AL$1&lt;=($Y81+$Z81)),-1*PMT(VLOOKUP($P81,'9 - Finance Strategy Parameters'!$B$3:$C$6,2)/12,$Z81*12,$M81),IF(AND($G81=1,AL$1&gt;($Y81+$Z81),AL$1&lt;=($Y81+$Z81*2)),-1*PMT(VLOOKUP($P81,'9 - Finance Strategy Parameters'!$B$3:$C$6,2)/12,$Z81*12,$M81*(1+$Z$1)^($Z81*2)),IF(AND($G81=1,AL$1&gt;($Y81+$Z81*2),AL$1&lt;=($Y81+$Z81*3)),-1*PMT(VLOOKUP($P81,'9 - Finance Strategy Parameters'!$B$3:$C$6,2)/12,$Z81*12,$M81*(1+$Z$1)^($Z81*3)),"FAILURE"))))))))))</f>
        <v>442.06400000000002</v>
      </c>
      <c r="AM81" s="159">
        <f>IF($F81=1,0,IF(AND($H81=1,AM$1&lt;=$Y81),$V81,IF(AND($H81=1,AM$1&gt;$Y81,AM$1&lt;=$Y81+$Z81),($T81*(1+$Z$1)^$Z81)/$Z81,IF(AND($H81=1,AM$1&gt;($Y81+$Z81),AM$1&lt;=($Y81+$Z81*2)),($T81*(1+$Z$1)^($Z81*2))/$Z81,IF(AND($H81=1,AM$1&gt;($Y81+$Z81*2),AM$1&lt;=($Y81+$Z81*3)),($T81*(1+$Z$1)^($Z81*3))/$Z81,IF(AND($H81=1,AM$1&gt;($Y81+$Z81*3),AM$1&lt;=($Y81+$Z81*4)),($T81*(1+$Z$1)^($Z81*4))/$Z81,IF(AND($G81=1,AM$1&lt;=$N81),0,IF(AND($G81=1,AM$1&gt;$N81,AM$1&lt;=($Y81+$Z81)),-1*PMT(VLOOKUP($P81,'9 - Finance Strategy Parameters'!$B$3:$C$6,2)/12,$Z81*12,$M81),IF(AND($G81=1,AM$1&gt;($Y81+$Z81),AM$1&lt;=($Y81+$Z81*2)),-1*PMT(VLOOKUP($P81,'9 - Finance Strategy Parameters'!$B$3:$C$6,2)/12,$Z81*12,$M81*(1+$Z$1)^($Z81*2)),IF(AND($G81=1,AM$1&gt;($Y81+$Z81*2),AM$1&lt;=($Y81+$Z81*3)),-1*PMT(VLOOKUP($P81,'9 - Finance Strategy Parameters'!$B$3:$C$6,2)/12,$Z81*12,$M81*(1+$Z$1)^($Z81*3)),"FAILURE"))))))))))</f>
        <v>442.06400000000002</v>
      </c>
      <c r="AN81" s="159">
        <f>IF($F81=1,0,IF(AND($H81=1,AN$1&lt;=$Y81),$V81,IF(AND($H81=1,AN$1&gt;$Y81,AN$1&lt;=$Y81+$Z81),($T81*(1+$Z$1)^$Z81)/$Z81,IF(AND($H81=1,AN$1&gt;($Y81+$Z81),AN$1&lt;=($Y81+$Z81*2)),($T81*(1+$Z$1)^($Z81*2))/$Z81,IF(AND($H81=1,AN$1&gt;($Y81+$Z81*2),AN$1&lt;=($Y81+$Z81*3)),($T81*(1+$Z$1)^($Z81*3))/$Z81,IF(AND($H81=1,AN$1&gt;($Y81+$Z81*3),AN$1&lt;=($Y81+$Z81*4)),($T81*(1+$Z$1)^($Z81*4))/$Z81,IF(AND($G81=1,AN$1&lt;=$N81),0,IF(AND($G81=1,AN$1&gt;$N81,AN$1&lt;=($Y81+$Z81)),-1*PMT(VLOOKUP($P81,'9 - Finance Strategy Parameters'!$B$3:$C$6,2)/12,$Z81*12,$M81),IF(AND($G81=1,AN$1&gt;($Y81+$Z81),AN$1&lt;=($Y81+$Z81*2)),-1*PMT(VLOOKUP($P81,'9 - Finance Strategy Parameters'!$B$3:$C$6,2)/12,$Z81*12,$M81*(1+$Z$1)^($Z81*2)),IF(AND($G81=1,AN$1&gt;($Y81+$Z81*2),AN$1&lt;=($Y81+$Z81*3)),-1*PMT(VLOOKUP($P81,'9 - Finance Strategy Parameters'!$B$3:$C$6,2)/12,$Z81*12,$M81*(1+$Z$1)^($Z81*3)),"FAILURE"))))))))))</f>
        <v>442.06400000000002</v>
      </c>
      <c r="AO81" s="159">
        <f>IF($F81=1,0,IF(AND($H81=1,AO$1&lt;=$Y81),$V81,IF(AND($H81=1,AO$1&gt;$Y81,AO$1&lt;=$Y81+$Z81),($T81*(1+$Z$1)^$Z81)/$Z81,IF(AND($H81=1,AO$1&gt;($Y81+$Z81),AO$1&lt;=($Y81+$Z81*2)),($T81*(1+$Z$1)^($Z81*2))/$Z81,IF(AND($H81=1,AO$1&gt;($Y81+$Z81*2),AO$1&lt;=($Y81+$Z81*3)),($T81*(1+$Z$1)^($Z81*3))/$Z81,IF(AND($H81=1,AO$1&gt;($Y81+$Z81*3),AO$1&lt;=($Y81+$Z81*4)),($T81*(1+$Z$1)^($Z81*4))/$Z81,IF(AND($G81=1,AO$1&lt;=$N81),0,IF(AND($G81=1,AO$1&gt;$N81,AO$1&lt;=($Y81+$Z81)),-1*PMT(VLOOKUP($P81,'9 - Finance Strategy Parameters'!$B$3:$C$6,2)/12,$Z81*12,$M81),IF(AND($G81=1,AO$1&gt;($Y81+$Z81),AO$1&lt;=($Y81+$Z81*2)),-1*PMT(VLOOKUP($P81,'9 - Finance Strategy Parameters'!$B$3:$C$6,2)/12,$Z81*12,$M81*(1+$Z$1)^($Z81*2)),IF(AND($G81=1,AO$1&gt;($Y81+$Z81*2),AO$1&lt;=($Y81+$Z81*3)),-1*PMT(VLOOKUP($P81,'9 - Finance Strategy Parameters'!$B$3:$C$6,2)/12,$Z81*12,$M81*(1+$Z$1)^($Z81*3)),"FAILURE"))))))))))</f>
        <v>442.06400000000002</v>
      </c>
      <c r="AP81" s="159">
        <f>IF($F81=1,0,IF(AND($H81=1,AP$1&lt;=$Y81),$V81,IF(AND($H81=1,AP$1&gt;$Y81,AP$1&lt;=$Y81+$Z81),($T81*(1+$Z$1)^$Z81)/$Z81,IF(AND($H81=1,AP$1&gt;($Y81+$Z81),AP$1&lt;=($Y81+$Z81*2)),($T81*(1+$Z$1)^($Z81*2))/$Z81,IF(AND($H81=1,AP$1&gt;($Y81+$Z81*2),AP$1&lt;=($Y81+$Z81*3)),($T81*(1+$Z$1)^($Z81*3))/$Z81,IF(AND($H81=1,AP$1&gt;($Y81+$Z81*3),AP$1&lt;=($Y81+$Z81*4)),($T81*(1+$Z$1)^($Z81*4))/$Z81,IF(AND($G81=1,AP$1&lt;=$N81),0,IF(AND($G81=1,AP$1&gt;$N81,AP$1&lt;=($Y81+$Z81)),-1*PMT(VLOOKUP($P81,'9 - Finance Strategy Parameters'!$B$3:$C$6,2)/12,$Z81*12,$M81),IF(AND($G81=1,AP$1&gt;($Y81+$Z81),AP$1&lt;=($Y81+$Z81*2)),-1*PMT(VLOOKUP($P81,'9 - Finance Strategy Parameters'!$B$3:$C$6,2)/12,$Z81*12,$M81*(1+$Z$1)^($Z81*2)),IF(AND($G81=1,AP$1&gt;($Y81+$Z81*2),AP$1&lt;=($Y81+$Z81*3)),-1*PMT(VLOOKUP($P81,'9 - Finance Strategy Parameters'!$B$3:$C$6,2)/12,$Z81*12,$M81*(1+$Z$1)^($Z81*3)),"FAILURE"))))))))))</f>
        <v>442.06400000000002</v>
      </c>
      <c r="AQ81" s="159">
        <f>IF($F81=1,0,IF(AND($H81=1,AQ$1&lt;=$Y81),$V81,IF(AND($H81=1,AQ$1&gt;$Y81,AQ$1&lt;=$Y81+$Z81),($T81*(1+$Z$1)^$Z81)/$Z81,IF(AND($H81=1,AQ$1&gt;($Y81+$Z81),AQ$1&lt;=($Y81+$Z81*2)),($T81*(1+$Z$1)^($Z81*2))/$Z81,IF(AND($H81=1,AQ$1&gt;($Y81+$Z81*2),AQ$1&lt;=($Y81+$Z81*3)),($T81*(1+$Z$1)^($Z81*3))/$Z81,IF(AND($H81=1,AQ$1&gt;($Y81+$Z81*3),AQ$1&lt;=($Y81+$Z81*4)),($T81*(1+$Z$1)^($Z81*4))/$Z81,IF(AND($G81=1,AQ$1&lt;=$N81),0,IF(AND($G81=1,AQ$1&gt;$N81,AQ$1&lt;=($Y81+$Z81)),-1*PMT(VLOOKUP($P81,'9 - Finance Strategy Parameters'!$B$3:$C$6,2)/12,$Z81*12,$M81),IF(AND($G81=1,AQ$1&gt;($Y81+$Z81),AQ$1&lt;=($Y81+$Z81*2)),-1*PMT(VLOOKUP($P81,'9 - Finance Strategy Parameters'!$B$3:$C$6,2)/12,$Z81*12,$M81*(1+$Z$1)^($Z81*2)),IF(AND($G81=1,AQ$1&gt;($Y81+$Z81*2),AQ$1&lt;=($Y81+$Z81*3)),-1*PMT(VLOOKUP($P81,'9 - Finance Strategy Parameters'!$B$3:$C$6,2)/12,$Z81*12,$M81*(1+$Z$1)^($Z81*3)),"FAILURE"))))))))))</f>
        <v>165.774</v>
      </c>
      <c r="AR81" s="159">
        <f>IF($F81=1,0,IF(AND($H81=1,AR$1&lt;=$Y81),$V81,IF(AND($H81=1,AR$1&gt;$Y81,AR$1&lt;=$Y81+$Z81),($T81*(1+$Z$1)^$Z81)/$Z81,IF(AND($H81=1,AR$1&gt;($Y81+$Z81),AR$1&lt;=($Y81+$Z81*2)),($T81*(1+$Z$1)^($Z81*2))/$Z81,IF(AND($H81=1,AR$1&gt;($Y81+$Z81*2),AR$1&lt;=($Y81+$Z81*3)),($T81*(1+$Z$1)^($Z81*3))/$Z81,IF(AND($H81=1,AR$1&gt;($Y81+$Z81*3),AR$1&lt;=($Y81+$Z81*4)),($T81*(1+$Z$1)^($Z81*4))/$Z81,IF(AND($G81=1,AR$1&lt;=$N81),0,IF(AND($G81=1,AR$1&gt;$N81,AR$1&lt;=($Y81+$Z81)),-1*PMT(VLOOKUP($P81,'9 - Finance Strategy Parameters'!$B$3:$C$6,2)/12,$Z81*12,$M81),IF(AND($G81=1,AR$1&gt;($Y81+$Z81),AR$1&lt;=($Y81+$Z81*2)),-1*PMT(VLOOKUP($P81,'9 - Finance Strategy Parameters'!$B$3:$C$6,2)/12,$Z81*12,$M81*(1+$Z$1)^($Z81*2)),IF(AND($G81=1,AR$1&gt;($Y81+$Z81*2),AR$1&lt;=($Y81+$Z81*3)),-1*PMT(VLOOKUP($P81,'9 - Finance Strategy Parameters'!$B$3:$C$6,2)/12,$Z81*12,$M81*(1+$Z$1)^($Z81*3)),"FAILURE"))))))))))</f>
        <v>165.774</v>
      </c>
      <c r="AS81" s="159">
        <f>IF($F81=1,0,IF(AND($H81=1,AS$1&lt;=$Y81),$V81,IF(AND($H81=1,AS$1&gt;$Y81,AS$1&lt;=$Y81+$Z81),($T81*(1+$Z$1)^$Z81)/$Z81,IF(AND($H81=1,AS$1&gt;($Y81+$Z81),AS$1&lt;=($Y81+$Z81*2)),($T81*(1+$Z$1)^($Z81*2))/$Z81,IF(AND($H81=1,AS$1&gt;($Y81+$Z81*2),AS$1&lt;=($Y81+$Z81*3)),($T81*(1+$Z$1)^($Z81*3))/$Z81,IF(AND($H81=1,AS$1&gt;($Y81+$Z81*3),AS$1&lt;=($Y81+$Z81*4)),($T81*(1+$Z$1)^($Z81*4))/$Z81,IF(AND($G81=1,AS$1&lt;=$N81),0,IF(AND($G81=1,AS$1&gt;$N81,AS$1&lt;=($Y81+$Z81)),-1*PMT(VLOOKUP($P81,'9 - Finance Strategy Parameters'!$B$3:$C$6,2)/12,$Z81*12,$M81),IF(AND($G81=1,AS$1&gt;($Y81+$Z81),AS$1&lt;=($Y81+$Z81*2)),-1*PMT(VLOOKUP($P81,'9 - Finance Strategy Parameters'!$B$3:$C$6,2)/12,$Z81*12,$M81*(1+$Z$1)^($Z81*2)),IF(AND($G81=1,AS$1&gt;($Y81+$Z81*2),AS$1&lt;=($Y81+$Z81*3)),-1*PMT(VLOOKUP($P81,'9 - Finance Strategy Parameters'!$B$3:$C$6,2)/12,$Z81*12,$M81*(1+$Z$1)^($Z81*3)),"FAILURE"))))))))))</f>
        <v>165.774</v>
      </c>
      <c r="AT81" s="159">
        <f>IF($F81=1,0,IF(AND($H81=1,AT$1&lt;=$Y81),$V81,IF(AND($H81=1,AT$1&gt;$Y81,AT$1&lt;=$Y81+$Z81),($T81*(1+$Z$1)^$Z81)/$Z81,IF(AND($H81=1,AT$1&gt;($Y81+$Z81),AT$1&lt;=($Y81+$Z81*2)),($T81*(1+$Z$1)^($Z81*2))/$Z81,IF(AND($H81=1,AT$1&gt;($Y81+$Z81*2),AT$1&lt;=($Y81+$Z81*3)),($T81*(1+$Z$1)^($Z81*3))/$Z81,IF(AND($H81=1,AT$1&gt;($Y81+$Z81*3),AT$1&lt;=($Y81+$Z81*4)),($T81*(1+$Z$1)^($Z81*4))/$Z81,IF(AND($G81=1,AT$1&lt;=$N81),0,IF(AND($G81=1,AT$1&gt;$N81,AT$1&lt;=($Y81+$Z81)),-1*PMT(VLOOKUP($P81,'9 - Finance Strategy Parameters'!$B$3:$C$6,2)/12,$Z81*12,$M81),IF(AND($G81=1,AT$1&gt;($Y81+$Z81),AT$1&lt;=($Y81+$Z81*2)),-1*PMT(VLOOKUP($P81,'9 - Finance Strategy Parameters'!$B$3:$C$6,2)/12,$Z81*12,$M81*(1+$Z$1)^($Z81*2)),IF(AND($G81=1,AT$1&gt;($Y81+$Z81*2),AT$1&lt;=($Y81+$Z81*3)),-1*PMT(VLOOKUP($P81,'9 - Finance Strategy Parameters'!$B$3:$C$6,2)/12,$Z81*12,$M81*(1+$Z$1)^($Z81*3)),"FAILURE"))))))))))</f>
        <v>165.774</v>
      </c>
      <c r="AU81" s="159">
        <f>IF($F81=1,0,IF(AND($H81=1,AU$1&lt;=$Y81),$V81,IF(AND($H81=1,AU$1&gt;$Y81,AU$1&lt;=$Y81+$Z81),($T81*(1+$Z$1)^$Z81)/$Z81,IF(AND($H81=1,AU$1&gt;($Y81+$Z81),AU$1&lt;=($Y81+$Z81*2)),($T81*(1+$Z$1)^($Z81*2))/$Z81,IF(AND($H81=1,AU$1&gt;($Y81+$Z81*2),AU$1&lt;=($Y81+$Z81*3)),($T81*(1+$Z$1)^($Z81*3))/$Z81,IF(AND($H81=1,AU$1&gt;($Y81+$Z81*3),AU$1&lt;=($Y81+$Z81*4)),($T81*(1+$Z$1)^($Z81*4))/$Z81,IF(AND($G81=1,AU$1&lt;=$N81),0,IF(AND($G81=1,AU$1&gt;$N81,AU$1&lt;=($Y81+$Z81)),-1*PMT(VLOOKUP($P81,'9 - Finance Strategy Parameters'!$B$3:$C$6,2)/12,$Z81*12,$M81),IF(AND($G81=1,AU$1&gt;($Y81+$Z81),AU$1&lt;=($Y81+$Z81*2)),-1*PMT(VLOOKUP($P81,'9 - Finance Strategy Parameters'!$B$3:$C$6,2)/12,$Z81*12,$M81*(1+$Z$1)^($Z81*2)),IF(AND($G81=1,AU$1&gt;($Y81+$Z81*2),AU$1&lt;=($Y81+$Z81*3)),-1*PMT(VLOOKUP($P81,'9 - Finance Strategy Parameters'!$B$3:$C$6,2)/12,$Z81*12,$M81*(1+$Z$1)^($Z81*3)),"FAILURE"))))))))))</f>
        <v>165.774</v>
      </c>
      <c r="AV81" s="159">
        <f>IF($F81=1,0,IF(AND($H81=1,AV$1&lt;=$Y81),$V81,IF(AND($H81=1,AV$1&gt;$Y81,AV$1&lt;=$Y81+$Z81),($T81*(1+$Z$1)^$Z81)/$Z81,IF(AND($H81=1,AV$1&gt;($Y81+$Z81),AV$1&lt;=($Y81+$Z81*2)),($T81*(1+$Z$1)^($Z81*2))/$Z81,IF(AND($H81=1,AV$1&gt;($Y81+$Z81*2),AV$1&lt;=($Y81+$Z81*3)),($T81*(1+$Z$1)^($Z81*3))/$Z81,IF(AND($H81=1,AV$1&gt;($Y81+$Z81*3),AV$1&lt;=($Y81+$Z81*4)),($T81*(1+$Z$1)^($Z81*4))/$Z81,IF(AND($G81=1,AV$1&lt;=$N81),0,IF(AND($G81=1,AV$1&gt;$N81,AV$1&lt;=($Y81+$Z81)),-1*PMT(VLOOKUP($P81,'9 - Finance Strategy Parameters'!$B$3:$C$6,2)/12,$Z81*12,$M81),IF(AND($G81=1,AV$1&gt;($Y81+$Z81),AV$1&lt;=($Y81+$Z81*2)),-1*PMT(VLOOKUP($P81,'9 - Finance Strategy Parameters'!$B$3:$C$6,2)/12,$Z81*12,$M81*(1+$Z$1)^($Z81*2)),IF(AND($G81=1,AV$1&gt;($Y81+$Z81*2),AV$1&lt;=($Y81+$Z81*3)),-1*PMT(VLOOKUP($P81,'9 - Finance Strategy Parameters'!$B$3:$C$6,2)/12,$Z81*12,$M81*(1+$Z$1)^($Z81*3)),"FAILURE"))))))))))</f>
        <v>165.774</v>
      </c>
      <c r="AW81" s="159">
        <f>IF($F81=1,0,IF(AND($H81=1,AW$1&lt;=$Y81),$V81,IF(AND($H81=1,AW$1&gt;$Y81,AW$1&lt;=$Y81+$Z81),($T81*(1+$Z$1)^$Z81)/$Z81,IF(AND($H81=1,AW$1&gt;($Y81+$Z81),AW$1&lt;=($Y81+$Z81*2)),($T81*(1+$Z$1)^($Z81*2))/$Z81,IF(AND($H81=1,AW$1&gt;($Y81+$Z81*2),AW$1&lt;=($Y81+$Z81*3)),($T81*(1+$Z$1)^($Z81*3))/$Z81,IF(AND($H81=1,AW$1&gt;($Y81+$Z81*3),AW$1&lt;=($Y81+$Z81*4)),($T81*(1+$Z$1)^($Z81*4))/$Z81,IF(AND($G81=1,AW$1&lt;=$N81),0,IF(AND($G81=1,AW$1&gt;$N81,AW$1&lt;=($Y81+$Z81)),-1*PMT(VLOOKUP($P81,'9 - Finance Strategy Parameters'!$B$3:$C$6,2)/12,$Z81*12,$M81),IF(AND($G81=1,AW$1&gt;($Y81+$Z81),AW$1&lt;=($Y81+$Z81*2)),-1*PMT(VLOOKUP($P81,'9 - Finance Strategy Parameters'!$B$3:$C$6,2)/12,$Z81*12,$M81*(1+$Z$1)^($Z81*2)),IF(AND($G81=1,AW$1&gt;($Y81+$Z81*2),AW$1&lt;=($Y81+$Z81*3)),-1*PMT(VLOOKUP($P81,'9 - Finance Strategy Parameters'!$B$3:$C$6,2)/12,$Z81*12,$M81*(1+$Z$1)^($Z81*3)),"FAILURE"))))))))))</f>
        <v>165.774</v>
      </c>
      <c r="AX81" s="159">
        <f>IF($F81=1,0,IF(AND($H81=1,AX$1&lt;=$Y81),$V81,IF(AND($H81=1,AX$1&gt;$Y81,AX$1&lt;=$Y81+$Z81),($T81*(1+$Z$1)^$Z81)/$Z81,IF(AND($H81=1,AX$1&gt;($Y81+$Z81),AX$1&lt;=($Y81+$Z81*2)),($T81*(1+$Z$1)^($Z81*2))/$Z81,IF(AND($H81=1,AX$1&gt;($Y81+$Z81*2),AX$1&lt;=($Y81+$Z81*3)),($T81*(1+$Z$1)^($Z81*3))/$Z81,IF(AND($H81=1,AX$1&gt;($Y81+$Z81*3),AX$1&lt;=($Y81+$Z81*4)),($T81*(1+$Z$1)^($Z81*4))/$Z81,IF(AND($G81=1,AX$1&lt;=$N81),0,IF(AND($G81=1,AX$1&gt;$N81,AX$1&lt;=($Y81+$Z81)),-1*PMT(VLOOKUP($P81,'9 - Finance Strategy Parameters'!$B$3:$C$6,2)/12,$Z81*12,$M81),IF(AND($G81=1,AX$1&gt;($Y81+$Z81),AX$1&lt;=($Y81+$Z81*2)),-1*PMT(VLOOKUP($P81,'9 - Finance Strategy Parameters'!$B$3:$C$6,2)/12,$Z81*12,$M81*(1+$Z$1)^($Z81*2)),IF(AND($G81=1,AX$1&gt;($Y81+$Z81*2),AX$1&lt;=($Y81+$Z81*3)),-1*PMT(VLOOKUP($P81,'9 - Finance Strategy Parameters'!$B$3:$C$6,2)/12,$Z81*12,$M81*(1+$Z$1)^($Z81*3)),"FAILURE"))))))))))</f>
        <v>165.774</v>
      </c>
      <c r="AY81" s="159">
        <f>IF($F81=1,0,IF(AND($H81=1,AY$1&lt;=$Y81),$V81,IF(AND($H81=1,AY$1&gt;$Y81,AY$1&lt;=$Y81+$Z81),($T81*(1+$Z$1)^$Z81)/$Z81,IF(AND($H81=1,AY$1&gt;($Y81+$Z81),AY$1&lt;=($Y81+$Z81*2)),($T81*(1+$Z$1)^($Z81*2))/$Z81,IF(AND($H81=1,AY$1&gt;($Y81+$Z81*2),AY$1&lt;=($Y81+$Z81*3)),($T81*(1+$Z$1)^($Z81*3))/$Z81,IF(AND($H81=1,AY$1&gt;($Y81+$Z81*3),AY$1&lt;=($Y81+$Z81*4)),($T81*(1+$Z$1)^($Z81*4))/$Z81,IF(AND($G81=1,AY$1&lt;=$N81),0,IF(AND($G81=1,AY$1&gt;$N81,AY$1&lt;=($Y81+$Z81)),-1*PMT(VLOOKUP($P81,'9 - Finance Strategy Parameters'!$B$3:$C$6,2)/12,$Z81*12,$M81),IF(AND($G81=1,AY$1&gt;($Y81+$Z81),AY$1&lt;=($Y81+$Z81*2)),-1*PMT(VLOOKUP($P81,'9 - Finance Strategy Parameters'!$B$3:$C$6,2)/12,$Z81*12,$M81*(1+$Z$1)^($Z81*2)),IF(AND($G81=1,AY$1&gt;($Y81+$Z81*2),AY$1&lt;=($Y81+$Z81*3)),-1*PMT(VLOOKUP($P81,'9 - Finance Strategy Parameters'!$B$3:$C$6,2)/12,$Z81*12,$M81*(1+$Z$1)^($Z81*3)),"FAILURE"))))))))))</f>
        <v>165.774</v>
      </c>
      <c r="AZ81" s="159">
        <f>IF($F81=1,0,IF(AND($H81=1,AZ$1&lt;=$Y81),$V81,IF(AND($H81=1,AZ$1&gt;$Y81,AZ$1&lt;=$Y81+$Z81),($T81*(1+$Z$1)^$Z81)/$Z81,IF(AND($H81=1,AZ$1&gt;($Y81+$Z81),AZ$1&lt;=($Y81+$Z81*2)),($T81*(1+$Z$1)^($Z81*2))/$Z81,IF(AND($H81=1,AZ$1&gt;($Y81+$Z81*2),AZ$1&lt;=($Y81+$Z81*3)),($T81*(1+$Z$1)^($Z81*3))/$Z81,IF(AND($H81=1,AZ$1&gt;($Y81+$Z81*3),AZ$1&lt;=($Y81+$Z81*4)),($T81*(1+$Z$1)^($Z81*4))/$Z81,IF(AND($G81=1,AZ$1&lt;=$N81),0,IF(AND($G81=1,AZ$1&gt;$N81,AZ$1&lt;=($Y81+$Z81)),-1*PMT(VLOOKUP($P81,'9 - Finance Strategy Parameters'!$B$3:$C$6,2)/12,$Z81*12,$M81),IF(AND($G81=1,AZ$1&gt;($Y81+$Z81),AZ$1&lt;=($Y81+$Z81*2)),-1*PMT(VLOOKUP($P81,'9 - Finance Strategy Parameters'!$B$3:$C$6,2)/12,$Z81*12,$M81*(1+$Z$1)^($Z81*2)),IF(AND($G81=1,AZ$1&gt;($Y81+$Z81*2),AZ$1&lt;=($Y81+$Z81*3)),-1*PMT(VLOOKUP($P81,'9 - Finance Strategy Parameters'!$B$3:$C$6,2)/12,$Z81*12,$M81*(1+$Z$1)^($Z81*3)),"FAILURE"))))))))))</f>
        <v>165.774</v>
      </c>
      <c r="BA81" s="159">
        <f>IF($F81=1,0,IF(AND($H81=1,BA$1&lt;=$Y81),$V81,IF(AND($H81=1,BA$1&gt;$Y81,BA$1&lt;=$Y81+$Z81),($T81*(1+$Z$1)^$Z81)/$Z81,IF(AND($H81=1,BA$1&gt;($Y81+$Z81),BA$1&lt;=($Y81+$Z81*2)),($T81*(1+$Z$1)^($Z81*2))/$Z81,IF(AND($H81=1,BA$1&gt;($Y81+$Z81*2),BA$1&lt;=($Y81+$Z81*3)),($T81*(1+$Z$1)^($Z81*3))/$Z81,IF(AND($H81=1,BA$1&gt;($Y81+$Z81*3),BA$1&lt;=($Y81+$Z81*4)),($T81*(1+$Z$1)^($Z81*4))/$Z81,IF(AND($G81=1,BA$1&lt;=$N81),0,IF(AND($G81=1,BA$1&gt;$N81,BA$1&lt;=($Y81+$Z81)),-1*PMT(VLOOKUP($P81,'9 - Finance Strategy Parameters'!$B$3:$C$6,2)/12,$Z81*12,$M81),IF(AND($G81=1,BA$1&gt;($Y81+$Z81),BA$1&lt;=($Y81+$Z81*2)),-1*PMT(VLOOKUP($P81,'9 - Finance Strategy Parameters'!$B$3:$C$6,2)/12,$Z81*12,$M81*(1+$Z$1)^($Z81*2)),IF(AND($G81=1,BA$1&gt;($Y81+$Z81*2),BA$1&lt;=($Y81+$Z81*3)),-1*PMT(VLOOKUP($P81,'9 - Finance Strategy Parameters'!$B$3:$C$6,2)/12,$Z81*12,$M81*(1+$Z$1)^($Z81*3)),"FAILURE"))))))))))</f>
        <v>165.774</v>
      </c>
      <c r="BB81" s="159">
        <f>IF($F81=1,0,IF(AND($H81=1,BB$1&lt;=$Y81),$V81,IF(AND($H81=1,BB$1&gt;$Y81,BB$1&lt;=$Y81+$Z81),($T81*(1+$Z$1)^$Z81)/$Z81,IF(AND($H81=1,BB$1&gt;($Y81+$Z81),BB$1&lt;=($Y81+$Z81*2)),($T81*(1+$Z$1)^($Z81*2))/$Z81,IF(AND($H81=1,BB$1&gt;($Y81+$Z81*2),BB$1&lt;=($Y81+$Z81*3)),($T81*(1+$Z$1)^($Z81*3))/$Z81,IF(AND($H81=1,BB$1&gt;($Y81+$Z81*3),BB$1&lt;=($Y81+$Z81*4)),($T81*(1+$Z$1)^($Z81*4))/$Z81,IF(AND($G81=1,BB$1&lt;=$N81),0,IF(AND($G81=1,BB$1&gt;$N81,BB$1&lt;=($Y81+$Z81)),-1*PMT(VLOOKUP($P81,'9 - Finance Strategy Parameters'!$B$3:$C$6,2)/12,$Z81*12,$M81),IF(AND($G81=1,BB$1&gt;($Y81+$Z81),BB$1&lt;=($Y81+$Z81*2)),-1*PMT(VLOOKUP($P81,'9 - Finance Strategy Parameters'!$B$3:$C$6,2)/12,$Z81*12,$M81*(1+$Z$1)^($Z81*2)),IF(AND($G81=1,BB$1&gt;($Y81+$Z81*2),BB$1&lt;=($Y81+$Z81*3)),-1*PMT(VLOOKUP($P81,'9 - Finance Strategy Parameters'!$B$3:$C$6,2)/12,$Z81*12,$M81*(1+$Z$1)^($Z81*3)),"FAILURE"))))))))))</f>
        <v>165.774</v>
      </c>
      <c r="BC81" s="159">
        <f>IF($F81=1,0,IF(AND($H81=1,BC$1&lt;=$Y81),$V81,IF(AND($H81=1,BC$1&gt;$Y81,BC$1&lt;=$Y81+$Z81),($T81*(1+$Z$1)^$Z81)/$Z81,IF(AND($H81=1,BC$1&gt;($Y81+$Z81),BC$1&lt;=($Y81+$Z81*2)),($T81*(1+$Z$1)^($Z81*2))/$Z81,IF(AND($H81=1,BC$1&gt;($Y81+$Z81*2),BC$1&lt;=($Y81+$Z81*3)),($T81*(1+$Z$1)^($Z81*3))/$Z81,IF(AND($H81=1,BC$1&gt;($Y81+$Z81*3),BC$1&lt;=($Y81+$Z81*4)),($T81*(1+$Z$1)^($Z81*4))/$Z81,IF(AND($G81=1,BC$1&lt;=$N81),0,IF(AND($G81=1,BC$1&gt;$N81,BC$1&lt;=($Y81+$Z81)),-1*PMT(VLOOKUP($P81,'9 - Finance Strategy Parameters'!$B$3:$C$6,2)/12,$Z81*12,$M81),IF(AND($G81=1,BC$1&gt;($Y81+$Z81),BC$1&lt;=($Y81+$Z81*2)),-1*PMT(VLOOKUP($P81,'9 - Finance Strategy Parameters'!$B$3:$C$6,2)/12,$Z81*12,$M81*(1+$Z$1)^($Z81*2)),IF(AND($G81=1,BC$1&gt;($Y81+$Z81*2),BC$1&lt;=($Y81+$Z81*3)),-1*PMT(VLOOKUP($P81,'9 - Finance Strategy Parameters'!$B$3:$C$6,2)/12,$Z81*12,$M81*(1+$Z$1)^($Z81*3)),"FAILURE"))))))))))</f>
        <v>165.774</v>
      </c>
      <c r="BD81" s="159">
        <f>IF($F81=1,0,IF(AND($H81=1,BD$1&lt;=$Y81),$V81,IF(AND($H81=1,BD$1&gt;$Y81,BD$1&lt;=$Y81+$Z81),($T81*(1+$Z$1)^$Z81)/$Z81,IF(AND($H81=1,BD$1&gt;($Y81+$Z81),BD$1&lt;=($Y81+$Z81*2)),($T81*(1+$Z$1)^($Z81*2))/$Z81,IF(AND($H81=1,BD$1&gt;($Y81+$Z81*2),BD$1&lt;=($Y81+$Z81*3)),($T81*(1+$Z$1)^($Z81*3))/$Z81,IF(AND($H81=1,BD$1&gt;($Y81+$Z81*3),BD$1&lt;=($Y81+$Z81*4)),($T81*(1+$Z$1)^($Z81*4))/$Z81,IF(AND($G81=1,BD$1&lt;=$N81),0,IF(AND($G81=1,BD$1&gt;$N81,BD$1&lt;=($Y81+$Z81)),-1*PMT(VLOOKUP($P81,'9 - Finance Strategy Parameters'!$B$3:$C$6,2)/12,$Z81*12,$M81),IF(AND($G81=1,BD$1&gt;($Y81+$Z81),BD$1&lt;=($Y81+$Z81*2)),-1*PMT(VLOOKUP($P81,'9 - Finance Strategy Parameters'!$B$3:$C$6,2)/12,$Z81*12,$M81*(1+$Z$1)^($Z81*2)),IF(AND($G81=1,BD$1&gt;($Y81+$Z81*2),BD$1&lt;=($Y81+$Z81*3)),-1*PMT(VLOOKUP($P81,'9 - Finance Strategy Parameters'!$B$3:$C$6,2)/12,$Z81*12,$M81*(1+$Z$1)^($Z81*3)),"FAILURE"))))))))))</f>
        <v>165.774</v>
      </c>
      <c r="BE81" s="159">
        <f>IF($F81=1,0,IF(AND($H81=1,BE$1&lt;=$Y81),$V81,IF(AND($H81=1,BE$1&gt;$Y81,BE$1&lt;=$Y81+$Z81),($T81*(1+$Z$1)^$Z81)/$Z81,IF(AND($H81=1,BE$1&gt;($Y81+$Z81),BE$1&lt;=($Y81+$Z81*2)),($T81*(1+$Z$1)^($Z81*2))/$Z81,IF(AND($H81=1,BE$1&gt;($Y81+$Z81*2),BE$1&lt;=($Y81+$Z81*3)),($T81*(1+$Z$1)^($Z81*3))/$Z81,IF(AND($H81=1,BE$1&gt;($Y81+$Z81*3),BE$1&lt;=($Y81+$Z81*4)),($T81*(1+$Z$1)^($Z81*4))/$Z81,IF(AND($G81=1,BE$1&lt;=$N81),0,IF(AND($G81=1,BE$1&gt;$N81,BE$1&lt;=($Y81+$Z81)),-1*PMT(VLOOKUP($P81,'9 - Finance Strategy Parameters'!$B$3:$C$6,2)/12,$Z81*12,$M81),IF(AND($G81=1,BE$1&gt;($Y81+$Z81),BE$1&lt;=($Y81+$Z81*2)),-1*PMT(VLOOKUP($P81,'9 - Finance Strategy Parameters'!$B$3:$C$6,2)/12,$Z81*12,$M81*(1+$Z$1)^($Z81*2)),IF(AND($G81=1,BE$1&gt;($Y81+$Z81*2),BE$1&lt;=($Y81+$Z81*3)),-1*PMT(VLOOKUP($P81,'9 - Finance Strategy Parameters'!$B$3:$C$6,2)/12,$Z81*12,$M81*(1+$Z$1)^($Z81*3)),"FAILURE"))))))))))</f>
        <v>165.774</v>
      </c>
      <c r="BF81" s="159">
        <f>IF($F81=1,0,IF(AND($H81=1,BF$1&lt;=$Y81),$V81,IF(AND($H81=1,BF$1&gt;$Y81,BF$1&lt;=$Y81+$Z81),($T81*(1+$Z$1)^$Z81)/$Z81,IF(AND($H81=1,BF$1&gt;($Y81+$Z81),BF$1&lt;=($Y81+$Z81*2)),($T81*(1+$Z$1)^($Z81*2))/$Z81,IF(AND($H81=1,BF$1&gt;($Y81+$Z81*2),BF$1&lt;=($Y81+$Z81*3)),($T81*(1+$Z$1)^($Z81*3))/$Z81,IF(AND($H81=1,BF$1&gt;($Y81+$Z81*3),BF$1&lt;=($Y81+$Z81*4)),($T81*(1+$Z$1)^($Z81*4))/$Z81,IF(AND($G81=1,BF$1&lt;=$N81),0,IF(AND($G81=1,BF$1&gt;$N81,BF$1&lt;=($Y81+$Z81)),-1*PMT(VLOOKUP($P81,'9 - Finance Strategy Parameters'!$B$3:$C$6,2)/12,$Z81*12,$M81),IF(AND($G81=1,BF$1&gt;($Y81+$Z81),BF$1&lt;=($Y81+$Z81*2)),-1*PMT(VLOOKUP($P81,'9 - Finance Strategy Parameters'!$B$3:$C$6,2)/12,$Z81*12,$M81*(1+$Z$1)^($Z81*2)),IF(AND($G81=1,BF$1&gt;($Y81+$Z81*2),BF$1&lt;=($Y81+$Z81*3)),-1*PMT(VLOOKUP($P81,'9 - Finance Strategy Parameters'!$B$3:$C$6,2)/12,$Z81*12,$M81*(1+$Z$1)^($Z81*3)),"FAILURE"))))))))))</f>
        <v>165.774</v>
      </c>
      <c r="BG81" s="159">
        <f>IF($F81=1,0,IF(AND($H81=1,BG$1&lt;=$Y81),$V81,IF(AND($H81=1,BG$1&gt;$Y81,BG$1&lt;=$Y81+$Z81),($T81*(1+$Z$1)^$Z81)/$Z81,IF(AND($H81=1,BG$1&gt;($Y81+$Z81),BG$1&lt;=($Y81+$Z81*2)),($T81*(1+$Z$1)^($Z81*2))/$Z81,IF(AND($H81=1,BG$1&gt;($Y81+$Z81*2),BG$1&lt;=($Y81+$Z81*3)),($T81*(1+$Z$1)^($Z81*3))/$Z81,IF(AND($H81=1,BG$1&gt;($Y81+$Z81*3),BG$1&lt;=($Y81+$Z81*4)),($T81*(1+$Z$1)^($Z81*4))/$Z81,IF(AND($G81=1,BG$1&lt;=$N81),0,IF(AND($G81=1,BG$1&gt;$N81,BG$1&lt;=($Y81+$Z81)),-1*PMT(VLOOKUP($P81,'9 - Finance Strategy Parameters'!$B$3:$C$6,2)/12,$Z81*12,$M81),IF(AND($G81=1,BG$1&gt;($Y81+$Z81),BG$1&lt;=($Y81+$Z81*2)),-1*PMT(VLOOKUP($P81,'9 - Finance Strategy Parameters'!$B$3:$C$6,2)/12,$Z81*12,$M81*(1+$Z$1)^($Z81*2)),IF(AND($G81=1,BG$1&gt;($Y81+$Z81*2),BG$1&lt;=($Y81+$Z81*3)),-1*PMT(VLOOKUP($P81,'9 - Finance Strategy Parameters'!$B$3:$C$6,2)/12,$Z81*12,$M81*(1+$Z$1)^($Z81*3)),"FAILURE"))))))))))</f>
        <v>165.774</v>
      </c>
      <c r="BH81" s="159">
        <f>IF($F81=1,0,IF(AND($H81=1,BH$1&lt;=$Y81),$V81,IF(AND($H81=1,BH$1&gt;$Y81,BH$1&lt;=$Y81+$Z81),($T81*(1+$Z$1)^$Z81)/$Z81,IF(AND($H81=1,BH$1&gt;($Y81+$Z81),BH$1&lt;=($Y81+$Z81*2)),($T81*(1+$Z$1)^($Z81*2))/$Z81,IF(AND($H81=1,BH$1&gt;($Y81+$Z81*2),BH$1&lt;=($Y81+$Z81*3)),($T81*(1+$Z$1)^($Z81*3))/$Z81,IF(AND($H81=1,BH$1&gt;($Y81+$Z81*3),BH$1&lt;=($Y81+$Z81*4)),($T81*(1+$Z$1)^($Z81*4))/$Z81,IF(AND($G81=1,BH$1&lt;=$N81),0,IF(AND($G81=1,BH$1&gt;$N81,BH$1&lt;=($Y81+$Z81)),-1*PMT(VLOOKUP($P81,'9 - Finance Strategy Parameters'!$B$3:$C$6,2)/12,$Z81*12,$M81),IF(AND($G81=1,BH$1&gt;($Y81+$Z81),BH$1&lt;=($Y81+$Z81*2)),-1*PMT(VLOOKUP($P81,'9 - Finance Strategy Parameters'!$B$3:$C$6,2)/12,$Z81*12,$M81*(1+$Z$1)^($Z81*2)),IF(AND($G81=1,BH$1&gt;($Y81+$Z81*2),BH$1&lt;=($Y81+$Z81*3)),-1*PMT(VLOOKUP($P81,'9 - Finance Strategy Parameters'!$B$3:$C$6,2)/12,$Z81*12,$M81*(1+$Z$1)^($Z81*3)),"FAILURE"))))))))))</f>
        <v>165.774</v>
      </c>
      <c r="BI81" s="159">
        <f>IF($F81=1,0,IF(AND($H81=1,BI$1&lt;=$Y81),$V81,IF(AND($H81=1,BI$1&gt;$Y81,BI$1&lt;=$Y81+$Z81),($T81*(1+$Z$1)^$Z81)/$Z81,IF(AND($H81=1,BI$1&gt;($Y81+$Z81),BI$1&lt;=($Y81+$Z81*2)),($T81*(1+$Z$1)^($Z81*2))/$Z81,IF(AND($H81=1,BI$1&gt;($Y81+$Z81*2),BI$1&lt;=($Y81+$Z81*3)),($T81*(1+$Z$1)^($Z81*3))/$Z81,IF(AND($H81=1,BI$1&gt;($Y81+$Z81*3),BI$1&lt;=($Y81+$Z81*4)),($T81*(1+$Z$1)^($Z81*4))/$Z81,IF(AND($G81=1,BI$1&lt;=$N81),0,IF(AND($G81=1,BI$1&gt;$N81,BI$1&lt;=($Y81+$Z81)),-1*PMT(VLOOKUP($P81,'9 - Finance Strategy Parameters'!$B$3:$C$6,2)/12,$Z81*12,$M81),IF(AND($G81=1,BI$1&gt;($Y81+$Z81),BI$1&lt;=($Y81+$Z81*2)),-1*PMT(VLOOKUP($P81,'9 - Finance Strategy Parameters'!$B$3:$C$6,2)/12,$Z81*12,$M81*(1+$Z$1)^($Z81*2)),IF(AND($G81=1,BI$1&gt;($Y81+$Z81*2),BI$1&lt;=($Y81+$Z81*3)),-1*PMT(VLOOKUP($P81,'9 - Finance Strategy Parameters'!$B$3:$C$6,2)/12,$Z81*12,$M81*(1+$Z$1)^($Z81*3)),"FAILURE"))))))))))</f>
        <v>165.774</v>
      </c>
      <c r="BJ81" s="159">
        <f>IF($F81=1,0,IF(AND($H81=1,BJ$1&lt;=$Y81),$V81,IF(AND($H81=1,BJ$1&gt;$Y81,BJ$1&lt;=$Y81+$Z81),($T81*(1+$Z$1)^$Z81)/$Z81,IF(AND($H81=1,BJ$1&gt;($Y81+$Z81),BJ$1&lt;=($Y81+$Z81*2)),($T81*(1+$Z$1)^($Z81*2))/$Z81,IF(AND($H81=1,BJ$1&gt;($Y81+$Z81*2),BJ$1&lt;=($Y81+$Z81*3)),($T81*(1+$Z$1)^($Z81*3))/$Z81,IF(AND($H81=1,BJ$1&gt;($Y81+$Z81*3),BJ$1&lt;=($Y81+$Z81*4)),($T81*(1+$Z$1)^($Z81*4))/$Z81,IF(AND($G81=1,BJ$1&lt;=$N81),0,IF(AND($G81=1,BJ$1&gt;$N81,BJ$1&lt;=($Y81+$Z81)),-1*PMT(VLOOKUP($P81,'9 - Finance Strategy Parameters'!$B$3:$C$6,2)/12,$Z81*12,$M81),IF(AND($G81=1,BJ$1&gt;($Y81+$Z81),BJ$1&lt;=($Y81+$Z81*2)),-1*PMT(VLOOKUP($P81,'9 - Finance Strategy Parameters'!$B$3:$C$6,2)/12,$Z81*12,$M81*(1+$Z$1)^($Z81*2)),IF(AND($G81=1,BJ$1&gt;($Y81+$Z81*2),BJ$1&lt;=($Y81+$Z81*3)),-1*PMT(VLOOKUP($P81,'9 - Finance Strategy Parameters'!$B$3:$C$6,2)/12,$Z81*12,$M81*(1+$Z$1)^($Z81*3)),"FAILURE"))))))))))</f>
        <v>165.774</v>
      </c>
      <c r="BK81" s="159">
        <f>IF($F81=1,0,IF(AND($H81=1,BK$1&lt;=$Y81),$V81,IF(AND($H81=1,BK$1&gt;$Y81,BK$1&lt;=$Y81+$Z81),($T81*(1+$Z$1)^$Z81)/$Z81,IF(AND($H81=1,BK$1&gt;($Y81+$Z81),BK$1&lt;=($Y81+$Z81*2)),($T81*(1+$Z$1)^($Z81*2))/$Z81,IF(AND($H81=1,BK$1&gt;($Y81+$Z81*2),BK$1&lt;=($Y81+$Z81*3)),($T81*(1+$Z$1)^($Z81*3))/$Z81,IF(AND($H81=1,BK$1&gt;($Y81+$Z81*3),BK$1&lt;=($Y81+$Z81*4)),($T81*(1+$Z$1)^($Z81*4))/$Z81,IF(AND($G81=1,BK$1&lt;=$N81),0,IF(AND($G81=1,BK$1&gt;$N81,BK$1&lt;=($Y81+$Z81)),-1*PMT(VLOOKUP($P81,'9 - Finance Strategy Parameters'!$B$3:$C$6,2)/12,$Z81*12,$M81),IF(AND($G81=1,BK$1&gt;($Y81+$Z81),BK$1&lt;=($Y81+$Z81*2)),-1*PMT(VLOOKUP($P81,'9 - Finance Strategy Parameters'!$B$3:$C$6,2)/12,$Z81*12,$M81*(1+$Z$1)^($Z81*2)),IF(AND($G81=1,BK$1&gt;($Y81+$Z81*2),BK$1&lt;=($Y81+$Z81*3)),-1*PMT(VLOOKUP($P81,'9 - Finance Strategy Parameters'!$B$3:$C$6,2)/12,$Z81*12,$M81*(1+$Z$1)^($Z81*3)),"FAILURE"))))))))))</f>
        <v>165.774</v>
      </c>
      <c r="BL81" s="159">
        <f>IF($F81=1,0,IF(AND($H81=1,BL$1&lt;=$Y81),$V81,IF(AND($H81=1,BL$1&gt;$Y81,BL$1&lt;=$Y81+$Z81),($T81*(1+$Z$1)^$Z81)/$Z81,IF(AND($H81=1,BL$1&gt;($Y81+$Z81),BL$1&lt;=($Y81+$Z81*2)),($T81*(1+$Z$1)^($Z81*2))/$Z81,IF(AND($H81=1,BL$1&gt;($Y81+$Z81*2),BL$1&lt;=($Y81+$Z81*3)),($T81*(1+$Z$1)^($Z81*3))/$Z81,IF(AND($H81=1,BL$1&gt;($Y81+$Z81*3),BL$1&lt;=($Y81+$Z81*4)),($T81*(1+$Z$1)^($Z81*4))/$Z81,IF(AND($G81=1,BL$1&lt;=$N81),0,IF(AND($G81=1,BL$1&gt;$N81,BL$1&lt;=($Y81+$Z81)),-1*PMT(VLOOKUP($P81,'9 - Finance Strategy Parameters'!$B$3:$C$6,2)/12,$Z81*12,$M81),IF(AND($G81=1,BL$1&gt;($Y81+$Z81),BL$1&lt;=($Y81+$Z81*2)),-1*PMT(VLOOKUP($P81,'9 - Finance Strategy Parameters'!$B$3:$C$6,2)/12,$Z81*12,$M81*(1+$Z$1)^($Z81*2)),IF(AND($G81=1,BL$1&gt;($Y81+$Z81*2),BL$1&lt;=($Y81+$Z81*3)),-1*PMT(VLOOKUP($P81,'9 - Finance Strategy Parameters'!$B$3:$C$6,2)/12,$Z81*12,$M81*(1+$Z$1)^($Z81*3)),"FAILURE"))))))))))</f>
        <v>165.774</v>
      </c>
      <c r="BM81" s="159">
        <f>IF($F81=1,0,IF(AND($H81=1,BM$1&lt;=$Y81),$V81,IF(AND($H81=1,BM$1&gt;$Y81,BM$1&lt;=$Y81+$Z81),($T81*(1+$Z$1)^$Z81)/$Z81,IF(AND($H81=1,BM$1&gt;($Y81+$Z81),BM$1&lt;=($Y81+$Z81*2)),($T81*(1+$Z$1)^($Z81*2))/$Z81,IF(AND($H81=1,BM$1&gt;($Y81+$Z81*2),BM$1&lt;=($Y81+$Z81*3)),($T81*(1+$Z$1)^($Z81*3))/$Z81,IF(AND($H81=1,BM$1&gt;($Y81+$Z81*3),BM$1&lt;=($Y81+$Z81*4)),($T81*(1+$Z$1)^($Z81*4))/$Z81,IF(AND($G81=1,BM$1&lt;=$N81),0,IF(AND($G81=1,BM$1&gt;$N81,BM$1&lt;=($Y81+$Z81)),-1*PMT(VLOOKUP($P81,'9 - Finance Strategy Parameters'!$B$3:$C$6,2)/12,$Z81*12,$M81),IF(AND($G81=1,BM$1&gt;($Y81+$Z81),BM$1&lt;=($Y81+$Z81*2)),-1*PMT(VLOOKUP($P81,'9 - Finance Strategy Parameters'!$B$3:$C$6,2)/12,$Z81*12,$M81*(1+$Z$1)^($Z81*2)),IF(AND($G81=1,BM$1&gt;($Y81+$Z81*2),BM$1&lt;=($Y81+$Z81*3)),-1*PMT(VLOOKUP($P81,'9 - Finance Strategy Parameters'!$B$3:$C$6,2)/12,$Z81*12,$M81*(1+$Z$1)^($Z81*3)),"FAILURE"))))))))))</f>
        <v>165.774</v>
      </c>
      <c r="BN81" s="159">
        <f>IF($F81=1,0,IF(AND($H81=1,BN$1&lt;=$Y81),$V81,IF(AND($H81=1,BN$1&gt;$Y81,BN$1&lt;=$Y81+$Z81),($T81*(1+$Z$1)^$Z81)/$Z81,IF(AND($H81=1,BN$1&gt;($Y81+$Z81),BN$1&lt;=($Y81+$Z81*2)),($T81*(1+$Z$1)^($Z81*2))/$Z81,IF(AND($H81=1,BN$1&gt;($Y81+$Z81*2),BN$1&lt;=($Y81+$Z81*3)),($T81*(1+$Z$1)^($Z81*3))/$Z81,IF(AND($H81=1,BN$1&gt;($Y81+$Z81*3),BN$1&lt;=($Y81+$Z81*4)),($T81*(1+$Z$1)^($Z81*4))/$Z81,IF(AND($G81=1,BN$1&lt;=$N81),0,IF(AND($G81=1,BN$1&gt;$N81,BN$1&lt;=($Y81+$Z81)),-1*PMT(VLOOKUP($P81,'9 - Finance Strategy Parameters'!$B$3:$C$6,2)/12,$Z81*12,$M81),IF(AND($G81=1,BN$1&gt;($Y81+$Z81),BN$1&lt;=($Y81+$Z81*2)),-1*PMT(VLOOKUP($P81,'9 - Finance Strategy Parameters'!$B$3:$C$6,2)/12,$Z81*12,$M81*(1+$Z$1)^($Z81*2)),IF(AND($G81=1,BN$1&gt;($Y81+$Z81*2),BN$1&lt;=($Y81+$Z81*3)),-1*PMT(VLOOKUP($P81,'9 - Finance Strategy Parameters'!$B$3:$C$6,2)/12,$Z81*12,$M81*(1+$Z$1)^($Z81*3)),"FAILURE"))))))))))</f>
        <v>165.774</v>
      </c>
      <c r="BO81" s="159">
        <f>IF($F81=1,0,IF(AND($H81=1,BO$1&lt;=$Y81),$V81,IF(AND($H81=1,BO$1&gt;$Y81,BO$1&lt;=$Y81+$Z81),($T81*(1+$Z$1)^$Z81)/$Z81,IF(AND($H81=1,BO$1&gt;($Y81+$Z81),BO$1&lt;=($Y81+$Z81*2)),($T81*(1+$Z$1)^($Z81*2))/$Z81,IF(AND($H81=1,BO$1&gt;($Y81+$Z81*2),BO$1&lt;=($Y81+$Z81*3)),($T81*(1+$Z$1)^($Z81*3))/$Z81,IF(AND($H81=1,BO$1&gt;($Y81+$Z81*3),BO$1&lt;=($Y81+$Z81*4)),($T81*(1+$Z$1)^($Z81*4))/$Z81,IF(AND($G81=1,BO$1&lt;=$N81),0,IF(AND($G81=1,BO$1&gt;$N81,BO$1&lt;=($Y81+$Z81)),-1*PMT(VLOOKUP($P81,'9 - Finance Strategy Parameters'!$B$3:$C$6,2)/12,$Z81*12,$M81),IF(AND($G81=1,BO$1&gt;($Y81+$Z81),BO$1&lt;=($Y81+$Z81*2)),-1*PMT(VLOOKUP($P81,'9 - Finance Strategy Parameters'!$B$3:$C$6,2)/12,$Z81*12,$M81*(1+$Z$1)^($Z81*2)),IF(AND($G81=1,BO$1&gt;($Y81+$Z81*2),BO$1&lt;=($Y81+$Z81*3)),-1*PMT(VLOOKUP($P81,'9 - Finance Strategy Parameters'!$B$3:$C$6,2)/12,$Z81*12,$M81*(1+$Z$1)^($Z81*3)),"FAILURE"))))))))))</f>
        <v>165.774</v>
      </c>
      <c r="BP81" s="159">
        <f>IF($F81=1,0,IF(AND($H81=1,BP$1&lt;=$Y81),$V81,IF(AND($H81=1,BP$1&gt;$Y81,BP$1&lt;=$Y81+$Z81),($T81*(1+$Z$1)^$Z81)/$Z81,IF(AND($H81=1,BP$1&gt;($Y81+$Z81),BP$1&lt;=($Y81+$Z81*2)),($T81*(1+$Z$1)^($Z81*2))/$Z81,IF(AND($H81=1,BP$1&gt;($Y81+$Z81*2),BP$1&lt;=($Y81+$Z81*3)),($T81*(1+$Z$1)^($Z81*3))/$Z81,IF(AND($H81=1,BP$1&gt;($Y81+$Z81*3),BP$1&lt;=($Y81+$Z81*4)),($T81*(1+$Z$1)^($Z81*4))/$Z81,IF(AND($G81=1,BP$1&lt;=$N81),0,IF(AND($G81=1,BP$1&gt;$N81,BP$1&lt;=($Y81+$Z81)),-1*PMT(VLOOKUP($P81,'9 - Finance Strategy Parameters'!$B$3:$C$6,2)/12,$Z81*12,$M81),IF(AND($G81=1,BP$1&gt;($Y81+$Z81),BP$1&lt;=($Y81+$Z81*2)),-1*PMT(VLOOKUP($P81,'9 - Finance Strategy Parameters'!$B$3:$C$6,2)/12,$Z81*12,$M81*(1+$Z$1)^($Z81*2)),IF(AND($G81=1,BP$1&gt;($Y81+$Z81*2),BP$1&lt;=($Y81+$Z81*3)),-1*PMT(VLOOKUP($P81,'9 - Finance Strategy Parameters'!$B$3:$C$6,2)/12,$Z81*12,$M81*(1+$Z$1)^($Z81*3)),"FAILURE"))))))))))</f>
        <v>165.774</v>
      </c>
      <c r="BQ81" s="159">
        <f>IF($F81=1,0,IF(AND($H81=1,BQ$1&lt;=$Y81),$V81,IF(AND($H81=1,BQ$1&gt;$Y81,BQ$1&lt;=$Y81+$Z81),($T81*(1+$Z$1)^$Z81)/$Z81,IF(AND($H81=1,BQ$1&gt;($Y81+$Z81),BQ$1&lt;=($Y81+$Z81*2)),($T81*(1+$Z$1)^($Z81*2))/$Z81,IF(AND($H81=1,BQ$1&gt;($Y81+$Z81*2),BQ$1&lt;=($Y81+$Z81*3)),($T81*(1+$Z$1)^($Z81*3))/$Z81,IF(AND($H81=1,BQ$1&gt;($Y81+$Z81*3),BQ$1&lt;=($Y81+$Z81*4)),($T81*(1+$Z$1)^($Z81*4))/$Z81,IF(AND($G81=1,BQ$1&lt;=$N81),0,IF(AND($G81=1,BQ$1&gt;$N81,BQ$1&lt;=($Y81+$Z81)),-1*PMT(VLOOKUP($P81,'9 - Finance Strategy Parameters'!$B$3:$C$6,2)/12,$Z81*12,$M81),IF(AND($G81=1,BQ$1&gt;($Y81+$Z81),BQ$1&lt;=($Y81+$Z81*2)),-1*PMT(VLOOKUP($P81,'9 - Finance Strategy Parameters'!$B$3:$C$6,2)/12,$Z81*12,$M81*(1+$Z$1)^($Z81*2)),IF(AND($G81=1,BQ$1&gt;($Y81+$Z81*2),BQ$1&lt;=($Y81+$Z81*3)),-1*PMT(VLOOKUP($P81,'9 - Finance Strategy Parameters'!$B$3:$C$6,2)/12,$Z81*12,$M81*(1+$Z$1)^($Z81*3)),"FAILURE"))))))))))</f>
        <v>165.774</v>
      </c>
      <c r="BR81" s="159">
        <f>IF($F81=1,0,IF(AND($H81=1,BR$1&lt;=$Y81),$V81,IF(AND($H81=1,BR$1&gt;$Y81,BR$1&lt;=$Y81+$Z81),($T81*(1+$Z$1)^$Z81)/$Z81,IF(AND($H81=1,BR$1&gt;($Y81+$Z81),BR$1&lt;=($Y81+$Z81*2)),($T81*(1+$Z$1)^($Z81*2))/$Z81,IF(AND($H81=1,BR$1&gt;($Y81+$Z81*2),BR$1&lt;=($Y81+$Z81*3)),($T81*(1+$Z$1)^($Z81*3))/$Z81,IF(AND($H81=1,BR$1&gt;($Y81+$Z81*3),BR$1&lt;=($Y81+$Z81*4)),($T81*(1+$Z$1)^($Z81*4))/$Z81,IF(AND($G81=1,BR$1&lt;=$N81),0,IF(AND($G81=1,BR$1&gt;$N81,BR$1&lt;=($Y81+$Z81)),-1*PMT(VLOOKUP($P81,'9 - Finance Strategy Parameters'!$B$3:$C$6,2)/12,$Z81*12,$M81),IF(AND($G81=1,BR$1&gt;($Y81+$Z81),BR$1&lt;=($Y81+$Z81*2)),-1*PMT(VLOOKUP($P81,'9 - Finance Strategy Parameters'!$B$3:$C$6,2)/12,$Z81*12,$M81*(1+$Z$1)^($Z81*2)),IF(AND($G81=1,BR$1&gt;($Y81+$Z81*2),BR$1&lt;=($Y81+$Z81*3)),-1*PMT(VLOOKUP($P81,'9 - Finance Strategy Parameters'!$B$3:$C$6,2)/12,$Z81*12,$M81*(1+$Z$1)^($Z81*3)),"FAILURE"))))))))))</f>
        <v>165.774</v>
      </c>
      <c r="BS81" s="159">
        <f>IF($F81=1,0,IF(AND($H81=1,BS$1&lt;=$Y81),$V81,IF(AND($H81=1,BS$1&gt;$Y81,BS$1&lt;=$Y81+$Z81),($T81*(1+$Z$1)^$Z81)/$Z81,IF(AND($H81=1,BS$1&gt;($Y81+$Z81),BS$1&lt;=($Y81+$Z81*2)),($T81*(1+$Z$1)^($Z81*2))/$Z81,IF(AND($H81=1,BS$1&gt;($Y81+$Z81*2),BS$1&lt;=($Y81+$Z81*3)),($T81*(1+$Z$1)^($Z81*3))/$Z81,IF(AND($H81=1,BS$1&gt;($Y81+$Z81*3),BS$1&lt;=($Y81+$Z81*4)),($T81*(1+$Z$1)^($Z81*4))/$Z81,IF(AND($G81=1,BS$1&lt;=$N81),0,IF(AND($G81=1,BS$1&gt;$N81,BS$1&lt;=($Y81+$Z81)),-1*PMT(VLOOKUP($P81,'9 - Finance Strategy Parameters'!$B$3:$C$6,2)/12,$Z81*12,$M81),IF(AND($G81=1,BS$1&gt;($Y81+$Z81),BS$1&lt;=($Y81+$Z81*2)),-1*PMT(VLOOKUP($P81,'9 - Finance Strategy Parameters'!$B$3:$C$6,2)/12,$Z81*12,$M81*(1+$Z$1)^($Z81*2)),IF(AND($G81=1,BS$1&gt;($Y81+$Z81*2),BS$1&lt;=($Y81+$Z81*3)),-1*PMT(VLOOKUP($P81,'9 - Finance Strategy Parameters'!$B$3:$C$6,2)/12,$Z81*12,$M81*(1+$Z$1)^($Z81*3)),"FAILURE"))))))))))</f>
        <v>165.774</v>
      </c>
      <c r="BT81" s="159">
        <f>IF($F81=1,0,IF(AND($H81=1,BT$1&lt;=$Y81),$V81,IF(AND($H81=1,BT$1&gt;$Y81,BT$1&lt;=$Y81+$Z81),($T81*(1+$Z$1)^$Z81)/$Z81,IF(AND($H81=1,BT$1&gt;($Y81+$Z81),BT$1&lt;=($Y81+$Z81*2)),($T81*(1+$Z$1)^($Z81*2))/$Z81,IF(AND($H81=1,BT$1&gt;($Y81+$Z81*2),BT$1&lt;=($Y81+$Z81*3)),($T81*(1+$Z$1)^($Z81*3))/$Z81,IF(AND($H81=1,BT$1&gt;($Y81+$Z81*3),BT$1&lt;=($Y81+$Z81*4)),($T81*(1+$Z$1)^($Z81*4))/$Z81,IF(AND($G81=1,BT$1&lt;=$N81),0,IF(AND($G81=1,BT$1&gt;$N81,BT$1&lt;=($Y81+$Z81)),-1*PMT(VLOOKUP($P81,'9 - Finance Strategy Parameters'!$B$3:$C$6,2)/12,$Z81*12,$M81),IF(AND($G81=1,BT$1&gt;($Y81+$Z81),BT$1&lt;=($Y81+$Z81*2)),-1*PMT(VLOOKUP($P81,'9 - Finance Strategy Parameters'!$B$3:$C$6,2)/12,$Z81*12,$M81*(1+$Z$1)^($Z81*2)),IF(AND($G81=1,BT$1&gt;($Y81+$Z81*2),BT$1&lt;=($Y81+$Z81*3)),-1*PMT(VLOOKUP($P81,'9 - Finance Strategy Parameters'!$B$3:$C$6,2)/12,$Z81*12,$M81*(1+$Z$1)^($Z81*3)),"FAILURE"))))))))))</f>
        <v>165.774</v>
      </c>
    </row>
    <row r="82" spans="1:72" ht="45" x14ac:dyDescent="0.25">
      <c r="A82" s="10" t="s">
        <v>34</v>
      </c>
      <c r="B82" s="138">
        <f>INDEX('8-Choosing Asset Strategies'!$B$4:$B$101,MATCH('9 - Financing Strategy'!C82,'8-Choosing Asset Strategies'!$C$4:$C$101,0))</f>
        <v>3</v>
      </c>
      <c r="C82" s="11" t="s">
        <v>175</v>
      </c>
      <c r="D82" s="13" t="str">
        <f>IF(INDEX('8-Choosing Asset Strategies'!$CW$4:$CW$101,MATCH($C82,'8-Choosing Asset Strategies'!$C$4:$C$101,0))=0,"",INDEX('8-Choosing Asset Strategies'!$CW$4:$CW$101,MATCH(C82,'8-Choosing Asset Strategies'!$C$4:$C$101,0)))</f>
        <v>Needs replacement for future expansion</v>
      </c>
      <c r="E82" s="11"/>
      <c r="F82" s="138"/>
      <c r="G82" s="138"/>
      <c r="H82" s="138">
        <v>1</v>
      </c>
      <c r="J82" s="143" t="str">
        <f>IF(F82=1,ROUND(INDEX('8-Choosing Asset Strategies'!$DL$4:$DL$101,MATCH($C82,'8-Choosing Asset Strategies'!$C$4:$C$101,0)),2),"")</f>
        <v/>
      </c>
      <c r="K82" s="12" t="str">
        <f>IF(F82=1,ROUND(INDEX('8-Choosing Asset Strategies'!$DC$4:$DC$101,MATCH($C82,'8-Choosing Asset Strategies'!$C$4:$C$101,0)),2),"")</f>
        <v/>
      </c>
      <c r="L82" s="12"/>
      <c r="M82" s="143" t="str">
        <f>IF(G82=1,ROUND(INDEX('8-Choosing Asset Strategies'!$DL$4:$DL$101,MATCH($C82,'8-Choosing Asset Strategies'!$C$4:$C$101,0)),2),"")</f>
        <v/>
      </c>
      <c r="N82" s="12" t="str">
        <f>IF(G82=1,ROUND(INDEX('8-Choosing Asset Strategies'!$DC$4:$DC$101,MATCH($C82,'8-Choosing Asset Strategies'!$C$4:$C$101,0)),2),"")</f>
        <v/>
      </c>
      <c r="O82" s="12" t="str">
        <f>IF(G82="","",INDEX('9 - Finance Strategy Parameters'!$H$3:$H$9,MATCH(B82,'9 - Finance Strategy Parameters'!$F$3:$F$9,0)))</f>
        <v/>
      </c>
      <c r="P82" s="12"/>
      <c r="Q82" s="144" t="str">
        <f>IFERROR((M82*INDEX('9 - Finance Strategy Parameters'!$C$3:$C$6,MATCH(P82,'9 - Finance Strategy Parameters'!$B$3:$B$6,0))/12*(1+INDEX('9 - Finance Strategy Parameters'!$C$3:$C$6,MATCH(P82,'9 - Finance Strategy Parameters'!$B$3:$B$6,0))/12)^(O82*12))/((1+INDEX('9 - Finance Strategy Parameters'!$C$3:$C$6,MATCH(P82,'9 - Finance Strategy Parameters'!$B$3:$B$6,0))/12)^(O82*12)-1),"")</f>
        <v/>
      </c>
      <c r="R82" s="144" t="str">
        <f t="shared" si="4"/>
        <v/>
      </c>
      <c r="S82" s="12"/>
      <c r="T82" s="143">
        <f>IF(H82=1,ROUND(INDEX('8-Choosing Asset Strategies'!$DL$4:$DL$101,MATCH($C82,'8-Choosing Asset Strategies'!$C$4:$C$101,0)),2),"")</f>
        <v>6630.96</v>
      </c>
      <c r="U82" s="145">
        <f>IF(H82=1,ROUND(INDEX('8-Choosing Asset Strategies'!$DC$4:$DC$101,MATCH($C82,'8-Choosing Asset Strategies'!$C$4:$C$101,0)),2),"")</f>
        <v>15</v>
      </c>
      <c r="V82" s="101">
        <f t="shared" si="5"/>
        <v>442.06400000000002</v>
      </c>
      <c r="W82" s="155">
        <f t="shared" si="6"/>
        <v>36.838666666666668</v>
      </c>
      <c r="Y82">
        <f>INDEX('8-Choosing Asset Strategies'!$DC$4:$DC$101,MATCH(C82,'8-Choosing Asset Strategies'!$C$4:$C$101,0))</f>
        <v>15</v>
      </c>
      <c r="Z82">
        <f>INDEX('8-Choosing Asset Strategies'!$DA$4:$DA$101,MATCH(C82,'8-Choosing Asset Strategies'!$C$4:$C$101,0))</f>
        <v>40</v>
      </c>
      <c r="AB82" s="159">
        <f>IF($F82=1,0,IF(AND($H82=1,AB$1&lt;=$Y82),$V82,IF(AND($H82=1,AB$1&gt;$Y82,AB$1&lt;=$Y82+$Z82),($T82*(1+$Z$1)^$Z82)/$Z82,IF(AND($H82=1,AB$1&gt;($Y82+$Z82),AB$1&lt;=($Y82+$Z82*2)),($T82*(1+$Z$1)^($Z82*2))/$Z82,IF(AND($H82=1,AB$1&gt;($Y82+$Z82*2),AB$1&lt;=($Y82+$Z82*3)),($T82*(1+$Z$1)^($Z82*3))/$Z82,IF(AND($H82=1,AB$1&gt;($Y82+$Z82*3),AB$1&lt;=($Y82+$Z82*4)),($T82*(1+$Z$1)^($Z82*4))/$Z82,IF(AND($G82=1,AB$1&lt;=$N82),0,IF(AND($G82=1,AB$1&gt;$N82,AB$1&lt;=($Y82+$Z82)),-1*PMT(VLOOKUP($P82,'9 - Finance Strategy Parameters'!$B$3:$C$6,2)/12,$Z82*12,$M82),IF(AND($G82=1,AB$1&gt;($Y82+$Z82),AB$1&lt;=($Y82+$Z82*2)),-1*PMT(VLOOKUP($P82,'9 - Finance Strategy Parameters'!$B$3:$C$6,2)/12,$Z82*12,$M82*(1+$Z$1)^($Z82*2)),IF(AND($G82=1,AB$1&gt;($Y82+$Z82*2),AB$1&lt;=($Y82+$Z82*3)),-1*PMT(VLOOKUP($P82,'9 - Finance Strategy Parameters'!$B$3:$C$6,2)/12,$Z82*12,$M82*(1+$Z$1)^($Z82*3)),"FAILURE"))))))))))</f>
        <v>442.06400000000002</v>
      </c>
      <c r="AC82" s="159">
        <f>IF($F82=1,0,IF(AND($H82=1,AC$1&lt;=$Y82),$V82,IF(AND($H82=1,AC$1&gt;$Y82,AC$1&lt;=$Y82+$Z82),($T82*(1+$Z$1)^$Z82)/$Z82,IF(AND($H82=1,AC$1&gt;($Y82+$Z82),AC$1&lt;=($Y82+$Z82*2)),($T82*(1+$Z$1)^($Z82*2))/$Z82,IF(AND($H82=1,AC$1&gt;($Y82+$Z82*2),AC$1&lt;=($Y82+$Z82*3)),($T82*(1+$Z$1)^($Z82*3))/$Z82,IF(AND($H82=1,AC$1&gt;($Y82+$Z82*3),AC$1&lt;=($Y82+$Z82*4)),($T82*(1+$Z$1)^($Z82*4))/$Z82,IF(AND($G82=1,AC$1&lt;=$N82),0,IF(AND($G82=1,AC$1&gt;$N82,AC$1&lt;=($Y82+$Z82)),-1*PMT(VLOOKUP($P82,'9 - Finance Strategy Parameters'!$B$3:$C$6,2)/12,$Z82*12,$M82),IF(AND($G82=1,AC$1&gt;($Y82+$Z82),AC$1&lt;=($Y82+$Z82*2)),-1*PMT(VLOOKUP($P82,'9 - Finance Strategy Parameters'!$B$3:$C$6,2)/12,$Z82*12,$M82*(1+$Z$1)^($Z82*2)),IF(AND($G82=1,AC$1&gt;($Y82+$Z82*2),AC$1&lt;=($Y82+$Z82*3)),-1*PMT(VLOOKUP($P82,'9 - Finance Strategy Parameters'!$B$3:$C$6,2)/12,$Z82*12,$M82*(1+$Z$1)^($Z82*3)),"FAILURE"))))))))))</f>
        <v>442.06400000000002</v>
      </c>
      <c r="AD82" s="159">
        <f>IF($F82=1,0,IF(AND($H82=1,AD$1&lt;=$Y82),$V82,IF(AND($H82=1,AD$1&gt;$Y82,AD$1&lt;=$Y82+$Z82),($T82*(1+$Z$1)^$Z82)/$Z82,IF(AND($H82=1,AD$1&gt;($Y82+$Z82),AD$1&lt;=($Y82+$Z82*2)),($T82*(1+$Z$1)^($Z82*2))/$Z82,IF(AND($H82=1,AD$1&gt;($Y82+$Z82*2),AD$1&lt;=($Y82+$Z82*3)),($T82*(1+$Z$1)^($Z82*3))/$Z82,IF(AND($H82=1,AD$1&gt;($Y82+$Z82*3),AD$1&lt;=($Y82+$Z82*4)),($T82*(1+$Z$1)^($Z82*4))/$Z82,IF(AND($G82=1,AD$1&lt;=$N82),0,IF(AND($G82=1,AD$1&gt;$N82,AD$1&lt;=($Y82+$Z82)),-1*PMT(VLOOKUP($P82,'9 - Finance Strategy Parameters'!$B$3:$C$6,2)/12,$Z82*12,$M82),IF(AND($G82=1,AD$1&gt;($Y82+$Z82),AD$1&lt;=($Y82+$Z82*2)),-1*PMT(VLOOKUP($P82,'9 - Finance Strategy Parameters'!$B$3:$C$6,2)/12,$Z82*12,$M82*(1+$Z$1)^($Z82*2)),IF(AND($G82=1,AD$1&gt;($Y82+$Z82*2),AD$1&lt;=($Y82+$Z82*3)),-1*PMT(VLOOKUP($P82,'9 - Finance Strategy Parameters'!$B$3:$C$6,2)/12,$Z82*12,$M82*(1+$Z$1)^($Z82*3)),"FAILURE"))))))))))</f>
        <v>442.06400000000002</v>
      </c>
      <c r="AE82" s="159">
        <f>IF($F82=1,0,IF(AND($H82=1,AE$1&lt;=$Y82),$V82,IF(AND($H82=1,AE$1&gt;$Y82,AE$1&lt;=$Y82+$Z82),($T82*(1+$Z$1)^$Z82)/$Z82,IF(AND($H82=1,AE$1&gt;($Y82+$Z82),AE$1&lt;=($Y82+$Z82*2)),($T82*(1+$Z$1)^($Z82*2))/$Z82,IF(AND($H82=1,AE$1&gt;($Y82+$Z82*2),AE$1&lt;=($Y82+$Z82*3)),($T82*(1+$Z$1)^($Z82*3))/$Z82,IF(AND($H82=1,AE$1&gt;($Y82+$Z82*3),AE$1&lt;=($Y82+$Z82*4)),($T82*(1+$Z$1)^($Z82*4))/$Z82,IF(AND($G82=1,AE$1&lt;=$N82),0,IF(AND($G82=1,AE$1&gt;$N82,AE$1&lt;=($Y82+$Z82)),-1*PMT(VLOOKUP($P82,'9 - Finance Strategy Parameters'!$B$3:$C$6,2)/12,$Z82*12,$M82),IF(AND($G82=1,AE$1&gt;($Y82+$Z82),AE$1&lt;=($Y82+$Z82*2)),-1*PMT(VLOOKUP($P82,'9 - Finance Strategy Parameters'!$B$3:$C$6,2)/12,$Z82*12,$M82*(1+$Z$1)^($Z82*2)),IF(AND($G82=1,AE$1&gt;($Y82+$Z82*2),AE$1&lt;=($Y82+$Z82*3)),-1*PMT(VLOOKUP($P82,'9 - Finance Strategy Parameters'!$B$3:$C$6,2)/12,$Z82*12,$M82*(1+$Z$1)^($Z82*3)),"FAILURE"))))))))))</f>
        <v>442.06400000000002</v>
      </c>
      <c r="AF82" s="159">
        <f>IF($F82=1,0,IF(AND($H82=1,AF$1&lt;=$Y82),$V82,IF(AND($H82=1,AF$1&gt;$Y82,AF$1&lt;=$Y82+$Z82),($T82*(1+$Z$1)^$Z82)/$Z82,IF(AND($H82=1,AF$1&gt;($Y82+$Z82),AF$1&lt;=($Y82+$Z82*2)),($T82*(1+$Z$1)^($Z82*2))/$Z82,IF(AND($H82=1,AF$1&gt;($Y82+$Z82*2),AF$1&lt;=($Y82+$Z82*3)),($T82*(1+$Z$1)^($Z82*3))/$Z82,IF(AND($H82=1,AF$1&gt;($Y82+$Z82*3),AF$1&lt;=($Y82+$Z82*4)),($T82*(1+$Z$1)^($Z82*4))/$Z82,IF(AND($G82=1,AF$1&lt;=$N82),0,IF(AND($G82=1,AF$1&gt;$N82,AF$1&lt;=($Y82+$Z82)),-1*PMT(VLOOKUP($P82,'9 - Finance Strategy Parameters'!$B$3:$C$6,2)/12,$Z82*12,$M82),IF(AND($G82=1,AF$1&gt;($Y82+$Z82),AF$1&lt;=($Y82+$Z82*2)),-1*PMT(VLOOKUP($P82,'9 - Finance Strategy Parameters'!$B$3:$C$6,2)/12,$Z82*12,$M82*(1+$Z$1)^($Z82*2)),IF(AND($G82=1,AF$1&gt;($Y82+$Z82*2),AF$1&lt;=($Y82+$Z82*3)),-1*PMT(VLOOKUP($P82,'9 - Finance Strategy Parameters'!$B$3:$C$6,2)/12,$Z82*12,$M82*(1+$Z$1)^($Z82*3)),"FAILURE"))))))))))</f>
        <v>442.06400000000002</v>
      </c>
      <c r="AG82" s="159">
        <f>IF($F82=1,0,IF(AND($H82=1,AG$1&lt;=$Y82),$V82,IF(AND($H82=1,AG$1&gt;$Y82,AG$1&lt;=$Y82+$Z82),($T82*(1+$Z$1)^$Z82)/$Z82,IF(AND($H82=1,AG$1&gt;($Y82+$Z82),AG$1&lt;=($Y82+$Z82*2)),($T82*(1+$Z$1)^($Z82*2))/$Z82,IF(AND($H82=1,AG$1&gt;($Y82+$Z82*2),AG$1&lt;=($Y82+$Z82*3)),($T82*(1+$Z$1)^($Z82*3))/$Z82,IF(AND($H82=1,AG$1&gt;($Y82+$Z82*3),AG$1&lt;=($Y82+$Z82*4)),($T82*(1+$Z$1)^($Z82*4))/$Z82,IF(AND($G82=1,AG$1&lt;=$N82),0,IF(AND($G82=1,AG$1&gt;$N82,AG$1&lt;=($Y82+$Z82)),-1*PMT(VLOOKUP($P82,'9 - Finance Strategy Parameters'!$B$3:$C$6,2)/12,$Z82*12,$M82),IF(AND($G82=1,AG$1&gt;($Y82+$Z82),AG$1&lt;=($Y82+$Z82*2)),-1*PMT(VLOOKUP($P82,'9 - Finance Strategy Parameters'!$B$3:$C$6,2)/12,$Z82*12,$M82*(1+$Z$1)^($Z82*2)),IF(AND($G82=1,AG$1&gt;($Y82+$Z82*2),AG$1&lt;=($Y82+$Z82*3)),-1*PMT(VLOOKUP($P82,'9 - Finance Strategy Parameters'!$B$3:$C$6,2)/12,$Z82*12,$M82*(1+$Z$1)^($Z82*3)),"FAILURE"))))))))))</f>
        <v>442.06400000000002</v>
      </c>
      <c r="AH82" s="159">
        <f>IF($F82=1,0,IF(AND($H82=1,AH$1&lt;=$Y82),$V82,IF(AND($H82=1,AH$1&gt;$Y82,AH$1&lt;=$Y82+$Z82),($T82*(1+$Z$1)^$Z82)/$Z82,IF(AND($H82=1,AH$1&gt;($Y82+$Z82),AH$1&lt;=($Y82+$Z82*2)),($T82*(1+$Z$1)^($Z82*2))/$Z82,IF(AND($H82=1,AH$1&gt;($Y82+$Z82*2),AH$1&lt;=($Y82+$Z82*3)),($T82*(1+$Z$1)^($Z82*3))/$Z82,IF(AND($H82=1,AH$1&gt;($Y82+$Z82*3),AH$1&lt;=($Y82+$Z82*4)),($T82*(1+$Z$1)^($Z82*4))/$Z82,IF(AND($G82=1,AH$1&lt;=$N82),0,IF(AND($G82=1,AH$1&gt;$N82,AH$1&lt;=($Y82+$Z82)),-1*PMT(VLOOKUP($P82,'9 - Finance Strategy Parameters'!$B$3:$C$6,2)/12,$Z82*12,$M82),IF(AND($G82=1,AH$1&gt;($Y82+$Z82),AH$1&lt;=($Y82+$Z82*2)),-1*PMT(VLOOKUP($P82,'9 - Finance Strategy Parameters'!$B$3:$C$6,2)/12,$Z82*12,$M82*(1+$Z$1)^($Z82*2)),IF(AND($G82=1,AH$1&gt;($Y82+$Z82*2),AH$1&lt;=($Y82+$Z82*3)),-1*PMT(VLOOKUP($P82,'9 - Finance Strategy Parameters'!$B$3:$C$6,2)/12,$Z82*12,$M82*(1+$Z$1)^($Z82*3)),"FAILURE"))))))))))</f>
        <v>442.06400000000002</v>
      </c>
      <c r="AI82" s="159">
        <f>IF($F82=1,0,IF(AND($H82=1,AI$1&lt;=$Y82),$V82,IF(AND($H82=1,AI$1&gt;$Y82,AI$1&lt;=$Y82+$Z82),($T82*(1+$Z$1)^$Z82)/$Z82,IF(AND($H82=1,AI$1&gt;($Y82+$Z82),AI$1&lt;=($Y82+$Z82*2)),($T82*(1+$Z$1)^($Z82*2))/$Z82,IF(AND($H82=1,AI$1&gt;($Y82+$Z82*2),AI$1&lt;=($Y82+$Z82*3)),($T82*(1+$Z$1)^($Z82*3))/$Z82,IF(AND($H82=1,AI$1&gt;($Y82+$Z82*3),AI$1&lt;=($Y82+$Z82*4)),($T82*(1+$Z$1)^($Z82*4))/$Z82,IF(AND($G82=1,AI$1&lt;=$N82),0,IF(AND($G82=1,AI$1&gt;$N82,AI$1&lt;=($Y82+$Z82)),-1*PMT(VLOOKUP($P82,'9 - Finance Strategy Parameters'!$B$3:$C$6,2)/12,$Z82*12,$M82),IF(AND($G82=1,AI$1&gt;($Y82+$Z82),AI$1&lt;=($Y82+$Z82*2)),-1*PMT(VLOOKUP($P82,'9 - Finance Strategy Parameters'!$B$3:$C$6,2)/12,$Z82*12,$M82*(1+$Z$1)^($Z82*2)),IF(AND($G82=1,AI$1&gt;($Y82+$Z82*2),AI$1&lt;=($Y82+$Z82*3)),-1*PMT(VLOOKUP($P82,'9 - Finance Strategy Parameters'!$B$3:$C$6,2)/12,$Z82*12,$M82*(1+$Z$1)^($Z82*3)),"FAILURE"))))))))))</f>
        <v>442.06400000000002</v>
      </c>
      <c r="AJ82" s="159">
        <f>IF($F82=1,0,IF(AND($H82=1,AJ$1&lt;=$Y82),$V82,IF(AND($H82=1,AJ$1&gt;$Y82,AJ$1&lt;=$Y82+$Z82),($T82*(1+$Z$1)^$Z82)/$Z82,IF(AND($H82=1,AJ$1&gt;($Y82+$Z82),AJ$1&lt;=($Y82+$Z82*2)),($T82*(1+$Z$1)^($Z82*2))/$Z82,IF(AND($H82=1,AJ$1&gt;($Y82+$Z82*2),AJ$1&lt;=($Y82+$Z82*3)),($T82*(1+$Z$1)^($Z82*3))/$Z82,IF(AND($H82=1,AJ$1&gt;($Y82+$Z82*3),AJ$1&lt;=($Y82+$Z82*4)),($T82*(1+$Z$1)^($Z82*4))/$Z82,IF(AND($G82=1,AJ$1&lt;=$N82),0,IF(AND($G82=1,AJ$1&gt;$N82,AJ$1&lt;=($Y82+$Z82)),-1*PMT(VLOOKUP($P82,'9 - Finance Strategy Parameters'!$B$3:$C$6,2)/12,$Z82*12,$M82),IF(AND($G82=1,AJ$1&gt;($Y82+$Z82),AJ$1&lt;=($Y82+$Z82*2)),-1*PMT(VLOOKUP($P82,'9 - Finance Strategy Parameters'!$B$3:$C$6,2)/12,$Z82*12,$M82*(1+$Z$1)^($Z82*2)),IF(AND($G82=1,AJ$1&gt;($Y82+$Z82*2),AJ$1&lt;=($Y82+$Z82*3)),-1*PMT(VLOOKUP($P82,'9 - Finance Strategy Parameters'!$B$3:$C$6,2)/12,$Z82*12,$M82*(1+$Z$1)^($Z82*3)),"FAILURE"))))))))))</f>
        <v>442.06400000000002</v>
      </c>
      <c r="AK82" s="159">
        <f>IF($F82=1,0,IF(AND($H82=1,AK$1&lt;=$Y82),$V82,IF(AND($H82=1,AK$1&gt;$Y82,AK$1&lt;=$Y82+$Z82),($T82*(1+$Z$1)^$Z82)/$Z82,IF(AND($H82=1,AK$1&gt;($Y82+$Z82),AK$1&lt;=($Y82+$Z82*2)),($T82*(1+$Z$1)^($Z82*2))/$Z82,IF(AND($H82=1,AK$1&gt;($Y82+$Z82*2),AK$1&lt;=($Y82+$Z82*3)),($T82*(1+$Z$1)^($Z82*3))/$Z82,IF(AND($H82=1,AK$1&gt;($Y82+$Z82*3),AK$1&lt;=($Y82+$Z82*4)),($T82*(1+$Z$1)^($Z82*4))/$Z82,IF(AND($G82=1,AK$1&lt;=$N82),0,IF(AND($G82=1,AK$1&gt;$N82,AK$1&lt;=($Y82+$Z82)),-1*PMT(VLOOKUP($P82,'9 - Finance Strategy Parameters'!$B$3:$C$6,2)/12,$Z82*12,$M82),IF(AND($G82=1,AK$1&gt;($Y82+$Z82),AK$1&lt;=($Y82+$Z82*2)),-1*PMT(VLOOKUP($P82,'9 - Finance Strategy Parameters'!$B$3:$C$6,2)/12,$Z82*12,$M82*(1+$Z$1)^($Z82*2)),IF(AND($G82=1,AK$1&gt;($Y82+$Z82*2),AK$1&lt;=($Y82+$Z82*3)),-1*PMT(VLOOKUP($P82,'9 - Finance Strategy Parameters'!$B$3:$C$6,2)/12,$Z82*12,$M82*(1+$Z$1)^($Z82*3)),"FAILURE"))))))))))</f>
        <v>442.06400000000002</v>
      </c>
      <c r="AL82" s="159">
        <f>IF($F82=1,0,IF(AND($H82=1,AL$1&lt;=$Y82),$V82,IF(AND($H82=1,AL$1&gt;$Y82,AL$1&lt;=$Y82+$Z82),($T82*(1+$Z$1)^$Z82)/$Z82,IF(AND($H82=1,AL$1&gt;($Y82+$Z82),AL$1&lt;=($Y82+$Z82*2)),($T82*(1+$Z$1)^($Z82*2))/$Z82,IF(AND($H82=1,AL$1&gt;($Y82+$Z82*2),AL$1&lt;=($Y82+$Z82*3)),($T82*(1+$Z$1)^($Z82*3))/$Z82,IF(AND($H82=1,AL$1&gt;($Y82+$Z82*3),AL$1&lt;=($Y82+$Z82*4)),($T82*(1+$Z$1)^($Z82*4))/$Z82,IF(AND($G82=1,AL$1&lt;=$N82),0,IF(AND($G82=1,AL$1&gt;$N82,AL$1&lt;=($Y82+$Z82)),-1*PMT(VLOOKUP($P82,'9 - Finance Strategy Parameters'!$B$3:$C$6,2)/12,$Z82*12,$M82),IF(AND($G82=1,AL$1&gt;($Y82+$Z82),AL$1&lt;=($Y82+$Z82*2)),-1*PMT(VLOOKUP($P82,'9 - Finance Strategy Parameters'!$B$3:$C$6,2)/12,$Z82*12,$M82*(1+$Z$1)^($Z82*2)),IF(AND($G82=1,AL$1&gt;($Y82+$Z82*2),AL$1&lt;=($Y82+$Z82*3)),-1*PMT(VLOOKUP($P82,'9 - Finance Strategy Parameters'!$B$3:$C$6,2)/12,$Z82*12,$M82*(1+$Z$1)^($Z82*3)),"FAILURE"))))))))))</f>
        <v>442.06400000000002</v>
      </c>
      <c r="AM82" s="159">
        <f>IF($F82=1,0,IF(AND($H82=1,AM$1&lt;=$Y82),$V82,IF(AND($H82=1,AM$1&gt;$Y82,AM$1&lt;=$Y82+$Z82),($T82*(1+$Z$1)^$Z82)/$Z82,IF(AND($H82=1,AM$1&gt;($Y82+$Z82),AM$1&lt;=($Y82+$Z82*2)),($T82*(1+$Z$1)^($Z82*2))/$Z82,IF(AND($H82=1,AM$1&gt;($Y82+$Z82*2),AM$1&lt;=($Y82+$Z82*3)),($T82*(1+$Z$1)^($Z82*3))/$Z82,IF(AND($H82=1,AM$1&gt;($Y82+$Z82*3),AM$1&lt;=($Y82+$Z82*4)),($T82*(1+$Z$1)^($Z82*4))/$Z82,IF(AND($G82=1,AM$1&lt;=$N82),0,IF(AND($G82=1,AM$1&gt;$N82,AM$1&lt;=($Y82+$Z82)),-1*PMT(VLOOKUP($P82,'9 - Finance Strategy Parameters'!$B$3:$C$6,2)/12,$Z82*12,$M82),IF(AND($G82=1,AM$1&gt;($Y82+$Z82),AM$1&lt;=($Y82+$Z82*2)),-1*PMT(VLOOKUP($P82,'9 - Finance Strategy Parameters'!$B$3:$C$6,2)/12,$Z82*12,$M82*(1+$Z$1)^($Z82*2)),IF(AND($G82=1,AM$1&gt;($Y82+$Z82*2),AM$1&lt;=($Y82+$Z82*3)),-1*PMT(VLOOKUP($P82,'9 - Finance Strategy Parameters'!$B$3:$C$6,2)/12,$Z82*12,$M82*(1+$Z$1)^($Z82*3)),"FAILURE"))))))))))</f>
        <v>442.06400000000002</v>
      </c>
      <c r="AN82" s="159">
        <f>IF($F82=1,0,IF(AND($H82=1,AN$1&lt;=$Y82),$V82,IF(AND($H82=1,AN$1&gt;$Y82,AN$1&lt;=$Y82+$Z82),($T82*(1+$Z$1)^$Z82)/$Z82,IF(AND($H82=1,AN$1&gt;($Y82+$Z82),AN$1&lt;=($Y82+$Z82*2)),($T82*(1+$Z$1)^($Z82*2))/$Z82,IF(AND($H82=1,AN$1&gt;($Y82+$Z82*2),AN$1&lt;=($Y82+$Z82*3)),($T82*(1+$Z$1)^($Z82*3))/$Z82,IF(AND($H82=1,AN$1&gt;($Y82+$Z82*3),AN$1&lt;=($Y82+$Z82*4)),($T82*(1+$Z$1)^($Z82*4))/$Z82,IF(AND($G82=1,AN$1&lt;=$N82),0,IF(AND($G82=1,AN$1&gt;$N82,AN$1&lt;=($Y82+$Z82)),-1*PMT(VLOOKUP($P82,'9 - Finance Strategy Parameters'!$B$3:$C$6,2)/12,$Z82*12,$M82),IF(AND($G82=1,AN$1&gt;($Y82+$Z82),AN$1&lt;=($Y82+$Z82*2)),-1*PMT(VLOOKUP($P82,'9 - Finance Strategy Parameters'!$B$3:$C$6,2)/12,$Z82*12,$M82*(1+$Z$1)^($Z82*2)),IF(AND($G82=1,AN$1&gt;($Y82+$Z82*2),AN$1&lt;=($Y82+$Z82*3)),-1*PMT(VLOOKUP($P82,'9 - Finance Strategy Parameters'!$B$3:$C$6,2)/12,$Z82*12,$M82*(1+$Z$1)^($Z82*3)),"FAILURE"))))))))))</f>
        <v>442.06400000000002</v>
      </c>
      <c r="AO82" s="159">
        <f>IF($F82=1,0,IF(AND($H82=1,AO$1&lt;=$Y82),$V82,IF(AND($H82=1,AO$1&gt;$Y82,AO$1&lt;=$Y82+$Z82),($T82*(1+$Z$1)^$Z82)/$Z82,IF(AND($H82=1,AO$1&gt;($Y82+$Z82),AO$1&lt;=($Y82+$Z82*2)),($T82*(1+$Z$1)^($Z82*2))/$Z82,IF(AND($H82=1,AO$1&gt;($Y82+$Z82*2),AO$1&lt;=($Y82+$Z82*3)),($T82*(1+$Z$1)^($Z82*3))/$Z82,IF(AND($H82=1,AO$1&gt;($Y82+$Z82*3),AO$1&lt;=($Y82+$Z82*4)),($T82*(1+$Z$1)^($Z82*4))/$Z82,IF(AND($G82=1,AO$1&lt;=$N82),0,IF(AND($G82=1,AO$1&gt;$N82,AO$1&lt;=($Y82+$Z82)),-1*PMT(VLOOKUP($P82,'9 - Finance Strategy Parameters'!$B$3:$C$6,2)/12,$Z82*12,$M82),IF(AND($G82=1,AO$1&gt;($Y82+$Z82),AO$1&lt;=($Y82+$Z82*2)),-1*PMT(VLOOKUP($P82,'9 - Finance Strategy Parameters'!$B$3:$C$6,2)/12,$Z82*12,$M82*(1+$Z$1)^($Z82*2)),IF(AND($G82=1,AO$1&gt;($Y82+$Z82*2),AO$1&lt;=($Y82+$Z82*3)),-1*PMT(VLOOKUP($P82,'9 - Finance Strategy Parameters'!$B$3:$C$6,2)/12,$Z82*12,$M82*(1+$Z$1)^($Z82*3)),"FAILURE"))))))))))</f>
        <v>442.06400000000002</v>
      </c>
      <c r="AP82" s="159">
        <f>IF($F82=1,0,IF(AND($H82=1,AP$1&lt;=$Y82),$V82,IF(AND($H82=1,AP$1&gt;$Y82,AP$1&lt;=$Y82+$Z82),($T82*(1+$Z$1)^$Z82)/$Z82,IF(AND($H82=1,AP$1&gt;($Y82+$Z82),AP$1&lt;=($Y82+$Z82*2)),($T82*(1+$Z$1)^($Z82*2))/$Z82,IF(AND($H82=1,AP$1&gt;($Y82+$Z82*2),AP$1&lt;=($Y82+$Z82*3)),($T82*(1+$Z$1)^($Z82*3))/$Z82,IF(AND($H82=1,AP$1&gt;($Y82+$Z82*3),AP$1&lt;=($Y82+$Z82*4)),($T82*(1+$Z$1)^($Z82*4))/$Z82,IF(AND($G82=1,AP$1&lt;=$N82),0,IF(AND($G82=1,AP$1&gt;$N82,AP$1&lt;=($Y82+$Z82)),-1*PMT(VLOOKUP($P82,'9 - Finance Strategy Parameters'!$B$3:$C$6,2)/12,$Z82*12,$M82),IF(AND($G82=1,AP$1&gt;($Y82+$Z82),AP$1&lt;=($Y82+$Z82*2)),-1*PMT(VLOOKUP($P82,'9 - Finance Strategy Parameters'!$B$3:$C$6,2)/12,$Z82*12,$M82*(1+$Z$1)^($Z82*2)),IF(AND($G82=1,AP$1&gt;($Y82+$Z82*2),AP$1&lt;=($Y82+$Z82*3)),-1*PMT(VLOOKUP($P82,'9 - Finance Strategy Parameters'!$B$3:$C$6,2)/12,$Z82*12,$M82*(1+$Z$1)^($Z82*3)),"FAILURE"))))))))))</f>
        <v>442.06400000000002</v>
      </c>
      <c r="AQ82" s="159">
        <f>IF($F82=1,0,IF(AND($H82=1,AQ$1&lt;=$Y82),$V82,IF(AND($H82=1,AQ$1&gt;$Y82,AQ$1&lt;=$Y82+$Z82),($T82*(1+$Z$1)^$Z82)/$Z82,IF(AND($H82=1,AQ$1&gt;($Y82+$Z82),AQ$1&lt;=($Y82+$Z82*2)),($T82*(1+$Z$1)^($Z82*2))/$Z82,IF(AND($H82=1,AQ$1&gt;($Y82+$Z82*2),AQ$1&lt;=($Y82+$Z82*3)),($T82*(1+$Z$1)^($Z82*3))/$Z82,IF(AND($H82=1,AQ$1&gt;($Y82+$Z82*3),AQ$1&lt;=($Y82+$Z82*4)),($T82*(1+$Z$1)^($Z82*4))/$Z82,IF(AND($G82=1,AQ$1&lt;=$N82),0,IF(AND($G82=1,AQ$1&gt;$N82,AQ$1&lt;=($Y82+$Z82)),-1*PMT(VLOOKUP($P82,'9 - Finance Strategy Parameters'!$B$3:$C$6,2)/12,$Z82*12,$M82),IF(AND($G82=1,AQ$1&gt;($Y82+$Z82),AQ$1&lt;=($Y82+$Z82*2)),-1*PMT(VLOOKUP($P82,'9 - Finance Strategy Parameters'!$B$3:$C$6,2)/12,$Z82*12,$M82*(1+$Z$1)^($Z82*2)),IF(AND($G82=1,AQ$1&gt;($Y82+$Z82*2),AQ$1&lt;=($Y82+$Z82*3)),-1*PMT(VLOOKUP($P82,'9 - Finance Strategy Parameters'!$B$3:$C$6,2)/12,$Z82*12,$M82*(1+$Z$1)^($Z82*3)),"FAILURE"))))))))))</f>
        <v>165.774</v>
      </c>
      <c r="AR82" s="159">
        <f>IF($F82=1,0,IF(AND($H82=1,AR$1&lt;=$Y82),$V82,IF(AND($H82=1,AR$1&gt;$Y82,AR$1&lt;=$Y82+$Z82),($T82*(1+$Z$1)^$Z82)/$Z82,IF(AND($H82=1,AR$1&gt;($Y82+$Z82),AR$1&lt;=($Y82+$Z82*2)),($T82*(1+$Z$1)^($Z82*2))/$Z82,IF(AND($H82=1,AR$1&gt;($Y82+$Z82*2),AR$1&lt;=($Y82+$Z82*3)),($T82*(1+$Z$1)^($Z82*3))/$Z82,IF(AND($H82=1,AR$1&gt;($Y82+$Z82*3),AR$1&lt;=($Y82+$Z82*4)),($T82*(1+$Z$1)^($Z82*4))/$Z82,IF(AND($G82=1,AR$1&lt;=$N82),0,IF(AND($G82=1,AR$1&gt;$N82,AR$1&lt;=($Y82+$Z82)),-1*PMT(VLOOKUP($P82,'9 - Finance Strategy Parameters'!$B$3:$C$6,2)/12,$Z82*12,$M82),IF(AND($G82=1,AR$1&gt;($Y82+$Z82),AR$1&lt;=($Y82+$Z82*2)),-1*PMT(VLOOKUP($P82,'9 - Finance Strategy Parameters'!$B$3:$C$6,2)/12,$Z82*12,$M82*(1+$Z$1)^($Z82*2)),IF(AND($G82=1,AR$1&gt;($Y82+$Z82*2),AR$1&lt;=($Y82+$Z82*3)),-1*PMT(VLOOKUP($P82,'9 - Finance Strategy Parameters'!$B$3:$C$6,2)/12,$Z82*12,$M82*(1+$Z$1)^($Z82*3)),"FAILURE"))))))))))</f>
        <v>165.774</v>
      </c>
      <c r="AS82" s="159">
        <f>IF($F82=1,0,IF(AND($H82=1,AS$1&lt;=$Y82),$V82,IF(AND($H82=1,AS$1&gt;$Y82,AS$1&lt;=$Y82+$Z82),($T82*(1+$Z$1)^$Z82)/$Z82,IF(AND($H82=1,AS$1&gt;($Y82+$Z82),AS$1&lt;=($Y82+$Z82*2)),($T82*(1+$Z$1)^($Z82*2))/$Z82,IF(AND($H82=1,AS$1&gt;($Y82+$Z82*2),AS$1&lt;=($Y82+$Z82*3)),($T82*(1+$Z$1)^($Z82*3))/$Z82,IF(AND($H82=1,AS$1&gt;($Y82+$Z82*3),AS$1&lt;=($Y82+$Z82*4)),($T82*(1+$Z$1)^($Z82*4))/$Z82,IF(AND($G82=1,AS$1&lt;=$N82),0,IF(AND($G82=1,AS$1&gt;$N82,AS$1&lt;=($Y82+$Z82)),-1*PMT(VLOOKUP($P82,'9 - Finance Strategy Parameters'!$B$3:$C$6,2)/12,$Z82*12,$M82),IF(AND($G82=1,AS$1&gt;($Y82+$Z82),AS$1&lt;=($Y82+$Z82*2)),-1*PMT(VLOOKUP($P82,'9 - Finance Strategy Parameters'!$B$3:$C$6,2)/12,$Z82*12,$M82*(1+$Z$1)^($Z82*2)),IF(AND($G82=1,AS$1&gt;($Y82+$Z82*2),AS$1&lt;=($Y82+$Z82*3)),-1*PMT(VLOOKUP($P82,'9 - Finance Strategy Parameters'!$B$3:$C$6,2)/12,$Z82*12,$M82*(1+$Z$1)^($Z82*3)),"FAILURE"))))))))))</f>
        <v>165.774</v>
      </c>
      <c r="AT82" s="159">
        <f>IF($F82=1,0,IF(AND($H82=1,AT$1&lt;=$Y82),$V82,IF(AND($H82=1,AT$1&gt;$Y82,AT$1&lt;=$Y82+$Z82),($T82*(1+$Z$1)^$Z82)/$Z82,IF(AND($H82=1,AT$1&gt;($Y82+$Z82),AT$1&lt;=($Y82+$Z82*2)),($T82*(1+$Z$1)^($Z82*2))/$Z82,IF(AND($H82=1,AT$1&gt;($Y82+$Z82*2),AT$1&lt;=($Y82+$Z82*3)),($T82*(1+$Z$1)^($Z82*3))/$Z82,IF(AND($H82=1,AT$1&gt;($Y82+$Z82*3),AT$1&lt;=($Y82+$Z82*4)),($T82*(1+$Z$1)^($Z82*4))/$Z82,IF(AND($G82=1,AT$1&lt;=$N82),0,IF(AND($G82=1,AT$1&gt;$N82,AT$1&lt;=($Y82+$Z82)),-1*PMT(VLOOKUP($P82,'9 - Finance Strategy Parameters'!$B$3:$C$6,2)/12,$Z82*12,$M82),IF(AND($G82=1,AT$1&gt;($Y82+$Z82),AT$1&lt;=($Y82+$Z82*2)),-1*PMT(VLOOKUP($P82,'9 - Finance Strategy Parameters'!$B$3:$C$6,2)/12,$Z82*12,$M82*(1+$Z$1)^($Z82*2)),IF(AND($G82=1,AT$1&gt;($Y82+$Z82*2),AT$1&lt;=($Y82+$Z82*3)),-1*PMT(VLOOKUP($P82,'9 - Finance Strategy Parameters'!$B$3:$C$6,2)/12,$Z82*12,$M82*(1+$Z$1)^($Z82*3)),"FAILURE"))))))))))</f>
        <v>165.774</v>
      </c>
      <c r="AU82" s="159">
        <f>IF($F82=1,0,IF(AND($H82=1,AU$1&lt;=$Y82),$V82,IF(AND($H82=1,AU$1&gt;$Y82,AU$1&lt;=$Y82+$Z82),($T82*(1+$Z$1)^$Z82)/$Z82,IF(AND($H82=1,AU$1&gt;($Y82+$Z82),AU$1&lt;=($Y82+$Z82*2)),($T82*(1+$Z$1)^($Z82*2))/$Z82,IF(AND($H82=1,AU$1&gt;($Y82+$Z82*2),AU$1&lt;=($Y82+$Z82*3)),($T82*(1+$Z$1)^($Z82*3))/$Z82,IF(AND($H82=1,AU$1&gt;($Y82+$Z82*3),AU$1&lt;=($Y82+$Z82*4)),($T82*(1+$Z$1)^($Z82*4))/$Z82,IF(AND($G82=1,AU$1&lt;=$N82),0,IF(AND($G82=1,AU$1&gt;$N82,AU$1&lt;=($Y82+$Z82)),-1*PMT(VLOOKUP($P82,'9 - Finance Strategy Parameters'!$B$3:$C$6,2)/12,$Z82*12,$M82),IF(AND($G82=1,AU$1&gt;($Y82+$Z82),AU$1&lt;=($Y82+$Z82*2)),-1*PMT(VLOOKUP($P82,'9 - Finance Strategy Parameters'!$B$3:$C$6,2)/12,$Z82*12,$M82*(1+$Z$1)^($Z82*2)),IF(AND($G82=1,AU$1&gt;($Y82+$Z82*2),AU$1&lt;=($Y82+$Z82*3)),-1*PMT(VLOOKUP($P82,'9 - Finance Strategy Parameters'!$B$3:$C$6,2)/12,$Z82*12,$M82*(1+$Z$1)^($Z82*3)),"FAILURE"))))))))))</f>
        <v>165.774</v>
      </c>
      <c r="AV82" s="159">
        <f>IF($F82=1,0,IF(AND($H82=1,AV$1&lt;=$Y82),$V82,IF(AND($H82=1,AV$1&gt;$Y82,AV$1&lt;=$Y82+$Z82),($T82*(1+$Z$1)^$Z82)/$Z82,IF(AND($H82=1,AV$1&gt;($Y82+$Z82),AV$1&lt;=($Y82+$Z82*2)),($T82*(1+$Z$1)^($Z82*2))/$Z82,IF(AND($H82=1,AV$1&gt;($Y82+$Z82*2),AV$1&lt;=($Y82+$Z82*3)),($T82*(1+$Z$1)^($Z82*3))/$Z82,IF(AND($H82=1,AV$1&gt;($Y82+$Z82*3),AV$1&lt;=($Y82+$Z82*4)),($T82*(1+$Z$1)^($Z82*4))/$Z82,IF(AND($G82=1,AV$1&lt;=$N82),0,IF(AND($G82=1,AV$1&gt;$N82,AV$1&lt;=($Y82+$Z82)),-1*PMT(VLOOKUP($P82,'9 - Finance Strategy Parameters'!$B$3:$C$6,2)/12,$Z82*12,$M82),IF(AND($G82=1,AV$1&gt;($Y82+$Z82),AV$1&lt;=($Y82+$Z82*2)),-1*PMT(VLOOKUP($P82,'9 - Finance Strategy Parameters'!$B$3:$C$6,2)/12,$Z82*12,$M82*(1+$Z$1)^($Z82*2)),IF(AND($G82=1,AV$1&gt;($Y82+$Z82*2),AV$1&lt;=($Y82+$Z82*3)),-1*PMT(VLOOKUP($P82,'9 - Finance Strategy Parameters'!$B$3:$C$6,2)/12,$Z82*12,$M82*(1+$Z$1)^($Z82*3)),"FAILURE"))))))))))</f>
        <v>165.774</v>
      </c>
      <c r="AW82" s="159">
        <f>IF($F82=1,0,IF(AND($H82=1,AW$1&lt;=$Y82),$V82,IF(AND($H82=1,AW$1&gt;$Y82,AW$1&lt;=$Y82+$Z82),($T82*(1+$Z$1)^$Z82)/$Z82,IF(AND($H82=1,AW$1&gt;($Y82+$Z82),AW$1&lt;=($Y82+$Z82*2)),($T82*(1+$Z$1)^($Z82*2))/$Z82,IF(AND($H82=1,AW$1&gt;($Y82+$Z82*2),AW$1&lt;=($Y82+$Z82*3)),($T82*(1+$Z$1)^($Z82*3))/$Z82,IF(AND($H82=1,AW$1&gt;($Y82+$Z82*3),AW$1&lt;=($Y82+$Z82*4)),($T82*(1+$Z$1)^($Z82*4))/$Z82,IF(AND($G82=1,AW$1&lt;=$N82),0,IF(AND($G82=1,AW$1&gt;$N82,AW$1&lt;=($Y82+$Z82)),-1*PMT(VLOOKUP($P82,'9 - Finance Strategy Parameters'!$B$3:$C$6,2)/12,$Z82*12,$M82),IF(AND($G82=1,AW$1&gt;($Y82+$Z82),AW$1&lt;=($Y82+$Z82*2)),-1*PMT(VLOOKUP($P82,'9 - Finance Strategy Parameters'!$B$3:$C$6,2)/12,$Z82*12,$M82*(1+$Z$1)^($Z82*2)),IF(AND($G82=1,AW$1&gt;($Y82+$Z82*2),AW$1&lt;=($Y82+$Z82*3)),-1*PMT(VLOOKUP($P82,'9 - Finance Strategy Parameters'!$B$3:$C$6,2)/12,$Z82*12,$M82*(1+$Z$1)^($Z82*3)),"FAILURE"))))))))))</f>
        <v>165.774</v>
      </c>
      <c r="AX82" s="159">
        <f>IF($F82=1,0,IF(AND($H82=1,AX$1&lt;=$Y82),$V82,IF(AND($H82=1,AX$1&gt;$Y82,AX$1&lt;=$Y82+$Z82),($T82*(1+$Z$1)^$Z82)/$Z82,IF(AND($H82=1,AX$1&gt;($Y82+$Z82),AX$1&lt;=($Y82+$Z82*2)),($T82*(1+$Z$1)^($Z82*2))/$Z82,IF(AND($H82=1,AX$1&gt;($Y82+$Z82*2),AX$1&lt;=($Y82+$Z82*3)),($T82*(1+$Z$1)^($Z82*3))/$Z82,IF(AND($H82=1,AX$1&gt;($Y82+$Z82*3),AX$1&lt;=($Y82+$Z82*4)),($T82*(1+$Z$1)^($Z82*4))/$Z82,IF(AND($G82=1,AX$1&lt;=$N82),0,IF(AND($G82=1,AX$1&gt;$N82,AX$1&lt;=($Y82+$Z82)),-1*PMT(VLOOKUP($P82,'9 - Finance Strategy Parameters'!$B$3:$C$6,2)/12,$Z82*12,$M82),IF(AND($G82=1,AX$1&gt;($Y82+$Z82),AX$1&lt;=($Y82+$Z82*2)),-1*PMT(VLOOKUP($P82,'9 - Finance Strategy Parameters'!$B$3:$C$6,2)/12,$Z82*12,$M82*(1+$Z$1)^($Z82*2)),IF(AND($G82=1,AX$1&gt;($Y82+$Z82*2),AX$1&lt;=($Y82+$Z82*3)),-1*PMT(VLOOKUP($P82,'9 - Finance Strategy Parameters'!$B$3:$C$6,2)/12,$Z82*12,$M82*(1+$Z$1)^($Z82*3)),"FAILURE"))))))))))</f>
        <v>165.774</v>
      </c>
      <c r="AY82" s="159">
        <f>IF($F82=1,0,IF(AND($H82=1,AY$1&lt;=$Y82),$V82,IF(AND($H82=1,AY$1&gt;$Y82,AY$1&lt;=$Y82+$Z82),($T82*(1+$Z$1)^$Z82)/$Z82,IF(AND($H82=1,AY$1&gt;($Y82+$Z82),AY$1&lt;=($Y82+$Z82*2)),($T82*(1+$Z$1)^($Z82*2))/$Z82,IF(AND($H82=1,AY$1&gt;($Y82+$Z82*2),AY$1&lt;=($Y82+$Z82*3)),($T82*(1+$Z$1)^($Z82*3))/$Z82,IF(AND($H82=1,AY$1&gt;($Y82+$Z82*3),AY$1&lt;=($Y82+$Z82*4)),($T82*(1+$Z$1)^($Z82*4))/$Z82,IF(AND($G82=1,AY$1&lt;=$N82),0,IF(AND($G82=1,AY$1&gt;$N82,AY$1&lt;=($Y82+$Z82)),-1*PMT(VLOOKUP($P82,'9 - Finance Strategy Parameters'!$B$3:$C$6,2)/12,$Z82*12,$M82),IF(AND($G82=1,AY$1&gt;($Y82+$Z82),AY$1&lt;=($Y82+$Z82*2)),-1*PMT(VLOOKUP($P82,'9 - Finance Strategy Parameters'!$B$3:$C$6,2)/12,$Z82*12,$M82*(1+$Z$1)^($Z82*2)),IF(AND($G82=1,AY$1&gt;($Y82+$Z82*2),AY$1&lt;=($Y82+$Z82*3)),-1*PMT(VLOOKUP($P82,'9 - Finance Strategy Parameters'!$B$3:$C$6,2)/12,$Z82*12,$M82*(1+$Z$1)^($Z82*3)),"FAILURE"))))))))))</f>
        <v>165.774</v>
      </c>
      <c r="AZ82" s="159">
        <f>IF($F82=1,0,IF(AND($H82=1,AZ$1&lt;=$Y82),$V82,IF(AND($H82=1,AZ$1&gt;$Y82,AZ$1&lt;=$Y82+$Z82),($T82*(1+$Z$1)^$Z82)/$Z82,IF(AND($H82=1,AZ$1&gt;($Y82+$Z82),AZ$1&lt;=($Y82+$Z82*2)),($T82*(1+$Z$1)^($Z82*2))/$Z82,IF(AND($H82=1,AZ$1&gt;($Y82+$Z82*2),AZ$1&lt;=($Y82+$Z82*3)),($T82*(1+$Z$1)^($Z82*3))/$Z82,IF(AND($H82=1,AZ$1&gt;($Y82+$Z82*3),AZ$1&lt;=($Y82+$Z82*4)),($T82*(1+$Z$1)^($Z82*4))/$Z82,IF(AND($G82=1,AZ$1&lt;=$N82),0,IF(AND($G82=1,AZ$1&gt;$N82,AZ$1&lt;=($Y82+$Z82)),-1*PMT(VLOOKUP($P82,'9 - Finance Strategy Parameters'!$B$3:$C$6,2)/12,$Z82*12,$M82),IF(AND($G82=1,AZ$1&gt;($Y82+$Z82),AZ$1&lt;=($Y82+$Z82*2)),-1*PMT(VLOOKUP($P82,'9 - Finance Strategy Parameters'!$B$3:$C$6,2)/12,$Z82*12,$M82*(1+$Z$1)^($Z82*2)),IF(AND($G82=1,AZ$1&gt;($Y82+$Z82*2),AZ$1&lt;=($Y82+$Z82*3)),-1*PMT(VLOOKUP($P82,'9 - Finance Strategy Parameters'!$B$3:$C$6,2)/12,$Z82*12,$M82*(1+$Z$1)^($Z82*3)),"FAILURE"))))))))))</f>
        <v>165.774</v>
      </c>
      <c r="BA82" s="159">
        <f>IF($F82=1,0,IF(AND($H82=1,BA$1&lt;=$Y82),$V82,IF(AND($H82=1,BA$1&gt;$Y82,BA$1&lt;=$Y82+$Z82),($T82*(1+$Z$1)^$Z82)/$Z82,IF(AND($H82=1,BA$1&gt;($Y82+$Z82),BA$1&lt;=($Y82+$Z82*2)),($T82*(1+$Z$1)^($Z82*2))/$Z82,IF(AND($H82=1,BA$1&gt;($Y82+$Z82*2),BA$1&lt;=($Y82+$Z82*3)),($T82*(1+$Z$1)^($Z82*3))/$Z82,IF(AND($H82=1,BA$1&gt;($Y82+$Z82*3),BA$1&lt;=($Y82+$Z82*4)),($T82*(1+$Z$1)^($Z82*4))/$Z82,IF(AND($G82=1,BA$1&lt;=$N82),0,IF(AND($G82=1,BA$1&gt;$N82,BA$1&lt;=($Y82+$Z82)),-1*PMT(VLOOKUP($P82,'9 - Finance Strategy Parameters'!$B$3:$C$6,2)/12,$Z82*12,$M82),IF(AND($G82=1,BA$1&gt;($Y82+$Z82),BA$1&lt;=($Y82+$Z82*2)),-1*PMT(VLOOKUP($P82,'9 - Finance Strategy Parameters'!$B$3:$C$6,2)/12,$Z82*12,$M82*(1+$Z$1)^($Z82*2)),IF(AND($G82=1,BA$1&gt;($Y82+$Z82*2),BA$1&lt;=($Y82+$Z82*3)),-1*PMT(VLOOKUP($P82,'9 - Finance Strategy Parameters'!$B$3:$C$6,2)/12,$Z82*12,$M82*(1+$Z$1)^($Z82*3)),"FAILURE"))))))))))</f>
        <v>165.774</v>
      </c>
      <c r="BB82" s="159">
        <f>IF($F82=1,0,IF(AND($H82=1,BB$1&lt;=$Y82),$V82,IF(AND($H82=1,BB$1&gt;$Y82,BB$1&lt;=$Y82+$Z82),($T82*(1+$Z$1)^$Z82)/$Z82,IF(AND($H82=1,BB$1&gt;($Y82+$Z82),BB$1&lt;=($Y82+$Z82*2)),($T82*(1+$Z$1)^($Z82*2))/$Z82,IF(AND($H82=1,BB$1&gt;($Y82+$Z82*2),BB$1&lt;=($Y82+$Z82*3)),($T82*(1+$Z$1)^($Z82*3))/$Z82,IF(AND($H82=1,BB$1&gt;($Y82+$Z82*3),BB$1&lt;=($Y82+$Z82*4)),($T82*(1+$Z$1)^($Z82*4))/$Z82,IF(AND($G82=1,BB$1&lt;=$N82),0,IF(AND($G82=1,BB$1&gt;$N82,BB$1&lt;=($Y82+$Z82)),-1*PMT(VLOOKUP($P82,'9 - Finance Strategy Parameters'!$B$3:$C$6,2)/12,$Z82*12,$M82),IF(AND($G82=1,BB$1&gt;($Y82+$Z82),BB$1&lt;=($Y82+$Z82*2)),-1*PMT(VLOOKUP($P82,'9 - Finance Strategy Parameters'!$B$3:$C$6,2)/12,$Z82*12,$M82*(1+$Z$1)^($Z82*2)),IF(AND($G82=1,BB$1&gt;($Y82+$Z82*2),BB$1&lt;=($Y82+$Z82*3)),-1*PMT(VLOOKUP($P82,'9 - Finance Strategy Parameters'!$B$3:$C$6,2)/12,$Z82*12,$M82*(1+$Z$1)^($Z82*3)),"FAILURE"))))))))))</f>
        <v>165.774</v>
      </c>
      <c r="BC82" s="159">
        <f>IF($F82=1,0,IF(AND($H82=1,BC$1&lt;=$Y82),$V82,IF(AND($H82=1,BC$1&gt;$Y82,BC$1&lt;=$Y82+$Z82),($T82*(1+$Z$1)^$Z82)/$Z82,IF(AND($H82=1,BC$1&gt;($Y82+$Z82),BC$1&lt;=($Y82+$Z82*2)),($T82*(1+$Z$1)^($Z82*2))/$Z82,IF(AND($H82=1,BC$1&gt;($Y82+$Z82*2),BC$1&lt;=($Y82+$Z82*3)),($T82*(1+$Z$1)^($Z82*3))/$Z82,IF(AND($H82=1,BC$1&gt;($Y82+$Z82*3),BC$1&lt;=($Y82+$Z82*4)),($T82*(1+$Z$1)^($Z82*4))/$Z82,IF(AND($G82=1,BC$1&lt;=$N82),0,IF(AND($G82=1,BC$1&gt;$N82,BC$1&lt;=($Y82+$Z82)),-1*PMT(VLOOKUP($P82,'9 - Finance Strategy Parameters'!$B$3:$C$6,2)/12,$Z82*12,$M82),IF(AND($G82=1,BC$1&gt;($Y82+$Z82),BC$1&lt;=($Y82+$Z82*2)),-1*PMT(VLOOKUP($P82,'9 - Finance Strategy Parameters'!$B$3:$C$6,2)/12,$Z82*12,$M82*(1+$Z$1)^($Z82*2)),IF(AND($G82=1,BC$1&gt;($Y82+$Z82*2),BC$1&lt;=($Y82+$Z82*3)),-1*PMT(VLOOKUP($P82,'9 - Finance Strategy Parameters'!$B$3:$C$6,2)/12,$Z82*12,$M82*(1+$Z$1)^($Z82*3)),"FAILURE"))))))))))</f>
        <v>165.774</v>
      </c>
      <c r="BD82" s="159">
        <f>IF($F82=1,0,IF(AND($H82=1,BD$1&lt;=$Y82),$V82,IF(AND($H82=1,BD$1&gt;$Y82,BD$1&lt;=$Y82+$Z82),($T82*(1+$Z$1)^$Z82)/$Z82,IF(AND($H82=1,BD$1&gt;($Y82+$Z82),BD$1&lt;=($Y82+$Z82*2)),($T82*(1+$Z$1)^($Z82*2))/$Z82,IF(AND($H82=1,BD$1&gt;($Y82+$Z82*2),BD$1&lt;=($Y82+$Z82*3)),($T82*(1+$Z$1)^($Z82*3))/$Z82,IF(AND($H82=1,BD$1&gt;($Y82+$Z82*3),BD$1&lt;=($Y82+$Z82*4)),($T82*(1+$Z$1)^($Z82*4))/$Z82,IF(AND($G82=1,BD$1&lt;=$N82),0,IF(AND($G82=1,BD$1&gt;$N82,BD$1&lt;=($Y82+$Z82)),-1*PMT(VLOOKUP($P82,'9 - Finance Strategy Parameters'!$B$3:$C$6,2)/12,$Z82*12,$M82),IF(AND($G82=1,BD$1&gt;($Y82+$Z82),BD$1&lt;=($Y82+$Z82*2)),-1*PMT(VLOOKUP($P82,'9 - Finance Strategy Parameters'!$B$3:$C$6,2)/12,$Z82*12,$M82*(1+$Z$1)^($Z82*2)),IF(AND($G82=1,BD$1&gt;($Y82+$Z82*2),BD$1&lt;=($Y82+$Z82*3)),-1*PMT(VLOOKUP($P82,'9 - Finance Strategy Parameters'!$B$3:$C$6,2)/12,$Z82*12,$M82*(1+$Z$1)^($Z82*3)),"FAILURE"))))))))))</f>
        <v>165.774</v>
      </c>
      <c r="BE82" s="159">
        <f>IF($F82=1,0,IF(AND($H82=1,BE$1&lt;=$Y82),$V82,IF(AND($H82=1,BE$1&gt;$Y82,BE$1&lt;=$Y82+$Z82),($T82*(1+$Z$1)^$Z82)/$Z82,IF(AND($H82=1,BE$1&gt;($Y82+$Z82),BE$1&lt;=($Y82+$Z82*2)),($T82*(1+$Z$1)^($Z82*2))/$Z82,IF(AND($H82=1,BE$1&gt;($Y82+$Z82*2),BE$1&lt;=($Y82+$Z82*3)),($T82*(1+$Z$1)^($Z82*3))/$Z82,IF(AND($H82=1,BE$1&gt;($Y82+$Z82*3),BE$1&lt;=($Y82+$Z82*4)),($T82*(1+$Z$1)^($Z82*4))/$Z82,IF(AND($G82=1,BE$1&lt;=$N82),0,IF(AND($G82=1,BE$1&gt;$N82,BE$1&lt;=($Y82+$Z82)),-1*PMT(VLOOKUP($P82,'9 - Finance Strategy Parameters'!$B$3:$C$6,2)/12,$Z82*12,$M82),IF(AND($G82=1,BE$1&gt;($Y82+$Z82),BE$1&lt;=($Y82+$Z82*2)),-1*PMT(VLOOKUP($P82,'9 - Finance Strategy Parameters'!$B$3:$C$6,2)/12,$Z82*12,$M82*(1+$Z$1)^($Z82*2)),IF(AND($G82=1,BE$1&gt;($Y82+$Z82*2),BE$1&lt;=($Y82+$Z82*3)),-1*PMT(VLOOKUP($P82,'9 - Finance Strategy Parameters'!$B$3:$C$6,2)/12,$Z82*12,$M82*(1+$Z$1)^($Z82*3)),"FAILURE"))))))))))</f>
        <v>165.774</v>
      </c>
      <c r="BF82" s="159">
        <f>IF($F82=1,0,IF(AND($H82=1,BF$1&lt;=$Y82),$V82,IF(AND($H82=1,BF$1&gt;$Y82,BF$1&lt;=$Y82+$Z82),($T82*(1+$Z$1)^$Z82)/$Z82,IF(AND($H82=1,BF$1&gt;($Y82+$Z82),BF$1&lt;=($Y82+$Z82*2)),($T82*(1+$Z$1)^($Z82*2))/$Z82,IF(AND($H82=1,BF$1&gt;($Y82+$Z82*2),BF$1&lt;=($Y82+$Z82*3)),($T82*(1+$Z$1)^($Z82*3))/$Z82,IF(AND($H82=1,BF$1&gt;($Y82+$Z82*3),BF$1&lt;=($Y82+$Z82*4)),($T82*(1+$Z$1)^($Z82*4))/$Z82,IF(AND($G82=1,BF$1&lt;=$N82),0,IF(AND($G82=1,BF$1&gt;$N82,BF$1&lt;=($Y82+$Z82)),-1*PMT(VLOOKUP($P82,'9 - Finance Strategy Parameters'!$B$3:$C$6,2)/12,$Z82*12,$M82),IF(AND($G82=1,BF$1&gt;($Y82+$Z82),BF$1&lt;=($Y82+$Z82*2)),-1*PMT(VLOOKUP($P82,'9 - Finance Strategy Parameters'!$B$3:$C$6,2)/12,$Z82*12,$M82*(1+$Z$1)^($Z82*2)),IF(AND($G82=1,BF$1&gt;($Y82+$Z82*2),BF$1&lt;=($Y82+$Z82*3)),-1*PMT(VLOOKUP($P82,'9 - Finance Strategy Parameters'!$B$3:$C$6,2)/12,$Z82*12,$M82*(1+$Z$1)^($Z82*3)),"FAILURE"))))))))))</f>
        <v>165.774</v>
      </c>
      <c r="BG82" s="159">
        <f>IF($F82=1,0,IF(AND($H82=1,BG$1&lt;=$Y82),$V82,IF(AND($H82=1,BG$1&gt;$Y82,BG$1&lt;=$Y82+$Z82),($T82*(1+$Z$1)^$Z82)/$Z82,IF(AND($H82=1,BG$1&gt;($Y82+$Z82),BG$1&lt;=($Y82+$Z82*2)),($T82*(1+$Z$1)^($Z82*2))/$Z82,IF(AND($H82=1,BG$1&gt;($Y82+$Z82*2),BG$1&lt;=($Y82+$Z82*3)),($T82*(1+$Z$1)^($Z82*3))/$Z82,IF(AND($H82=1,BG$1&gt;($Y82+$Z82*3),BG$1&lt;=($Y82+$Z82*4)),($T82*(1+$Z$1)^($Z82*4))/$Z82,IF(AND($G82=1,BG$1&lt;=$N82),0,IF(AND($G82=1,BG$1&gt;$N82,BG$1&lt;=($Y82+$Z82)),-1*PMT(VLOOKUP($P82,'9 - Finance Strategy Parameters'!$B$3:$C$6,2)/12,$Z82*12,$M82),IF(AND($G82=1,BG$1&gt;($Y82+$Z82),BG$1&lt;=($Y82+$Z82*2)),-1*PMT(VLOOKUP($P82,'9 - Finance Strategy Parameters'!$B$3:$C$6,2)/12,$Z82*12,$M82*(1+$Z$1)^($Z82*2)),IF(AND($G82=1,BG$1&gt;($Y82+$Z82*2),BG$1&lt;=($Y82+$Z82*3)),-1*PMT(VLOOKUP($P82,'9 - Finance Strategy Parameters'!$B$3:$C$6,2)/12,$Z82*12,$M82*(1+$Z$1)^($Z82*3)),"FAILURE"))))))))))</f>
        <v>165.774</v>
      </c>
      <c r="BH82" s="159">
        <f>IF($F82=1,0,IF(AND($H82=1,BH$1&lt;=$Y82),$V82,IF(AND($H82=1,BH$1&gt;$Y82,BH$1&lt;=$Y82+$Z82),($T82*(1+$Z$1)^$Z82)/$Z82,IF(AND($H82=1,BH$1&gt;($Y82+$Z82),BH$1&lt;=($Y82+$Z82*2)),($T82*(1+$Z$1)^($Z82*2))/$Z82,IF(AND($H82=1,BH$1&gt;($Y82+$Z82*2),BH$1&lt;=($Y82+$Z82*3)),($T82*(1+$Z$1)^($Z82*3))/$Z82,IF(AND($H82=1,BH$1&gt;($Y82+$Z82*3),BH$1&lt;=($Y82+$Z82*4)),($T82*(1+$Z$1)^($Z82*4))/$Z82,IF(AND($G82=1,BH$1&lt;=$N82),0,IF(AND($G82=1,BH$1&gt;$N82,BH$1&lt;=($Y82+$Z82)),-1*PMT(VLOOKUP($P82,'9 - Finance Strategy Parameters'!$B$3:$C$6,2)/12,$Z82*12,$M82),IF(AND($G82=1,BH$1&gt;($Y82+$Z82),BH$1&lt;=($Y82+$Z82*2)),-1*PMT(VLOOKUP($P82,'9 - Finance Strategy Parameters'!$B$3:$C$6,2)/12,$Z82*12,$M82*(1+$Z$1)^($Z82*2)),IF(AND($G82=1,BH$1&gt;($Y82+$Z82*2),BH$1&lt;=($Y82+$Z82*3)),-1*PMT(VLOOKUP($P82,'9 - Finance Strategy Parameters'!$B$3:$C$6,2)/12,$Z82*12,$M82*(1+$Z$1)^($Z82*3)),"FAILURE"))))))))))</f>
        <v>165.774</v>
      </c>
      <c r="BI82" s="159">
        <f>IF($F82=1,0,IF(AND($H82=1,BI$1&lt;=$Y82),$V82,IF(AND($H82=1,BI$1&gt;$Y82,BI$1&lt;=$Y82+$Z82),($T82*(1+$Z$1)^$Z82)/$Z82,IF(AND($H82=1,BI$1&gt;($Y82+$Z82),BI$1&lt;=($Y82+$Z82*2)),($T82*(1+$Z$1)^($Z82*2))/$Z82,IF(AND($H82=1,BI$1&gt;($Y82+$Z82*2),BI$1&lt;=($Y82+$Z82*3)),($T82*(1+$Z$1)^($Z82*3))/$Z82,IF(AND($H82=1,BI$1&gt;($Y82+$Z82*3),BI$1&lt;=($Y82+$Z82*4)),($T82*(1+$Z$1)^($Z82*4))/$Z82,IF(AND($G82=1,BI$1&lt;=$N82),0,IF(AND($G82=1,BI$1&gt;$N82,BI$1&lt;=($Y82+$Z82)),-1*PMT(VLOOKUP($P82,'9 - Finance Strategy Parameters'!$B$3:$C$6,2)/12,$Z82*12,$M82),IF(AND($G82=1,BI$1&gt;($Y82+$Z82),BI$1&lt;=($Y82+$Z82*2)),-1*PMT(VLOOKUP($P82,'9 - Finance Strategy Parameters'!$B$3:$C$6,2)/12,$Z82*12,$M82*(1+$Z$1)^($Z82*2)),IF(AND($G82=1,BI$1&gt;($Y82+$Z82*2),BI$1&lt;=($Y82+$Z82*3)),-1*PMT(VLOOKUP($P82,'9 - Finance Strategy Parameters'!$B$3:$C$6,2)/12,$Z82*12,$M82*(1+$Z$1)^($Z82*3)),"FAILURE"))))))))))</f>
        <v>165.774</v>
      </c>
      <c r="BJ82" s="159">
        <f>IF($F82=1,0,IF(AND($H82=1,BJ$1&lt;=$Y82),$V82,IF(AND($H82=1,BJ$1&gt;$Y82,BJ$1&lt;=$Y82+$Z82),($T82*(1+$Z$1)^$Z82)/$Z82,IF(AND($H82=1,BJ$1&gt;($Y82+$Z82),BJ$1&lt;=($Y82+$Z82*2)),($T82*(1+$Z$1)^($Z82*2))/$Z82,IF(AND($H82=1,BJ$1&gt;($Y82+$Z82*2),BJ$1&lt;=($Y82+$Z82*3)),($T82*(1+$Z$1)^($Z82*3))/$Z82,IF(AND($H82=1,BJ$1&gt;($Y82+$Z82*3),BJ$1&lt;=($Y82+$Z82*4)),($T82*(1+$Z$1)^($Z82*4))/$Z82,IF(AND($G82=1,BJ$1&lt;=$N82),0,IF(AND($G82=1,BJ$1&gt;$N82,BJ$1&lt;=($Y82+$Z82)),-1*PMT(VLOOKUP($P82,'9 - Finance Strategy Parameters'!$B$3:$C$6,2)/12,$Z82*12,$M82),IF(AND($G82=1,BJ$1&gt;($Y82+$Z82),BJ$1&lt;=($Y82+$Z82*2)),-1*PMT(VLOOKUP($P82,'9 - Finance Strategy Parameters'!$B$3:$C$6,2)/12,$Z82*12,$M82*(1+$Z$1)^($Z82*2)),IF(AND($G82=1,BJ$1&gt;($Y82+$Z82*2),BJ$1&lt;=($Y82+$Z82*3)),-1*PMT(VLOOKUP($P82,'9 - Finance Strategy Parameters'!$B$3:$C$6,2)/12,$Z82*12,$M82*(1+$Z$1)^($Z82*3)),"FAILURE"))))))))))</f>
        <v>165.774</v>
      </c>
      <c r="BK82" s="159">
        <f>IF($F82=1,0,IF(AND($H82=1,BK$1&lt;=$Y82),$V82,IF(AND($H82=1,BK$1&gt;$Y82,BK$1&lt;=$Y82+$Z82),($T82*(1+$Z$1)^$Z82)/$Z82,IF(AND($H82=1,BK$1&gt;($Y82+$Z82),BK$1&lt;=($Y82+$Z82*2)),($T82*(1+$Z$1)^($Z82*2))/$Z82,IF(AND($H82=1,BK$1&gt;($Y82+$Z82*2),BK$1&lt;=($Y82+$Z82*3)),($T82*(1+$Z$1)^($Z82*3))/$Z82,IF(AND($H82=1,BK$1&gt;($Y82+$Z82*3),BK$1&lt;=($Y82+$Z82*4)),($T82*(1+$Z$1)^($Z82*4))/$Z82,IF(AND($G82=1,BK$1&lt;=$N82),0,IF(AND($G82=1,BK$1&gt;$N82,BK$1&lt;=($Y82+$Z82)),-1*PMT(VLOOKUP($P82,'9 - Finance Strategy Parameters'!$B$3:$C$6,2)/12,$Z82*12,$M82),IF(AND($G82=1,BK$1&gt;($Y82+$Z82),BK$1&lt;=($Y82+$Z82*2)),-1*PMT(VLOOKUP($P82,'9 - Finance Strategy Parameters'!$B$3:$C$6,2)/12,$Z82*12,$M82*(1+$Z$1)^($Z82*2)),IF(AND($G82=1,BK$1&gt;($Y82+$Z82*2),BK$1&lt;=($Y82+$Z82*3)),-1*PMT(VLOOKUP($P82,'9 - Finance Strategy Parameters'!$B$3:$C$6,2)/12,$Z82*12,$M82*(1+$Z$1)^($Z82*3)),"FAILURE"))))))))))</f>
        <v>165.774</v>
      </c>
      <c r="BL82" s="159">
        <f>IF($F82=1,0,IF(AND($H82=1,BL$1&lt;=$Y82),$V82,IF(AND($H82=1,BL$1&gt;$Y82,BL$1&lt;=$Y82+$Z82),($T82*(1+$Z$1)^$Z82)/$Z82,IF(AND($H82=1,BL$1&gt;($Y82+$Z82),BL$1&lt;=($Y82+$Z82*2)),($T82*(1+$Z$1)^($Z82*2))/$Z82,IF(AND($H82=1,BL$1&gt;($Y82+$Z82*2),BL$1&lt;=($Y82+$Z82*3)),($T82*(1+$Z$1)^($Z82*3))/$Z82,IF(AND($H82=1,BL$1&gt;($Y82+$Z82*3),BL$1&lt;=($Y82+$Z82*4)),($T82*(1+$Z$1)^($Z82*4))/$Z82,IF(AND($G82=1,BL$1&lt;=$N82),0,IF(AND($G82=1,BL$1&gt;$N82,BL$1&lt;=($Y82+$Z82)),-1*PMT(VLOOKUP($P82,'9 - Finance Strategy Parameters'!$B$3:$C$6,2)/12,$Z82*12,$M82),IF(AND($G82=1,BL$1&gt;($Y82+$Z82),BL$1&lt;=($Y82+$Z82*2)),-1*PMT(VLOOKUP($P82,'9 - Finance Strategy Parameters'!$B$3:$C$6,2)/12,$Z82*12,$M82*(1+$Z$1)^($Z82*2)),IF(AND($G82=1,BL$1&gt;($Y82+$Z82*2),BL$1&lt;=($Y82+$Z82*3)),-1*PMT(VLOOKUP($P82,'9 - Finance Strategy Parameters'!$B$3:$C$6,2)/12,$Z82*12,$M82*(1+$Z$1)^($Z82*3)),"FAILURE"))))))))))</f>
        <v>165.774</v>
      </c>
      <c r="BM82" s="159">
        <f>IF($F82=1,0,IF(AND($H82=1,BM$1&lt;=$Y82),$V82,IF(AND($H82=1,BM$1&gt;$Y82,BM$1&lt;=$Y82+$Z82),($T82*(1+$Z$1)^$Z82)/$Z82,IF(AND($H82=1,BM$1&gt;($Y82+$Z82),BM$1&lt;=($Y82+$Z82*2)),($T82*(1+$Z$1)^($Z82*2))/$Z82,IF(AND($H82=1,BM$1&gt;($Y82+$Z82*2),BM$1&lt;=($Y82+$Z82*3)),($T82*(1+$Z$1)^($Z82*3))/$Z82,IF(AND($H82=1,BM$1&gt;($Y82+$Z82*3),BM$1&lt;=($Y82+$Z82*4)),($T82*(1+$Z$1)^($Z82*4))/$Z82,IF(AND($G82=1,BM$1&lt;=$N82),0,IF(AND($G82=1,BM$1&gt;$N82,BM$1&lt;=($Y82+$Z82)),-1*PMT(VLOOKUP($P82,'9 - Finance Strategy Parameters'!$B$3:$C$6,2)/12,$Z82*12,$M82),IF(AND($G82=1,BM$1&gt;($Y82+$Z82),BM$1&lt;=($Y82+$Z82*2)),-1*PMT(VLOOKUP($P82,'9 - Finance Strategy Parameters'!$B$3:$C$6,2)/12,$Z82*12,$M82*(1+$Z$1)^($Z82*2)),IF(AND($G82=1,BM$1&gt;($Y82+$Z82*2),BM$1&lt;=($Y82+$Z82*3)),-1*PMT(VLOOKUP($P82,'9 - Finance Strategy Parameters'!$B$3:$C$6,2)/12,$Z82*12,$M82*(1+$Z$1)^($Z82*3)),"FAILURE"))))))))))</f>
        <v>165.774</v>
      </c>
      <c r="BN82" s="159">
        <f>IF($F82=1,0,IF(AND($H82=1,BN$1&lt;=$Y82),$V82,IF(AND($H82=1,BN$1&gt;$Y82,BN$1&lt;=$Y82+$Z82),($T82*(1+$Z$1)^$Z82)/$Z82,IF(AND($H82=1,BN$1&gt;($Y82+$Z82),BN$1&lt;=($Y82+$Z82*2)),($T82*(1+$Z$1)^($Z82*2))/$Z82,IF(AND($H82=1,BN$1&gt;($Y82+$Z82*2),BN$1&lt;=($Y82+$Z82*3)),($T82*(1+$Z$1)^($Z82*3))/$Z82,IF(AND($H82=1,BN$1&gt;($Y82+$Z82*3),BN$1&lt;=($Y82+$Z82*4)),($T82*(1+$Z$1)^($Z82*4))/$Z82,IF(AND($G82=1,BN$1&lt;=$N82),0,IF(AND($G82=1,BN$1&gt;$N82,BN$1&lt;=($Y82+$Z82)),-1*PMT(VLOOKUP($P82,'9 - Finance Strategy Parameters'!$B$3:$C$6,2)/12,$Z82*12,$M82),IF(AND($G82=1,BN$1&gt;($Y82+$Z82),BN$1&lt;=($Y82+$Z82*2)),-1*PMT(VLOOKUP($P82,'9 - Finance Strategy Parameters'!$B$3:$C$6,2)/12,$Z82*12,$M82*(1+$Z$1)^($Z82*2)),IF(AND($G82=1,BN$1&gt;($Y82+$Z82*2),BN$1&lt;=($Y82+$Z82*3)),-1*PMT(VLOOKUP($P82,'9 - Finance Strategy Parameters'!$B$3:$C$6,2)/12,$Z82*12,$M82*(1+$Z$1)^($Z82*3)),"FAILURE"))))))))))</f>
        <v>165.774</v>
      </c>
      <c r="BO82" s="159">
        <f>IF($F82=1,0,IF(AND($H82=1,BO$1&lt;=$Y82),$V82,IF(AND($H82=1,BO$1&gt;$Y82,BO$1&lt;=$Y82+$Z82),($T82*(1+$Z$1)^$Z82)/$Z82,IF(AND($H82=1,BO$1&gt;($Y82+$Z82),BO$1&lt;=($Y82+$Z82*2)),($T82*(1+$Z$1)^($Z82*2))/$Z82,IF(AND($H82=1,BO$1&gt;($Y82+$Z82*2),BO$1&lt;=($Y82+$Z82*3)),($T82*(1+$Z$1)^($Z82*3))/$Z82,IF(AND($H82=1,BO$1&gt;($Y82+$Z82*3),BO$1&lt;=($Y82+$Z82*4)),($T82*(1+$Z$1)^($Z82*4))/$Z82,IF(AND($G82=1,BO$1&lt;=$N82),0,IF(AND($G82=1,BO$1&gt;$N82,BO$1&lt;=($Y82+$Z82)),-1*PMT(VLOOKUP($P82,'9 - Finance Strategy Parameters'!$B$3:$C$6,2)/12,$Z82*12,$M82),IF(AND($G82=1,BO$1&gt;($Y82+$Z82),BO$1&lt;=($Y82+$Z82*2)),-1*PMT(VLOOKUP($P82,'9 - Finance Strategy Parameters'!$B$3:$C$6,2)/12,$Z82*12,$M82*(1+$Z$1)^($Z82*2)),IF(AND($G82=1,BO$1&gt;($Y82+$Z82*2),BO$1&lt;=($Y82+$Z82*3)),-1*PMT(VLOOKUP($P82,'9 - Finance Strategy Parameters'!$B$3:$C$6,2)/12,$Z82*12,$M82*(1+$Z$1)^($Z82*3)),"FAILURE"))))))))))</f>
        <v>165.774</v>
      </c>
      <c r="BP82" s="159">
        <f>IF($F82=1,0,IF(AND($H82=1,BP$1&lt;=$Y82),$V82,IF(AND($H82=1,BP$1&gt;$Y82,BP$1&lt;=$Y82+$Z82),($T82*(1+$Z$1)^$Z82)/$Z82,IF(AND($H82=1,BP$1&gt;($Y82+$Z82),BP$1&lt;=($Y82+$Z82*2)),($T82*(1+$Z$1)^($Z82*2))/$Z82,IF(AND($H82=1,BP$1&gt;($Y82+$Z82*2),BP$1&lt;=($Y82+$Z82*3)),($T82*(1+$Z$1)^($Z82*3))/$Z82,IF(AND($H82=1,BP$1&gt;($Y82+$Z82*3),BP$1&lt;=($Y82+$Z82*4)),($T82*(1+$Z$1)^($Z82*4))/$Z82,IF(AND($G82=1,BP$1&lt;=$N82),0,IF(AND($G82=1,BP$1&gt;$N82,BP$1&lt;=($Y82+$Z82)),-1*PMT(VLOOKUP($P82,'9 - Finance Strategy Parameters'!$B$3:$C$6,2)/12,$Z82*12,$M82),IF(AND($G82=1,BP$1&gt;($Y82+$Z82),BP$1&lt;=($Y82+$Z82*2)),-1*PMT(VLOOKUP($P82,'9 - Finance Strategy Parameters'!$B$3:$C$6,2)/12,$Z82*12,$M82*(1+$Z$1)^($Z82*2)),IF(AND($G82=1,BP$1&gt;($Y82+$Z82*2),BP$1&lt;=($Y82+$Z82*3)),-1*PMT(VLOOKUP($P82,'9 - Finance Strategy Parameters'!$B$3:$C$6,2)/12,$Z82*12,$M82*(1+$Z$1)^($Z82*3)),"FAILURE"))))))))))</f>
        <v>165.774</v>
      </c>
      <c r="BQ82" s="159">
        <f>IF($F82=1,0,IF(AND($H82=1,BQ$1&lt;=$Y82),$V82,IF(AND($H82=1,BQ$1&gt;$Y82,BQ$1&lt;=$Y82+$Z82),($T82*(1+$Z$1)^$Z82)/$Z82,IF(AND($H82=1,BQ$1&gt;($Y82+$Z82),BQ$1&lt;=($Y82+$Z82*2)),($T82*(1+$Z$1)^($Z82*2))/$Z82,IF(AND($H82=1,BQ$1&gt;($Y82+$Z82*2),BQ$1&lt;=($Y82+$Z82*3)),($T82*(1+$Z$1)^($Z82*3))/$Z82,IF(AND($H82=1,BQ$1&gt;($Y82+$Z82*3),BQ$1&lt;=($Y82+$Z82*4)),($T82*(1+$Z$1)^($Z82*4))/$Z82,IF(AND($G82=1,BQ$1&lt;=$N82),0,IF(AND($G82=1,BQ$1&gt;$N82,BQ$1&lt;=($Y82+$Z82)),-1*PMT(VLOOKUP($P82,'9 - Finance Strategy Parameters'!$B$3:$C$6,2)/12,$Z82*12,$M82),IF(AND($G82=1,BQ$1&gt;($Y82+$Z82),BQ$1&lt;=($Y82+$Z82*2)),-1*PMT(VLOOKUP($P82,'9 - Finance Strategy Parameters'!$B$3:$C$6,2)/12,$Z82*12,$M82*(1+$Z$1)^($Z82*2)),IF(AND($G82=1,BQ$1&gt;($Y82+$Z82*2),BQ$1&lt;=($Y82+$Z82*3)),-1*PMT(VLOOKUP($P82,'9 - Finance Strategy Parameters'!$B$3:$C$6,2)/12,$Z82*12,$M82*(1+$Z$1)^($Z82*3)),"FAILURE"))))))))))</f>
        <v>165.774</v>
      </c>
      <c r="BR82" s="159">
        <f>IF($F82=1,0,IF(AND($H82=1,BR$1&lt;=$Y82),$V82,IF(AND($H82=1,BR$1&gt;$Y82,BR$1&lt;=$Y82+$Z82),($T82*(1+$Z$1)^$Z82)/$Z82,IF(AND($H82=1,BR$1&gt;($Y82+$Z82),BR$1&lt;=($Y82+$Z82*2)),($T82*(1+$Z$1)^($Z82*2))/$Z82,IF(AND($H82=1,BR$1&gt;($Y82+$Z82*2),BR$1&lt;=($Y82+$Z82*3)),($T82*(1+$Z$1)^($Z82*3))/$Z82,IF(AND($H82=1,BR$1&gt;($Y82+$Z82*3),BR$1&lt;=($Y82+$Z82*4)),($T82*(1+$Z$1)^($Z82*4))/$Z82,IF(AND($G82=1,BR$1&lt;=$N82),0,IF(AND($G82=1,BR$1&gt;$N82,BR$1&lt;=($Y82+$Z82)),-1*PMT(VLOOKUP($P82,'9 - Finance Strategy Parameters'!$B$3:$C$6,2)/12,$Z82*12,$M82),IF(AND($G82=1,BR$1&gt;($Y82+$Z82),BR$1&lt;=($Y82+$Z82*2)),-1*PMT(VLOOKUP($P82,'9 - Finance Strategy Parameters'!$B$3:$C$6,2)/12,$Z82*12,$M82*(1+$Z$1)^($Z82*2)),IF(AND($G82=1,BR$1&gt;($Y82+$Z82*2),BR$1&lt;=($Y82+$Z82*3)),-1*PMT(VLOOKUP($P82,'9 - Finance Strategy Parameters'!$B$3:$C$6,2)/12,$Z82*12,$M82*(1+$Z$1)^($Z82*3)),"FAILURE"))))))))))</f>
        <v>165.774</v>
      </c>
      <c r="BS82" s="159">
        <f>IF($F82=1,0,IF(AND($H82=1,BS$1&lt;=$Y82),$V82,IF(AND($H82=1,BS$1&gt;$Y82,BS$1&lt;=$Y82+$Z82),($T82*(1+$Z$1)^$Z82)/$Z82,IF(AND($H82=1,BS$1&gt;($Y82+$Z82),BS$1&lt;=($Y82+$Z82*2)),($T82*(1+$Z$1)^($Z82*2))/$Z82,IF(AND($H82=1,BS$1&gt;($Y82+$Z82*2),BS$1&lt;=($Y82+$Z82*3)),($T82*(1+$Z$1)^($Z82*3))/$Z82,IF(AND($H82=1,BS$1&gt;($Y82+$Z82*3),BS$1&lt;=($Y82+$Z82*4)),($T82*(1+$Z$1)^($Z82*4))/$Z82,IF(AND($G82=1,BS$1&lt;=$N82),0,IF(AND($G82=1,BS$1&gt;$N82,BS$1&lt;=($Y82+$Z82)),-1*PMT(VLOOKUP($P82,'9 - Finance Strategy Parameters'!$B$3:$C$6,2)/12,$Z82*12,$M82),IF(AND($G82=1,BS$1&gt;($Y82+$Z82),BS$1&lt;=($Y82+$Z82*2)),-1*PMT(VLOOKUP($P82,'9 - Finance Strategy Parameters'!$B$3:$C$6,2)/12,$Z82*12,$M82*(1+$Z$1)^($Z82*2)),IF(AND($G82=1,BS$1&gt;($Y82+$Z82*2),BS$1&lt;=($Y82+$Z82*3)),-1*PMT(VLOOKUP($P82,'9 - Finance Strategy Parameters'!$B$3:$C$6,2)/12,$Z82*12,$M82*(1+$Z$1)^($Z82*3)),"FAILURE"))))))))))</f>
        <v>165.774</v>
      </c>
      <c r="BT82" s="159">
        <f>IF($F82=1,0,IF(AND($H82=1,BT$1&lt;=$Y82),$V82,IF(AND($H82=1,BT$1&gt;$Y82,BT$1&lt;=$Y82+$Z82),($T82*(1+$Z$1)^$Z82)/$Z82,IF(AND($H82=1,BT$1&gt;($Y82+$Z82),BT$1&lt;=($Y82+$Z82*2)),($T82*(1+$Z$1)^($Z82*2))/$Z82,IF(AND($H82=1,BT$1&gt;($Y82+$Z82*2),BT$1&lt;=($Y82+$Z82*3)),($T82*(1+$Z$1)^($Z82*3))/$Z82,IF(AND($H82=1,BT$1&gt;($Y82+$Z82*3),BT$1&lt;=($Y82+$Z82*4)),($T82*(1+$Z$1)^($Z82*4))/$Z82,IF(AND($G82=1,BT$1&lt;=$N82),0,IF(AND($G82=1,BT$1&gt;$N82,BT$1&lt;=($Y82+$Z82)),-1*PMT(VLOOKUP($P82,'9 - Finance Strategy Parameters'!$B$3:$C$6,2)/12,$Z82*12,$M82),IF(AND($G82=1,BT$1&gt;($Y82+$Z82),BT$1&lt;=($Y82+$Z82*2)),-1*PMT(VLOOKUP($P82,'9 - Finance Strategy Parameters'!$B$3:$C$6,2)/12,$Z82*12,$M82*(1+$Z$1)^($Z82*2)),IF(AND($G82=1,BT$1&gt;($Y82+$Z82*2),BT$1&lt;=($Y82+$Z82*3)),-1*PMT(VLOOKUP($P82,'9 - Finance Strategy Parameters'!$B$3:$C$6,2)/12,$Z82*12,$M82*(1+$Z$1)^($Z82*3)),"FAILURE"))))))))))</f>
        <v>165.774</v>
      </c>
    </row>
    <row r="83" spans="1:72" ht="30" x14ac:dyDescent="0.25">
      <c r="A83" s="10" t="s">
        <v>34</v>
      </c>
      <c r="B83" s="138">
        <f>INDEX('8-Choosing Asset Strategies'!$B$4:$B$101,MATCH('9 - Financing Strategy'!C83,'8-Choosing Asset Strategies'!$C$4:$C$101,0))</f>
        <v>3</v>
      </c>
      <c r="C83" s="11" t="s">
        <v>176</v>
      </c>
      <c r="D83" s="13" t="str">
        <f>IF(INDEX('8-Choosing Asset Strategies'!$CW$4:$CW$101,MATCH($C83,'8-Choosing Asset Strategies'!$C$4:$C$101,0))=0,"",INDEX('8-Choosing Asset Strategies'!$CW$4:$CW$101,MATCH(C83,'8-Choosing Asset Strategies'!$C$4:$C$101,0)))</f>
        <v>Needs replacement for future expansion</v>
      </c>
      <c r="E83" s="11"/>
      <c r="F83" s="138"/>
      <c r="G83" s="138"/>
      <c r="H83" s="138">
        <v>1</v>
      </c>
      <c r="J83" s="143" t="str">
        <f>IF(F83=1,ROUND(INDEX('8-Choosing Asset Strategies'!$DL$4:$DL$101,MATCH($C83,'8-Choosing Asset Strategies'!$C$4:$C$101,0)),2),"")</f>
        <v/>
      </c>
      <c r="K83" s="12" t="str">
        <f>IF(F83=1,ROUND(INDEX('8-Choosing Asset Strategies'!$DC$4:$DC$101,MATCH($C83,'8-Choosing Asset Strategies'!$C$4:$C$101,0)),2),"")</f>
        <v/>
      </c>
      <c r="L83" s="12"/>
      <c r="M83" s="143" t="str">
        <f>IF(G83=1,ROUND(INDEX('8-Choosing Asset Strategies'!$DL$4:$DL$101,MATCH($C83,'8-Choosing Asset Strategies'!$C$4:$C$101,0)),2),"")</f>
        <v/>
      </c>
      <c r="N83" s="12" t="str">
        <f>IF(G83=1,ROUND(INDEX('8-Choosing Asset Strategies'!$DC$4:$DC$101,MATCH($C83,'8-Choosing Asset Strategies'!$C$4:$C$101,0)),2),"")</f>
        <v/>
      </c>
      <c r="O83" s="12" t="str">
        <f>IF(G83="","",INDEX('9 - Finance Strategy Parameters'!$H$3:$H$9,MATCH(B83,'9 - Finance Strategy Parameters'!$F$3:$F$9,0)))</f>
        <v/>
      </c>
      <c r="P83" s="12"/>
      <c r="Q83" s="144" t="str">
        <f>IFERROR((M83*INDEX('9 - Finance Strategy Parameters'!$C$3:$C$6,MATCH(P83,'9 - Finance Strategy Parameters'!$B$3:$B$6,0))/12*(1+INDEX('9 - Finance Strategy Parameters'!$C$3:$C$6,MATCH(P83,'9 - Finance Strategy Parameters'!$B$3:$B$6,0))/12)^(O83*12))/((1+INDEX('9 - Finance Strategy Parameters'!$C$3:$C$6,MATCH(P83,'9 - Finance Strategy Parameters'!$B$3:$B$6,0))/12)^(O83*12)-1),"")</f>
        <v/>
      </c>
      <c r="R83" s="144" t="str">
        <f t="shared" si="4"/>
        <v/>
      </c>
      <c r="S83" s="12"/>
      <c r="T83" s="143">
        <f>IF(H83=1,ROUND(INDEX('8-Choosing Asset Strategies'!$DL$4:$DL$101,MATCH($C83,'8-Choosing Asset Strategies'!$C$4:$C$101,0)),2),"")</f>
        <v>4835.08</v>
      </c>
      <c r="U83" s="145">
        <f>IF(H83=1,ROUND(INDEX('8-Choosing Asset Strategies'!$DC$4:$DC$101,MATCH($C83,'8-Choosing Asset Strategies'!$C$4:$C$101,0)),2),"")</f>
        <v>15</v>
      </c>
      <c r="V83" s="101">
        <f t="shared" si="5"/>
        <v>322.33866666666665</v>
      </c>
      <c r="W83" s="155">
        <f t="shared" si="6"/>
        <v>26.861555555555555</v>
      </c>
      <c r="Y83">
        <f>INDEX('8-Choosing Asset Strategies'!$DC$4:$DC$101,MATCH(C83,'8-Choosing Asset Strategies'!$C$4:$C$101,0))</f>
        <v>15</v>
      </c>
      <c r="Z83">
        <f>INDEX('8-Choosing Asset Strategies'!$DA$4:$DA$101,MATCH(C83,'8-Choosing Asset Strategies'!$C$4:$C$101,0))</f>
        <v>40</v>
      </c>
      <c r="AB83" s="159">
        <f>IF($F83=1,0,IF(AND($H83=1,AB$1&lt;=$Y83),$V83,IF(AND($H83=1,AB$1&gt;$Y83,AB$1&lt;=$Y83+$Z83),($T83*(1+$Z$1)^$Z83)/$Z83,IF(AND($H83=1,AB$1&gt;($Y83+$Z83),AB$1&lt;=($Y83+$Z83*2)),($T83*(1+$Z$1)^($Z83*2))/$Z83,IF(AND($H83=1,AB$1&gt;($Y83+$Z83*2),AB$1&lt;=($Y83+$Z83*3)),($T83*(1+$Z$1)^($Z83*3))/$Z83,IF(AND($H83=1,AB$1&gt;($Y83+$Z83*3),AB$1&lt;=($Y83+$Z83*4)),($T83*(1+$Z$1)^($Z83*4))/$Z83,IF(AND($G83=1,AB$1&lt;=$N83),0,IF(AND($G83=1,AB$1&gt;$N83,AB$1&lt;=($Y83+$Z83)),-1*PMT(VLOOKUP($P83,'9 - Finance Strategy Parameters'!$B$3:$C$6,2)/12,$Z83*12,$M83),IF(AND($G83=1,AB$1&gt;($Y83+$Z83),AB$1&lt;=($Y83+$Z83*2)),-1*PMT(VLOOKUP($P83,'9 - Finance Strategy Parameters'!$B$3:$C$6,2)/12,$Z83*12,$M83*(1+$Z$1)^($Z83*2)),IF(AND($G83=1,AB$1&gt;($Y83+$Z83*2),AB$1&lt;=($Y83+$Z83*3)),-1*PMT(VLOOKUP($P83,'9 - Finance Strategy Parameters'!$B$3:$C$6,2)/12,$Z83*12,$M83*(1+$Z$1)^($Z83*3)),"FAILURE"))))))))))</f>
        <v>322.33866666666665</v>
      </c>
      <c r="AC83" s="159">
        <f>IF($F83=1,0,IF(AND($H83=1,AC$1&lt;=$Y83),$V83,IF(AND($H83=1,AC$1&gt;$Y83,AC$1&lt;=$Y83+$Z83),($T83*(1+$Z$1)^$Z83)/$Z83,IF(AND($H83=1,AC$1&gt;($Y83+$Z83),AC$1&lt;=($Y83+$Z83*2)),($T83*(1+$Z$1)^($Z83*2))/$Z83,IF(AND($H83=1,AC$1&gt;($Y83+$Z83*2),AC$1&lt;=($Y83+$Z83*3)),($T83*(1+$Z$1)^($Z83*3))/$Z83,IF(AND($H83=1,AC$1&gt;($Y83+$Z83*3),AC$1&lt;=($Y83+$Z83*4)),($T83*(1+$Z$1)^($Z83*4))/$Z83,IF(AND($G83=1,AC$1&lt;=$N83),0,IF(AND($G83=1,AC$1&gt;$N83,AC$1&lt;=($Y83+$Z83)),-1*PMT(VLOOKUP($P83,'9 - Finance Strategy Parameters'!$B$3:$C$6,2)/12,$Z83*12,$M83),IF(AND($G83=1,AC$1&gt;($Y83+$Z83),AC$1&lt;=($Y83+$Z83*2)),-1*PMT(VLOOKUP($P83,'9 - Finance Strategy Parameters'!$B$3:$C$6,2)/12,$Z83*12,$M83*(1+$Z$1)^($Z83*2)),IF(AND($G83=1,AC$1&gt;($Y83+$Z83*2),AC$1&lt;=($Y83+$Z83*3)),-1*PMT(VLOOKUP($P83,'9 - Finance Strategy Parameters'!$B$3:$C$6,2)/12,$Z83*12,$M83*(1+$Z$1)^($Z83*3)),"FAILURE"))))))))))</f>
        <v>322.33866666666665</v>
      </c>
      <c r="AD83" s="159">
        <f>IF($F83=1,0,IF(AND($H83=1,AD$1&lt;=$Y83),$V83,IF(AND($H83=1,AD$1&gt;$Y83,AD$1&lt;=$Y83+$Z83),($T83*(1+$Z$1)^$Z83)/$Z83,IF(AND($H83=1,AD$1&gt;($Y83+$Z83),AD$1&lt;=($Y83+$Z83*2)),($T83*(1+$Z$1)^($Z83*2))/$Z83,IF(AND($H83=1,AD$1&gt;($Y83+$Z83*2),AD$1&lt;=($Y83+$Z83*3)),($T83*(1+$Z$1)^($Z83*3))/$Z83,IF(AND($H83=1,AD$1&gt;($Y83+$Z83*3),AD$1&lt;=($Y83+$Z83*4)),($T83*(1+$Z$1)^($Z83*4))/$Z83,IF(AND($G83=1,AD$1&lt;=$N83),0,IF(AND($G83=1,AD$1&gt;$N83,AD$1&lt;=($Y83+$Z83)),-1*PMT(VLOOKUP($P83,'9 - Finance Strategy Parameters'!$B$3:$C$6,2)/12,$Z83*12,$M83),IF(AND($G83=1,AD$1&gt;($Y83+$Z83),AD$1&lt;=($Y83+$Z83*2)),-1*PMT(VLOOKUP($P83,'9 - Finance Strategy Parameters'!$B$3:$C$6,2)/12,$Z83*12,$M83*(1+$Z$1)^($Z83*2)),IF(AND($G83=1,AD$1&gt;($Y83+$Z83*2),AD$1&lt;=($Y83+$Z83*3)),-1*PMT(VLOOKUP($P83,'9 - Finance Strategy Parameters'!$B$3:$C$6,2)/12,$Z83*12,$M83*(1+$Z$1)^($Z83*3)),"FAILURE"))))))))))</f>
        <v>322.33866666666665</v>
      </c>
      <c r="AE83" s="159">
        <f>IF($F83=1,0,IF(AND($H83=1,AE$1&lt;=$Y83),$V83,IF(AND($H83=1,AE$1&gt;$Y83,AE$1&lt;=$Y83+$Z83),($T83*(1+$Z$1)^$Z83)/$Z83,IF(AND($H83=1,AE$1&gt;($Y83+$Z83),AE$1&lt;=($Y83+$Z83*2)),($T83*(1+$Z$1)^($Z83*2))/$Z83,IF(AND($H83=1,AE$1&gt;($Y83+$Z83*2),AE$1&lt;=($Y83+$Z83*3)),($T83*(1+$Z$1)^($Z83*3))/$Z83,IF(AND($H83=1,AE$1&gt;($Y83+$Z83*3),AE$1&lt;=($Y83+$Z83*4)),($T83*(1+$Z$1)^($Z83*4))/$Z83,IF(AND($G83=1,AE$1&lt;=$N83),0,IF(AND($G83=1,AE$1&gt;$N83,AE$1&lt;=($Y83+$Z83)),-1*PMT(VLOOKUP($P83,'9 - Finance Strategy Parameters'!$B$3:$C$6,2)/12,$Z83*12,$M83),IF(AND($G83=1,AE$1&gt;($Y83+$Z83),AE$1&lt;=($Y83+$Z83*2)),-1*PMT(VLOOKUP($P83,'9 - Finance Strategy Parameters'!$B$3:$C$6,2)/12,$Z83*12,$M83*(1+$Z$1)^($Z83*2)),IF(AND($G83=1,AE$1&gt;($Y83+$Z83*2),AE$1&lt;=($Y83+$Z83*3)),-1*PMT(VLOOKUP($P83,'9 - Finance Strategy Parameters'!$B$3:$C$6,2)/12,$Z83*12,$M83*(1+$Z$1)^($Z83*3)),"FAILURE"))))))))))</f>
        <v>322.33866666666665</v>
      </c>
      <c r="AF83" s="159">
        <f>IF($F83=1,0,IF(AND($H83=1,AF$1&lt;=$Y83),$V83,IF(AND($H83=1,AF$1&gt;$Y83,AF$1&lt;=$Y83+$Z83),($T83*(1+$Z$1)^$Z83)/$Z83,IF(AND($H83=1,AF$1&gt;($Y83+$Z83),AF$1&lt;=($Y83+$Z83*2)),($T83*(1+$Z$1)^($Z83*2))/$Z83,IF(AND($H83=1,AF$1&gt;($Y83+$Z83*2),AF$1&lt;=($Y83+$Z83*3)),($T83*(1+$Z$1)^($Z83*3))/$Z83,IF(AND($H83=1,AF$1&gt;($Y83+$Z83*3),AF$1&lt;=($Y83+$Z83*4)),($T83*(1+$Z$1)^($Z83*4))/$Z83,IF(AND($G83=1,AF$1&lt;=$N83),0,IF(AND($G83=1,AF$1&gt;$N83,AF$1&lt;=($Y83+$Z83)),-1*PMT(VLOOKUP($P83,'9 - Finance Strategy Parameters'!$B$3:$C$6,2)/12,$Z83*12,$M83),IF(AND($G83=1,AF$1&gt;($Y83+$Z83),AF$1&lt;=($Y83+$Z83*2)),-1*PMT(VLOOKUP($P83,'9 - Finance Strategy Parameters'!$B$3:$C$6,2)/12,$Z83*12,$M83*(1+$Z$1)^($Z83*2)),IF(AND($G83=1,AF$1&gt;($Y83+$Z83*2),AF$1&lt;=($Y83+$Z83*3)),-1*PMT(VLOOKUP($P83,'9 - Finance Strategy Parameters'!$B$3:$C$6,2)/12,$Z83*12,$M83*(1+$Z$1)^($Z83*3)),"FAILURE"))))))))))</f>
        <v>322.33866666666665</v>
      </c>
      <c r="AG83" s="159">
        <f>IF($F83=1,0,IF(AND($H83=1,AG$1&lt;=$Y83),$V83,IF(AND($H83=1,AG$1&gt;$Y83,AG$1&lt;=$Y83+$Z83),($T83*(1+$Z$1)^$Z83)/$Z83,IF(AND($H83=1,AG$1&gt;($Y83+$Z83),AG$1&lt;=($Y83+$Z83*2)),($T83*(1+$Z$1)^($Z83*2))/$Z83,IF(AND($H83=1,AG$1&gt;($Y83+$Z83*2),AG$1&lt;=($Y83+$Z83*3)),($T83*(1+$Z$1)^($Z83*3))/$Z83,IF(AND($H83=1,AG$1&gt;($Y83+$Z83*3),AG$1&lt;=($Y83+$Z83*4)),($T83*(1+$Z$1)^($Z83*4))/$Z83,IF(AND($G83=1,AG$1&lt;=$N83),0,IF(AND($G83=1,AG$1&gt;$N83,AG$1&lt;=($Y83+$Z83)),-1*PMT(VLOOKUP($P83,'9 - Finance Strategy Parameters'!$B$3:$C$6,2)/12,$Z83*12,$M83),IF(AND($G83=1,AG$1&gt;($Y83+$Z83),AG$1&lt;=($Y83+$Z83*2)),-1*PMT(VLOOKUP($P83,'9 - Finance Strategy Parameters'!$B$3:$C$6,2)/12,$Z83*12,$M83*(1+$Z$1)^($Z83*2)),IF(AND($G83=1,AG$1&gt;($Y83+$Z83*2),AG$1&lt;=($Y83+$Z83*3)),-1*PMT(VLOOKUP($P83,'9 - Finance Strategy Parameters'!$B$3:$C$6,2)/12,$Z83*12,$M83*(1+$Z$1)^($Z83*3)),"FAILURE"))))))))))</f>
        <v>322.33866666666665</v>
      </c>
      <c r="AH83" s="159">
        <f>IF($F83=1,0,IF(AND($H83=1,AH$1&lt;=$Y83),$V83,IF(AND($H83=1,AH$1&gt;$Y83,AH$1&lt;=$Y83+$Z83),($T83*(1+$Z$1)^$Z83)/$Z83,IF(AND($H83=1,AH$1&gt;($Y83+$Z83),AH$1&lt;=($Y83+$Z83*2)),($T83*(1+$Z$1)^($Z83*2))/$Z83,IF(AND($H83=1,AH$1&gt;($Y83+$Z83*2),AH$1&lt;=($Y83+$Z83*3)),($T83*(1+$Z$1)^($Z83*3))/$Z83,IF(AND($H83=1,AH$1&gt;($Y83+$Z83*3),AH$1&lt;=($Y83+$Z83*4)),($T83*(1+$Z$1)^($Z83*4))/$Z83,IF(AND($G83=1,AH$1&lt;=$N83),0,IF(AND($G83=1,AH$1&gt;$N83,AH$1&lt;=($Y83+$Z83)),-1*PMT(VLOOKUP($P83,'9 - Finance Strategy Parameters'!$B$3:$C$6,2)/12,$Z83*12,$M83),IF(AND($G83=1,AH$1&gt;($Y83+$Z83),AH$1&lt;=($Y83+$Z83*2)),-1*PMT(VLOOKUP($P83,'9 - Finance Strategy Parameters'!$B$3:$C$6,2)/12,$Z83*12,$M83*(1+$Z$1)^($Z83*2)),IF(AND($G83=1,AH$1&gt;($Y83+$Z83*2),AH$1&lt;=($Y83+$Z83*3)),-1*PMT(VLOOKUP($P83,'9 - Finance Strategy Parameters'!$B$3:$C$6,2)/12,$Z83*12,$M83*(1+$Z$1)^($Z83*3)),"FAILURE"))))))))))</f>
        <v>322.33866666666665</v>
      </c>
      <c r="AI83" s="159">
        <f>IF($F83=1,0,IF(AND($H83=1,AI$1&lt;=$Y83),$V83,IF(AND($H83=1,AI$1&gt;$Y83,AI$1&lt;=$Y83+$Z83),($T83*(1+$Z$1)^$Z83)/$Z83,IF(AND($H83=1,AI$1&gt;($Y83+$Z83),AI$1&lt;=($Y83+$Z83*2)),($T83*(1+$Z$1)^($Z83*2))/$Z83,IF(AND($H83=1,AI$1&gt;($Y83+$Z83*2),AI$1&lt;=($Y83+$Z83*3)),($T83*(1+$Z$1)^($Z83*3))/$Z83,IF(AND($H83=1,AI$1&gt;($Y83+$Z83*3),AI$1&lt;=($Y83+$Z83*4)),($T83*(1+$Z$1)^($Z83*4))/$Z83,IF(AND($G83=1,AI$1&lt;=$N83),0,IF(AND($G83=1,AI$1&gt;$N83,AI$1&lt;=($Y83+$Z83)),-1*PMT(VLOOKUP($P83,'9 - Finance Strategy Parameters'!$B$3:$C$6,2)/12,$Z83*12,$M83),IF(AND($G83=1,AI$1&gt;($Y83+$Z83),AI$1&lt;=($Y83+$Z83*2)),-1*PMT(VLOOKUP($P83,'9 - Finance Strategy Parameters'!$B$3:$C$6,2)/12,$Z83*12,$M83*(1+$Z$1)^($Z83*2)),IF(AND($G83=1,AI$1&gt;($Y83+$Z83*2),AI$1&lt;=($Y83+$Z83*3)),-1*PMT(VLOOKUP($P83,'9 - Finance Strategy Parameters'!$B$3:$C$6,2)/12,$Z83*12,$M83*(1+$Z$1)^($Z83*3)),"FAILURE"))))))))))</f>
        <v>322.33866666666665</v>
      </c>
      <c r="AJ83" s="159">
        <f>IF($F83=1,0,IF(AND($H83=1,AJ$1&lt;=$Y83),$V83,IF(AND($H83=1,AJ$1&gt;$Y83,AJ$1&lt;=$Y83+$Z83),($T83*(1+$Z$1)^$Z83)/$Z83,IF(AND($H83=1,AJ$1&gt;($Y83+$Z83),AJ$1&lt;=($Y83+$Z83*2)),($T83*(1+$Z$1)^($Z83*2))/$Z83,IF(AND($H83=1,AJ$1&gt;($Y83+$Z83*2),AJ$1&lt;=($Y83+$Z83*3)),($T83*(1+$Z$1)^($Z83*3))/$Z83,IF(AND($H83=1,AJ$1&gt;($Y83+$Z83*3),AJ$1&lt;=($Y83+$Z83*4)),($T83*(1+$Z$1)^($Z83*4))/$Z83,IF(AND($G83=1,AJ$1&lt;=$N83),0,IF(AND($G83=1,AJ$1&gt;$N83,AJ$1&lt;=($Y83+$Z83)),-1*PMT(VLOOKUP($P83,'9 - Finance Strategy Parameters'!$B$3:$C$6,2)/12,$Z83*12,$M83),IF(AND($G83=1,AJ$1&gt;($Y83+$Z83),AJ$1&lt;=($Y83+$Z83*2)),-1*PMT(VLOOKUP($P83,'9 - Finance Strategy Parameters'!$B$3:$C$6,2)/12,$Z83*12,$M83*(1+$Z$1)^($Z83*2)),IF(AND($G83=1,AJ$1&gt;($Y83+$Z83*2),AJ$1&lt;=($Y83+$Z83*3)),-1*PMT(VLOOKUP($P83,'9 - Finance Strategy Parameters'!$B$3:$C$6,2)/12,$Z83*12,$M83*(1+$Z$1)^($Z83*3)),"FAILURE"))))))))))</f>
        <v>322.33866666666665</v>
      </c>
      <c r="AK83" s="159">
        <f>IF($F83=1,0,IF(AND($H83=1,AK$1&lt;=$Y83),$V83,IF(AND($H83=1,AK$1&gt;$Y83,AK$1&lt;=$Y83+$Z83),($T83*(1+$Z$1)^$Z83)/$Z83,IF(AND($H83=1,AK$1&gt;($Y83+$Z83),AK$1&lt;=($Y83+$Z83*2)),($T83*(1+$Z$1)^($Z83*2))/$Z83,IF(AND($H83=1,AK$1&gt;($Y83+$Z83*2),AK$1&lt;=($Y83+$Z83*3)),($T83*(1+$Z$1)^($Z83*3))/$Z83,IF(AND($H83=1,AK$1&gt;($Y83+$Z83*3),AK$1&lt;=($Y83+$Z83*4)),($T83*(1+$Z$1)^($Z83*4))/$Z83,IF(AND($G83=1,AK$1&lt;=$N83),0,IF(AND($G83=1,AK$1&gt;$N83,AK$1&lt;=($Y83+$Z83)),-1*PMT(VLOOKUP($P83,'9 - Finance Strategy Parameters'!$B$3:$C$6,2)/12,$Z83*12,$M83),IF(AND($G83=1,AK$1&gt;($Y83+$Z83),AK$1&lt;=($Y83+$Z83*2)),-1*PMT(VLOOKUP($P83,'9 - Finance Strategy Parameters'!$B$3:$C$6,2)/12,$Z83*12,$M83*(1+$Z$1)^($Z83*2)),IF(AND($G83=1,AK$1&gt;($Y83+$Z83*2),AK$1&lt;=($Y83+$Z83*3)),-1*PMT(VLOOKUP($P83,'9 - Finance Strategy Parameters'!$B$3:$C$6,2)/12,$Z83*12,$M83*(1+$Z$1)^($Z83*3)),"FAILURE"))))))))))</f>
        <v>322.33866666666665</v>
      </c>
      <c r="AL83" s="159">
        <f>IF($F83=1,0,IF(AND($H83=1,AL$1&lt;=$Y83),$V83,IF(AND($H83=1,AL$1&gt;$Y83,AL$1&lt;=$Y83+$Z83),($T83*(1+$Z$1)^$Z83)/$Z83,IF(AND($H83=1,AL$1&gt;($Y83+$Z83),AL$1&lt;=($Y83+$Z83*2)),($T83*(1+$Z$1)^($Z83*2))/$Z83,IF(AND($H83=1,AL$1&gt;($Y83+$Z83*2),AL$1&lt;=($Y83+$Z83*3)),($T83*(1+$Z$1)^($Z83*3))/$Z83,IF(AND($H83=1,AL$1&gt;($Y83+$Z83*3),AL$1&lt;=($Y83+$Z83*4)),($T83*(1+$Z$1)^($Z83*4))/$Z83,IF(AND($G83=1,AL$1&lt;=$N83),0,IF(AND($G83=1,AL$1&gt;$N83,AL$1&lt;=($Y83+$Z83)),-1*PMT(VLOOKUP($P83,'9 - Finance Strategy Parameters'!$B$3:$C$6,2)/12,$Z83*12,$M83),IF(AND($G83=1,AL$1&gt;($Y83+$Z83),AL$1&lt;=($Y83+$Z83*2)),-1*PMT(VLOOKUP($P83,'9 - Finance Strategy Parameters'!$B$3:$C$6,2)/12,$Z83*12,$M83*(1+$Z$1)^($Z83*2)),IF(AND($G83=1,AL$1&gt;($Y83+$Z83*2),AL$1&lt;=($Y83+$Z83*3)),-1*PMT(VLOOKUP($P83,'9 - Finance Strategy Parameters'!$B$3:$C$6,2)/12,$Z83*12,$M83*(1+$Z$1)^($Z83*3)),"FAILURE"))))))))))</f>
        <v>322.33866666666665</v>
      </c>
      <c r="AM83" s="159">
        <f>IF($F83=1,0,IF(AND($H83=1,AM$1&lt;=$Y83),$V83,IF(AND($H83=1,AM$1&gt;$Y83,AM$1&lt;=$Y83+$Z83),($T83*(1+$Z$1)^$Z83)/$Z83,IF(AND($H83=1,AM$1&gt;($Y83+$Z83),AM$1&lt;=($Y83+$Z83*2)),($T83*(1+$Z$1)^($Z83*2))/$Z83,IF(AND($H83=1,AM$1&gt;($Y83+$Z83*2),AM$1&lt;=($Y83+$Z83*3)),($T83*(1+$Z$1)^($Z83*3))/$Z83,IF(AND($H83=1,AM$1&gt;($Y83+$Z83*3),AM$1&lt;=($Y83+$Z83*4)),($T83*(1+$Z$1)^($Z83*4))/$Z83,IF(AND($G83=1,AM$1&lt;=$N83),0,IF(AND($G83=1,AM$1&gt;$N83,AM$1&lt;=($Y83+$Z83)),-1*PMT(VLOOKUP($P83,'9 - Finance Strategy Parameters'!$B$3:$C$6,2)/12,$Z83*12,$M83),IF(AND($G83=1,AM$1&gt;($Y83+$Z83),AM$1&lt;=($Y83+$Z83*2)),-1*PMT(VLOOKUP($P83,'9 - Finance Strategy Parameters'!$B$3:$C$6,2)/12,$Z83*12,$M83*(1+$Z$1)^($Z83*2)),IF(AND($G83=1,AM$1&gt;($Y83+$Z83*2),AM$1&lt;=($Y83+$Z83*3)),-1*PMT(VLOOKUP($P83,'9 - Finance Strategy Parameters'!$B$3:$C$6,2)/12,$Z83*12,$M83*(1+$Z$1)^($Z83*3)),"FAILURE"))))))))))</f>
        <v>322.33866666666665</v>
      </c>
      <c r="AN83" s="159">
        <f>IF($F83=1,0,IF(AND($H83=1,AN$1&lt;=$Y83),$V83,IF(AND($H83=1,AN$1&gt;$Y83,AN$1&lt;=$Y83+$Z83),($T83*(1+$Z$1)^$Z83)/$Z83,IF(AND($H83=1,AN$1&gt;($Y83+$Z83),AN$1&lt;=($Y83+$Z83*2)),($T83*(1+$Z$1)^($Z83*2))/$Z83,IF(AND($H83=1,AN$1&gt;($Y83+$Z83*2),AN$1&lt;=($Y83+$Z83*3)),($T83*(1+$Z$1)^($Z83*3))/$Z83,IF(AND($H83=1,AN$1&gt;($Y83+$Z83*3),AN$1&lt;=($Y83+$Z83*4)),($T83*(1+$Z$1)^($Z83*4))/$Z83,IF(AND($G83=1,AN$1&lt;=$N83),0,IF(AND($G83=1,AN$1&gt;$N83,AN$1&lt;=($Y83+$Z83)),-1*PMT(VLOOKUP($P83,'9 - Finance Strategy Parameters'!$B$3:$C$6,2)/12,$Z83*12,$M83),IF(AND($G83=1,AN$1&gt;($Y83+$Z83),AN$1&lt;=($Y83+$Z83*2)),-1*PMT(VLOOKUP($P83,'9 - Finance Strategy Parameters'!$B$3:$C$6,2)/12,$Z83*12,$M83*(1+$Z$1)^($Z83*2)),IF(AND($G83=1,AN$1&gt;($Y83+$Z83*2),AN$1&lt;=($Y83+$Z83*3)),-1*PMT(VLOOKUP($P83,'9 - Finance Strategy Parameters'!$B$3:$C$6,2)/12,$Z83*12,$M83*(1+$Z$1)^($Z83*3)),"FAILURE"))))))))))</f>
        <v>322.33866666666665</v>
      </c>
      <c r="AO83" s="159">
        <f>IF($F83=1,0,IF(AND($H83=1,AO$1&lt;=$Y83),$V83,IF(AND($H83=1,AO$1&gt;$Y83,AO$1&lt;=$Y83+$Z83),($T83*(1+$Z$1)^$Z83)/$Z83,IF(AND($H83=1,AO$1&gt;($Y83+$Z83),AO$1&lt;=($Y83+$Z83*2)),($T83*(1+$Z$1)^($Z83*2))/$Z83,IF(AND($H83=1,AO$1&gt;($Y83+$Z83*2),AO$1&lt;=($Y83+$Z83*3)),($T83*(1+$Z$1)^($Z83*3))/$Z83,IF(AND($H83=1,AO$1&gt;($Y83+$Z83*3),AO$1&lt;=($Y83+$Z83*4)),($T83*(1+$Z$1)^($Z83*4))/$Z83,IF(AND($G83=1,AO$1&lt;=$N83),0,IF(AND($G83=1,AO$1&gt;$N83,AO$1&lt;=($Y83+$Z83)),-1*PMT(VLOOKUP($P83,'9 - Finance Strategy Parameters'!$B$3:$C$6,2)/12,$Z83*12,$M83),IF(AND($G83=1,AO$1&gt;($Y83+$Z83),AO$1&lt;=($Y83+$Z83*2)),-1*PMT(VLOOKUP($P83,'9 - Finance Strategy Parameters'!$B$3:$C$6,2)/12,$Z83*12,$M83*(1+$Z$1)^($Z83*2)),IF(AND($G83=1,AO$1&gt;($Y83+$Z83*2),AO$1&lt;=($Y83+$Z83*3)),-1*PMT(VLOOKUP($P83,'9 - Finance Strategy Parameters'!$B$3:$C$6,2)/12,$Z83*12,$M83*(1+$Z$1)^($Z83*3)),"FAILURE"))))))))))</f>
        <v>322.33866666666665</v>
      </c>
      <c r="AP83" s="159">
        <f>IF($F83=1,0,IF(AND($H83=1,AP$1&lt;=$Y83),$V83,IF(AND($H83=1,AP$1&gt;$Y83,AP$1&lt;=$Y83+$Z83),($T83*(1+$Z$1)^$Z83)/$Z83,IF(AND($H83=1,AP$1&gt;($Y83+$Z83),AP$1&lt;=($Y83+$Z83*2)),($T83*(1+$Z$1)^($Z83*2))/$Z83,IF(AND($H83=1,AP$1&gt;($Y83+$Z83*2),AP$1&lt;=($Y83+$Z83*3)),($T83*(1+$Z$1)^($Z83*3))/$Z83,IF(AND($H83=1,AP$1&gt;($Y83+$Z83*3),AP$1&lt;=($Y83+$Z83*4)),($T83*(1+$Z$1)^($Z83*4))/$Z83,IF(AND($G83=1,AP$1&lt;=$N83),0,IF(AND($G83=1,AP$1&gt;$N83,AP$1&lt;=($Y83+$Z83)),-1*PMT(VLOOKUP($P83,'9 - Finance Strategy Parameters'!$B$3:$C$6,2)/12,$Z83*12,$M83),IF(AND($G83=1,AP$1&gt;($Y83+$Z83),AP$1&lt;=($Y83+$Z83*2)),-1*PMT(VLOOKUP($P83,'9 - Finance Strategy Parameters'!$B$3:$C$6,2)/12,$Z83*12,$M83*(1+$Z$1)^($Z83*2)),IF(AND($G83=1,AP$1&gt;($Y83+$Z83*2),AP$1&lt;=($Y83+$Z83*3)),-1*PMT(VLOOKUP($P83,'9 - Finance Strategy Parameters'!$B$3:$C$6,2)/12,$Z83*12,$M83*(1+$Z$1)^($Z83*3)),"FAILURE"))))))))))</f>
        <v>322.33866666666665</v>
      </c>
      <c r="AQ83" s="159">
        <f>IF($F83=1,0,IF(AND($H83=1,AQ$1&lt;=$Y83),$V83,IF(AND($H83=1,AQ$1&gt;$Y83,AQ$1&lt;=$Y83+$Z83),($T83*(1+$Z$1)^$Z83)/$Z83,IF(AND($H83=1,AQ$1&gt;($Y83+$Z83),AQ$1&lt;=($Y83+$Z83*2)),($T83*(1+$Z$1)^($Z83*2))/$Z83,IF(AND($H83=1,AQ$1&gt;($Y83+$Z83*2),AQ$1&lt;=($Y83+$Z83*3)),($T83*(1+$Z$1)^($Z83*3))/$Z83,IF(AND($H83=1,AQ$1&gt;($Y83+$Z83*3),AQ$1&lt;=($Y83+$Z83*4)),($T83*(1+$Z$1)^($Z83*4))/$Z83,IF(AND($G83=1,AQ$1&lt;=$N83),0,IF(AND($G83=1,AQ$1&gt;$N83,AQ$1&lt;=($Y83+$Z83)),-1*PMT(VLOOKUP($P83,'9 - Finance Strategy Parameters'!$B$3:$C$6,2)/12,$Z83*12,$M83),IF(AND($G83=1,AQ$1&gt;($Y83+$Z83),AQ$1&lt;=($Y83+$Z83*2)),-1*PMT(VLOOKUP($P83,'9 - Finance Strategy Parameters'!$B$3:$C$6,2)/12,$Z83*12,$M83*(1+$Z$1)^($Z83*2)),IF(AND($G83=1,AQ$1&gt;($Y83+$Z83*2),AQ$1&lt;=($Y83+$Z83*3)),-1*PMT(VLOOKUP($P83,'9 - Finance Strategy Parameters'!$B$3:$C$6,2)/12,$Z83*12,$M83*(1+$Z$1)^($Z83*3)),"FAILURE"))))))))))</f>
        <v>120.877</v>
      </c>
      <c r="AR83" s="159">
        <f>IF($F83=1,0,IF(AND($H83=1,AR$1&lt;=$Y83),$V83,IF(AND($H83=1,AR$1&gt;$Y83,AR$1&lt;=$Y83+$Z83),($T83*(1+$Z$1)^$Z83)/$Z83,IF(AND($H83=1,AR$1&gt;($Y83+$Z83),AR$1&lt;=($Y83+$Z83*2)),($T83*(1+$Z$1)^($Z83*2))/$Z83,IF(AND($H83=1,AR$1&gt;($Y83+$Z83*2),AR$1&lt;=($Y83+$Z83*3)),($T83*(1+$Z$1)^($Z83*3))/$Z83,IF(AND($H83=1,AR$1&gt;($Y83+$Z83*3),AR$1&lt;=($Y83+$Z83*4)),($T83*(1+$Z$1)^($Z83*4))/$Z83,IF(AND($G83=1,AR$1&lt;=$N83),0,IF(AND($G83=1,AR$1&gt;$N83,AR$1&lt;=($Y83+$Z83)),-1*PMT(VLOOKUP($P83,'9 - Finance Strategy Parameters'!$B$3:$C$6,2)/12,$Z83*12,$M83),IF(AND($G83=1,AR$1&gt;($Y83+$Z83),AR$1&lt;=($Y83+$Z83*2)),-1*PMT(VLOOKUP($P83,'9 - Finance Strategy Parameters'!$B$3:$C$6,2)/12,$Z83*12,$M83*(1+$Z$1)^($Z83*2)),IF(AND($G83=1,AR$1&gt;($Y83+$Z83*2),AR$1&lt;=($Y83+$Z83*3)),-1*PMT(VLOOKUP($P83,'9 - Finance Strategy Parameters'!$B$3:$C$6,2)/12,$Z83*12,$M83*(1+$Z$1)^($Z83*3)),"FAILURE"))))))))))</f>
        <v>120.877</v>
      </c>
      <c r="AS83" s="159">
        <f>IF($F83=1,0,IF(AND($H83=1,AS$1&lt;=$Y83),$V83,IF(AND($H83=1,AS$1&gt;$Y83,AS$1&lt;=$Y83+$Z83),($T83*(1+$Z$1)^$Z83)/$Z83,IF(AND($H83=1,AS$1&gt;($Y83+$Z83),AS$1&lt;=($Y83+$Z83*2)),($T83*(1+$Z$1)^($Z83*2))/$Z83,IF(AND($H83=1,AS$1&gt;($Y83+$Z83*2),AS$1&lt;=($Y83+$Z83*3)),($T83*(1+$Z$1)^($Z83*3))/$Z83,IF(AND($H83=1,AS$1&gt;($Y83+$Z83*3),AS$1&lt;=($Y83+$Z83*4)),($T83*(1+$Z$1)^($Z83*4))/$Z83,IF(AND($G83=1,AS$1&lt;=$N83),0,IF(AND($G83=1,AS$1&gt;$N83,AS$1&lt;=($Y83+$Z83)),-1*PMT(VLOOKUP($P83,'9 - Finance Strategy Parameters'!$B$3:$C$6,2)/12,$Z83*12,$M83),IF(AND($G83=1,AS$1&gt;($Y83+$Z83),AS$1&lt;=($Y83+$Z83*2)),-1*PMT(VLOOKUP($P83,'9 - Finance Strategy Parameters'!$B$3:$C$6,2)/12,$Z83*12,$M83*(1+$Z$1)^($Z83*2)),IF(AND($G83=1,AS$1&gt;($Y83+$Z83*2),AS$1&lt;=($Y83+$Z83*3)),-1*PMT(VLOOKUP($P83,'9 - Finance Strategy Parameters'!$B$3:$C$6,2)/12,$Z83*12,$M83*(1+$Z$1)^($Z83*3)),"FAILURE"))))))))))</f>
        <v>120.877</v>
      </c>
      <c r="AT83" s="159">
        <f>IF($F83=1,0,IF(AND($H83=1,AT$1&lt;=$Y83),$V83,IF(AND($H83=1,AT$1&gt;$Y83,AT$1&lt;=$Y83+$Z83),($T83*(1+$Z$1)^$Z83)/$Z83,IF(AND($H83=1,AT$1&gt;($Y83+$Z83),AT$1&lt;=($Y83+$Z83*2)),($T83*(1+$Z$1)^($Z83*2))/$Z83,IF(AND($H83=1,AT$1&gt;($Y83+$Z83*2),AT$1&lt;=($Y83+$Z83*3)),($T83*(1+$Z$1)^($Z83*3))/$Z83,IF(AND($H83=1,AT$1&gt;($Y83+$Z83*3),AT$1&lt;=($Y83+$Z83*4)),($T83*(1+$Z$1)^($Z83*4))/$Z83,IF(AND($G83=1,AT$1&lt;=$N83),0,IF(AND($G83=1,AT$1&gt;$N83,AT$1&lt;=($Y83+$Z83)),-1*PMT(VLOOKUP($P83,'9 - Finance Strategy Parameters'!$B$3:$C$6,2)/12,$Z83*12,$M83),IF(AND($G83=1,AT$1&gt;($Y83+$Z83),AT$1&lt;=($Y83+$Z83*2)),-1*PMT(VLOOKUP($P83,'9 - Finance Strategy Parameters'!$B$3:$C$6,2)/12,$Z83*12,$M83*(1+$Z$1)^($Z83*2)),IF(AND($G83=1,AT$1&gt;($Y83+$Z83*2),AT$1&lt;=($Y83+$Z83*3)),-1*PMT(VLOOKUP($P83,'9 - Finance Strategy Parameters'!$B$3:$C$6,2)/12,$Z83*12,$M83*(1+$Z$1)^($Z83*3)),"FAILURE"))))))))))</f>
        <v>120.877</v>
      </c>
      <c r="AU83" s="159">
        <f>IF($F83=1,0,IF(AND($H83=1,AU$1&lt;=$Y83),$V83,IF(AND($H83=1,AU$1&gt;$Y83,AU$1&lt;=$Y83+$Z83),($T83*(1+$Z$1)^$Z83)/$Z83,IF(AND($H83=1,AU$1&gt;($Y83+$Z83),AU$1&lt;=($Y83+$Z83*2)),($T83*(1+$Z$1)^($Z83*2))/$Z83,IF(AND($H83=1,AU$1&gt;($Y83+$Z83*2),AU$1&lt;=($Y83+$Z83*3)),($T83*(1+$Z$1)^($Z83*3))/$Z83,IF(AND($H83=1,AU$1&gt;($Y83+$Z83*3),AU$1&lt;=($Y83+$Z83*4)),($T83*(1+$Z$1)^($Z83*4))/$Z83,IF(AND($G83=1,AU$1&lt;=$N83),0,IF(AND($G83=1,AU$1&gt;$N83,AU$1&lt;=($Y83+$Z83)),-1*PMT(VLOOKUP($P83,'9 - Finance Strategy Parameters'!$B$3:$C$6,2)/12,$Z83*12,$M83),IF(AND($G83=1,AU$1&gt;($Y83+$Z83),AU$1&lt;=($Y83+$Z83*2)),-1*PMT(VLOOKUP($P83,'9 - Finance Strategy Parameters'!$B$3:$C$6,2)/12,$Z83*12,$M83*(1+$Z$1)^($Z83*2)),IF(AND($G83=1,AU$1&gt;($Y83+$Z83*2),AU$1&lt;=($Y83+$Z83*3)),-1*PMT(VLOOKUP($P83,'9 - Finance Strategy Parameters'!$B$3:$C$6,2)/12,$Z83*12,$M83*(1+$Z$1)^($Z83*3)),"FAILURE"))))))))))</f>
        <v>120.877</v>
      </c>
      <c r="AV83" s="159">
        <f>IF($F83=1,0,IF(AND($H83=1,AV$1&lt;=$Y83),$V83,IF(AND($H83=1,AV$1&gt;$Y83,AV$1&lt;=$Y83+$Z83),($T83*(1+$Z$1)^$Z83)/$Z83,IF(AND($H83=1,AV$1&gt;($Y83+$Z83),AV$1&lt;=($Y83+$Z83*2)),($T83*(1+$Z$1)^($Z83*2))/$Z83,IF(AND($H83=1,AV$1&gt;($Y83+$Z83*2),AV$1&lt;=($Y83+$Z83*3)),($T83*(1+$Z$1)^($Z83*3))/$Z83,IF(AND($H83=1,AV$1&gt;($Y83+$Z83*3),AV$1&lt;=($Y83+$Z83*4)),($T83*(1+$Z$1)^($Z83*4))/$Z83,IF(AND($G83=1,AV$1&lt;=$N83),0,IF(AND($G83=1,AV$1&gt;$N83,AV$1&lt;=($Y83+$Z83)),-1*PMT(VLOOKUP($P83,'9 - Finance Strategy Parameters'!$B$3:$C$6,2)/12,$Z83*12,$M83),IF(AND($G83=1,AV$1&gt;($Y83+$Z83),AV$1&lt;=($Y83+$Z83*2)),-1*PMT(VLOOKUP($P83,'9 - Finance Strategy Parameters'!$B$3:$C$6,2)/12,$Z83*12,$M83*(1+$Z$1)^($Z83*2)),IF(AND($G83=1,AV$1&gt;($Y83+$Z83*2),AV$1&lt;=($Y83+$Z83*3)),-1*PMT(VLOOKUP($P83,'9 - Finance Strategy Parameters'!$B$3:$C$6,2)/12,$Z83*12,$M83*(1+$Z$1)^($Z83*3)),"FAILURE"))))))))))</f>
        <v>120.877</v>
      </c>
      <c r="AW83" s="159">
        <f>IF($F83=1,0,IF(AND($H83=1,AW$1&lt;=$Y83),$V83,IF(AND($H83=1,AW$1&gt;$Y83,AW$1&lt;=$Y83+$Z83),($T83*(1+$Z$1)^$Z83)/$Z83,IF(AND($H83=1,AW$1&gt;($Y83+$Z83),AW$1&lt;=($Y83+$Z83*2)),($T83*(1+$Z$1)^($Z83*2))/$Z83,IF(AND($H83=1,AW$1&gt;($Y83+$Z83*2),AW$1&lt;=($Y83+$Z83*3)),($T83*(1+$Z$1)^($Z83*3))/$Z83,IF(AND($H83=1,AW$1&gt;($Y83+$Z83*3),AW$1&lt;=($Y83+$Z83*4)),($T83*(1+$Z$1)^($Z83*4))/$Z83,IF(AND($G83=1,AW$1&lt;=$N83),0,IF(AND($G83=1,AW$1&gt;$N83,AW$1&lt;=($Y83+$Z83)),-1*PMT(VLOOKUP($P83,'9 - Finance Strategy Parameters'!$B$3:$C$6,2)/12,$Z83*12,$M83),IF(AND($G83=1,AW$1&gt;($Y83+$Z83),AW$1&lt;=($Y83+$Z83*2)),-1*PMT(VLOOKUP($P83,'9 - Finance Strategy Parameters'!$B$3:$C$6,2)/12,$Z83*12,$M83*(1+$Z$1)^($Z83*2)),IF(AND($G83=1,AW$1&gt;($Y83+$Z83*2),AW$1&lt;=($Y83+$Z83*3)),-1*PMT(VLOOKUP($P83,'9 - Finance Strategy Parameters'!$B$3:$C$6,2)/12,$Z83*12,$M83*(1+$Z$1)^($Z83*3)),"FAILURE"))))))))))</f>
        <v>120.877</v>
      </c>
      <c r="AX83" s="159">
        <f>IF($F83=1,0,IF(AND($H83=1,AX$1&lt;=$Y83),$V83,IF(AND($H83=1,AX$1&gt;$Y83,AX$1&lt;=$Y83+$Z83),($T83*(1+$Z$1)^$Z83)/$Z83,IF(AND($H83=1,AX$1&gt;($Y83+$Z83),AX$1&lt;=($Y83+$Z83*2)),($T83*(1+$Z$1)^($Z83*2))/$Z83,IF(AND($H83=1,AX$1&gt;($Y83+$Z83*2),AX$1&lt;=($Y83+$Z83*3)),($T83*(1+$Z$1)^($Z83*3))/$Z83,IF(AND($H83=1,AX$1&gt;($Y83+$Z83*3),AX$1&lt;=($Y83+$Z83*4)),($T83*(1+$Z$1)^($Z83*4))/$Z83,IF(AND($G83=1,AX$1&lt;=$N83),0,IF(AND($G83=1,AX$1&gt;$N83,AX$1&lt;=($Y83+$Z83)),-1*PMT(VLOOKUP($P83,'9 - Finance Strategy Parameters'!$B$3:$C$6,2)/12,$Z83*12,$M83),IF(AND($G83=1,AX$1&gt;($Y83+$Z83),AX$1&lt;=($Y83+$Z83*2)),-1*PMT(VLOOKUP($P83,'9 - Finance Strategy Parameters'!$B$3:$C$6,2)/12,$Z83*12,$M83*(1+$Z$1)^($Z83*2)),IF(AND($G83=1,AX$1&gt;($Y83+$Z83*2),AX$1&lt;=($Y83+$Z83*3)),-1*PMT(VLOOKUP($P83,'9 - Finance Strategy Parameters'!$B$3:$C$6,2)/12,$Z83*12,$M83*(1+$Z$1)^($Z83*3)),"FAILURE"))))))))))</f>
        <v>120.877</v>
      </c>
      <c r="AY83" s="159">
        <f>IF($F83=1,0,IF(AND($H83=1,AY$1&lt;=$Y83),$V83,IF(AND($H83=1,AY$1&gt;$Y83,AY$1&lt;=$Y83+$Z83),($T83*(1+$Z$1)^$Z83)/$Z83,IF(AND($H83=1,AY$1&gt;($Y83+$Z83),AY$1&lt;=($Y83+$Z83*2)),($T83*(1+$Z$1)^($Z83*2))/$Z83,IF(AND($H83=1,AY$1&gt;($Y83+$Z83*2),AY$1&lt;=($Y83+$Z83*3)),($T83*(1+$Z$1)^($Z83*3))/$Z83,IF(AND($H83=1,AY$1&gt;($Y83+$Z83*3),AY$1&lt;=($Y83+$Z83*4)),($T83*(1+$Z$1)^($Z83*4))/$Z83,IF(AND($G83=1,AY$1&lt;=$N83),0,IF(AND($G83=1,AY$1&gt;$N83,AY$1&lt;=($Y83+$Z83)),-1*PMT(VLOOKUP($P83,'9 - Finance Strategy Parameters'!$B$3:$C$6,2)/12,$Z83*12,$M83),IF(AND($G83=1,AY$1&gt;($Y83+$Z83),AY$1&lt;=($Y83+$Z83*2)),-1*PMT(VLOOKUP($P83,'9 - Finance Strategy Parameters'!$B$3:$C$6,2)/12,$Z83*12,$M83*(1+$Z$1)^($Z83*2)),IF(AND($G83=1,AY$1&gt;($Y83+$Z83*2),AY$1&lt;=($Y83+$Z83*3)),-1*PMT(VLOOKUP($P83,'9 - Finance Strategy Parameters'!$B$3:$C$6,2)/12,$Z83*12,$M83*(1+$Z$1)^($Z83*3)),"FAILURE"))))))))))</f>
        <v>120.877</v>
      </c>
      <c r="AZ83" s="159">
        <f>IF($F83=1,0,IF(AND($H83=1,AZ$1&lt;=$Y83),$V83,IF(AND($H83=1,AZ$1&gt;$Y83,AZ$1&lt;=$Y83+$Z83),($T83*(1+$Z$1)^$Z83)/$Z83,IF(AND($H83=1,AZ$1&gt;($Y83+$Z83),AZ$1&lt;=($Y83+$Z83*2)),($T83*(1+$Z$1)^($Z83*2))/$Z83,IF(AND($H83=1,AZ$1&gt;($Y83+$Z83*2),AZ$1&lt;=($Y83+$Z83*3)),($T83*(1+$Z$1)^($Z83*3))/$Z83,IF(AND($H83=1,AZ$1&gt;($Y83+$Z83*3),AZ$1&lt;=($Y83+$Z83*4)),($T83*(1+$Z$1)^($Z83*4))/$Z83,IF(AND($G83=1,AZ$1&lt;=$N83),0,IF(AND($G83=1,AZ$1&gt;$N83,AZ$1&lt;=($Y83+$Z83)),-1*PMT(VLOOKUP($P83,'9 - Finance Strategy Parameters'!$B$3:$C$6,2)/12,$Z83*12,$M83),IF(AND($G83=1,AZ$1&gt;($Y83+$Z83),AZ$1&lt;=($Y83+$Z83*2)),-1*PMT(VLOOKUP($P83,'9 - Finance Strategy Parameters'!$B$3:$C$6,2)/12,$Z83*12,$M83*(1+$Z$1)^($Z83*2)),IF(AND($G83=1,AZ$1&gt;($Y83+$Z83*2),AZ$1&lt;=($Y83+$Z83*3)),-1*PMT(VLOOKUP($P83,'9 - Finance Strategy Parameters'!$B$3:$C$6,2)/12,$Z83*12,$M83*(1+$Z$1)^($Z83*3)),"FAILURE"))))))))))</f>
        <v>120.877</v>
      </c>
      <c r="BA83" s="159">
        <f>IF($F83=1,0,IF(AND($H83=1,BA$1&lt;=$Y83),$V83,IF(AND($H83=1,BA$1&gt;$Y83,BA$1&lt;=$Y83+$Z83),($T83*(1+$Z$1)^$Z83)/$Z83,IF(AND($H83=1,BA$1&gt;($Y83+$Z83),BA$1&lt;=($Y83+$Z83*2)),($T83*(1+$Z$1)^($Z83*2))/$Z83,IF(AND($H83=1,BA$1&gt;($Y83+$Z83*2),BA$1&lt;=($Y83+$Z83*3)),($T83*(1+$Z$1)^($Z83*3))/$Z83,IF(AND($H83=1,BA$1&gt;($Y83+$Z83*3),BA$1&lt;=($Y83+$Z83*4)),($T83*(1+$Z$1)^($Z83*4))/$Z83,IF(AND($G83=1,BA$1&lt;=$N83),0,IF(AND($G83=1,BA$1&gt;$N83,BA$1&lt;=($Y83+$Z83)),-1*PMT(VLOOKUP($P83,'9 - Finance Strategy Parameters'!$B$3:$C$6,2)/12,$Z83*12,$M83),IF(AND($G83=1,BA$1&gt;($Y83+$Z83),BA$1&lt;=($Y83+$Z83*2)),-1*PMT(VLOOKUP($P83,'9 - Finance Strategy Parameters'!$B$3:$C$6,2)/12,$Z83*12,$M83*(1+$Z$1)^($Z83*2)),IF(AND($G83=1,BA$1&gt;($Y83+$Z83*2),BA$1&lt;=($Y83+$Z83*3)),-1*PMT(VLOOKUP($P83,'9 - Finance Strategy Parameters'!$B$3:$C$6,2)/12,$Z83*12,$M83*(1+$Z$1)^($Z83*3)),"FAILURE"))))))))))</f>
        <v>120.877</v>
      </c>
      <c r="BB83" s="159">
        <f>IF($F83=1,0,IF(AND($H83=1,BB$1&lt;=$Y83),$V83,IF(AND($H83=1,BB$1&gt;$Y83,BB$1&lt;=$Y83+$Z83),($T83*(1+$Z$1)^$Z83)/$Z83,IF(AND($H83=1,BB$1&gt;($Y83+$Z83),BB$1&lt;=($Y83+$Z83*2)),($T83*(1+$Z$1)^($Z83*2))/$Z83,IF(AND($H83=1,BB$1&gt;($Y83+$Z83*2),BB$1&lt;=($Y83+$Z83*3)),($T83*(1+$Z$1)^($Z83*3))/$Z83,IF(AND($H83=1,BB$1&gt;($Y83+$Z83*3),BB$1&lt;=($Y83+$Z83*4)),($T83*(1+$Z$1)^($Z83*4))/$Z83,IF(AND($G83=1,BB$1&lt;=$N83),0,IF(AND($G83=1,BB$1&gt;$N83,BB$1&lt;=($Y83+$Z83)),-1*PMT(VLOOKUP($P83,'9 - Finance Strategy Parameters'!$B$3:$C$6,2)/12,$Z83*12,$M83),IF(AND($G83=1,BB$1&gt;($Y83+$Z83),BB$1&lt;=($Y83+$Z83*2)),-1*PMT(VLOOKUP($P83,'9 - Finance Strategy Parameters'!$B$3:$C$6,2)/12,$Z83*12,$M83*(1+$Z$1)^($Z83*2)),IF(AND($G83=1,BB$1&gt;($Y83+$Z83*2),BB$1&lt;=($Y83+$Z83*3)),-1*PMT(VLOOKUP($P83,'9 - Finance Strategy Parameters'!$B$3:$C$6,2)/12,$Z83*12,$M83*(1+$Z$1)^($Z83*3)),"FAILURE"))))))))))</f>
        <v>120.877</v>
      </c>
      <c r="BC83" s="159">
        <f>IF($F83=1,0,IF(AND($H83=1,BC$1&lt;=$Y83),$V83,IF(AND($H83=1,BC$1&gt;$Y83,BC$1&lt;=$Y83+$Z83),($T83*(1+$Z$1)^$Z83)/$Z83,IF(AND($H83=1,BC$1&gt;($Y83+$Z83),BC$1&lt;=($Y83+$Z83*2)),($T83*(1+$Z$1)^($Z83*2))/$Z83,IF(AND($H83=1,BC$1&gt;($Y83+$Z83*2),BC$1&lt;=($Y83+$Z83*3)),($T83*(1+$Z$1)^($Z83*3))/$Z83,IF(AND($H83=1,BC$1&gt;($Y83+$Z83*3),BC$1&lt;=($Y83+$Z83*4)),($T83*(1+$Z$1)^($Z83*4))/$Z83,IF(AND($G83=1,BC$1&lt;=$N83),0,IF(AND($G83=1,BC$1&gt;$N83,BC$1&lt;=($Y83+$Z83)),-1*PMT(VLOOKUP($P83,'9 - Finance Strategy Parameters'!$B$3:$C$6,2)/12,$Z83*12,$M83),IF(AND($G83=1,BC$1&gt;($Y83+$Z83),BC$1&lt;=($Y83+$Z83*2)),-1*PMT(VLOOKUP($P83,'9 - Finance Strategy Parameters'!$B$3:$C$6,2)/12,$Z83*12,$M83*(1+$Z$1)^($Z83*2)),IF(AND($G83=1,BC$1&gt;($Y83+$Z83*2),BC$1&lt;=($Y83+$Z83*3)),-1*PMT(VLOOKUP($P83,'9 - Finance Strategy Parameters'!$B$3:$C$6,2)/12,$Z83*12,$M83*(1+$Z$1)^($Z83*3)),"FAILURE"))))))))))</f>
        <v>120.877</v>
      </c>
      <c r="BD83" s="159">
        <f>IF($F83=1,0,IF(AND($H83=1,BD$1&lt;=$Y83),$V83,IF(AND($H83=1,BD$1&gt;$Y83,BD$1&lt;=$Y83+$Z83),($T83*(1+$Z$1)^$Z83)/$Z83,IF(AND($H83=1,BD$1&gt;($Y83+$Z83),BD$1&lt;=($Y83+$Z83*2)),($T83*(1+$Z$1)^($Z83*2))/$Z83,IF(AND($H83=1,BD$1&gt;($Y83+$Z83*2),BD$1&lt;=($Y83+$Z83*3)),($T83*(1+$Z$1)^($Z83*3))/$Z83,IF(AND($H83=1,BD$1&gt;($Y83+$Z83*3),BD$1&lt;=($Y83+$Z83*4)),($T83*(1+$Z$1)^($Z83*4))/$Z83,IF(AND($G83=1,BD$1&lt;=$N83),0,IF(AND($G83=1,BD$1&gt;$N83,BD$1&lt;=($Y83+$Z83)),-1*PMT(VLOOKUP($P83,'9 - Finance Strategy Parameters'!$B$3:$C$6,2)/12,$Z83*12,$M83),IF(AND($G83=1,BD$1&gt;($Y83+$Z83),BD$1&lt;=($Y83+$Z83*2)),-1*PMT(VLOOKUP($P83,'9 - Finance Strategy Parameters'!$B$3:$C$6,2)/12,$Z83*12,$M83*(1+$Z$1)^($Z83*2)),IF(AND($G83=1,BD$1&gt;($Y83+$Z83*2),BD$1&lt;=($Y83+$Z83*3)),-1*PMT(VLOOKUP($P83,'9 - Finance Strategy Parameters'!$B$3:$C$6,2)/12,$Z83*12,$M83*(1+$Z$1)^($Z83*3)),"FAILURE"))))))))))</f>
        <v>120.877</v>
      </c>
      <c r="BE83" s="159">
        <f>IF($F83=1,0,IF(AND($H83=1,BE$1&lt;=$Y83),$V83,IF(AND($H83=1,BE$1&gt;$Y83,BE$1&lt;=$Y83+$Z83),($T83*(1+$Z$1)^$Z83)/$Z83,IF(AND($H83=1,BE$1&gt;($Y83+$Z83),BE$1&lt;=($Y83+$Z83*2)),($T83*(1+$Z$1)^($Z83*2))/$Z83,IF(AND($H83=1,BE$1&gt;($Y83+$Z83*2),BE$1&lt;=($Y83+$Z83*3)),($T83*(1+$Z$1)^($Z83*3))/$Z83,IF(AND($H83=1,BE$1&gt;($Y83+$Z83*3),BE$1&lt;=($Y83+$Z83*4)),($T83*(1+$Z$1)^($Z83*4))/$Z83,IF(AND($G83=1,BE$1&lt;=$N83),0,IF(AND($G83=1,BE$1&gt;$N83,BE$1&lt;=($Y83+$Z83)),-1*PMT(VLOOKUP($P83,'9 - Finance Strategy Parameters'!$B$3:$C$6,2)/12,$Z83*12,$M83),IF(AND($G83=1,BE$1&gt;($Y83+$Z83),BE$1&lt;=($Y83+$Z83*2)),-1*PMT(VLOOKUP($P83,'9 - Finance Strategy Parameters'!$B$3:$C$6,2)/12,$Z83*12,$M83*(1+$Z$1)^($Z83*2)),IF(AND($G83=1,BE$1&gt;($Y83+$Z83*2),BE$1&lt;=($Y83+$Z83*3)),-1*PMT(VLOOKUP($P83,'9 - Finance Strategy Parameters'!$B$3:$C$6,2)/12,$Z83*12,$M83*(1+$Z$1)^($Z83*3)),"FAILURE"))))))))))</f>
        <v>120.877</v>
      </c>
      <c r="BF83" s="159">
        <f>IF($F83=1,0,IF(AND($H83=1,BF$1&lt;=$Y83),$V83,IF(AND($H83=1,BF$1&gt;$Y83,BF$1&lt;=$Y83+$Z83),($T83*(1+$Z$1)^$Z83)/$Z83,IF(AND($H83=1,BF$1&gt;($Y83+$Z83),BF$1&lt;=($Y83+$Z83*2)),($T83*(1+$Z$1)^($Z83*2))/$Z83,IF(AND($H83=1,BF$1&gt;($Y83+$Z83*2),BF$1&lt;=($Y83+$Z83*3)),($T83*(1+$Z$1)^($Z83*3))/$Z83,IF(AND($H83=1,BF$1&gt;($Y83+$Z83*3),BF$1&lt;=($Y83+$Z83*4)),($T83*(1+$Z$1)^($Z83*4))/$Z83,IF(AND($G83=1,BF$1&lt;=$N83),0,IF(AND($G83=1,BF$1&gt;$N83,BF$1&lt;=($Y83+$Z83)),-1*PMT(VLOOKUP($P83,'9 - Finance Strategy Parameters'!$B$3:$C$6,2)/12,$Z83*12,$M83),IF(AND($G83=1,BF$1&gt;($Y83+$Z83),BF$1&lt;=($Y83+$Z83*2)),-1*PMT(VLOOKUP($P83,'9 - Finance Strategy Parameters'!$B$3:$C$6,2)/12,$Z83*12,$M83*(1+$Z$1)^($Z83*2)),IF(AND($G83=1,BF$1&gt;($Y83+$Z83*2),BF$1&lt;=($Y83+$Z83*3)),-1*PMT(VLOOKUP($P83,'9 - Finance Strategy Parameters'!$B$3:$C$6,2)/12,$Z83*12,$M83*(1+$Z$1)^($Z83*3)),"FAILURE"))))))))))</f>
        <v>120.877</v>
      </c>
      <c r="BG83" s="159">
        <f>IF($F83=1,0,IF(AND($H83=1,BG$1&lt;=$Y83),$V83,IF(AND($H83=1,BG$1&gt;$Y83,BG$1&lt;=$Y83+$Z83),($T83*(1+$Z$1)^$Z83)/$Z83,IF(AND($H83=1,BG$1&gt;($Y83+$Z83),BG$1&lt;=($Y83+$Z83*2)),($T83*(1+$Z$1)^($Z83*2))/$Z83,IF(AND($H83=1,BG$1&gt;($Y83+$Z83*2),BG$1&lt;=($Y83+$Z83*3)),($T83*(1+$Z$1)^($Z83*3))/$Z83,IF(AND($H83=1,BG$1&gt;($Y83+$Z83*3),BG$1&lt;=($Y83+$Z83*4)),($T83*(1+$Z$1)^($Z83*4))/$Z83,IF(AND($G83=1,BG$1&lt;=$N83),0,IF(AND($G83=1,BG$1&gt;$N83,BG$1&lt;=($Y83+$Z83)),-1*PMT(VLOOKUP($P83,'9 - Finance Strategy Parameters'!$B$3:$C$6,2)/12,$Z83*12,$M83),IF(AND($G83=1,BG$1&gt;($Y83+$Z83),BG$1&lt;=($Y83+$Z83*2)),-1*PMT(VLOOKUP($P83,'9 - Finance Strategy Parameters'!$B$3:$C$6,2)/12,$Z83*12,$M83*(1+$Z$1)^($Z83*2)),IF(AND($G83=1,BG$1&gt;($Y83+$Z83*2),BG$1&lt;=($Y83+$Z83*3)),-1*PMT(VLOOKUP($P83,'9 - Finance Strategy Parameters'!$B$3:$C$6,2)/12,$Z83*12,$M83*(1+$Z$1)^($Z83*3)),"FAILURE"))))))))))</f>
        <v>120.877</v>
      </c>
      <c r="BH83" s="159">
        <f>IF($F83=1,0,IF(AND($H83=1,BH$1&lt;=$Y83),$V83,IF(AND($H83=1,BH$1&gt;$Y83,BH$1&lt;=$Y83+$Z83),($T83*(1+$Z$1)^$Z83)/$Z83,IF(AND($H83=1,BH$1&gt;($Y83+$Z83),BH$1&lt;=($Y83+$Z83*2)),($T83*(1+$Z$1)^($Z83*2))/$Z83,IF(AND($H83=1,BH$1&gt;($Y83+$Z83*2),BH$1&lt;=($Y83+$Z83*3)),($T83*(1+$Z$1)^($Z83*3))/$Z83,IF(AND($H83=1,BH$1&gt;($Y83+$Z83*3),BH$1&lt;=($Y83+$Z83*4)),($T83*(1+$Z$1)^($Z83*4))/$Z83,IF(AND($G83=1,BH$1&lt;=$N83),0,IF(AND($G83=1,BH$1&gt;$N83,BH$1&lt;=($Y83+$Z83)),-1*PMT(VLOOKUP($P83,'9 - Finance Strategy Parameters'!$B$3:$C$6,2)/12,$Z83*12,$M83),IF(AND($G83=1,BH$1&gt;($Y83+$Z83),BH$1&lt;=($Y83+$Z83*2)),-1*PMT(VLOOKUP($P83,'9 - Finance Strategy Parameters'!$B$3:$C$6,2)/12,$Z83*12,$M83*(1+$Z$1)^($Z83*2)),IF(AND($G83=1,BH$1&gt;($Y83+$Z83*2),BH$1&lt;=($Y83+$Z83*3)),-1*PMT(VLOOKUP($P83,'9 - Finance Strategy Parameters'!$B$3:$C$6,2)/12,$Z83*12,$M83*(1+$Z$1)^($Z83*3)),"FAILURE"))))))))))</f>
        <v>120.877</v>
      </c>
      <c r="BI83" s="159">
        <f>IF($F83=1,0,IF(AND($H83=1,BI$1&lt;=$Y83),$V83,IF(AND($H83=1,BI$1&gt;$Y83,BI$1&lt;=$Y83+$Z83),($T83*(1+$Z$1)^$Z83)/$Z83,IF(AND($H83=1,BI$1&gt;($Y83+$Z83),BI$1&lt;=($Y83+$Z83*2)),($T83*(1+$Z$1)^($Z83*2))/$Z83,IF(AND($H83=1,BI$1&gt;($Y83+$Z83*2),BI$1&lt;=($Y83+$Z83*3)),($T83*(1+$Z$1)^($Z83*3))/$Z83,IF(AND($H83=1,BI$1&gt;($Y83+$Z83*3),BI$1&lt;=($Y83+$Z83*4)),($T83*(1+$Z$1)^($Z83*4))/$Z83,IF(AND($G83=1,BI$1&lt;=$N83),0,IF(AND($G83=1,BI$1&gt;$N83,BI$1&lt;=($Y83+$Z83)),-1*PMT(VLOOKUP($P83,'9 - Finance Strategy Parameters'!$B$3:$C$6,2)/12,$Z83*12,$M83),IF(AND($G83=1,BI$1&gt;($Y83+$Z83),BI$1&lt;=($Y83+$Z83*2)),-1*PMT(VLOOKUP($P83,'9 - Finance Strategy Parameters'!$B$3:$C$6,2)/12,$Z83*12,$M83*(1+$Z$1)^($Z83*2)),IF(AND($G83=1,BI$1&gt;($Y83+$Z83*2),BI$1&lt;=($Y83+$Z83*3)),-1*PMT(VLOOKUP($P83,'9 - Finance Strategy Parameters'!$B$3:$C$6,2)/12,$Z83*12,$M83*(1+$Z$1)^($Z83*3)),"FAILURE"))))))))))</f>
        <v>120.877</v>
      </c>
      <c r="BJ83" s="159">
        <f>IF($F83=1,0,IF(AND($H83=1,BJ$1&lt;=$Y83),$V83,IF(AND($H83=1,BJ$1&gt;$Y83,BJ$1&lt;=$Y83+$Z83),($T83*(1+$Z$1)^$Z83)/$Z83,IF(AND($H83=1,BJ$1&gt;($Y83+$Z83),BJ$1&lt;=($Y83+$Z83*2)),($T83*(1+$Z$1)^($Z83*2))/$Z83,IF(AND($H83=1,BJ$1&gt;($Y83+$Z83*2),BJ$1&lt;=($Y83+$Z83*3)),($T83*(1+$Z$1)^($Z83*3))/$Z83,IF(AND($H83=1,BJ$1&gt;($Y83+$Z83*3),BJ$1&lt;=($Y83+$Z83*4)),($T83*(1+$Z$1)^($Z83*4))/$Z83,IF(AND($G83=1,BJ$1&lt;=$N83),0,IF(AND($G83=1,BJ$1&gt;$N83,BJ$1&lt;=($Y83+$Z83)),-1*PMT(VLOOKUP($P83,'9 - Finance Strategy Parameters'!$B$3:$C$6,2)/12,$Z83*12,$M83),IF(AND($G83=1,BJ$1&gt;($Y83+$Z83),BJ$1&lt;=($Y83+$Z83*2)),-1*PMT(VLOOKUP($P83,'9 - Finance Strategy Parameters'!$B$3:$C$6,2)/12,$Z83*12,$M83*(1+$Z$1)^($Z83*2)),IF(AND($G83=1,BJ$1&gt;($Y83+$Z83*2),BJ$1&lt;=($Y83+$Z83*3)),-1*PMT(VLOOKUP($P83,'9 - Finance Strategy Parameters'!$B$3:$C$6,2)/12,$Z83*12,$M83*(1+$Z$1)^($Z83*3)),"FAILURE"))))))))))</f>
        <v>120.877</v>
      </c>
      <c r="BK83" s="159">
        <f>IF($F83=1,0,IF(AND($H83=1,BK$1&lt;=$Y83),$V83,IF(AND($H83=1,BK$1&gt;$Y83,BK$1&lt;=$Y83+$Z83),($T83*(1+$Z$1)^$Z83)/$Z83,IF(AND($H83=1,BK$1&gt;($Y83+$Z83),BK$1&lt;=($Y83+$Z83*2)),($T83*(1+$Z$1)^($Z83*2))/$Z83,IF(AND($H83=1,BK$1&gt;($Y83+$Z83*2),BK$1&lt;=($Y83+$Z83*3)),($T83*(1+$Z$1)^($Z83*3))/$Z83,IF(AND($H83=1,BK$1&gt;($Y83+$Z83*3),BK$1&lt;=($Y83+$Z83*4)),($T83*(1+$Z$1)^($Z83*4))/$Z83,IF(AND($G83=1,BK$1&lt;=$N83),0,IF(AND($G83=1,BK$1&gt;$N83,BK$1&lt;=($Y83+$Z83)),-1*PMT(VLOOKUP($P83,'9 - Finance Strategy Parameters'!$B$3:$C$6,2)/12,$Z83*12,$M83),IF(AND($G83=1,BK$1&gt;($Y83+$Z83),BK$1&lt;=($Y83+$Z83*2)),-1*PMT(VLOOKUP($P83,'9 - Finance Strategy Parameters'!$B$3:$C$6,2)/12,$Z83*12,$M83*(1+$Z$1)^($Z83*2)),IF(AND($G83=1,BK$1&gt;($Y83+$Z83*2),BK$1&lt;=($Y83+$Z83*3)),-1*PMT(VLOOKUP($P83,'9 - Finance Strategy Parameters'!$B$3:$C$6,2)/12,$Z83*12,$M83*(1+$Z$1)^($Z83*3)),"FAILURE"))))))))))</f>
        <v>120.877</v>
      </c>
      <c r="BL83" s="159">
        <f>IF($F83=1,0,IF(AND($H83=1,BL$1&lt;=$Y83),$V83,IF(AND($H83=1,BL$1&gt;$Y83,BL$1&lt;=$Y83+$Z83),($T83*(1+$Z$1)^$Z83)/$Z83,IF(AND($H83=1,BL$1&gt;($Y83+$Z83),BL$1&lt;=($Y83+$Z83*2)),($T83*(1+$Z$1)^($Z83*2))/$Z83,IF(AND($H83=1,BL$1&gt;($Y83+$Z83*2),BL$1&lt;=($Y83+$Z83*3)),($T83*(1+$Z$1)^($Z83*3))/$Z83,IF(AND($H83=1,BL$1&gt;($Y83+$Z83*3),BL$1&lt;=($Y83+$Z83*4)),($T83*(1+$Z$1)^($Z83*4))/$Z83,IF(AND($G83=1,BL$1&lt;=$N83),0,IF(AND($G83=1,BL$1&gt;$N83,BL$1&lt;=($Y83+$Z83)),-1*PMT(VLOOKUP($P83,'9 - Finance Strategy Parameters'!$B$3:$C$6,2)/12,$Z83*12,$M83),IF(AND($G83=1,BL$1&gt;($Y83+$Z83),BL$1&lt;=($Y83+$Z83*2)),-1*PMT(VLOOKUP($P83,'9 - Finance Strategy Parameters'!$B$3:$C$6,2)/12,$Z83*12,$M83*(1+$Z$1)^($Z83*2)),IF(AND($G83=1,BL$1&gt;($Y83+$Z83*2),BL$1&lt;=($Y83+$Z83*3)),-1*PMT(VLOOKUP($P83,'9 - Finance Strategy Parameters'!$B$3:$C$6,2)/12,$Z83*12,$M83*(1+$Z$1)^($Z83*3)),"FAILURE"))))))))))</f>
        <v>120.877</v>
      </c>
      <c r="BM83" s="159">
        <f>IF($F83=1,0,IF(AND($H83=1,BM$1&lt;=$Y83),$V83,IF(AND($H83=1,BM$1&gt;$Y83,BM$1&lt;=$Y83+$Z83),($T83*(1+$Z$1)^$Z83)/$Z83,IF(AND($H83=1,BM$1&gt;($Y83+$Z83),BM$1&lt;=($Y83+$Z83*2)),($T83*(1+$Z$1)^($Z83*2))/$Z83,IF(AND($H83=1,BM$1&gt;($Y83+$Z83*2),BM$1&lt;=($Y83+$Z83*3)),($T83*(1+$Z$1)^($Z83*3))/$Z83,IF(AND($H83=1,BM$1&gt;($Y83+$Z83*3),BM$1&lt;=($Y83+$Z83*4)),($T83*(1+$Z$1)^($Z83*4))/$Z83,IF(AND($G83=1,BM$1&lt;=$N83),0,IF(AND($G83=1,BM$1&gt;$N83,BM$1&lt;=($Y83+$Z83)),-1*PMT(VLOOKUP($P83,'9 - Finance Strategy Parameters'!$B$3:$C$6,2)/12,$Z83*12,$M83),IF(AND($G83=1,BM$1&gt;($Y83+$Z83),BM$1&lt;=($Y83+$Z83*2)),-1*PMT(VLOOKUP($P83,'9 - Finance Strategy Parameters'!$B$3:$C$6,2)/12,$Z83*12,$M83*(1+$Z$1)^($Z83*2)),IF(AND($G83=1,BM$1&gt;($Y83+$Z83*2),BM$1&lt;=($Y83+$Z83*3)),-1*PMT(VLOOKUP($P83,'9 - Finance Strategy Parameters'!$B$3:$C$6,2)/12,$Z83*12,$M83*(1+$Z$1)^($Z83*3)),"FAILURE"))))))))))</f>
        <v>120.877</v>
      </c>
      <c r="BN83" s="159">
        <f>IF($F83=1,0,IF(AND($H83=1,BN$1&lt;=$Y83),$V83,IF(AND($H83=1,BN$1&gt;$Y83,BN$1&lt;=$Y83+$Z83),($T83*(1+$Z$1)^$Z83)/$Z83,IF(AND($H83=1,BN$1&gt;($Y83+$Z83),BN$1&lt;=($Y83+$Z83*2)),($T83*(1+$Z$1)^($Z83*2))/$Z83,IF(AND($H83=1,BN$1&gt;($Y83+$Z83*2),BN$1&lt;=($Y83+$Z83*3)),($T83*(1+$Z$1)^($Z83*3))/$Z83,IF(AND($H83=1,BN$1&gt;($Y83+$Z83*3),BN$1&lt;=($Y83+$Z83*4)),($T83*(1+$Z$1)^($Z83*4))/$Z83,IF(AND($G83=1,BN$1&lt;=$N83),0,IF(AND($G83=1,BN$1&gt;$N83,BN$1&lt;=($Y83+$Z83)),-1*PMT(VLOOKUP($P83,'9 - Finance Strategy Parameters'!$B$3:$C$6,2)/12,$Z83*12,$M83),IF(AND($G83=1,BN$1&gt;($Y83+$Z83),BN$1&lt;=($Y83+$Z83*2)),-1*PMT(VLOOKUP($P83,'9 - Finance Strategy Parameters'!$B$3:$C$6,2)/12,$Z83*12,$M83*(1+$Z$1)^($Z83*2)),IF(AND($G83=1,BN$1&gt;($Y83+$Z83*2),BN$1&lt;=($Y83+$Z83*3)),-1*PMT(VLOOKUP($P83,'9 - Finance Strategy Parameters'!$B$3:$C$6,2)/12,$Z83*12,$M83*(1+$Z$1)^($Z83*3)),"FAILURE"))))))))))</f>
        <v>120.877</v>
      </c>
      <c r="BO83" s="159">
        <f>IF($F83=1,0,IF(AND($H83=1,BO$1&lt;=$Y83),$V83,IF(AND($H83=1,BO$1&gt;$Y83,BO$1&lt;=$Y83+$Z83),($T83*(1+$Z$1)^$Z83)/$Z83,IF(AND($H83=1,BO$1&gt;($Y83+$Z83),BO$1&lt;=($Y83+$Z83*2)),($T83*(1+$Z$1)^($Z83*2))/$Z83,IF(AND($H83=1,BO$1&gt;($Y83+$Z83*2),BO$1&lt;=($Y83+$Z83*3)),($T83*(1+$Z$1)^($Z83*3))/$Z83,IF(AND($H83=1,BO$1&gt;($Y83+$Z83*3),BO$1&lt;=($Y83+$Z83*4)),($T83*(1+$Z$1)^($Z83*4))/$Z83,IF(AND($G83=1,BO$1&lt;=$N83),0,IF(AND($G83=1,BO$1&gt;$N83,BO$1&lt;=($Y83+$Z83)),-1*PMT(VLOOKUP($P83,'9 - Finance Strategy Parameters'!$B$3:$C$6,2)/12,$Z83*12,$M83),IF(AND($G83=1,BO$1&gt;($Y83+$Z83),BO$1&lt;=($Y83+$Z83*2)),-1*PMT(VLOOKUP($P83,'9 - Finance Strategy Parameters'!$B$3:$C$6,2)/12,$Z83*12,$M83*(1+$Z$1)^($Z83*2)),IF(AND($G83=1,BO$1&gt;($Y83+$Z83*2),BO$1&lt;=($Y83+$Z83*3)),-1*PMT(VLOOKUP($P83,'9 - Finance Strategy Parameters'!$B$3:$C$6,2)/12,$Z83*12,$M83*(1+$Z$1)^($Z83*3)),"FAILURE"))))))))))</f>
        <v>120.877</v>
      </c>
      <c r="BP83" s="159">
        <f>IF($F83=1,0,IF(AND($H83=1,BP$1&lt;=$Y83),$V83,IF(AND($H83=1,BP$1&gt;$Y83,BP$1&lt;=$Y83+$Z83),($T83*(1+$Z$1)^$Z83)/$Z83,IF(AND($H83=1,BP$1&gt;($Y83+$Z83),BP$1&lt;=($Y83+$Z83*2)),($T83*(1+$Z$1)^($Z83*2))/$Z83,IF(AND($H83=1,BP$1&gt;($Y83+$Z83*2),BP$1&lt;=($Y83+$Z83*3)),($T83*(1+$Z$1)^($Z83*3))/$Z83,IF(AND($H83=1,BP$1&gt;($Y83+$Z83*3),BP$1&lt;=($Y83+$Z83*4)),($T83*(1+$Z$1)^($Z83*4))/$Z83,IF(AND($G83=1,BP$1&lt;=$N83),0,IF(AND($G83=1,BP$1&gt;$N83,BP$1&lt;=($Y83+$Z83)),-1*PMT(VLOOKUP($P83,'9 - Finance Strategy Parameters'!$B$3:$C$6,2)/12,$Z83*12,$M83),IF(AND($G83=1,BP$1&gt;($Y83+$Z83),BP$1&lt;=($Y83+$Z83*2)),-1*PMT(VLOOKUP($P83,'9 - Finance Strategy Parameters'!$B$3:$C$6,2)/12,$Z83*12,$M83*(1+$Z$1)^($Z83*2)),IF(AND($G83=1,BP$1&gt;($Y83+$Z83*2),BP$1&lt;=($Y83+$Z83*3)),-1*PMT(VLOOKUP($P83,'9 - Finance Strategy Parameters'!$B$3:$C$6,2)/12,$Z83*12,$M83*(1+$Z$1)^($Z83*3)),"FAILURE"))))))))))</f>
        <v>120.877</v>
      </c>
      <c r="BQ83" s="159">
        <f>IF($F83=1,0,IF(AND($H83=1,BQ$1&lt;=$Y83),$V83,IF(AND($H83=1,BQ$1&gt;$Y83,BQ$1&lt;=$Y83+$Z83),($T83*(1+$Z$1)^$Z83)/$Z83,IF(AND($H83=1,BQ$1&gt;($Y83+$Z83),BQ$1&lt;=($Y83+$Z83*2)),($T83*(1+$Z$1)^($Z83*2))/$Z83,IF(AND($H83=1,BQ$1&gt;($Y83+$Z83*2),BQ$1&lt;=($Y83+$Z83*3)),($T83*(1+$Z$1)^($Z83*3))/$Z83,IF(AND($H83=1,BQ$1&gt;($Y83+$Z83*3),BQ$1&lt;=($Y83+$Z83*4)),($T83*(1+$Z$1)^($Z83*4))/$Z83,IF(AND($G83=1,BQ$1&lt;=$N83),0,IF(AND($G83=1,BQ$1&gt;$N83,BQ$1&lt;=($Y83+$Z83)),-1*PMT(VLOOKUP($P83,'9 - Finance Strategy Parameters'!$B$3:$C$6,2)/12,$Z83*12,$M83),IF(AND($G83=1,BQ$1&gt;($Y83+$Z83),BQ$1&lt;=($Y83+$Z83*2)),-1*PMT(VLOOKUP($P83,'9 - Finance Strategy Parameters'!$B$3:$C$6,2)/12,$Z83*12,$M83*(1+$Z$1)^($Z83*2)),IF(AND($G83=1,BQ$1&gt;($Y83+$Z83*2),BQ$1&lt;=($Y83+$Z83*3)),-1*PMT(VLOOKUP($P83,'9 - Finance Strategy Parameters'!$B$3:$C$6,2)/12,$Z83*12,$M83*(1+$Z$1)^($Z83*3)),"FAILURE"))))))))))</f>
        <v>120.877</v>
      </c>
      <c r="BR83" s="159">
        <f>IF($F83=1,0,IF(AND($H83=1,BR$1&lt;=$Y83),$V83,IF(AND($H83=1,BR$1&gt;$Y83,BR$1&lt;=$Y83+$Z83),($T83*(1+$Z$1)^$Z83)/$Z83,IF(AND($H83=1,BR$1&gt;($Y83+$Z83),BR$1&lt;=($Y83+$Z83*2)),($T83*(1+$Z$1)^($Z83*2))/$Z83,IF(AND($H83=1,BR$1&gt;($Y83+$Z83*2),BR$1&lt;=($Y83+$Z83*3)),($T83*(1+$Z$1)^($Z83*3))/$Z83,IF(AND($H83=1,BR$1&gt;($Y83+$Z83*3),BR$1&lt;=($Y83+$Z83*4)),($T83*(1+$Z$1)^($Z83*4))/$Z83,IF(AND($G83=1,BR$1&lt;=$N83),0,IF(AND($G83=1,BR$1&gt;$N83,BR$1&lt;=($Y83+$Z83)),-1*PMT(VLOOKUP($P83,'9 - Finance Strategy Parameters'!$B$3:$C$6,2)/12,$Z83*12,$M83),IF(AND($G83=1,BR$1&gt;($Y83+$Z83),BR$1&lt;=($Y83+$Z83*2)),-1*PMT(VLOOKUP($P83,'9 - Finance Strategy Parameters'!$B$3:$C$6,2)/12,$Z83*12,$M83*(1+$Z$1)^($Z83*2)),IF(AND($G83=1,BR$1&gt;($Y83+$Z83*2),BR$1&lt;=($Y83+$Z83*3)),-1*PMT(VLOOKUP($P83,'9 - Finance Strategy Parameters'!$B$3:$C$6,2)/12,$Z83*12,$M83*(1+$Z$1)^($Z83*3)),"FAILURE"))))))))))</f>
        <v>120.877</v>
      </c>
      <c r="BS83" s="159">
        <f>IF($F83=1,0,IF(AND($H83=1,BS$1&lt;=$Y83),$V83,IF(AND($H83=1,BS$1&gt;$Y83,BS$1&lt;=$Y83+$Z83),($T83*(1+$Z$1)^$Z83)/$Z83,IF(AND($H83=1,BS$1&gt;($Y83+$Z83),BS$1&lt;=($Y83+$Z83*2)),($T83*(1+$Z$1)^($Z83*2))/$Z83,IF(AND($H83=1,BS$1&gt;($Y83+$Z83*2),BS$1&lt;=($Y83+$Z83*3)),($T83*(1+$Z$1)^($Z83*3))/$Z83,IF(AND($H83=1,BS$1&gt;($Y83+$Z83*3),BS$1&lt;=($Y83+$Z83*4)),($T83*(1+$Z$1)^($Z83*4))/$Z83,IF(AND($G83=1,BS$1&lt;=$N83),0,IF(AND($G83=1,BS$1&gt;$N83,BS$1&lt;=($Y83+$Z83)),-1*PMT(VLOOKUP($P83,'9 - Finance Strategy Parameters'!$B$3:$C$6,2)/12,$Z83*12,$M83),IF(AND($G83=1,BS$1&gt;($Y83+$Z83),BS$1&lt;=($Y83+$Z83*2)),-1*PMT(VLOOKUP($P83,'9 - Finance Strategy Parameters'!$B$3:$C$6,2)/12,$Z83*12,$M83*(1+$Z$1)^($Z83*2)),IF(AND($G83=1,BS$1&gt;($Y83+$Z83*2),BS$1&lt;=($Y83+$Z83*3)),-1*PMT(VLOOKUP($P83,'9 - Finance Strategy Parameters'!$B$3:$C$6,2)/12,$Z83*12,$M83*(1+$Z$1)^($Z83*3)),"FAILURE"))))))))))</f>
        <v>120.877</v>
      </c>
      <c r="BT83" s="159">
        <f>IF($F83=1,0,IF(AND($H83=1,BT$1&lt;=$Y83),$V83,IF(AND($H83=1,BT$1&gt;$Y83,BT$1&lt;=$Y83+$Z83),($T83*(1+$Z$1)^$Z83)/$Z83,IF(AND($H83=1,BT$1&gt;($Y83+$Z83),BT$1&lt;=($Y83+$Z83*2)),($T83*(1+$Z$1)^($Z83*2))/$Z83,IF(AND($H83=1,BT$1&gt;($Y83+$Z83*2),BT$1&lt;=($Y83+$Z83*3)),($T83*(1+$Z$1)^($Z83*3))/$Z83,IF(AND($H83=1,BT$1&gt;($Y83+$Z83*3),BT$1&lt;=($Y83+$Z83*4)),($T83*(1+$Z$1)^($Z83*4))/$Z83,IF(AND($G83=1,BT$1&lt;=$N83),0,IF(AND($G83=1,BT$1&gt;$N83,BT$1&lt;=($Y83+$Z83)),-1*PMT(VLOOKUP($P83,'9 - Finance Strategy Parameters'!$B$3:$C$6,2)/12,$Z83*12,$M83),IF(AND($G83=1,BT$1&gt;($Y83+$Z83),BT$1&lt;=($Y83+$Z83*2)),-1*PMT(VLOOKUP($P83,'9 - Finance Strategy Parameters'!$B$3:$C$6,2)/12,$Z83*12,$M83*(1+$Z$1)^($Z83*2)),IF(AND($G83=1,BT$1&gt;($Y83+$Z83*2),BT$1&lt;=($Y83+$Z83*3)),-1*PMT(VLOOKUP($P83,'9 - Finance Strategy Parameters'!$B$3:$C$6,2)/12,$Z83*12,$M83*(1+$Z$1)^($Z83*3)),"FAILURE"))))))))))</f>
        <v>120.877</v>
      </c>
    </row>
    <row r="84" spans="1:72" ht="30" x14ac:dyDescent="0.25">
      <c r="A84" s="10" t="s">
        <v>34</v>
      </c>
      <c r="B84" s="138">
        <f>INDEX('8-Choosing Asset Strategies'!$B$4:$B$101,MATCH('9 - Financing Strategy'!C84,'8-Choosing Asset Strategies'!$C$4:$C$101,0))</f>
        <v>3</v>
      </c>
      <c r="C84" s="11" t="s">
        <v>177</v>
      </c>
      <c r="D84" s="13" t="str">
        <f>IF(INDEX('8-Choosing Asset Strategies'!$CW$4:$CW$101,MATCH($C84,'8-Choosing Asset Strategies'!$C$4:$C$101,0))=0,"",INDEX('8-Choosing Asset Strategies'!$CW$4:$CW$101,MATCH(C84,'8-Choosing Asset Strategies'!$C$4:$C$101,0)))</f>
        <v>Needs replacement for future expansion</v>
      </c>
      <c r="E84" s="11"/>
      <c r="F84" s="138"/>
      <c r="G84" s="138"/>
      <c r="H84" s="138">
        <v>1</v>
      </c>
      <c r="J84" s="143" t="str">
        <f>IF(F84=1,ROUND(INDEX('8-Choosing Asset Strategies'!$DL$4:$DL$101,MATCH($C84,'8-Choosing Asset Strategies'!$C$4:$C$101,0)),2),"")</f>
        <v/>
      </c>
      <c r="K84" s="12" t="str">
        <f>IF(F84=1,ROUND(INDEX('8-Choosing Asset Strategies'!$DC$4:$DC$101,MATCH($C84,'8-Choosing Asset Strategies'!$C$4:$C$101,0)),2),"")</f>
        <v/>
      </c>
      <c r="L84" s="12"/>
      <c r="M84" s="143" t="str">
        <f>IF(G84=1,ROUND(INDEX('8-Choosing Asset Strategies'!$DL$4:$DL$101,MATCH($C84,'8-Choosing Asset Strategies'!$C$4:$C$101,0)),2),"")</f>
        <v/>
      </c>
      <c r="N84" s="12" t="str">
        <f>IF(G84=1,ROUND(INDEX('8-Choosing Asset Strategies'!$DC$4:$DC$101,MATCH($C84,'8-Choosing Asset Strategies'!$C$4:$C$101,0)),2),"")</f>
        <v/>
      </c>
      <c r="O84" s="12" t="str">
        <f>IF(G84="","",INDEX('9 - Finance Strategy Parameters'!$H$3:$H$9,MATCH(B84,'9 - Finance Strategy Parameters'!$F$3:$F$9,0)))</f>
        <v/>
      </c>
      <c r="P84" s="12"/>
      <c r="Q84" s="144" t="str">
        <f>IFERROR((M84*INDEX('9 - Finance Strategy Parameters'!$C$3:$C$6,MATCH(P84,'9 - Finance Strategy Parameters'!$B$3:$B$6,0))/12*(1+INDEX('9 - Finance Strategy Parameters'!$C$3:$C$6,MATCH(P84,'9 - Finance Strategy Parameters'!$B$3:$B$6,0))/12)^(O84*12))/((1+INDEX('9 - Finance Strategy Parameters'!$C$3:$C$6,MATCH(P84,'9 - Finance Strategy Parameters'!$B$3:$B$6,0))/12)^(O84*12)-1),"")</f>
        <v/>
      </c>
      <c r="R84" s="144" t="str">
        <f t="shared" si="4"/>
        <v/>
      </c>
      <c r="S84" s="12"/>
      <c r="T84" s="143">
        <f>IF(H84=1,ROUND(INDEX('8-Choosing Asset Strategies'!$DL$4:$DL$101,MATCH($C84,'8-Choosing Asset Strategies'!$C$4:$C$101,0)),2),"")</f>
        <v>4835.08</v>
      </c>
      <c r="U84" s="145">
        <f>IF(H84=1,ROUND(INDEX('8-Choosing Asset Strategies'!$DC$4:$DC$101,MATCH($C84,'8-Choosing Asset Strategies'!$C$4:$C$101,0)),2),"")</f>
        <v>15</v>
      </c>
      <c r="V84" s="101">
        <f t="shared" si="5"/>
        <v>322.33866666666665</v>
      </c>
      <c r="W84" s="155">
        <f t="shared" si="6"/>
        <v>26.861555555555555</v>
      </c>
      <c r="Y84">
        <f>INDEX('8-Choosing Asset Strategies'!$DC$4:$DC$101,MATCH(C84,'8-Choosing Asset Strategies'!$C$4:$C$101,0))</f>
        <v>15</v>
      </c>
      <c r="Z84">
        <f>INDEX('8-Choosing Asset Strategies'!$DA$4:$DA$101,MATCH(C84,'8-Choosing Asset Strategies'!$C$4:$C$101,0))</f>
        <v>40</v>
      </c>
      <c r="AB84" s="159">
        <f>IF($F84=1,0,IF(AND($H84=1,AB$1&lt;=$Y84),$V84,IF(AND($H84=1,AB$1&gt;$Y84,AB$1&lt;=$Y84+$Z84),($T84*(1+$Z$1)^$Z84)/$Z84,IF(AND($H84=1,AB$1&gt;($Y84+$Z84),AB$1&lt;=($Y84+$Z84*2)),($T84*(1+$Z$1)^($Z84*2))/$Z84,IF(AND($H84=1,AB$1&gt;($Y84+$Z84*2),AB$1&lt;=($Y84+$Z84*3)),($T84*(1+$Z$1)^($Z84*3))/$Z84,IF(AND($H84=1,AB$1&gt;($Y84+$Z84*3),AB$1&lt;=($Y84+$Z84*4)),($T84*(1+$Z$1)^($Z84*4))/$Z84,IF(AND($G84=1,AB$1&lt;=$N84),0,IF(AND($G84=1,AB$1&gt;$N84,AB$1&lt;=($Y84+$Z84)),-1*PMT(VLOOKUP($P84,'9 - Finance Strategy Parameters'!$B$3:$C$6,2)/12,$Z84*12,$M84),IF(AND($G84=1,AB$1&gt;($Y84+$Z84),AB$1&lt;=($Y84+$Z84*2)),-1*PMT(VLOOKUP($P84,'9 - Finance Strategy Parameters'!$B$3:$C$6,2)/12,$Z84*12,$M84*(1+$Z$1)^($Z84*2)),IF(AND($G84=1,AB$1&gt;($Y84+$Z84*2),AB$1&lt;=($Y84+$Z84*3)),-1*PMT(VLOOKUP($P84,'9 - Finance Strategy Parameters'!$B$3:$C$6,2)/12,$Z84*12,$M84*(1+$Z$1)^($Z84*3)),"FAILURE"))))))))))</f>
        <v>322.33866666666665</v>
      </c>
      <c r="AC84" s="159">
        <f>IF($F84=1,0,IF(AND($H84=1,AC$1&lt;=$Y84),$V84,IF(AND($H84=1,AC$1&gt;$Y84,AC$1&lt;=$Y84+$Z84),($T84*(1+$Z$1)^$Z84)/$Z84,IF(AND($H84=1,AC$1&gt;($Y84+$Z84),AC$1&lt;=($Y84+$Z84*2)),($T84*(1+$Z$1)^($Z84*2))/$Z84,IF(AND($H84=1,AC$1&gt;($Y84+$Z84*2),AC$1&lt;=($Y84+$Z84*3)),($T84*(1+$Z$1)^($Z84*3))/$Z84,IF(AND($H84=1,AC$1&gt;($Y84+$Z84*3),AC$1&lt;=($Y84+$Z84*4)),($T84*(1+$Z$1)^($Z84*4))/$Z84,IF(AND($G84=1,AC$1&lt;=$N84),0,IF(AND($G84=1,AC$1&gt;$N84,AC$1&lt;=($Y84+$Z84)),-1*PMT(VLOOKUP($P84,'9 - Finance Strategy Parameters'!$B$3:$C$6,2)/12,$Z84*12,$M84),IF(AND($G84=1,AC$1&gt;($Y84+$Z84),AC$1&lt;=($Y84+$Z84*2)),-1*PMT(VLOOKUP($P84,'9 - Finance Strategy Parameters'!$B$3:$C$6,2)/12,$Z84*12,$M84*(1+$Z$1)^($Z84*2)),IF(AND($G84=1,AC$1&gt;($Y84+$Z84*2),AC$1&lt;=($Y84+$Z84*3)),-1*PMT(VLOOKUP($P84,'9 - Finance Strategy Parameters'!$B$3:$C$6,2)/12,$Z84*12,$M84*(1+$Z$1)^($Z84*3)),"FAILURE"))))))))))</f>
        <v>322.33866666666665</v>
      </c>
      <c r="AD84" s="159">
        <f>IF($F84=1,0,IF(AND($H84=1,AD$1&lt;=$Y84),$V84,IF(AND($H84=1,AD$1&gt;$Y84,AD$1&lt;=$Y84+$Z84),($T84*(1+$Z$1)^$Z84)/$Z84,IF(AND($H84=1,AD$1&gt;($Y84+$Z84),AD$1&lt;=($Y84+$Z84*2)),($T84*(1+$Z$1)^($Z84*2))/$Z84,IF(AND($H84=1,AD$1&gt;($Y84+$Z84*2),AD$1&lt;=($Y84+$Z84*3)),($T84*(1+$Z$1)^($Z84*3))/$Z84,IF(AND($H84=1,AD$1&gt;($Y84+$Z84*3),AD$1&lt;=($Y84+$Z84*4)),($T84*(1+$Z$1)^($Z84*4))/$Z84,IF(AND($G84=1,AD$1&lt;=$N84),0,IF(AND($G84=1,AD$1&gt;$N84,AD$1&lt;=($Y84+$Z84)),-1*PMT(VLOOKUP($P84,'9 - Finance Strategy Parameters'!$B$3:$C$6,2)/12,$Z84*12,$M84),IF(AND($G84=1,AD$1&gt;($Y84+$Z84),AD$1&lt;=($Y84+$Z84*2)),-1*PMT(VLOOKUP($P84,'9 - Finance Strategy Parameters'!$B$3:$C$6,2)/12,$Z84*12,$M84*(1+$Z$1)^($Z84*2)),IF(AND($G84=1,AD$1&gt;($Y84+$Z84*2),AD$1&lt;=($Y84+$Z84*3)),-1*PMT(VLOOKUP($P84,'9 - Finance Strategy Parameters'!$B$3:$C$6,2)/12,$Z84*12,$M84*(1+$Z$1)^($Z84*3)),"FAILURE"))))))))))</f>
        <v>322.33866666666665</v>
      </c>
      <c r="AE84" s="159">
        <f>IF($F84=1,0,IF(AND($H84=1,AE$1&lt;=$Y84),$V84,IF(AND($H84=1,AE$1&gt;$Y84,AE$1&lt;=$Y84+$Z84),($T84*(1+$Z$1)^$Z84)/$Z84,IF(AND($H84=1,AE$1&gt;($Y84+$Z84),AE$1&lt;=($Y84+$Z84*2)),($T84*(1+$Z$1)^($Z84*2))/$Z84,IF(AND($H84=1,AE$1&gt;($Y84+$Z84*2),AE$1&lt;=($Y84+$Z84*3)),($T84*(1+$Z$1)^($Z84*3))/$Z84,IF(AND($H84=1,AE$1&gt;($Y84+$Z84*3),AE$1&lt;=($Y84+$Z84*4)),($T84*(1+$Z$1)^($Z84*4))/$Z84,IF(AND($G84=1,AE$1&lt;=$N84),0,IF(AND($G84=1,AE$1&gt;$N84,AE$1&lt;=($Y84+$Z84)),-1*PMT(VLOOKUP($P84,'9 - Finance Strategy Parameters'!$B$3:$C$6,2)/12,$Z84*12,$M84),IF(AND($G84=1,AE$1&gt;($Y84+$Z84),AE$1&lt;=($Y84+$Z84*2)),-1*PMT(VLOOKUP($P84,'9 - Finance Strategy Parameters'!$B$3:$C$6,2)/12,$Z84*12,$M84*(1+$Z$1)^($Z84*2)),IF(AND($G84=1,AE$1&gt;($Y84+$Z84*2),AE$1&lt;=($Y84+$Z84*3)),-1*PMT(VLOOKUP($P84,'9 - Finance Strategy Parameters'!$B$3:$C$6,2)/12,$Z84*12,$M84*(1+$Z$1)^($Z84*3)),"FAILURE"))))))))))</f>
        <v>322.33866666666665</v>
      </c>
      <c r="AF84" s="159">
        <f>IF($F84=1,0,IF(AND($H84=1,AF$1&lt;=$Y84),$V84,IF(AND($H84=1,AF$1&gt;$Y84,AF$1&lt;=$Y84+$Z84),($T84*(1+$Z$1)^$Z84)/$Z84,IF(AND($H84=1,AF$1&gt;($Y84+$Z84),AF$1&lt;=($Y84+$Z84*2)),($T84*(1+$Z$1)^($Z84*2))/$Z84,IF(AND($H84=1,AF$1&gt;($Y84+$Z84*2),AF$1&lt;=($Y84+$Z84*3)),($T84*(1+$Z$1)^($Z84*3))/$Z84,IF(AND($H84=1,AF$1&gt;($Y84+$Z84*3),AF$1&lt;=($Y84+$Z84*4)),($T84*(1+$Z$1)^($Z84*4))/$Z84,IF(AND($G84=1,AF$1&lt;=$N84),0,IF(AND($G84=1,AF$1&gt;$N84,AF$1&lt;=($Y84+$Z84)),-1*PMT(VLOOKUP($P84,'9 - Finance Strategy Parameters'!$B$3:$C$6,2)/12,$Z84*12,$M84),IF(AND($G84=1,AF$1&gt;($Y84+$Z84),AF$1&lt;=($Y84+$Z84*2)),-1*PMT(VLOOKUP($P84,'9 - Finance Strategy Parameters'!$B$3:$C$6,2)/12,$Z84*12,$M84*(1+$Z$1)^($Z84*2)),IF(AND($G84=1,AF$1&gt;($Y84+$Z84*2),AF$1&lt;=($Y84+$Z84*3)),-1*PMT(VLOOKUP($P84,'9 - Finance Strategy Parameters'!$B$3:$C$6,2)/12,$Z84*12,$M84*(1+$Z$1)^($Z84*3)),"FAILURE"))))))))))</f>
        <v>322.33866666666665</v>
      </c>
      <c r="AG84" s="159">
        <f>IF($F84=1,0,IF(AND($H84=1,AG$1&lt;=$Y84),$V84,IF(AND($H84=1,AG$1&gt;$Y84,AG$1&lt;=$Y84+$Z84),($T84*(1+$Z$1)^$Z84)/$Z84,IF(AND($H84=1,AG$1&gt;($Y84+$Z84),AG$1&lt;=($Y84+$Z84*2)),($T84*(1+$Z$1)^($Z84*2))/$Z84,IF(AND($H84=1,AG$1&gt;($Y84+$Z84*2),AG$1&lt;=($Y84+$Z84*3)),($T84*(1+$Z$1)^($Z84*3))/$Z84,IF(AND($H84=1,AG$1&gt;($Y84+$Z84*3),AG$1&lt;=($Y84+$Z84*4)),($T84*(1+$Z$1)^($Z84*4))/$Z84,IF(AND($G84=1,AG$1&lt;=$N84),0,IF(AND($G84=1,AG$1&gt;$N84,AG$1&lt;=($Y84+$Z84)),-1*PMT(VLOOKUP($P84,'9 - Finance Strategy Parameters'!$B$3:$C$6,2)/12,$Z84*12,$M84),IF(AND($G84=1,AG$1&gt;($Y84+$Z84),AG$1&lt;=($Y84+$Z84*2)),-1*PMT(VLOOKUP($P84,'9 - Finance Strategy Parameters'!$B$3:$C$6,2)/12,$Z84*12,$M84*(1+$Z$1)^($Z84*2)),IF(AND($G84=1,AG$1&gt;($Y84+$Z84*2),AG$1&lt;=($Y84+$Z84*3)),-1*PMT(VLOOKUP($P84,'9 - Finance Strategy Parameters'!$B$3:$C$6,2)/12,$Z84*12,$M84*(1+$Z$1)^($Z84*3)),"FAILURE"))))))))))</f>
        <v>322.33866666666665</v>
      </c>
      <c r="AH84" s="159">
        <f>IF($F84=1,0,IF(AND($H84=1,AH$1&lt;=$Y84),$V84,IF(AND($H84=1,AH$1&gt;$Y84,AH$1&lt;=$Y84+$Z84),($T84*(1+$Z$1)^$Z84)/$Z84,IF(AND($H84=1,AH$1&gt;($Y84+$Z84),AH$1&lt;=($Y84+$Z84*2)),($T84*(1+$Z$1)^($Z84*2))/$Z84,IF(AND($H84=1,AH$1&gt;($Y84+$Z84*2),AH$1&lt;=($Y84+$Z84*3)),($T84*(1+$Z$1)^($Z84*3))/$Z84,IF(AND($H84=1,AH$1&gt;($Y84+$Z84*3),AH$1&lt;=($Y84+$Z84*4)),($T84*(1+$Z$1)^($Z84*4))/$Z84,IF(AND($G84=1,AH$1&lt;=$N84),0,IF(AND($G84=1,AH$1&gt;$N84,AH$1&lt;=($Y84+$Z84)),-1*PMT(VLOOKUP($P84,'9 - Finance Strategy Parameters'!$B$3:$C$6,2)/12,$Z84*12,$M84),IF(AND($G84=1,AH$1&gt;($Y84+$Z84),AH$1&lt;=($Y84+$Z84*2)),-1*PMT(VLOOKUP($P84,'9 - Finance Strategy Parameters'!$B$3:$C$6,2)/12,$Z84*12,$M84*(1+$Z$1)^($Z84*2)),IF(AND($G84=1,AH$1&gt;($Y84+$Z84*2),AH$1&lt;=($Y84+$Z84*3)),-1*PMT(VLOOKUP($P84,'9 - Finance Strategy Parameters'!$B$3:$C$6,2)/12,$Z84*12,$M84*(1+$Z$1)^($Z84*3)),"FAILURE"))))))))))</f>
        <v>322.33866666666665</v>
      </c>
      <c r="AI84" s="159">
        <f>IF($F84=1,0,IF(AND($H84=1,AI$1&lt;=$Y84),$V84,IF(AND($H84=1,AI$1&gt;$Y84,AI$1&lt;=$Y84+$Z84),($T84*(1+$Z$1)^$Z84)/$Z84,IF(AND($H84=1,AI$1&gt;($Y84+$Z84),AI$1&lt;=($Y84+$Z84*2)),($T84*(1+$Z$1)^($Z84*2))/$Z84,IF(AND($H84=1,AI$1&gt;($Y84+$Z84*2),AI$1&lt;=($Y84+$Z84*3)),($T84*(1+$Z$1)^($Z84*3))/$Z84,IF(AND($H84=1,AI$1&gt;($Y84+$Z84*3),AI$1&lt;=($Y84+$Z84*4)),($T84*(1+$Z$1)^($Z84*4))/$Z84,IF(AND($G84=1,AI$1&lt;=$N84),0,IF(AND($G84=1,AI$1&gt;$N84,AI$1&lt;=($Y84+$Z84)),-1*PMT(VLOOKUP($P84,'9 - Finance Strategy Parameters'!$B$3:$C$6,2)/12,$Z84*12,$M84),IF(AND($G84=1,AI$1&gt;($Y84+$Z84),AI$1&lt;=($Y84+$Z84*2)),-1*PMT(VLOOKUP($P84,'9 - Finance Strategy Parameters'!$B$3:$C$6,2)/12,$Z84*12,$M84*(1+$Z$1)^($Z84*2)),IF(AND($G84=1,AI$1&gt;($Y84+$Z84*2),AI$1&lt;=($Y84+$Z84*3)),-1*PMT(VLOOKUP($P84,'9 - Finance Strategy Parameters'!$B$3:$C$6,2)/12,$Z84*12,$M84*(1+$Z$1)^($Z84*3)),"FAILURE"))))))))))</f>
        <v>322.33866666666665</v>
      </c>
      <c r="AJ84" s="159">
        <f>IF($F84=1,0,IF(AND($H84=1,AJ$1&lt;=$Y84),$V84,IF(AND($H84=1,AJ$1&gt;$Y84,AJ$1&lt;=$Y84+$Z84),($T84*(1+$Z$1)^$Z84)/$Z84,IF(AND($H84=1,AJ$1&gt;($Y84+$Z84),AJ$1&lt;=($Y84+$Z84*2)),($T84*(1+$Z$1)^($Z84*2))/$Z84,IF(AND($H84=1,AJ$1&gt;($Y84+$Z84*2),AJ$1&lt;=($Y84+$Z84*3)),($T84*(1+$Z$1)^($Z84*3))/$Z84,IF(AND($H84=1,AJ$1&gt;($Y84+$Z84*3),AJ$1&lt;=($Y84+$Z84*4)),($T84*(1+$Z$1)^($Z84*4))/$Z84,IF(AND($G84=1,AJ$1&lt;=$N84),0,IF(AND($G84=1,AJ$1&gt;$N84,AJ$1&lt;=($Y84+$Z84)),-1*PMT(VLOOKUP($P84,'9 - Finance Strategy Parameters'!$B$3:$C$6,2)/12,$Z84*12,$M84),IF(AND($G84=1,AJ$1&gt;($Y84+$Z84),AJ$1&lt;=($Y84+$Z84*2)),-1*PMT(VLOOKUP($P84,'9 - Finance Strategy Parameters'!$B$3:$C$6,2)/12,$Z84*12,$M84*(1+$Z$1)^($Z84*2)),IF(AND($G84=1,AJ$1&gt;($Y84+$Z84*2),AJ$1&lt;=($Y84+$Z84*3)),-1*PMT(VLOOKUP($P84,'9 - Finance Strategy Parameters'!$B$3:$C$6,2)/12,$Z84*12,$M84*(1+$Z$1)^($Z84*3)),"FAILURE"))))))))))</f>
        <v>322.33866666666665</v>
      </c>
      <c r="AK84" s="159">
        <f>IF($F84=1,0,IF(AND($H84=1,AK$1&lt;=$Y84),$V84,IF(AND($H84=1,AK$1&gt;$Y84,AK$1&lt;=$Y84+$Z84),($T84*(1+$Z$1)^$Z84)/$Z84,IF(AND($H84=1,AK$1&gt;($Y84+$Z84),AK$1&lt;=($Y84+$Z84*2)),($T84*(1+$Z$1)^($Z84*2))/$Z84,IF(AND($H84=1,AK$1&gt;($Y84+$Z84*2),AK$1&lt;=($Y84+$Z84*3)),($T84*(1+$Z$1)^($Z84*3))/$Z84,IF(AND($H84=1,AK$1&gt;($Y84+$Z84*3),AK$1&lt;=($Y84+$Z84*4)),($T84*(1+$Z$1)^($Z84*4))/$Z84,IF(AND($G84=1,AK$1&lt;=$N84),0,IF(AND($G84=1,AK$1&gt;$N84,AK$1&lt;=($Y84+$Z84)),-1*PMT(VLOOKUP($P84,'9 - Finance Strategy Parameters'!$B$3:$C$6,2)/12,$Z84*12,$M84),IF(AND($G84=1,AK$1&gt;($Y84+$Z84),AK$1&lt;=($Y84+$Z84*2)),-1*PMT(VLOOKUP($P84,'9 - Finance Strategy Parameters'!$B$3:$C$6,2)/12,$Z84*12,$M84*(1+$Z$1)^($Z84*2)),IF(AND($G84=1,AK$1&gt;($Y84+$Z84*2),AK$1&lt;=($Y84+$Z84*3)),-1*PMT(VLOOKUP($P84,'9 - Finance Strategy Parameters'!$B$3:$C$6,2)/12,$Z84*12,$M84*(1+$Z$1)^($Z84*3)),"FAILURE"))))))))))</f>
        <v>322.33866666666665</v>
      </c>
      <c r="AL84" s="159">
        <f>IF($F84=1,0,IF(AND($H84=1,AL$1&lt;=$Y84),$V84,IF(AND($H84=1,AL$1&gt;$Y84,AL$1&lt;=$Y84+$Z84),($T84*(1+$Z$1)^$Z84)/$Z84,IF(AND($H84=1,AL$1&gt;($Y84+$Z84),AL$1&lt;=($Y84+$Z84*2)),($T84*(1+$Z$1)^($Z84*2))/$Z84,IF(AND($H84=1,AL$1&gt;($Y84+$Z84*2),AL$1&lt;=($Y84+$Z84*3)),($T84*(1+$Z$1)^($Z84*3))/$Z84,IF(AND($H84=1,AL$1&gt;($Y84+$Z84*3),AL$1&lt;=($Y84+$Z84*4)),($T84*(1+$Z$1)^($Z84*4))/$Z84,IF(AND($G84=1,AL$1&lt;=$N84),0,IF(AND($G84=1,AL$1&gt;$N84,AL$1&lt;=($Y84+$Z84)),-1*PMT(VLOOKUP($P84,'9 - Finance Strategy Parameters'!$B$3:$C$6,2)/12,$Z84*12,$M84),IF(AND($G84=1,AL$1&gt;($Y84+$Z84),AL$1&lt;=($Y84+$Z84*2)),-1*PMT(VLOOKUP($P84,'9 - Finance Strategy Parameters'!$B$3:$C$6,2)/12,$Z84*12,$M84*(1+$Z$1)^($Z84*2)),IF(AND($G84=1,AL$1&gt;($Y84+$Z84*2),AL$1&lt;=($Y84+$Z84*3)),-1*PMT(VLOOKUP($P84,'9 - Finance Strategy Parameters'!$B$3:$C$6,2)/12,$Z84*12,$M84*(1+$Z$1)^($Z84*3)),"FAILURE"))))))))))</f>
        <v>322.33866666666665</v>
      </c>
      <c r="AM84" s="159">
        <f>IF($F84=1,0,IF(AND($H84=1,AM$1&lt;=$Y84),$V84,IF(AND($H84=1,AM$1&gt;$Y84,AM$1&lt;=$Y84+$Z84),($T84*(1+$Z$1)^$Z84)/$Z84,IF(AND($H84=1,AM$1&gt;($Y84+$Z84),AM$1&lt;=($Y84+$Z84*2)),($T84*(1+$Z$1)^($Z84*2))/$Z84,IF(AND($H84=1,AM$1&gt;($Y84+$Z84*2),AM$1&lt;=($Y84+$Z84*3)),($T84*(1+$Z$1)^($Z84*3))/$Z84,IF(AND($H84=1,AM$1&gt;($Y84+$Z84*3),AM$1&lt;=($Y84+$Z84*4)),($T84*(1+$Z$1)^($Z84*4))/$Z84,IF(AND($G84=1,AM$1&lt;=$N84),0,IF(AND($G84=1,AM$1&gt;$N84,AM$1&lt;=($Y84+$Z84)),-1*PMT(VLOOKUP($P84,'9 - Finance Strategy Parameters'!$B$3:$C$6,2)/12,$Z84*12,$M84),IF(AND($G84=1,AM$1&gt;($Y84+$Z84),AM$1&lt;=($Y84+$Z84*2)),-1*PMT(VLOOKUP($P84,'9 - Finance Strategy Parameters'!$B$3:$C$6,2)/12,$Z84*12,$M84*(1+$Z$1)^($Z84*2)),IF(AND($G84=1,AM$1&gt;($Y84+$Z84*2),AM$1&lt;=($Y84+$Z84*3)),-1*PMT(VLOOKUP($P84,'9 - Finance Strategy Parameters'!$B$3:$C$6,2)/12,$Z84*12,$M84*(1+$Z$1)^($Z84*3)),"FAILURE"))))))))))</f>
        <v>322.33866666666665</v>
      </c>
      <c r="AN84" s="159">
        <f>IF($F84=1,0,IF(AND($H84=1,AN$1&lt;=$Y84),$V84,IF(AND($H84=1,AN$1&gt;$Y84,AN$1&lt;=$Y84+$Z84),($T84*(1+$Z$1)^$Z84)/$Z84,IF(AND($H84=1,AN$1&gt;($Y84+$Z84),AN$1&lt;=($Y84+$Z84*2)),($T84*(1+$Z$1)^($Z84*2))/$Z84,IF(AND($H84=1,AN$1&gt;($Y84+$Z84*2),AN$1&lt;=($Y84+$Z84*3)),($T84*(1+$Z$1)^($Z84*3))/$Z84,IF(AND($H84=1,AN$1&gt;($Y84+$Z84*3),AN$1&lt;=($Y84+$Z84*4)),($T84*(1+$Z$1)^($Z84*4))/$Z84,IF(AND($G84=1,AN$1&lt;=$N84),0,IF(AND($G84=1,AN$1&gt;$N84,AN$1&lt;=($Y84+$Z84)),-1*PMT(VLOOKUP($P84,'9 - Finance Strategy Parameters'!$B$3:$C$6,2)/12,$Z84*12,$M84),IF(AND($G84=1,AN$1&gt;($Y84+$Z84),AN$1&lt;=($Y84+$Z84*2)),-1*PMT(VLOOKUP($P84,'9 - Finance Strategy Parameters'!$B$3:$C$6,2)/12,$Z84*12,$M84*(1+$Z$1)^($Z84*2)),IF(AND($G84=1,AN$1&gt;($Y84+$Z84*2),AN$1&lt;=($Y84+$Z84*3)),-1*PMT(VLOOKUP($P84,'9 - Finance Strategy Parameters'!$B$3:$C$6,2)/12,$Z84*12,$M84*(1+$Z$1)^($Z84*3)),"FAILURE"))))))))))</f>
        <v>322.33866666666665</v>
      </c>
      <c r="AO84" s="159">
        <f>IF($F84=1,0,IF(AND($H84=1,AO$1&lt;=$Y84),$V84,IF(AND($H84=1,AO$1&gt;$Y84,AO$1&lt;=$Y84+$Z84),($T84*(1+$Z$1)^$Z84)/$Z84,IF(AND($H84=1,AO$1&gt;($Y84+$Z84),AO$1&lt;=($Y84+$Z84*2)),($T84*(1+$Z$1)^($Z84*2))/$Z84,IF(AND($H84=1,AO$1&gt;($Y84+$Z84*2),AO$1&lt;=($Y84+$Z84*3)),($T84*(1+$Z$1)^($Z84*3))/$Z84,IF(AND($H84=1,AO$1&gt;($Y84+$Z84*3),AO$1&lt;=($Y84+$Z84*4)),($T84*(1+$Z$1)^($Z84*4))/$Z84,IF(AND($G84=1,AO$1&lt;=$N84),0,IF(AND($G84=1,AO$1&gt;$N84,AO$1&lt;=($Y84+$Z84)),-1*PMT(VLOOKUP($P84,'9 - Finance Strategy Parameters'!$B$3:$C$6,2)/12,$Z84*12,$M84),IF(AND($G84=1,AO$1&gt;($Y84+$Z84),AO$1&lt;=($Y84+$Z84*2)),-1*PMT(VLOOKUP($P84,'9 - Finance Strategy Parameters'!$B$3:$C$6,2)/12,$Z84*12,$M84*(1+$Z$1)^($Z84*2)),IF(AND($G84=1,AO$1&gt;($Y84+$Z84*2),AO$1&lt;=($Y84+$Z84*3)),-1*PMT(VLOOKUP($P84,'9 - Finance Strategy Parameters'!$B$3:$C$6,2)/12,$Z84*12,$M84*(1+$Z$1)^($Z84*3)),"FAILURE"))))))))))</f>
        <v>322.33866666666665</v>
      </c>
      <c r="AP84" s="159">
        <f>IF($F84=1,0,IF(AND($H84=1,AP$1&lt;=$Y84),$V84,IF(AND($H84=1,AP$1&gt;$Y84,AP$1&lt;=$Y84+$Z84),($T84*(1+$Z$1)^$Z84)/$Z84,IF(AND($H84=1,AP$1&gt;($Y84+$Z84),AP$1&lt;=($Y84+$Z84*2)),($T84*(1+$Z$1)^($Z84*2))/$Z84,IF(AND($H84=1,AP$1&gt;($Y84+$Z84*2),AP$1&lt;=($Y84+$Z84*3)),($T84*(1+$Z$1)^($Z84*3))/$Z84,IF(AND($H84=1,AP$1&gt;($Y84+$Z84*3),AP$1&lt;=($Y84+$Z84*4)),($T84*(1+$Z$1)^($Z84*4))/$Z84,IF(AND($G84=1,AP$1&lt;=$N84),0,IF(AND($G84=1,AP$1&gt;$N84,AP$1&lt;=($Y84+$Z84)),-1*PMT(VLOOKUP($P84,'9 - Finance Strategy Parameters'!$B$3:$C$6,2)/12,$Z84*12,$M84),IF(AND($G84=1,AP$1&gt;($Y84+$Z84),AP$1&lt;=($Y84+$Z84*2)),-1*PMT(VLOOKUP($P84,'9 - Finance Strategy Parameters'!$B$3:$C$6,2)/12,$Z84*12,$M84*(1+$Z$1)^($Z84*2)),IF(AND($G84=1,AP$1&gt;($Y84+$Z84*2),AP$1&lt;=($Y84+$Z84*3)),-1*PMT(VLOOKUP($P84,'9 - Finance Strategy Parameters'!$B$3:$C$6,2)/12,$Z84*12,$M84*(1+$Z$1)^($Z84*3)),"FAILURE"))))))))))</f>
        <v>322.33866666666665</v>
      </c>
      <c r="AQ84" s="159">
        <f>IF($F84=1,0,IF(AND($H84=1,AQ$1&lt;=$Y84),$V84,IF(AND($H84=1,AQ$1&gt;$Y84,AQ$1&lt;=$Y84+$Z84),($T84*(1+$Z$1)^$Z84)/$Z84,IF(AND($H84=1,AQ$1&gt;($Y84+$Z84),AQ$1&lt;=($Y84+$Z84*2)),($T84*(1+$Z$1)^($Z84*2))/$Z84,IF(AND($H84=1,AQ$1&gt;($Y84+$Z84*2),AQ$1&lt;=($Y84+$Z84*3)),($T84*(1+$Z$1)^($Z84*3))/$Z84,IF(AND($H84=1,AQ$1&gt;($Y84+$Z84*3),AQ$1&lt;=($Y84+$Z84*4)),($T84*(1+$Z$1)^($Z84*4))/$Z84,IF(AND($G84=1,AQ$1&lt;=$N84),0,IF(AND($G84=1,AQ$1&gt;$N84,AQ$1&lt;=($Y84+$Z84)),-1*PMT(VLOOKUP($P84,'9 - Finance Strategy Parameters'!$B$3:$C$6,2)/12,$Z84*12,$M84),IF(AND($G84=1,AQ$1&gt;($Y84+$Z84),AQ$1&lt;=($Y84+$Z84*2)),-1*PMT(VLOOKUP($P84,'9 - Finance Strategy Parameters'!$B$3:$C$6,2)/12,$Z84*12,$M84*(1+$Z$1)^($Z84*2)),IF(AND($G84=1,AQ$1&gt;($Y84+$Z84*2),AQ$1&lt;=($Y84+$Z84*3)),-1*PMT(VLOOKUP($P84,'9 - Finance Strategy Parameters'!$B$3:$C$6,2)/12,$Z84*12,$M84*(1+$Z$1)^($Z84*3)),"FAILURE"))))))))))</f>
        <v>120.877</v>
      </c>
      <c r="AR84" s="159">
        <f>IF($F84=1,0,IF(AND($H84=1,AR$1&lt;=$Y84),$V84,IF(AND($H84=1,AR$1&gt;$Y84,AR$1&lt;=$Y84+$Z84),($T84*(1+$Z$1)^$Z84)/$Z84,IF(AND($H84=1,AR$1&gt;($Y84+$Z84),AR$1&lt;=($Y84+$Z84*2)),($T84*(1+$Z$1)^($Z84*2))/$Z84,IF(AND($H84=1,AR$1&gt;($Y84+$Z84*2),AR$1&lt;=($Y84+$Z84*3)),($T84*(1+$Z$1)^($Z84*3))/$Z84,IF(AND($H84=1,AR$1&gt;($Y84+$Z84*3),AR$1&lt;=($Y84+$Z84*4)),($T84*(1+$Z$1)^($Z84*4))/$Z84,IF(AND($G84=1,AR$1&lt;=$N84),0,IF(AND($G84=1,AR$1&gt;$N84,AR$1&lt;=($Y84+$Z84)),-1*PMT(VLOOKUP($P84,'9 - Finance Strategy Parameters'!$B$3:$C$6,2)/12,$Z84*12,$M84),IF(AND($G84=1,AR$1&gt;($Y84+$Z84),AR$1&lt;=($Y84+$Z84*2)),-1*PMT(VLOOKUP($P84,'9 - Finance Strategy Parameters'!$B$3:$C$6,2)/12,$Z84*12,$M84*(1+$Z$1)^($Z84*2)),IF(AND($G84=1,AR$1&gt;($Y84+$Z84*2),AR$1&lt;=($Y84+$Z84*3)),-1*PMT(VLOOKUP($P84,'9 - Finance Strategy Parameters'!$B$3:$C$6,2)/12,$Z84*12,$M84*(1+$Z$1)^($Z84*3)),"FAILURE"))))))))))</f>
        <v>120.877</v>
      </c>
      <c r="AS84" s="159">
        <f>IF($F84=1,0,IF(AND($H84=1,AS$1&lt;=$Y84),$V84,IF(AND($H84=1,AS$1&gt;$Y84,AS$1&lt;=$Y84+$Z84),($T84*(1+$Z$1)^$Z84)/$Z84,IF(AND($H84=1,AS$1&gt;($Y84+$Z84),AS$1&lt;=($Y84+$Z84*2)),($T84*(1+$Z$1)^($Z84*2))/$Z84,IF(AND($H84=1,AS$1&gt;($Y84+$Z84*2),AS$1&lt;=($Y84+$Z84*3)),($T84*(1+$Z$1)^($Z84*3))/$Z84,IF(AND($H84=1,AS$1&gt;($Y84+$Z84*3),AS$1&lt;=($Y84+$Z84*4)),($T84*(1+$Z$1)^($Z84*4))/$Z84,IF(AND($G84=1,AS$1&lt;=$N84),0,IF(AND($G84=1,AS$1&gt;$N84,AS$1&lt;=($Y84+$Z84)),-1*PMT(VLOOKUP($P84,'9 - Finance Strategy Parameters'!$B$3:$C$6,2)/12,$Z84*12,$M84),IF(AND($G84=1,AS$1&gt;($Y84+$Z84),AS$1&lt;=($Y84+$Z84*2)),-1*PMT(VLOOKUP($P84,'9 - Finance Strategy Parameters'!$B$3:$C$6,2)/12,$Z84*12,$M84*(1+$Z$1)^($Z84*2)),IF(AND($G84=1,AS$1&gt;($Y84+$Z84*2),AS$1&lt;=($Y84+$Z84*3)),-1*PMT(VLOOKUP($P84,'9 - Finance Strategy Parameters'!$B$3:$C$6,2)/12,$Z84*12,$M84*(1+$Z$1)^($Z84*3)),"FAILURE"))))))))))</f>
        <v>120.877</v>
      </c>
      <c r="AT84" s="159">
        <f>IF($F84=1,0,IF(AND($H84=1,AT$1&lt;=$Y84),$V84,IF(AND($H84=1,AT$1&gt;$Y84,AT$1&lt;=$Y84+$Z84),($T84*(1+$Z$1)^$Z84)/$Z84,IF(AND($H84=1,AT$1&gt;($Y84+$Z84),AT$1&lt;=($Y84+$Z84*2)),($T84*(1+$Z$1)^($Z84*2))/$Z84,IF(AND($H84=1,AT$1&gt;($Y84+$Z84*2),AT$1&lt;=($Y84+$Z84*3)),($T84*(1+$Z$1)^($Z84*3))/$Z84,IF(AND($H84=1,AT$1&gt;($Y84+$Z84*3),AT$1&lt;=($Y84+$Z84*4)),($T84*(1+$Z$1)^($Z84*4))/$Z84,IF(AND($G84=1,AT$1&lt;=$N84),0,IF(AND($G84=1,AT$1&gt;$N84,AT$1&lt;=($Y84+$Z84)),-1*PMT(VLOOKUP($P84,'9 - Finance Strategy Parameters'!$B$3:$C$6,2)/12,$Z84*12,$M84),IF(AND($G84=1,AT$1&gt;($Y84+$Z84),AT$1&lt;=($Y84+$Z84*2)),-1*PMT(VLOOKUP($P84,'9 - Finance Strategy Parameters'!$B$3:$C$6,2)/12,$Z84*12,$M84*(1+$Z$1)^($Z84*2)),IF(AND($G84=1,AT$1&gt;($Y84+$Z84*2),AT$1&lt;=($Y84+$Z84*3)),-1*PMT(VLOOKUP($P84,'9 - Finance Strategy Parameters'!$B$3:$C$6,2)/12,$Z84*12,$M84*(1+$Z$1)^($Z84*3)),"FAILURE"))))))))))</f>
        <v>120.877</v>
      </c>
      <c r="AU84" s="159">
        <f>IF($F84=1,0,IF(AND($H84=1,AU$1&lt;=$Y84),$V84,IF(AND($H84=1,AU$1&gt;$Y84,AU$1&lt;=$Y84+$Z84),($T84*(1+$Z$1)^$Z84)/$Z84,IF(AND($H84=1,AU$1&gt;($Y84+$Z84),AU$1&lt;=($Y84+$Z84*2)),($T84*(1+$Z$1)^($Z84*2))/$Z84,IF(AND($H84=1,AU$1&gt;($Y84+$Z84*2),AU$1&lt;=($Y84+$Z84*3)),($T84*(1+$Z$1)^($Z84*3))/$Z84,IF(AND($H84=1,AU$1&gt;($Y84+$Z84*3),AU$1&lt;=($Y84+$Z84*4)),($T84*(1+$Z$1)^($Z84*4))/$Z84,IF(AND($G84=1,AU$1&lt;=$N84),0,IF(AND($G84=1,AU$1&gt;$N84,AU$1&lt;=($Y84+$Z84)),-1*PMT(VLOOKUP($P84,'9 - Finance Strategy Parameters'!$B$3:$C$6,2)/12,$Z84*12,$M84),IF(AND($G84=1,AU$1&gt;($Y84+$Z84),AU$1&lt;=($Y84+$Z84*2)),-1*PMT(VLOOKUP($P84,'9 - Finance Strategy Parameters'!$B$3:$C$6,2)/12,$Z84*12,$M84*(1+$Z$1)^($Z84*2)),IF(AND($G84=1,AU$1&gt;($Y84+$Z84*2),AU$1&lt;=($Y84+$Z84*3)),-1*PMT(VLOOKUP($P84,'9 - Finance Strategy Parameters'!$B$3:$C$6,2)/12,$Z84*12,$M84*(1+$Z$1)^($Z84*3)),"FAILURE"))))))))))</f>
        <v>120.877</v>
      </c>
      <c r="AV84" s="159">
        <f>IF($F84=1,0,IF(AND($H84=1,AV$1&lt;=$Y84),$V84,IF(AND($H84=1,AV$1&gt;$Y84,AV$1&lt;=$Y84+$Z84),($T84*(1+$Z$1)^$Z84)/$Z84,IF(AND($H84=1,AV$1&gt;($Y84+$Z84),AV$1&lt;=($Y84+$Z84*2)),($T84*(1+$Z$1)^($Z84*2))/$Z84,IF(AND($H84=1,AV$1&gt;($Y84+$Z84*2),AV$1&lt;=($Y84+$Z84*3)),($T84*(1+$Z$1)^($Z84*3))/$Z84,IF(AND($H84=1,AV$1&gt;($Y84+$Z84*3),AV$1&lt;=($Y84+$Z84*4)),($T84*(1+$Z$1)^($Z84*4))/$Z84,IF(AND($G84=1,AV$1&lt;=$N84),0,IF(AND($G84=1,AV$1&gt;$N84,AV$1&lt;=($Y84+$Z84)),-1*PMT(VLOOKUP($P84,'9 - Finance Strategy Parameters'!$B$3:$C$6,2)/12,$Z84*12,$M84),IF(AND($G84=1,AV$1&gt;($Y84+$Z84),AV$1&lt;=($Y84+$Z84*2)),-1*PMT(VLOOKUP($P84,'9 - Finance Strategy Parameters'!$B$3:$C$6,2)/12,$Z84*12,$M84*(1+$Z$1)^($Z84*2)),IF(AND($G84=1,AV$1&gt;($Y84+$Z84*2),AV$1&lt;=($Y84+$Z84*3)),-1*PMT(VLOOKUP($P84,'9 - Finance Strategy Parameters'!$B$3:$C$6,2)/12,$Z84*12,$M84*(1+$Z$1)^($Z84*3)),"FAILURE"))))))))))</f>
        <v>120.877</v>
      </c>
      <c r="AW84" s="159">
        <f>IF($F84=1,0,IF(AND($H84=1,AW$1&lt;=$Y84),$V84,IF(AND($H84=1,AW$1&gt;$Y84,AW$1&lt;=$Y84+$Z84),($T84*(1+$Z$1)^$Z84)/$Z84,IF(AND($H84=1,AW$1&gt;($Y84+$Z84),AW$1&lt;=($Y84+$Z84*2)),($T84*(1+$Z$1)^($Z84*2))/$Z84,IF(AND($H84=1,AW$1&gt;($Y84+$Z84*2),AW$1&lt;=($Y84+$Z84*3)),($T84*(1+$Z$1)^($Z84*3))/$Z84,IF(AND($H84=1,AW$1&gt;($Y84+$Z84*3),AW$1&lt;=($Y84+$Z84*4)),($T84*(1+$Z$1)^($Z84*4))/$Z84,IF(AND($G84=1,AW$1&lt;=$N84),0,IF(AND($G84=1,AW$1&gt;$N84,AW$1&lt;=($Y84+$Z84)),-1*PMT(VLOOKUP($P84,'9 - Finance Strategy Parameters'!$B$3:$C$6,2)/12,$Z84*12,$M84),IF(AND($G84=1,AW$1&gt;($Y84+$Z84),AW$1&lt;=($Y84+$Z84*2)),-1*PMT(VLOOKUP($P84,'9 - Finance Strategy Parameters'!$B$3:$C$6,2)/12,$Z84*12,$M84*(1+$Z$1)^($Z84*2)),IF(AND($G84=1,AW$1&gt;($Y84+$Z84*2),AW$1&lt;=($Y84+$Z84*3)),-1*PMT(VLOOKUP($P84,'9 - Finance Strategy Parameters'!$B$3:$C$6,2)/12,$Z84*12,$M84*(1+$Z$1)^($Z84*3)),"FAILURE"))))))))))</f>
        <v>120.877</v>
      </c>
      <c r="AX84" s="159">
        <f>IF($F84=1,0,IF(AND($H84=1,AX$1&lt;=$Y84),$V84,IF(AND($H84=1,AX$1&gt;$Y84,AX$1&lt;=$Y84+$Z84),($T84*(1+$Z$1)^$Z84)/$Z84,IF(AND($H84=1,AX$1&gt;($Y84+$Z84),AX$1&lt;=($Y84+$Z84*2)),($T84*(1+$Z$1)^($Z84*2))/$Z84,IF(AND($H84=1,AX$1&gt;($Y84+$Z84*2),AX$1&lt;=($Y84+$Z84*3)),($T84*(1+$Z$1)^($Z84*3))/$Z84,IF(AND($H84=1,AX$1&gt;($Y84+$Z84*3),AX$1&lt;=($Y84+$Z84*4)),($T84*(1+$Z$1)^($Z84*4))/$Z84,IF(AND($G84=1,AX$1&lt;=$N84),0,IF(AND($G84=1,AX$1&gt;$N84,AX$1&lt;=($Y84+$Z84)),-1*PMT(VLOOKUP($P84,'9 - Finance Strategy Parameters'!$B$3:$C$6,2)/12,$Z84*12,$M84),IF(AND($G84=1,AX$1&gt;($Y84+$Z84),AX$1&lt;=($Y84+$Z84*2)),-1*PMT(VLOOKUP($P84,'9 - Finance Strategy Parameters'!$B$3:$C$6,2)/12,$Z84*12,$M84*(1+$Z$1)^($Z84*2)),IF(AND($G84=1,AX$1&gt;($Y84+$Z84*2),AX$1&lt;=($Y84+$Z84*3)),-1*PMT(VLOOKUP($P84,'9 - Finance Strategy Parameters'!$B$3:$C$6,2)/12,$Z84*12,$M84*(1+$Z$1)^($Z84*3)),"FAILURE"))))))))))</f>
        <v>120.877</v>
      </c>
      <c r="AY84" s="159">
        <f>IF($F84=1,0,IF(AND($H84=1,AY$1&lt;=$Y84),$V84,IF(AND($H84=1,AY$1&gt;$Y84,AY$1&lt;=$Y84+$Z84),($T84*(1+$Z$1)^$Z84)/$Z84,IF(AND($H84=1,AY$1&gt;($Y84+$Z84),AY$1&lt;=($Y84+$Z84*2)),($T84*(1+$Z$1)^($Z84*2))/$Z84,IF(AND($H84=1,AY$1&gt;($Y84+$Z84*2),AY$1&lt;=($Y84+$Z84*3)),($T84*(1+$Z$1)^($Z84*3))/$Z84,IF(AND($H84=1,AY$1&gt;($Y84+$Z84*3),AY$1&lt;=($Y84+$Z84*4)),($T84*(1+$Z$1)^($Z84*4))/$Z84,IF(AND($G84=1,AY$1&lt;=$N84),0,IF(AND($G84=1,AY$1&gt;$N84,AY$1&lt;=($Y84+$Z84)),-1*PMT(VLOOKUP($P84,'9 - Finance Strategy Parameters'!$B$3:$C$6,2)/12,$Z84*12,$M84),IF(AND($G84=1,AY$1&gt;($Y84+$Z84),AY$1&lt;=($Y84+$Z84*2)),-1*PMT(VLOOKUP($P84,'9 - Finance Strategy Parameters'!$B$3:$C$6,2)/12,$Z84*12,$M84*(1+$Z$1)^($Z84*2)),IF(AND($G84=1,AY$1&gt;($Y84+$Z84*2),AY$1&lt;=($Y84+$Z84*3)),-1*PMT(VLOOKUP($P84,'9 - Finance Strategy Parameters'!$B$3:$C$6,2)/12,$Z84*12,$M84*(1+$Z$1)^($Z84*3)),"FAILURE"))))))))))</f>
        <v>120.877</v>
      </c>
      <c r="AZ84" s="159">
        <f>IF($F84=1,0,IF(AND($H84=1,AZ$1&lt;=$Y84),$V84,IF(AND($H84=1,AZ$1&gt;$Y84,AZ$1&lt;=$Y84+$Z84),($T84*(1+$Z$1)^$Z84)/$Z84,IF(AND($H84=1,AZ$1&gt;($Y84+$Z84),AZ$1&lt;=($Y84+$Z84*2)),($T84*(1+$Z$1)^($Z84*2))/$Z84,IF(AND($H84=1,AZ$1&gt;($Y84+$Z84*2),AZ$1&lt;=($Y84+$Z84*3)),($T84*(1+$Z$1)^($Z84*3))/$Z84,IF(AND($H84=1,AZ$1&gt;($Y84+$Z84*3),AZ$1&lt;=($Y84+$Z84*4)),($T84*(1+$Z$1)^($Z84*4))/$Z84,IF(AND($G84=1,AZ$1&lt;=$N84),0,IF(AND($G84=1,AZ$1&gt;$N84,AZ$1&lt;=($Y84+$Z84)),-1*PMT(VLOOKUP($P84,'9 - Finance Strategy Parameters'!$B$3:$C$6,2)/12,$Z84*12,$M84),IF(AND($G84=1,AZ$1&gt;($Y84+$Z84),AZ$1&lt;=($Y84+$Z84*2)),-1*PMT(VLOOKUP($P84,'9 - Finance Strategy Parameters'!$B$3:$C$6,2)/12,$Z84*12,$M84*(1+$Z$1)^($Z84*2)),IF(AND($G84=1,AZ$1&gt;($Y84+$Z84*2),AZ$1&lt;=($Y84+$Z84*3)),-1*PMT(VLOOKUP($P84,'9 - Finance Strategy Parameters'!$B$3:$C$6,2)/12,$Z84*12,$M84*(1+$Z$1)^($Z84*3)),"FAILURE"))))))))))</f>
        <v>120.877</v>
      </c>
      <c r="BA84" s="159">
        <f>IF($F84=1,0,IF(AND($H84=1,BA$1&lt;=$Y84),$V84,IF(AND($H84=1,BA$1&gt;$Y84,BA$1&lt;=$Y84+$Z84),($T84*(1+$Z$1)^$Z84)/$Z84,IF(AND($H84=1,BA$1&gt;($Y84+$Z84),BA$1&lt;=($Y84+$Z84*2)),($T84*(1+$Z$1)^($Z84*2))/$Z84,IF(AND($H84=1,BA$1&gt;($Y84+$Z84*2),BA$1&lt;=($Y84+$Z84*3)),($T84*(1+$Z$1)^($Z84*3))/$Z84,IF(AND($H84=1,BA$1&gt;($Y84+$Z84*3),BA$1&lt;=($Y84+$Z84*4)),($T84*(1+$Z$1)^($Z84*4))/$Z84,IF(AND($G84=1,BA$1&lt;=$N84),0,IF(AND($G84=1,BA$1&gt;$N84,BA$1&lt;=($Y84+$Z84)),-1*PMT(VLOOKUP($P84,'9 - Finance Strategy Parameters'!$B$3:$C$6,2)/12,$Z84*12,$M84),IF(AND($G84=1,BA$1&gt;($Y84+$Z84),BA$1&lt;=($Y84+$Z84*2)),-1*PMT(VLOOKUP($P84,'9 - Finance Strategy Parameters'!$B$3:$C$6,2)/12,$Z84*12,$M84*(1+$Z$1)^($Z84*2)),IF(AND($G84=1,BA$1&gt;($Y84+$Z84*2),BA$1&lt;=($Y84+$Z84*3)),-1*PMT(VLOOKUP($P84,'9 - Finance Strategy Parameters'!$B$3:$C$6,2)/12,$Z84*12,$M84*(1+$Z$1)^($Z84*3)),"FAILURE"))))))))))</f>
        <v>120.877</v>
      </c>
      <c r="BB84" s="159">
        <f>IF($F84=1,0,IF(AND($H84=1,BB$1&lt;=$Y84),$V84,IF(AND($H84=1,BB$1&gt;$Y84,BB$1&lt;=$Y84+$Z84),($T84*(1+$Z$1)^$Z84)/$Z84,IF(AND($H84=1,BB$1&gt;($Y84+$Z84),BB$1&lt;=($Y84+$Z84*2)),($T84*(1+$Z$1)^($Z84*2))/$Z84,IF(AND($H84=1,BB$1&gt;($Y84+$Z84*2),BB$1&lt;=($Y84+$Z84*3)),($T84*(1+$Z$1)^($Z84*3))/$Z84,IF(AND($H84=1,BB$1&gt;($Y84+$Z84*3),BB$1&lt;=($Y84+$Z84*4)),($T84*(1+$Z$1)^($Z84*4))/$Z84,IF(AND($G84=1,BB$1&lt;=$N84),0,IF(AND($G84=1,BB$1&gt;$N84,BB$1&lt;=($Y84+$Z84)),-1*PMT(VLOOKUP($P84,'9 - Finance Strategy Parameters'!$B$3:$C$6,2)/12,$Z84*12,$M84),IF(AND($G84=1,BB$1&gt;($Y84+$Z84),BB$1&lt;=($Y84+$Z84*2)),-1*PMT(VLOOKUP($P84,'9 - Finance Strategy Parameters'!$B$3:$C$6,2)/12,$Z84*12,$M84*(1+$Z$1)^($Z84*2)),IF(AND($G84=1,BB$1&gt;($Y84+$Z84*2),BB$1&lt;=($Y84+$Z84*3)),-1*PMT(VLOOKUP($P84,'9 - Finance Strategy Parameters'!$B$3:$C$6,2)/12,$Z84*12,$M84*(1+$Z$1)^($Z84*3)),"FAILURE"))))))))))</f>
        <v>120.877</v>
      </c>
      <c r="BC84" s="159">
        <f>IF($F84=1,0,IF(AND($H84=1,BC$1&lt;=$Y84),$V84,IF(AND($H84=1,BC$1&gt;$Y84,BC$1&lt;=$Y84+$Z84),($T84*(1+$Z$1)^$Z84)/$Z84,IF(AND($H84=1,BC$1&gt;($Y84+$Z84),BC$1&lt;=($Y84+$Z84*2)),($T84*(1+$Z$1)^($Z84*2))/$Z84,IF(AND($H84=1,BC$1&gt;($Y84+$Z84*2),BC$1&lt;=($Y84+$Z84*3)),($T84*(1+$Z$1)^($Z84*3))/$Z84,IF(AND($H84=1,BC$1&gt;($Y84+$Z84*3),BC$1&lt;=($Y84+$Z84*4)),($T84*(1+$Z$1)^($Z84*4))/$Z84,IF(AND($G84=1,BC$1&lt;=$N84),0,IF(AND($G84=1,BC$1&gt;$N84,BC$1&lt;=($Y84+$Z84)),-1*PMT(VLOOKUP($P84,'9 - Finance Strategy Parameters'!$B$3:$C$6,2)/12,$Z84*12,$M84),IF(AND($G84=1,BC$1&gt;($Y84+$Z84),BC$1&lt;=($Y84+$Z84*2)),-1*PMT(VLOOKUP($P84,'9 - Finance Strategy Parameters'!$B$3:$C$6,2)/12,$Z84*12,$M84*(1+$Z$1)^($Z84*2)),IF(AND($G84=1,BC$1&gt;($Y84+$Z84*2),BC$1&lt;=($Y84+$Z84*3)),-1*PMT(VLOOKUP($P84,'9 - Finance Strategy Parameters'!$B$3:$C$6,2)/12,$Z84*12,$M84*(1+$Z$1)^($Z84*3)),"FAILURE"))))))))))</f>
        <v>120.877</v>
      </c>
      <c r="BD84" s="159">
        <f>IF($F84=1,0,IF(AND($H84=1,BD$1&lt;=$Y84),$V84,IF(AND($H84=1,BD$1&gt;$Y84,BD$1&lt;=$Y84+$Z84),($T84*(1+$Z$1)^$Z84)/$Z84,IF(AND($H84=1,BD$1&gt;($Y84+$Z84),BD$1&lt;=($Y84+$Z84*2)),($T84*(1+$Z$1)^($Z84*2))/$Z84,IF(AND($H84=1,BD$1&gt;($Y84+$Z84*2),BD$1&lt;=($Y84+$Z84*3)),($T84*(1+$Z$1)^($Z84*3))/$Z84,IF(AND($H84=1,BD$1&gt;($Y84+$Z84*3),BD$1&lt;=($Y84+$Z84*4)),($T84*(1+$Z$1)^($Z84*4))/$Z84,IF(AND($G84=1,BD$1&lt;=$N84),0,IF(AND($G84=1,BD$1&gt;$N84,BD$1&lt;=($Y84+$Z84)),-1*PMT(VLOOKUP($P84,'9 - Finance Strategy Parameters'!$B$3:$C$6,2)/12,$Z84*12,$M84),IF(AND($G84=1,BD$1&gt;($Y84+$Z84),BD$1&lt;=($Y84+$Z84*2)),-1*PMT(VLOOKUP($P84,'9 - Finance Strategy Parameters'!$B$3:$C$6,2)/12,$Z84*12,$M84*(1+$Z$1)^($Z84*2)),IF(AND($G84=1,BD$1&gt;($Y84+$Z84*2),BD$1&lt;=($Y84+$Z84*3)),-1*PMT(VLOOKUP($P84,'9 - Finance Strategy Parameters'!$B$3:$C$6,2)/12,$Z84*12,$M84*(1+$Z$1)^($Z84*3)),"FAILURE"))))))))))</f>
        <v>120.877</v>
      </c>
      <c r="BE84" s="159">
        <f>IF($F84=1,0,IF(AND($H84=1,BE$1&lt;=$Y84),$V84,IF(AND($H84=1,BE$1&gt;$Y84,BE$1&lt;=$Y84+$Z84),($T84*(1+$Z$1)^$Z84)/$Z84,IF(AND($H84=1,BE$1&gt;($Y84+$Z84),BE$1&lt;=($Y84+$Z84*2)),($T84*(1+$Z$1)^($Z84*2))/$Z84,IF(AND($H84=1,BE$1&gt;($Y84+$Z84*2),BE$1&lt;=($Y84+$Z84*3)),($T84*(1+$Z$1)^($Z84*3))/$Z84,IF(AND($H84=1,BE$1&gt;($Y84+$Z84*3),BE$1&lt;=($Y84+$Z84*4)),($T84*(1+$Z$1)^($Z84*4))/$Z84,IF(AND($G84=1,BE$1&lt;=$N84),0,IF(AND($G84=1,BE$1&gt;$N84,BE$1&lt;=($Y84+$Z84)),-1*PMT(VLOOKUP($P84,'9 - Finance Strategy Parameters'!$B$3:$C$6,2)/12,$Z84*12,$M84),IF(AND($G84=1,BE$1&gt;($Y84+$Z84),BE$1&lt;=($Y84+$Z84*2)),-1*PMT(VLOOKUP($P84,'9 - Finance Strategy Parameters'!$B$3:$C$6,2)/12,$Z84*12,$M84*(1+$Z$1)^($Z84*2)),IF(AND($G84=1,BE$1&gt;($Y84+$Z84*2),BE$1&lt;=($Y84+$Z84*3)),-1*PMT(VLOOKUP($P84,'9 - Finance Strategy Parameters'!$B$3:$C$6,2)/12,$Z84*12,$M84*(1+$Z$1)^($Z84*3)),"FAILURE"))))))))))</f>
        <v>120.877</v>
      </c>
      <c r="BF84" s="159">
        <f>IF($F84=1,0,IF(AND($H84=1,BF$1&lt;=$Y84),$V84,IF(AND($H84=1,BF$1&gt;$Y84,BF$1&lt;=$Y84+$Z84),($T84*(1+$Z$1)^$Z84)/$Z84,IF(AND($H84=1,BF$1&gt;($Y84+$Z84),BF$1&lt;=($Y84+$Z84*2)),($T84*(1+$Z$1)^($Z84*2))/$Z84,IF(AND($H84=1,BF$1&gt;($Y84+$Z84*2),BF$1&lt;=($Y84+$Z84*3)),($T84*(1+$Z$1)^($Z84*3))/$Z84,IF(AND($H84=1,BF$1&gt;($Y84+$Z84*3),BF$1&lt;=($Y84+$Z84*4)),($T84*(1+$Z$1)^($Z84*4))/$Z84,IF(AND($G84=1,BF$1&lt;=$N84),0,IF(AND($G84=1,BF$1&gt;$N84,BF$1&lt;=($Y84+$Z84)),-1*PMT(VLOOKUP($P84,'9 - Finance Strategy Parameters'!$B$3:$C$6,2)/12,$Z84*12,$M84),IF(AND($G84=1,BF$1&gt;($Y84+$Z84),BF$1&lt;=($Y84+$Z84*2)),-1*PMT(VLOOKUP($P84,'9 - Finance Strategy Parameters'!$B$3:$C$6,2)/12,$Z84*12,$M84*(1+$Z$1)^($Z84*2)),IF(AND($G84=1,BF$1&gt;($Y84+$Z84*2),BF$1&lt;=($Y84+$Z84*3)),-1*PMT(VLOOKUP($P84,'9 - Finance Strategy Parameters'!$B$3:$C$6,2)/12,$Z84*12,$M84*(1+$Z$1)^($Z84*3)),"FAILURE"))))))))))</f>
        <v>120.877</v>
      </c>
      <c r="BG84" s="159">
        <f>IF($F84=1,0,IF(AND($H84=1,BG$1&lt;=$Y84),$V84,IF(AND($H84=1,BG$1&gt;$Y84,BG$1&lt;=$Y84+$Z84),($T84*(1+$Z$1)^$Z84)/$Z84,IF(AND($H84=1,BG$1&gt;($Y84+$Z84),BG$1&lt;=($Y84+$Z84*2)),($T84*(1+$Z$1)^($Z84*2))/$Z84,IF(AND($H84=1,BG$1&gt;($Y84+$Z84*2),BG$1&lt;=($Y84+$Z84*3)),($T84*(1+$Z$1)^($Z84*3))/$Z84,IF(AND($H84=1,BG$1&gt;($Y84+$Z84*3),BG$1&lt;=($Y84+$Z84*4)),($T84*(1+$Z$1)^($Z84*4))/$Z84,IF(AND($G84=1,BG$1&lt;=$N84),0,IF(AND($G84=1,BG$1&gt;$N84,BG$1&lt;=($Y84+$Z84)),-1*PMT(VLOOKUP($P84,'9 - Finance Strategy Parameters'!$B$3:$C$6,2)/12,$Z84*12,$M84),IF(AND($G84=1,BG$1&gt;($Y84+$Z84),BG$1&lt;=($Y84+$Z84*2)),-1*PMT(VLOOKUP($P84,'9 - Finance Strategy Parameters'!$B$3:$C$6,2)/12,$Z84*12,$M84*(1+$Z$1)^($Z84*2)),IF(AND($G84=1,BG$1&gt;($Y84+$Z84*2),BG$1&lt;=($Y84+$Z84*3)),-1*PMT(VLOOKUP($P84,'9 - Finance Strategy Parameters'!$B$3:$C$6,2)/12,$Z84*12,$M84*(1+$Z$1)^($Z84*3)),"FAILURE"))))))))))</f>
        <v>120.877</v>
      </c>
      <c r="BH84" s="159">
        <f>IF($F84=1,0,IF(AND($H84=1,BH$1&lt;=$Y84),$V84,IF(AND($H84=1,BH$1&gt;$Y84,BH$1&lt;=$Y84+$Z84),($T84*(1+$Z$1)^$Z84)/$Z84,IF(AND($H84=1,BH$1&gt;($Y84+$Z84),BH$1&lt;=($Y84+$Z84*2)),($T84*(1+$Z$1)^($Z84*2))/$Z84,IF(AND($H84=1,BH$1&gt;($Y84+$Z84*2),BH$1&lt;=($Y84+$Z84*3)),($T84*(1+$Z$1)^($Z84*3))/$Z84,IF(AND($H84=1,BH$1&gt;($Y84+$Z84*3),BH$1&lt;=($Y84+$Z84*4)),($T84*(1+$Z$1)^($Z84*4))/$Z84,IF(AND($G84=1,BH$1&lt;=$N84),0,IF(AND($G84=1,BH$1&gt;$N84,BH$1&lt;=($Y84+$Z84)),-1*PMT(VLOOKUP($P84,'9 - Finance Strategy Parameters'!$B$3:$C$6,2)/12,$Z84*12,$M84),IF(AND($G84=1,BH$1&gt;($Y84+$Z84),BH$1&lt;=($Y84+$Z84*2)),-1*PMT(VLOOKUP($P84,'9 - Finance Strategy Parameters'!$B$3:$C$6,2)/12,$Z84*12,$M84*(1+$Z$1)^($Z84*2)),IF(AND($G84=1,BH$1&gt;($Y84+$Z84*2),BH$1&lt;=($Y84+$Z84*3)),-1*PMT(VLOOKUP($P84,'9 - Finance Strategy Parameters'!$B$3:$C$6,2)/12,$Z84*12,$M84*(1+$Z$1)^($Z84*3)),"FAILURE"))))))))))</f>
        <v>120.877</v>
      </c>
      <c r="BI84" s="159">
        <f>IF($F84=1,0,IF(AND($H84=1,BI$1&lt;=$Y84),$V84,IF(AND($H84=1,BI$1&gt;$Y84,BI$1&lt;=$Y84+$Z84),($T84*(1+$Z$1)^$Z84)/$Z84,IF(AND($H84=1,BI$1&gt;($Y84+$Z84),BI$1&lt;=($Y84+$Z84*2)),($T84*(1+$Z$1)^($Z84*2))/$Z84,IF(AND($H84=1,BI$1&gt;($Y84+$Z84*2),BI$1&lt;=($Y84+$Z84*3)),($T84*(1+$Z$1)^($Z84*3))/$Z84,IF(AND($H84=1,BI$1&gt;($Y84+$Z84*3),BI$1&lt;=($Y84+$Z84*4)),($T84*(1+$Z$1)^($Z84*4))/$Z84,IF(AND($G84=1,BI$1&lt;=$N84),0,IF(AND($G84=1,BI$1&gt;$N84,BI$1&lt;=($Y84+$Z84)),-1*PMT(VLOOKUP($P84,'9 - Finance Strategy Parameters'!$B$3:$C$6,2)/12,$Z84*12,$M84),IF(AND($G84=1,BI$1&gt;($Y84+$Z84),BI$1&lt;=($Y84+$Z84*2)),-1*PMT(VLOOKUP($P84,'9 - Finance Strategy Parameters'!$B$3:$C$6,2)/12,$Z84*12,$M84*(1+$Z$1)^($Z84*2)),IF(AND($G84=1,BI$1&gt;($Y84+$Z84*2),BI$1&lt;=($Y84+$Z84*3)),-1*PMT(VLOOKUP($P84,'9 - Finance Strategy Parameters'!$B$3:$C$6,2)/12,$Z84*12,$M84*(1+$Z$1)^($Z84*3)),"FAILURE"))))))))))</f>
        <v>120.877</v>
      </c>
      <c r="BJ84" s="159">
        <f>IF($F84=1,0,IF(AND($H84=1,BJ$1&lt;=$Y84),$V84,IF(AND($H84=1,BJ$1&gt;$Y84,BJ$1&lt;=$Y84+$Z84),($T84*(1+$Z$1)^$Z84)/$Z84,IF(AND($H84=1,BJ$1&gt;($Y84+$Z84),BJ$1&lt;=($Y84+$Z84*2)),($T84*(1+$Z$1)^($Z84*2))/$Z84,IF(AND($H84=1,BJ$1&gt;($Y84+$Z84*2),BJ$1&lt;=($Y84+$Z84*3)),($T84*(1+$Z$1)^($Z84*3))/$Z84,IF(AND($H84=1,BJ$1&gt;($Y84+$Z84*3),BJ$1&lt;=($Y84+$Z84*4)),($T84*(1+$Z$1)^($Z84*4))/$Z84,IF(AND($G84=1,BJ$1&lt;=$N84),0,IF(AND($G84=1,BJ$1&gt;$N84,BJ$1&lt;=($Y84+$Z84)),-1*PMT(VLOOKUP($P84,'9 - Finance Strategy Parameters'!$B$3:$C$6,2)/12,$Z84*12,$M84),IF(AND($G84=1,BJ$1&gt;($Y84+$Z84),BJ$1&lt;=($Y84+$Z84*2)),-1*PMT(VLOOKUP($P84,'9 - Finance Strategy Parameters'!$B$3:$C$6,2)/12,$Z84*12,$M84*(1+$Z$1)^($Z84*2)),IF(AND($G84=1,BJ$1&gt;($Y84+$Z84*2),BJ$1&lt;=($Y84+$Z84*3)),-1*PMT(VLOOKUP($P84,'9 - Finance Strategy Parameters'!$B$3:$C$6,2)/12,$Z84*12,$M84*(1+$Z$1)^($Z84*3)),"FAILURE"))))))))))</f>
        <v>120.877</v>
      </c>
      <c r="BK84" s="159">
        <f>IF($F84=1,0,IF(AND($H84=1,BK$1&lt;=$Y84),$V84,IF(AND($H84=1,BK$1&gt;$Y84,BK$1&lt;=$Y84+$Z84),($T84*(1+$Z$1)^$Z84)/$Z84,IF(AND($H84=1,BK$1&gt;($Y84+$Z84),BK$1&lt;=($Y84+$Z84*2)),($T84*(1+$Z$1)^($Z84*2))/$Z84,IF(AND($H84=1,BK$1&gt;($Y84+$Z84*2),BK$1&lt;=($Y84+$Z84*3)),($T84*(1+$Z$1)^($Z84*3))/$Z84,IF(AND($H84=1,BK$1&gt;($Y84+$Z84*3),BK$1&lt;=($Y84+$Z84*4)),($T84*(1+$Z$1)^($Z84*4))/$Z84,IF(AND($G84=1,BK$1&lt;=$N84),0,IF(AND($G84=1,BK$1&gt;$N84,BK$1&lt;=($Y84+$Z84)),-1*PMT(VLOOKUP($P84,'9 - Finance Strategy Parameters'!$B$3:$C$6,2)/12,$Z84*12,$M84),IF(AND($G84=1,BK$1&gt;($Y84+$Z84),BK$1&lt;=($Y84+$Z84*2)),-1*PMT(VLOOKUP($P84,'9 - Finance Strategy Parameters'!$B$3:$C$6,2)/12,$Z84*12,$M84*(1+$Z$1)^($Z84*2)),IF(AND($G84=1,BK$1&gt;($Y84+$Z84*2),BK$1&lt;=($Y84+$Z84*3)),-1*PMT(VLOOKUP($P84,'9 - Finance Strategy Parameters'!$B$3:$C$6,2)/12,$Z84*12,$M84*(1+$Z$1)^($Z84*3)),"FAILURE"))))))))))</f>
        <v>120.877</v>
      </c>
      <c r="BL84" s="159">
        <f>IF($F84=1,0,IF(AND($H84=1,BL$1&lt;=$Y84),$V84,IF(AND($H84=1,BL$1&gt;$Y84,BL$1&lt;=$Y84+$Z84),($T84*(1+$Z$1)^$Z84)/$Z84,IF(AND($H84=1,BL$1&gt;($Y84+$Z84),BL$1&lt;=($Y84+$Z84*2)),($T84*(1+$Z$1)^($Z84*2))/$Z84,IF(AND($H84=1,BL$1&gt;($Y84+$Z84*2),BL$1&lt;=($Y84+$Z84*3)),($T84*(1+$Z$1)^($Z84*3))/$Z84,IF(AND($H84=1,BL$1&gt;($Y84+$Z84*3),BL$1&lt;=($Y84+$Z84*4)),($T84*(1+$Z$1)^($Z84*4))/$Z84,IF(AND($G84=1,BL$1&lt;=$N84),0,IF(AND($G84=1,BL$1&gt;$N84,BL$1&lt;=($Y84+$Z84)),-1*PMT(VLOOKUP($P84,'9 - Finance Strategy Parameters'!$B$3:$C$6,2)/12,$Z84*12,$M84),IF(AND($G84=1,BL$1&gt;($Y84+$Z84),BL$1&lt;=($Y84+$Z84*2)),-1*PMT(VLOOKUP($P84,'9 - Finance Strategy Parameters'!$B$3:$C$6,2)/12,$Z84*12,$M84*(1+$Z$1)^($Z84*2)),IF(AND($G84=1,BL$1&gt;($Y84+$Z84*2),BL$1&lt;=($Y84+$Z84*3)),-1*PMT(VLOOKUP($P84,'9 - Finance Strategy Parameters'!$B$3:$C$6,2)/12,$Z84*12,$M84*(1+$Z$1)^($Z84*3)),"FAILURE"))))))))))</f>
        <v>120.877</v>
      </c>
      <c r="BM84" s="159">
        <f>IF($F84=1,0,IF(AND($H84=1,BM$1&lt;=$Y84),$V84,IF(AND($H84=1,BM$1&gt;$Y84,BM$1&lt;=$Y84+$Z84),($T84*(1+$Z$1)^$Z84)/$Z84,IF(AND($H84=1,BM$1&gt;($Y84+$Z84),BM$1&lt;=($Y84+$Z84*2)),($T84*(1+$Z$1)^($Z84*2))/$Z84,IF(AND($H84=1,BM$1&gt;($Y84+$Z84*2),BM$1&lt;=($Y84+$Z84*3)),($T84*(1+$Z$1)^($Z84*3))/$Z84,IF(AND($H84=1,BM$1&gt;($Y84+$Z84*3),BM$1&lt;=($Y84+$Z84*4)),($T84*(1+$Z$1)^($Z84*4))/$Z84,IF(AND($G84=1,BM$1&lt;=$N84),0,IF(AND($G84=1,BM$1&gt;$N84,BM$1&lt;=($Y84+$Z84)),-1*PMT(VLOOKUP($P84,'9 - Finance Strategy Parameters'!$B$3:$C$6,2)/12,$Z84*12,$M84),IF(AND($G84=1,BM$1&gt;($Y84+$Z84),BM$1&lt;=($Y84+$Z84*2)),-1*PMT(VLOOKUP($P84,'9 - Finance Strategy Parameters'!$B$3:$C$6,2)/12,$Z84*12,$M84*(1+$Z$1)^($Z84*2)),IF(AND($G84=1,BM$1&gt;($Y84+$Z84*2),BM$1&lt;=($Y84+$Z84*3)),-1*PMT(VLOOKUP($P84,'9 - Finance Strategy Parameters'!$B$3:$C$6,2)/12,$Z84*12,$M84*(1+$Z$1)^($Z84*3)),"FAILURE"))))))))))</f>
        <v>120.877</v>
      </c>
      <c r="BN84" s="159">
        <f>IF($F84=1,0,IF(AND($H84=1,BN$1&lt;=$Y84),$V84,IF(AND($H84=1,BN$1&gt;$Y84,BN$1&lt;=$Y84+$Z84),($T84*(1+$Z$1)^$Z84)/$Z84,IF(AND($H84=1,BN$1&gt;($Y84+$Z84),BN$1&lt;=($Y84+$Z84*2)),($T84*(1+$Z$1)^($Z84*2))/$Z84,IF(AND($H84=1,BN$1&gt;($Y84+$Z84*2),BN$1&lt;=($Y84+$Z84*3)),($T84*(1+$Z$1)^($Z84*3))/$Z84,IF(AND($H84=1,BN$1&gt;($Y84+$Z84*3),BN$1&lt;=($Y84+$Z84*4)),($T84*(1+$Z$1)^($Z84*4))/$Z84,IF(AND($G84=1,BN$1&lt;=$N84),0,IF(AND($G84=1,BN$1&gt;$N84,BN$1&lt;=($Y84+$Z84)),-1*PMT(VLOOKUP($P84,'9 - Finance Strategy Parameters'!$B$3:$C$6,2)/12,$Z84*12,$M84),IF(AND($G84=1,BN$1&gt;($Y84+$Z84),BN$1&lt;=($Y84+$Z84*2)),-1*PMT(VLOOKUP($P84,'9 - Finance Strategy Parameters'!$B$3:$C$6,2)/12,$Z84*12,$M84*(1+$Z$1)^($Z84*2)),IF(AND($G84=1,BN$1&gt;($Y84+$Z84*2),BN$1&lt;=($Y84+$Z84*3)),-1*PMT(VLOOKUP($P84,'9 - Finance Strategy Parameters'!$B$3:$C$6,2)/12,$Z84*12,$M84*(1+$Z$1)^($Z84*3)),"FAILURE"))))))))))</f>
        <v>120.877</v>
      </c>
      <c r="BO84" s="159">
        <f>IF($F84=1,0,IF(AND($H84=1,BO$1&lt;=$Y84),$V84,IF(AND($H84=1,BO$1&gt;$Y84,BO$1&lt;=$Y84+$Z84),($T84*(1+$Z$1)^$Z84)/$Z84,IF(AND($H84=1,BO$1&gt;($Y84+$Z84),BO$1&lt;=($Y84+$Z84*2)),($T84*(1+$Z$1)^($Z84*2))/$Z84,IF(AND($H84=1,BO$1&gt;($Y84+$Z84*2),BO$1&lt;=($Y84+$Z84*3)),($T84*(1+$Z$1)^($Z84*3))/$Z84,IF(AND($H84=1,BO$1&gt;($Y84+$Z84*3),BO$1&lt;=($Y84+$Z84*4)),($T84*(1+$Z$1)^($Z84*4))/$Z84,IF(AND($G84=1,BO$1&lt;=$N84),0,IF(AND($G84=1,BO$1&gt;$N84,BO$1&lt;=($Y84+$Z84)),-1*PMT(VLOOKUP($P84,'9 - Finance Strategy Parameters'!$B$3:$C$6,2)/12,$Z84*12,$M84),IF(AND($G84=1,BO$1&gt;($Y84+$Z84),BO$1&lt;=($Y84+$Z84*2)),-1*PMT(VLOOKUP($P84,'9 - Finance Strategy Parameters'!$B$3:$C$6,2)/12,$Z84*12,$M84*(1+$Z$1)^($Z84*2)),IF(AND($G84=1,BO$1&gt;($Y84+$Z84*2),BO$1&lt;=($Y84+$Z84*3)),-1*PMT(VLOOKUP($P84,'9 - Finance Strategy Parameters'!$B$3:$C$6,2)/12,$Z84*12,$M84*(1+$Z$1)^($Z84*3)),"FAILURE"))))))))))</f>
        <v>120.877</v>
      </c>
      <c r="BP84" s="159">
        <f>IF($F84=1,0,IF(AND($H84=1,BP$1&lt;=$Y84),$V84,IF(AND($H84=1,BP$1&gt;$Y84,BP$1&lt;=$Y84+$Z84),($T84*(1+$Z$1)^$Z84)/$Z84,IF(AND($H84=1,BP$1&gt;($Y84+$Z84),BP$1&lt;=($Y84+$Z84*2)),($T84*(1+$Z$1)^($Z84*2))/$Z84,IF(AND($H84=1,BP$1&gt;($Y84+$Z84*2),BP$1&lt;=($Y84+$Z84*3)),($T84*(1+$Z$1)^($Z84*3))/$Z84,IF(AND($H84=1,BP$1&gt;($Y84+$Z84*3),BP$1&lt;=($Y84+$Z84*4)),($T84*(1+$Z$1)^($Z84*4))/$Z84,IF(AND($G84=1,BP$1&lt;=$N84),0,IF(AND($G84=1,BP$1&gt;$N84,BP$1&lt;=($Y84+$Z84)),-1*PMT(VLOOKUP($P84,'9 - Finance Strategy Parameters'!$B$3:$C$6,2)/12,$Z84*12,$M84),IF(AND($G84=1,BP$1&gt;($Y84+$Z84),BP$1&lt;=($Y84+$Z84*2)),-1*PMT(VLOOKUP($P84,'9 - Finance Strategy Parameters'!$B$3:$C$6,2)/12,$Z84*12,$M84*(1+$Z$1)^($Z84*2)),IF(AND($G84=1,BP$1&gt;($Y84+$Z84*2),BP$1&lt;=($Y84+$Z84*3)),-1*PMT(VLOOKUP($P84,'9 - Finance Strategy Parameters'!$B$3:$C$6,2)/12,$Z84*12,$M84*(1+$Z$1)^($Z84*3)),"FAILURE"))))))))))</f>
        <v>120.877</v>
      </c>
      <c r="BQ84" s="159">
        <f>IF($F84=1,0,IF(AND($H84=1,BQ$1&lt;=$Y84),$V84,IF(AND($H84=1,BQ$1&gt;$Y84,BQ$1&lt;=$Y84+$Z84),($T84*(1+$Z$1)^$Z84)/$Z84,IF(AND($H84=1,BQ$1&gt;($Y84+$Z84),BQ$1&lt;=($Y84+$Z84*2)),($T84*(1+$Z$1)^($Z84*2))/$Z84,IF(AND($H84=1,BQ$1&gt;($Y84+$Z84*2),BQ$1&lt;=($Y84+$Z84*3)),($T84*(1+$Z$1)^($Z84*3))/$Z84,IF(AND($H84=1,BQ$1&gt;($Y84+$Z84*3),BQ$1&lt;=($Y84+$Z84*4)),($T84*(1+$Z$1)^($Z84*4))/$Z84,IF(AND($G84=1,BQ$1&lt;=$N84),0,IF(AND($G84=1,BQ$1&gt;$N84,BQ$1&lt;=($Y84+$Z84)),-1*PMT(VLOOKUP($P84,'9 - Finance Strategy Parameters'!$B$3:$C$6,2)/12,$Z84*12,$M84),IF(AND($G84=1,BQ$1&gt;($Y84+$Z84),BQ$1&lt;=($Y84+$Z84*2)),-1*PMT(VLOOKUP($P84,'9 - Finance Strategy Parameters'!$B$3:$C$6,2)/12,$Z84*12,$M84*(1+$Z$1)^($Z84*2)),IF(AND($G84=1,BQ$1&gt;($Y84+$Z84*2),BQ$1&lt;=($Y84+$Z84*3)),-1*PMT(VLOOKUP($P84,'9 - Finance Strategy Parameters'!$B$3:$C$6,2)/12,$Z84*12,$M84*(1+$Z$1)^($Z84*3)),"FAILURE"))))))))))</f>
        <v>120.877</v>
      </c>
      <c r="BR84" s="159">
        <f>IF($F84=1,0,IF(AND($H84=1,BR$1&lt;=$Y84),$V84,IF(AND($H84=1,BR$1&gt;$Y84,BR$1&lt;=$Y84+$Z84),($T84*(1+$Z$1)^$Z84)/$Z84,IF(AND($H84=1,BR$1&gt;($Y84+$Z84),BR$1&lt;=($Y84+$Z84*2)),($T84*(1+$Z$1)^($Z84*2))/$Z84,IF(AND($H84=1,BR$1&gt;($Y84+$Z84*2),BR$1&lt;=($Y84+$Z84*3)),($T84*(1+$Z$1)^($Z84*3))/$Z84,IF(AND($H84=1,BR$1&gt;($Y84+$Z84*3),BR$1&lt;=($Y84+$Z84*4)),($T84*(1+$Z$1)^($Z84*4))/$Z84,IF(AND($G84=1,BR$1&lt;=$N84),0,IF(AND($G84=1,BR$1&gt;$N84,BR$1&lt;=($Y84+$Z84)),-1*PMT(VLOOKUP($P84,'9 - Finance Strategy Parameters'!$B$3:$C$6,2)/12,$Z84*12,$M84),IF(AND($G84=1,BR$1&gt;($Y84+$Z84),BR$1&lt;=($Y84+$Z84*2)),-1*PMT(VLOOKUP($P84,'9 - Finance Strategy Parameters'!$B$3:$C$6,2)/12,$Z84*12,$M84*(1+$Z$1)^($Z84*2)),IF(AND($G84=1,BR$1&gt;($Y84+$Z84*2),BR$1&lt;=($Y84+$Z84*3)),-1*PMT(VLOOKUP($P84,'9 - Finance Strategy Parameters'!$B$3:$C$6,2)/12,$Z84*12,$M84*(1+$Z$1)^($Z84*3)),"FAILURE"))))))))))</f>
        <v>120.877</v>
      </c>
      <c r="BS84" s="159">
        <f>IF($F84=1,0,IF(AND($H84=1,BS$1&lt;=$Y84),$V84,IF(AND($H84=1,BS$1&gt;$Y84,BS$1&lt;=$Y84+$Z84),($T84*(1+$Z$1)^$Z84)/$Z84,IF(AND($H84=1,BS$1&gt;($Y84+$Z84),BS$1&lt;=($Y84+$Z84*2)),($T84*(1+$Z$1)^($Z84*2))/$Z84,IF(AND($H84=1,BS$1&gt;($Y84+$Z84*2),BS$1&lt;=($Y84+$Z84*3)),($T84*(1+$Z$1)^($Z84*3))/$Z84,IF(AND($H84=1,BS$1&gt;($Y84+$Z84*3),BS$1&lt;=($Y84+$Z84*4)),($T84*(1+$Z$1)^($Z84*4))/$Z84,IF(AND($G84=1,BS$1&lt;=$N84),0,IF(AND($G84=1,BS$1&gt;$N84,BS$1&lt;=($Y84+$Z84)),-1*PMT(VLOOKUP($P84,'9 - Finance Strategy Parameters'!$B$3:$C$6,2)/12,$Z84*12,$M84),IF(AND($G84=1,BS$1&gt;($Y84+$Z84),BS$1&lt;=($Y84+$Z84*2)),-1*PMT(VLOOKUP($P84,'9 - Finance Strategy Parameters'!$B$3:$C$6,2)/12,$Z84*12,$M84*(1+$Z$1)^($Z84*2)),IF(AND($G84=1,BS$1&gt;($Y84+$Z84*2),BS$1&lt;=($Y84+$Z84*3)),-1*PMT(VLOOKUP($P84,'9 - Finance Strategy Parameters'!$B$3:$C$6,2)/12,$Z84*12,$M84*(1+$Z$1)^($Z84*3)),"FAILURE"))))))))))</f>
        <v>120.877</v>
      </c>
      <c r="BT84" s="159">
        <f>IF($F84=1,0,IF(AND($H84=1,BT$1&lt;=$Y84),$V84,IF(AND($H84=1,BT$1&gt;$Y84,BT$1&lt;=$Y84+$Z84),($T84*(1+$Z$1)^$Z84)/$Z84,IF(AND($H84=1,BT$1&gt;($Y84+$Z84),BT$1&lt;=($Y84+$Z84*2)),($T84*(1+$Z$1)^($Z84*2))/$Z84,IF(AND($H84=1,BT$1&gt;($Y84+$Z84*2),BT$1&lt;=($Y84+$Z84*3)),($T84*(1+$Z$1)^($Z84*3))/$Z84,IF(AND($H84=1,BT$1&gt;($Y84+$Z84*3),BT$1&lt;=($Y84+$Z84*4)),($T84*(1+$Z$1)^($Z84*4))/$Z84,IF(AND($G84=1,BT$1&lt;=$N84),0,IF(AND($G84=1,BT$1&gt;$N84,BT$1&lt;=($Y84+$Z84)),-1*PMT(VLOOKUP($P84,'9 - Finance Strategy Parameters'!$B$3:$C$6,2)/12,$Z84*12,$M84),IF(AND($G84=1,BT$1&gt;($Y84+$Z84),BT$1&lt;=($Y84+$Z84*2)),-1*PMT(VLOOKUP($P84,'9 - Finance Strategy Parameters'!$B$3:$C$6,2)/12,$Z84*12,$M84*(1+$Z$1)^($Z84*2)),IF(AND($G84=1,BT$1&gt;($Y84+$Z84*2),BT$1&lt;=($Y84+$Z84*3)),-1*PMT(VLOOKUP($P84,'9 - Finance Strategy Parameters'!$B$3:$C$6,2)/12,$Z84*12,$M84*(1+$Z$1)^($Z84*3)),"FAILURE"))))))))))</f>
        <v>120.877</v>
      </c>
    </row>
    <row r="85" spans="1:72" ht="30" x14ac:dyDescent="0.25">
      <c r="A85" s="10" t="s">
        <v>34</v>
      </c>
      <c r="B85" s="138">
        <f>INDEX('8-Choosing Asset Strategies'!$B$4:$B$101,MATCH('9 - Financing Strategy'!C85,'8-Choosing Asset Strategies'!$C$4:$C$101,0))</f>
        <v>3</v>
      </c>
      <c r="C85" s="11" t="s">
        <v>178</v>
      </c>
      <c r="D85" s="13" t="str">
        <f>IF(INDEX('8-Choosing Asset Strategies'!$CW$4:$CW$101,MATCH($C85,'8-Choosing Asset Strategies'!$C$4:$C$101,0))=0,"",INDEX('8-Choosing Asset Strategies'!$CW$4:$CW$101,MATCH(C85,'8-Choosing Asset Strategies'!$C$4:$C$101,0)))</f>
        <v>Needs replacement for future expansion</v>
      </c>
      <c r="E85" s="11"/>
      <c r="F85" s="138"/>
      <c r="G85" s="138"/>
      <c r="H85" s="138">
        <v>1</v>
      </c>
      <c r="J85" s="143" t="str">
        <f>IF(F85=1,ROUND(INDEX('8-Choosing Asset Strategies'!$DL$4:$DL$101,MATCH($C85,'8-Choosing Asset Strategies'!$C$4:$C$101,0)),2),"")</f>
        <v/>
      </c>
      <c r="K85" s="12" t="str">
        <f>IF(F85=1,ROUND(INDEX('8-Choosing Asset Strategies'!$DC$4:$DC$101,MATCH($C85,'8-Choosing Asset Strategies'!$C$4:$C$101,0)),2),"")</f>
        <v/>
      </c>
      <c r="L85" s="12"/>
      <c r="M85" s="143" t="str">
        <f>IF(G85=1,ROUND(INDEX('8-Choosing Asset Strategies'!$DL$4:$DL$101,MATCH($C85,'8-Choosing Asset Strategies'!$C$4:$C$101,0)),2),"")</f>
        <v/>
      </c>
      <c r="N85" s="12" t="str">
        <f>IF(G85=1,ROUND(INDEX('8-Choosing Asset Strategies'!$DC$4:$DC$101,MATCH($C85,'8-Choosing Asset Strategies'!$C$4:$C$101,0)),2),"")</f>
        <v/>
      </c>
      <c r="O85" s="12" t="str">
        <f>IF(G85="","",INDEX('9 - Finance Strategy Parameters'!$H$3:$H$9,MATCH(B85,'9 - Finance Strategy Parameters'!$F$3:$F$9,0)))</f>
        <v/>
      </c>
      <c r="P85" s="12"/>
      <c r="Q85" s="144" t="str">
        <f>IFERROR((M85*INDEX('9 - Finance Strategy Parameters'!$C$3:$C$6,MATCH(P85,'9 - Finance Strategy Parameters'!$B$3:$B$6,0))/12*(1+INDEX('9 - Finance Strategy Parameters'!$C$3:$C$6,MATCH(P85,'9 - Finance Strategy Parameters'!$B$3:$B$6,0))/12)^(O85*12))/((1+INDEX('9 - Finance Strategy Parameters'!$C$3:$C$6,MATCH(P85,'9 - Finance Strategy Parameters'!$B$3:$B$6,0))/12)^(O85*12)-1),"")</f>
        <v/>
      </c>
      <c r="R85" s="144" t="str">
        <f t="shared" si="4"/>
        <v/>
      </c>
      <c r="S85" s="12"/>
      <c r="T85" s="143">
        <f>IF(H85=1,ROUND(INDEX('8-Choosing Asset Strategies'!$DL$4:$DL$101,MATCH($C85,'8-Choosing Asset Strategies'!$C$4:$C$101,0)),2),"")</f>
        <v>4835.08</v>
      </c>
      <c r="U85" s="145">
        <f>IF(H85=1,ROUND(INDEX('8-Choosing Asset Strategies'!$DC$4:$DC$101,MATCH($C85,'8-Choosing Asset Strategies'!$C$4:$C$101,0)),2),"")</f>
        <v>15</v>
      </c>
      <c r="V85" s="101">
        <f t="shared" si="5"/>
        <v>322.33866666666665</v>
      </c>
      <c r="W85" s="155">
        <f t="shared" si="6"/>
        <v>26.861555555555555</v>
      </c>
      <c r="Y85">
        <f>INDEX('8-Choosing Asset Strategies'!$DC$4:$DC$101,MATCH(C85,'8-Choosing Asset Strategies'!$C$4:$C$101,0))</f>
        <v>15</v>
      </c>
      <c r="Z85">
        <f>INDEX('8-Choosing Asset Strategies'!$DA$4:$DA$101,MATCH(C85,'8-Choosing Asset Strategies'!$C$4:$C$101,0))</f>
        <v>40</v>
      </c>
      <c r="AB85" s="159">
        <f>IF($F85=1,0,IF(AND($H85=1,AB$1&lt;=$Y85),$V85,IF(AND($H85=1,AB$1&gt;$Y85,AB$1&lt;=$Y85+$Z85),($T85*(1+$Z$1)^$Z85)/$Z85,IF(AND($H85=1,AB$1&gt;($Y85+$Z85),AB$1&lt;=($Y85+$Z85*2)),($T85*(1+$Z$1)^($Z85*2))/$Z85,IF(AND($H85=1,AB$1&gt;($Y85+$Z85*2),AB$1&lt;=($Y85+$Z85*3)),($T85*(1+$Z$1)^($Z85*3))/$Z85,IF(AND($H85=1,AB$1&gt;($Y85+$Z85*3),AB$1&lt;=($Y85+$Z85*4)),($T85*(1+$Z$1)^($Z85*4))/$Z85,IF(AND($G85=1,AB$1&lt;=$N85),0,IF(AND($G85=1,AB$1&gt;$N85,AB$1&lt;=($Y85+$Z85)),-1*PMT(VLOOKUP($P85,'9 - Finance Strategy Parameters'!$B$3:$C$6,2)/12,$Z85*12,$M85),IF(AND($G85=1,AB$1&gt;($Y85+$Z85),AB$1&lt;=($Y85+$Z85*2)),-1*PMT(VLOOKUP($P85,'9 - Finance Strategy Parameters'!$B$3:$C$6,2)/12,$Z85*12,$M85*(1+$Z$1)^($Z85*2)),IF(AND($G85=1,AB$1&gt;($Y85+$Z85*2),AB$1&lt;=($Y85+$Z85*3)),-1*PMT(VLOOKUP($P85,'9 - Finance Strategy Parameters'!$B$3:$C$6,2)/12,$Z85*12,$M85*(1+$Z$1)^($Z85*3)),"FAILURE"))))))))))</f>
        <v>322.33866666666665</v>
      </c>
      <c r="AC85" s="159">
        <f>IF($F85=1,0,IF(AND($H85=1,AC$1&lt;=$Y85),$V85,IF(AND($H85=1,AC$1&gt;$Y85,AC$1&lt;=$Y85+$Z85),($T85*(1+$Z$1)^$Z85)/$Z85,IF(AND($H85=1,AC$1&gt;($Y85+$Z85),AC$1&lt;=($Y85+$Z85*2)),($T85*(1+$Z$1)^($Z85*2))/$Z85,IF(AND($H85=1,AC$1&gt;($Y85+$Z85*2),AC$1&lt;=($Y85+$Z85*3)),($T85*(1+$Z$1)^($Z85*3))/$Z85,IF(AND($H85=1,AC$1&gt;($Y85+$Z85*3),AC$1&lt;=($Y85+$Z85*4)),($T85*(1+$Z$1)^($Z85*4))/$Z85,IF(AND($G85=1,AC$1&lt;=$N85),0,IF(AND($G85=1,AC$1&gt;$N85,AC$1&lt;=($Y85+$Z85)),-1*PMT(VLOOKUP($P85,'9 - Finance Strategy Parameters'!$B$3:$C$6,2)/12,$Z85*12,$M85),IF(AND($G85=1,AC$1&gt;($Y85+$Z85),AC$1&lt;=($Y85+$Z85*2)),-1*PMT(VLOOKUP($P85,'9 - Finance Strategy Parameters'!$B$3:$C$6,2)/12,$Z85*12,$M85*(1+$Z$1)^($Z85*2)),IF(AND($G85=1,AC$1&gt;($Y85+$Z85*2),AC$1&lt;=($Y85+$Z85*3)),-1*PMT(VLOOKUP($P85,'9 - Finance Strategy Parameters'!$B$3:$C$6,2)/12,$Z85*12,$M85*(1+$Z$1)^($Z85*3)),"FAILURE"))))))))))</f>
        <v>322.33866666666665</v>
      </c>
      <c r="AD85" s="159">
        <f>IF($F85=1,0,IF(AND($H85=1,AD$1&lt;=$Y85),$V85,IF(AND($H85=1,AD$1&gt;$Y85,AD$1&lt;=$Y85+$Z85),($T85*(1+$Z$1)^$Z85)/$Z85,IF(AND($H85=1,AD$1&gt;($Y85+$Z85),AD$1&lt;=($Y85+$Z85*2)),($T85*(1+$Z$1)^($Z85*2))/$Z85,IF(AND($H85=1,AD$1&gt;($Y85+$Z85*2),AD$1&lt;=($Y85+$Z85*3)),($T85*(1+$Z$1)^($Z85*3))/$Z85,IF(AND($H85=1,AD$1&gt;($Y85+$Z85*3),AD$1&lt;=($Y85+$Z85*4)),($T85*(1+$Z$1)^($Z85*4))/$Z85,IF(AND($G85=1,AD$1&lt;=$N85),0,IF(AND($G85=1,AD$1&gt;$N85,AD$1&lt;=($Y85+$Z85)),-1*PMT(VLOOKUP($P85,'9 - Finance Strategy Parameters'!$B$3:$C$6,2)/12,$Z85*12,$M85),IF(AND($G85=1,AD$1&gt;($Y85+$Z85),AD$1&lt;=($Y85+$Z85*2)),-1*PMT(VLOOKUP($P85,'9 - Finance Strategy Parameters'!$B$3:$C$6,2)/12,$Z85*12,$M85*(1+$Z$1)^($Z85*2)),IF(AND($G85=1,AD$1&gt;($Y85+$Z85*2),AD$1&lt;=($Y85+$Z85*3)),-1*PMT(VLOOKUP($P85,'9 - Finance Strategy Parameters'!$B$3:$C$6,2)/12,$Z85*12,$M85*(1+$Z$1)^($Z85*3)),"FAILURE"))))))))))</f>
        <v>322.33866666666665</v>
      </c>
      <c r="AE85" s="159">
        <f>IF($F85=1,0,IF(AND($H85=1,AE$1&lt;=$Y85),$V85,IF(AND($H85=1,AE$1&gt;$Y85,AE$1&lt;=$Y85+$Z85),($T85*(1+$Z$1)^$Z85)/$Z85,IF(AND($H85=1,AE$1&gt;($Y85+$Z85),AE$1&lt;=($Y85+$Z85*2)),($T85*(1+$Z$1)^($Z85*2))/$Z85,IF(AND($H85=1,AE$1&gt;($Y85+$Z85*2),AE$1&lt;=($Y85+$Z85*3)),($T85*(1+$Z$1)^($Z85*3))/$Z85,IF(AND($H85=1,AE$1&gt;($Y85+$Z85*3),AE$1&lt;=($Y85+$Z85*4)),($T85*(1+$Z$1)^($Z85*4))/$Z85,IF(AND($G85=1,AE$1&lt;=$N85),0,IF(AND($G85=1,AE$1&gt;$N85,AE$1&lt;=($Y85+$Z85)),-1*PMT(VLOOKUP($P85,'9 - Finance Strategy Parameters'!$B$3:$C$6,2)/12,$Z85*12,$M85),IF(AND($G85=1,AE$1&gt;($Y85+$Z85),AE$1&lt;=($Y85+$Z85*2)),-1*PMT(VLOOKUP($P85,'9 - Finance Strategy Parameters'!$B$3:$C$6,2)/12,$Z85*12,$M85*(1+$Z$1)^($Z85*2)),IF(AND($G85=1,AE$1&gt;($Y85+$Z85*2),AE$1&lt;=($Y85+$Z85*3)),-1*PMT(VLOOKUP($P85,'9 - Finance Strategy Parameters'!$B$3:$C$6,2)/12,$Z85*12,$M85*(1+$Z$1)^($Z85*3)),"FAILURE"))))))))))</f>
        <v>322.33866666666665</v>
      </c>
      <c r="AF85" s="159">
        <f>IF($F85=1,0,IF(AND($H85=1,AF$1&lt;=$Y85),$V85,IF(AND($H85=1,AF$1&gt;$Y85,AF$1&lt;=$Y85+$Z85),($T85*(1+$Z$1)^$Z85)/$Z85,IF(AND($H85=1,AF$1&gt;($Y85+$Z85),AF$1&lt;=($Y85+$Z85*2)),($T85*(1+$Z$1)^($Z85*2))/$Z85,IF(AND($H85=1,AF$1&gt;($Y85+$Z85*2),AF$1&lt;=($Y85+$Z85*3)),($T85*(1+$Z$1)^($Z85*3))/$Z85,IF(AND($H85=1,AF$1&gt;($Y85+$Z85*3),AF$1&lt;=($Y85+$Z85*4)),($T85*(1+$Z$1)^($Z85*4))/$Z85,IF(AND($G85=1,AF$1&lt;=$N85),0,IF(AND($G85=1,AF$1&gt;$N85,AF$1&lt;=($Y85+$Z85)),-1*PMT(VLOOKUP($P85,'9 - Finance Strategy Parameters'!$B$3:$C$6,2)/12,$Z85*12,$M85),IF(AND($G85=1,AF$1&gt;($Y85+$Z85),AF$1&lt;=($Y85+$Z85*2)),-1*PMT(VLOOKUP($P85,'9 - Finance Strategy Parameters'!$B$3:$C$6,2)/12,$Z85*12,$M85*(1+$Z$1)^($Z85*2)),IF(AND($G85=1,AF$1&gt;($Y85+$Z85*2),AF$1&lt;=($Y85+$Z85*3)),-1*PMT(VLOOKUP($P85,'9 - Finance Strategy Parameters'!$B$3:$C$6,2)/12,$Z85*12,$M85*(1+$Z$1)^($Z85*3)),"FAILURE"))))))))))</f>
        <v>322.33866666666665</v>
      </c>
      <c r="AG85" s="159">
        <f>IF($F85=1,0,IF(AND($H85=1,AG$1&lt;=$Y85),$V85,IF(AND($H85=1,AG$1&gt;$Y85,AG$1&lt;=$Y85+$Z85),($T85*(1+$Z$1)^$Z85)/$Z85,IF(AND($H85=1,AG$1&gt;($Y85+$Z85),AG$1&lt;=($Y85+$Z85*2)),($T85*(1+$Z$1)^($Z85*2))/$Z85,IF(AND($H85=1,AG$1&gt;($Y85+$Z85*2),AG$1&lt;=($Y85+$Z85*3)),($T85*(1+$Z$1)^($Z85*3))/$Z85,IF(AND($H85=1,AG$1&gt;($Y85+$Z85*3),AG$1&lt;=($Y85+$Z85*4)),($T85*(1+$Z$1)^($Z85*4))/$Z85,IF(AND($G85=1,AG$1&lt;=$N85),0,IF(AND($G85=1,AG$1&gt;$N85,AG$1&lt;=($Y85+$Z85)),-1*PMT(VLOOKUP($P85,'9 - Finance Strategy Parameters'!$B$3:$C$6,2)/12,$Z85*12,$M85),IF(AND($G85=1,AG$1&gt;($Y85+$Z85),AG$1&lt;=($Y85+$Z85*2)),-1*PMT(VLOOKUP($P85,'9 - Finance Strategy Parameters'!$B$3:$C$6,2)/12,$Z85*12,$M85*(1+$Z$1)^($Z85*2)),IF(AND($G85=1,AG$1&gt;($Y85+$Z85*2),AG$1&lt;=($Y85+$Z85*3)),-1*PMT(VLOOKUP($P85,'9 - Finance Strategy Parameters'!$B$3:$C$6,2)/12,$Z85*12,$M85*(1+$Z$1)^($Z85*3)),"FAILURE"))))))))))</f>
        <v>322.33866666666665</v>
      </c>
      <c r="AH85" s="159">
        <f>IF($F85=1,0,IF(AND($H85=1,AH$1&lt;=$Y85),$V85,IF(AND($H85=1,AH$1&gt;$Y85,AH$1&lt;=$Y85+$Z85),($T85*(1+$Z$1)^$Z85)/$Z85,IF(AND($H85=1,AH$1&gt;($Y85+$Z85),AH$1&lt;=($Y85+$Z85*2)),($T85*(1+$Z$1)^($Z85*2))/$Z85,IF(AND($H85=1,AH$1&gt;($Y85+$Z85*2),AH$1&lt;=($Y85+$Z85*3)),($T85*(1+$Z$1)^($Z85*3))/$Z85,IF(AND($H85=1,AH$1&gt;($Y85+$Z85*3),AH$1&lt;=($Y85+$Z85*4)),($T85*(1+$Z$1)^($Z85*4))/$Z85,IF(AND($G85=1,AH$1&lt;=$N85),0,IF(AND($G85=1,AH$1&gt;$N85,AH$1&lt;=($Y85+$Z85)),-1*PMT(VLOOKUP($P85,'9 - Finance Strategy Parameters'!$B$3:$C$6,2)/12,$Z85*12,$M85),IF(AND($G85=1,AH$1&gt;($Y85+$Z85),AH$1&lt;=($Y85+$Z85*2)),-1*PMT(VLOOKUP($P85,'9 - Finance Strategy Parameters'!$B$3:$C$6,2)/12,$Z85*12,$M85*(1+$Z$1)^($Z85*2)),IF(AND($G85=1,AH$1&gt;($Y85+$Z85*2),AH$1&lt;=($Y85+$Z85*3)),-1*PMT(VLOOKUP($P85,'9 - Finance Strategy Parameters'!$B$3:$C$6,2)/12,$Z85*12,$M85*(1+$Z$1)^($Z85*3)),"FAILURE"))))))))))</f>
        <v>322.33866666666665</v>
      </c>
      <c r="AI85" s="159">
        <f>IF($F85=1,0,IF(AND($H85=1,AI$1&lt;=$Y85),$V85,IF(AND($H85=1,AI$1&gt;$Y85,AI$1&lt;=$Y85+$Z85),($T85*(1+$Z$1)^$Z85)/$Z85,IF(AND($H85=1,AI$1&gt;($Y85+$Z85),AI$1&lt;=($Y85+$Z85*2)),($T85*(1+$Z$1)^($Z85*2))/$Z85,IF(AND($H85=1,AI$1&gt;($Y85+$Z85*2),AI$1&lt;=($Y85+$Z85*3)),($T85*(1+$Z$1)^($Z85*3))/$Z85,IF(AND($H85=1,AI$1&gt;($Y85+$Z85*3),AI$1&lt;=($Y85+$Z85*4)),($T85*(1+$Z$1)^($Z85*4))/$Z85,IF(AND($G85=1,AI$1&lt;=$N85),0,IF(AND($G85=1,AI$1&gt;$N85,AI$1&lt;=($Y85+$Z85)),-1*PMT(VLOOKUP($P85,'9 - Finance Strategy Parameters'!$B$3:$C$6,2)/12,$Z85*12,$M85),IF(AND($G85=1,AI$1&gt;($Y85+$Z85),AI$1&lt;=($Y85+$Z85*2)),-1*PMT(VLOOKUP($P85,'9 - Finance Strategy Parameters'!$B$3:$C$6,2)/12,$Z85*12,$M85*(1+$Z$1)^($Z85*2)),IF(AND($G85=1,AI$1&gt;($Y85+$Z85*2),AI$1&lt;=($Y85+$Z85*3)),-1*PMT(VLOOKUP($P85,'9 - Finance Strategy Parameters'!$B$3:$C$6,2)/12,$Z85*12,$M85*(1+$Z$1)^($Z85*3)),"FAILURE"))))))))))</f>
        <v>322.33866666666665</v>
      </c>
      <c r="AJ85" s="159">
        <f>IF($F85=1,0,IF(AND($H85=1,AJ$1&lt;=$Y85),$V85,IF(AND($H85=1,AJ$1&gt;$Y85,AJ$1&lt;=$Y85+$Z85),($T85*(1+$Z$1)^$Z85)/$Z85,IF(AND($H85=1,AJ$1&gt;($Y85+$Z85),AJ$1&lt;=($Y85+$Z85*2)),($T85*(1+$Z$1)^($Z85*2))/$Z85,IF(AND($H85=1,AJ$1&gt;($Y85+$Z85*2),AJ$1&lt;=($Y85+$Z85*3)),($T85*(1+$Z$1)^($Z85*3))/$Z85,IF(AND($H85=1,AJ$1&gt;($Y85+$Z85*3),AJ$1&lt;=($Y85+$Z85*4)),($T85*(1+$Z$1)^($Z85*4))/$Z85,IF(AND($G85=1,AJ$1&lt;=$N85),0,IF(AND($G85=1,AJ$1&gt;$N85,AJ$1&lt;=($Y85+$Z85)),-1*PMT(VLOOKUP($P85,'9 - Finance Strategy Parameters'!$B$3:$C$6,2)/12,$Z85*12,$M85),IF(AND($G85=1,AJ$1&gt;($Y85+$Z85),AJ$1&lt;=($Y85+$Z85*2)),-1*PMT(VLOOKUP($P85,'9 - Finance Strategy Parameters'!$B$3:$C$6,2)/12,$Z85*12,$M85*(1+$Z$1)^($Z85*2)),IF(AND($G85=1,AJ$1&gt;($Y85+$Z85*2),AJ$1&lt;=($Y85+$Z85*3)),-1*PMT(VLOOKUP($P85,'9 - Finance Strategy Parameters'!$B$3:$C$6,2)/12,$Z85*12,$M85*(1+$Z$1)^($Z85*3)),"FAILURE"))))))))))</f>
        <v>322.33866666666665</v>
      </c>
      <c r="AK85" s="159">
        <f>IF($F85=1,0,IF(AND($H85=1,AK$1&lt;=$Y85),$V85,IF(AND($H85=1,AK$1&gt;$Y85,AK$1&lt;=$Y85+$Z85),($T85*(1+$Z$1)^$Z85)/$Z85,IF(AND($H85=1,AK$1&gt;($Y85+$Z85),AK$1&lt;=($Y85+$Z85*2)),($T85*(1+$Z$1)^($Z85*2))/$Z85,IF(AND($H85=1,AK$1&gt;($Y85+$Z85*2),AK$1&lt;=($Y85+$Z85*3)),($T85*(1+$Z$1)^($Z85*3))/$Z85,IF(AND($H85=1,AK$1&gt;($Y85+$Z85*3),AK$1&lt;=($Y85+$Z85*4)),($T85*(1+$Z$1)^($Z85*4))/$Z85,IF(AND($G85=1,AK$1&lt;=$N85),0,IF(AND($G85=1,AK$1&gt;$N85,AK$1&lt;=($Y85+$Z85)),-1*PMT(VLOOKUP($P85,'9 - Finance Strategy Parameters'!$B$3:$C$6,2)/12,$Z85*12,$M85),IF(AND($G85=1,AK$1&gt;($Y85+$Z85),AK$1&lt;=($Y85+$Z85*2)),-1*PMT(VLOOKUP($P85,'9 - Finance Strategy Parameters'!$B$3:$C$6,2)/12,$Z85*12,$M85*(1+$Z$1)^($Z85*2)),IF(AND($G85=1,AK$1&gt;($Y85+$Z85*2),AK$1&lt;=($Y85+$Z85*3)),-1*PMT(VLOOKUP($P85,'9 - Finance Strategy Parameters'!$B$3:$C$6,2)/12,$Z85*12,$M85*(1+$Z$1)^($Z85*3)),"FAILURE"))))))))))</f>
        <v>322.33866666666665</v>
      </c>
      <c r="AL85" s="159">
        <f>IF($F85=1,0,IF(AND($H85=1,AL$1&lt;=$Y85),$V85,IF(AND($H85=1,AL$1&gt;$Y85,AL$1&lt;=$Y85+$Z85),($T85*(1+$Z$1)^$Z85)/$Z85,IF(AND($H85=1,AL$1&gt;($Y85+$Z85),AL$1&lt;=($Y85+$Z85*2)),($T85*(1+$Z$1)^($Z85*2))/$Z85,IF(AND($H85=1,AL$1&gt;($Y85+$Z85*2),AL$1&lt;=($Y85+$Z85*3)),($T85*(1+$Z$1)^($Z85*3))/$Z85,IF(AND($H85=1,AL$1&gt;($Y85+$Z85*3),AL$1&lt;=($Y85+$Z85*4)),($T85*(1+$Z$1)^($Z85*4))/$Z85,IF(AND($G85=1,AL$1&lt;=$N85),0,IF(AND($G85=1,AL$1&gt;$N85,AL$1&lt;=($Y85+$Z85)),-1*PMT(VLOOKUP($P85,'9 - Finance Strategy Parameters'!$B$3:$C$6,2)/12,$Z85*12,$M85),IF(AND($G85=1,AL$1&gt;($Y85+$Z85),AL$1&lt;=($Y85+$Z85*2)),-1*PMT(VLOOKUP($P85,'9 - Finance Strategy Parameters'!$B$3:$C$6,2)/12,$Z85*12,$M85*(1+$Z$1)^($Z85*2)),IF(AND($G85=1,AL$1&gt;($Y85+$Z85*2),AL$1&lt;=($Y85+$Z85*3)),-1*PMT(VLOOKUP($P85,'9 - Finance Strategy Parameters'!$B$3:$C$6,2)/12,$Z85*12,$M85*(1+$Z$1)^($Z85*3)),"FAILURE"))))))))))</f>
        <v>322.33866666666665</v>
      </c>
      <c r="AM85" s="159">
        <f>IF($F85=1,0,IF(AND($H85=1,AM$1&lt;=$Y85),$V85,IF(AND($H85=1,AM$1&gt;$Y85,AM$1&lt;=$Y85+$Z85),($T85*(1+$Z$1)^$Z85)/$Z85,IF(AND($H85=1,AM$1&gt;($Y85+$Z85),AM$1&lt;=($Y85+$Z85*2)),($T85*(1+$Z$1)^($Z85*2))/$Z85,IF(AND($H85=1,AM$1&gt;($Y85+$Z85*2),AM$1&lt;=($Y85+$Z85*3)),($T85*(1+$Z$1)^($Z85*3))/$Z85,IF(AND($H85=1,AM$1&gt;($Y85+$Z85*3),AM$1&lt;=($Y85+$Z85*4)),($T85*(1+$Z$1)^($Z85*4))/$Z85,IF(AND($G85=1,AM$1&lt;=$N85),0,IF(AND($G85=1,AM$1&gt;$N85,AM$1&lt;=($Y85+$Z85)),-1*PMT(VLOOKUP($P85,'9 - Finance Strategy Parameters'!$B$3:$C$6,2)/12,$Z85*12,$M85),IF(AND($G85=1,AM$1&gt;($Y85+$Z85),AM$1&lt;=($Y85+$Z85*2)),-1*PMT(VLOOKUP($P85,'9 - Finance Strategy Parameters'!$B$3:$C$6,2)/12,$Z85*12,$M85*(1+$Z$1)^($Z85*2)),IF(AND($G85=1,AM$1&gt;($Y85+$Z85*2),AM$1&lt;=($Y85+$Z85*3)),-1*PMT(VLOOKUP($P85,'9 - Finance Strategy Parameters'!$B$3:$C$6,2)/12,$Z85*12,$M85*(1+$Z$1)^($Z85*3)),"FAILURE"))))))))))</f>
        <v>322.33866666666665</v>
      </c>
      <c r="AN85" s="159">
        <f>IF($F85=1,0,IF(AND($H85=1,AN$1&lt;=$Y85),$V85,IF(AND($H85=1,AN$1&gt;$Y85,AN$1&lt;=$Y85+$Z85),($T85*(1+$Z$1)^$Z85)/$Z85,IF(AND($H85=1,AN$1&gt;($Y85+$Z85),AN$1&lt;=($Y85+$Z85*2)),($T85*(1+$Z$1)^($Z85*2))/$Z85,IF(AND($H85=1,AN$1&gt;($Y85+$Z85*2),AN$1&lt;=($Y85+$Z85*3)),($T85*(1+$Z$1)^($Z85*3))/$Z85,IF(AND($H85=1,AN$1&gt;($Y85+$Z85*3),AN$1&lt;=($Y85+$Z85*4)),($T85*(1+$Z$1)^($Z85*4))/$Z85,IF(AND($G85=1,AN$1&lt;=$N85),0,IF(AND($G85=1,AN$1&gt;$N85,AN$1&lt;=($Y85+$Z85)),-1*PMT(VLOOKUP($P85,'9 - Finance Strategy Parameters'!$B$3:$C$6,2)/12,$Z85*12,$M85),IF(AND($G85=1,AN$1&gt;($Y85+$Z85),AN$1&lt;=($Y85+$Z85*2)),-1*PMT(VLOOKUP($P85,'9 - Finance Strategy Parameters'!$B$3:$C$6,2)/12,$Z85*12,$M85*(1+$Z$1)^($Z85*2)),IF(AND($G85=1,AN$1&gt;($Y85+$Z85*2),AN$1&lt;=($Y85+$Z85*3)),-1*PMT(VLOOKUP($P85,'9 - Finance Strategy Parameters'!$B$3:$C$6,2)/12,$Z85*12,$M85*(1+$Z$1)^($Z85*3)),"FAILURE"))))))))))</f>
        <v>322.33866666666665</v>
      </c>
      <c r="AO85" s="159">
        <f>IF($F85=1,0,IF(AND($H85=1,AO$1&lt;=$Y85),$V85,IF(AND($H85=1,AO$1&gt;$Y85,AO$1&lt;=$Y85+$Z85),($T85*(1+$Z$1)^$Z85)/$Z85,IF(AND($H85=1,AO$1&gt;($Y85+$Z85),AO$1&lt;=($Y85+$Z85*2)),($T85*(1+$Z$1)^($Z85*2))/$Z85,IF(AND($H85=1,AO$1&gt;($Y85+$Z85*2),AO$1&lt;=($Y85+$Z85*3)),($T85*(1+$Z$1)^($Z85*3))/$Z85,IF(AND($H85=1,AO$1&gt;($Y85+$Z85*3),AO$1&lt;=($Y85+$Z85*4)),($T85*(1+$Z$1)^($Z85*4))/$Z85,IF(AND($G85=1,AO$1&lt;=$N85),0,IF(AND($G85=1,AO$1&gt;$N85,AO$1&lt;=($Y85+$Z85)),-1*PMT(VLOOKUP($P85,'9 - Finance Strategy Parameters'!$B$3:$C$6,2)/12,$Z85*12,$M85),IF(AND($G85=1,AO$1&gt;($Y85+$Z85),AO$1&lt;=($Y85+$Z85*2)),-1*PMT(VLOOKUP($P85,'9 - Finance Strategy Parameters'!$B$3:$C$6,2)/12,$Z85*12,$M85*(1+$Z$1)^($Z85*2)),IF(AND($G85=1,AO$1&gt;($Y85+$Z85*2),AO$1&lt;=($Y85+$Z85*3)),-1*PMT(VLOOKUP($P85,'9 - Finance Strategy Parameters'!$B$3:$C$6,2)/12,$Z85*12,$M85*(1+$Z$1)^($Z85*3)),"FAILURE"))))))))))</f>
        <v>322.33866666666665</v>
      </c>
      <c r="AP85" s="159">
        <f>IF($F85=1,0,IF(AND($H85=1,AP$1&lt;=$Y85),$V85,IF(AND($H85=1,AP$1&gt;$Y85,AP$1&lt;=$Y85+$Z85),($T85*(1+$Z$1)^$Z85)/$Z85,IF(AND($H85=1,AP$1&gt;($Y85+$Z85),AP$1&lt;=($Y85+$Z85*2)),($T85*(1+$Z$1)^($Z85*2))/$Z85,IF(AND($H85=1,AP$1&gt;($Y85+$Z85*2),AP$1&lt;=($Y85+$Z85*3)),($T85*(1+$Z$1)^($Z85*3))/$Z85,IF(AND($H85=1,AP$1&gt;($Y85+$Z85*3),AP$1&lt;=($Y85+$Z85*4)),($T85*(1+$Z$1)^($Z85*4))/$Z85,IF(AND($G85=1,AP$1&lt;=$N85),0,IF(AND($G85=1,AP$1&gt;$N85,AP$1&lt;=($Y85+$Z85)),-1*PMT(VLOOKUP($P85,'9 - Finance Strategy Parameters'!$B$3:$C$6,2)/12,$Z85*12,$M85),IF(AND($G85=1,AP$1&gt;($Y85+$Z85),AP$1&lt;=($Y85+$Z85*2)),-1*PMT(VLOOKUP($P85,'9 - Finance Strategy Parameters'!$B$3:$C$6,2)/12,$Z85*12,$M85*(1+$Z$1)^($Z85*2)),IF(AND($G85=1,AP$1&gt;($Y85+$Z85*2),AP$1&lt;=($Y85+$Z85*3)),-1*PMT(VLOOKUP($P85,'9 - Finance Strategy Parameters'!$B$3:$C$6,2)/12,$Z85*12,$M85*(1+$Z$1)^($Z85*3)),"FAILURE"))))))))))</f>
        <v>322.33866666666665</v>
      </c>
      <c r="AQ85" s="159">
        <f>IF($F85=1,0,IF(AND($H85=1,AQ$1&lt;=$Y85),$V85,IF(AND($H85=1,AQ$1&gt;$Y85,AQ$1&lt;=$Y85+$Z85),($T85*(1+$Z$1)^$Z85)/$Z85,IF(AND($H85=1,AQ$1&gt;($Y85+$Z85),AQ$1&lt;=($Y85+$Z85*2)),($T85*(1+$Z$1)^($Z85*2))/$Z85,IF(AND($H85=1,AQ$1&gt;($Y85+$Z85*2),AQ$1&lt;=($Y85+$Z85*3)),($T85*(1+$Z$1)^($Z85*3))/$Z85,IF(AND($H85=1,AQ$1&gt;($Y85+$Z85*3),AQ$1&lt;=($Y85+$Z85*4)),($T85*(1+$Z$1)^($Z85*4))/$Z85,IF(AND($G85=1,AQ$1&lt;=$N85),0,IF(AND($G85=1,AQ$1&gt;$N85,AQ$1&lt;=($Y85+$Z85)),-1*PMT(VLOOKUP($P85,'9 - Finance Strategy Parameters'!$B$3:$C$6,2)/12,$Z85*12,$M85),IF(AND($G85=1,AQ$1&gt;($Y85+$Z85),AQ$1&lt;=($Y85+$Z85*2)),-1*PMT(VLOOKUP($P85,'9 - Finance Strategy Parameters'!$B$3:$C$6,2)/12,$Z85*12,$M85*(1+$Z$1)^($Z85*2)),IF(AND($G85=1,AQ$1&gt;($Y85+$Z85*2),AQ$1&lt;=($Y85+$Z85*3)),-1*PMT(VLOOKUP($P85,'9 - Finance Strategy Parameters'!$B$3:$C$6,2)/12,$Z85*12,$M85*(1+$Z$1)^($Z85*3)),"FAILURE"))))))))))</f>
        <v>120.877</v>
      </c>
      <c r="AR85" s="159">
        <f>IF($F85=1,0,IF(AND($H85=1,AR$1&lt;=$Y85),$V85,IF(AND($H85=1,AR$1&gt;$Y85,AR$1&lt;=$Y85+$Z85),($T85*(1+$Z$1)^$Z85)/$Z85,IF(AND($H85=1,AR$1&gt;($Y85+$Z85),AR$1&lt;=($Y85+$Z85*2)),($T85*(1+$Z$1)^($Z85*2))/$Z85,IF(AND($H85=1,AR$1&gt;($Y85+$Z85*2),AR$1&lt;=($Y85+$Z85*3)),($T85*(1+$Z$1)^($Z85*3))/$Z85,IF(AND($H85=1,AR$1&gt;($Y85+$Z85*3),AR$1&lt;=($Y85+$Z85*4)),($T85*(1+$Z$1)^($Z85*4))/$Z85,IF(AND($G85=1,AR$1&lt;=$N85),0,IF(AND($G85=1,AR$1&gt;$N85,AR$1&lt;=($Y85+$Z85)),-1*PMT(VLOOKUP($P85,'9 - Finance Strategy Parameters'!$B$3:$C$6,2)/12,$Z85*12,$M85),IF(AND($G85=1,AR$1&gt;($Y85+$Z85),AR$1&lt;=($Y85+$Z85*2)),-1*PMT(VLOOKUP($P85,'9 - Finance Strategy Parameters'!$B$3:$C$6,2)/12,$Z85*12,$M85*(1+$Z$1)^($Z85*2)),IF(AND($G85=1,AR$1&gt;($Y85+$Z85*2),AR$1&lt;=($Y85+$Z85*3)),-1*PMT(VLOOKUP($P85,'9 - Finance Strategy Parameters'!$B$3:$C$6,2)/12,$Z85*12,$M85*(1+$Z$1)^($Z85*3)),"FAILURE"))))))))))</f>
        <v>120.877</v>
      </c>
      <c r="AS85" s="159">
        <f>IF($F85=1,0,IF(AND($H85=1,AS$1&lt;=$Y85),$V85,IF(AND($H85=1,AS$1&gt;$Y85,AS$1&lt;=$Y85+$Z85),($T85*(1+$Z$1)^$Z85)/$Z85,IF(AND($H85=1,AS$1&gt;($Y85+$Z85),AS$1&lt;=($Y85+$Z85*2)),($T85*(1+$Z$1)^($Z85*2))/$Z85,IF(AND($H85=1,AS$1&gt;($Y85+$Z85*2),AS$1&lt;=($Y85+$Z85*3)),($T85*(1+$Z$1)^($Z85*3))/$Z85,IF(AND($H85=1,AS$1&gt;($Y85+$Z85*3),AS$1&lt;=($Y85+$Z85*4)),($T85*(1+$Z$1)^($Z85*4))/$Z85,IF(AND($G85=1,AS$1&lt;=$N85),0,IF(AND($G85=1,AS$1&gt;$N85,AS$1&lt;=($Y85+$Z85)),-1*PMT(VLOOKUP($P85,'9 - Finance Strategy Parameters'!$B$3:$C$6,2)/12,$Z85*12,$M85),IF(AND($G85=1,AS$1&gt;($Y85+$Z85),AS$1&lt;=($Y85+$Z85*2)),-1*PMT(VLOOKUP($P85,'9 - Finance Strategy Parameters'!$B$3:$C$6,2)/12,$Z85*12,$M85*(1+$Z$1)^($Z85*2)),IF(AND($G85=1,AS$1&gt;($Y85+$Z85*2),AS$1&lt;=($Y85+$Z85*3)),-1*PMT(VLOOKUP($P85,'9 - Finance Strategy Parameters'!$B$3:$C$6,2)/12,$Z85*12,$M85*(1+$Z$1)^($Z85*3)),"FAILURE"))))))))))</f>
        <v>120.877</v>
      </c>
      <c r="AT85" s="159">
        <f>IF($F85=1,0,IF(AND($H85=1,AT$1&lt;=$Y85),$V85,IF(AND($H85=1,AT$1&gt;$Y85,AT$1&lt;=$Y85+$Z85),($T85*(1+$Z$1)^$Z85)/$Z85,IF(AND($H85=1,AT$1&gt;($Y85+$Z85),AT$1&lt;=($Y85+$Z85*2)),($T85*(1+$Z$1)^($Z85*2))/$Z85,IF(AND($H85=1,AT$1&gt;($Y85+$Z85*2),AT$1&lt;=($Y85+$Z85*3)),($T85*(1+$Z$1)^($Z85*3))/$Z85,IF(AND($H85=1,AT$1&gt;($Y85+$Z85*3),AT$1&lt;=($Y85+$Z85*4)),($T85*(1+$Z$1)^($Z85*4))/$Z85,IF(AND($G85=1,AT$1&lt;=$N85),0,IF(AND($G85=1,AT$1&gt;$N85,AT$1&lt;=($Y85+$Z85)),-1*PMT(VLOOKUP($P85,'9 - Finance Strategy Parameters'!$B$3:$C$6,2)/12,$Z85*12,$M85),IF(AND($G85=1,AT$1&gt;($Y85+$Z85),AT$1&lt;=($Y85+$Z85*2)),-1*PMT(VLOOKUP($P85,'9 - Finance Strategy Parameters'!$B$3:$C$6,2)/12,$Z85*12,$M85*(1+$Z$1)^($Z85*2)),IF(AND($G85=1,AT$1&gt;($Y85+$Z85*2),AT$1&lt;=($Y85+$Z85*3)),-1*PMT(VLOOKUP($P85,'9 - Finance Strategy Parameters'!$B$3:$C$6,2)/12,$Z85*12,$M85*(1+$Z$1)^($Z85*3)),"FAILURE"))))))))))</f>
        <v>120.877</v>
      </c>
      <c r="AU85" s="159">
        <f>IF($F85=1,0,IF(AND($H85=1,AU$1&lt;=$Y85),$V85,IF(AND($H85=1,AU$1&gt;$Y85,AU$1&lt;=$Y85+$Z85),($T85*(1+$Z$1)^$Z85)/$Z85,IF(AND($H85=1,AU$1&gt;($Y85+$Z85),AU$1&lt;=($Y85+$Z85*2)),($T85*(1+$Z$1)^($Z85*2))/$Z85,IF(AND($H85=1,AU$1&gt;($Y85+$Z85*2),AU$1&lt;=($Y85+$Z85*3)),($T85*(1+$Z$1)^($Z85*3))/$Z85,IF(AND($H85=1,AU$1&gt;($Y85+$Z85*3),AU$1&lt;=($Y85+$Z85*4)),($T85*(1+$Z$1)^($Z85*4))/$Z85,IF(AND($G85=1,AU$1&lt;=$N85),0,IF(AND($G85=1,AU$1&gt;$N85,AU$1&lt;=($Y85+$Z85)),-1*PMT(VLOOKUP($P85,'9 - Finance Strategy Parameters'!$B$3:$C$6,2)/12,$Z85*12,$M85),IF(AND($G85=1,AU$1&gt;($Y85+$Z85),AU$1&lt;=($Y85+$Z85*2)),-1*PMT(VLOOKUP($P85,'9 - Finance Strategy Parameters'!$B$3:$C$6,2)/12,$Z85*12,$M85*(1+$Z$1)^($Z85*2)),IF(AND($G85=1,AU$1&gt;($Y85+$Z85*2),AU$1&lt;=($Y85+$Z85*3)),-1*PMT(VLOOKUP($P85,'9 - Finance Strategy Parameters'!$B$3:$C$6,2)/12,$Z85*12,$M85*(1+$Z$1)^($Z85*3)),"FAILURE"))))))))))</f>
        <v>120.877</v>
      </c>
      <c r="AV85" s="159">
        <f>IF($F85=1,0,IF(AND($H85=1,AV$1&lt;=$Y85),$V85,IF(AND($H85=1,AV$1&gt;$Y85,AV$1&lt;=$Y85+$Z85),($T85*(1+$Z$1)^$Z85)/$Z85,IF(AND($H85=1,AV$1&gt;($Y85+$Z85),AV$1&lt;=($Y85+$Z85*2)),($T85*(1+$Z$1)^($Z85*2))/$Z85,IF(AND($H85=1,AV$1&gt;($Y85+$Z85*2),AV$1&lt;=($Y85+$Z85*3)),($T85*(1+$Z$1)^($Z85*3))/$Z85,IF(AND($H85=1,AV$1&gt;($Y85+$Z85*3),AV$1&lt;=($Y85+$Z85*4)),($T85*(1+$Z$1)^($Z85*4))/$Z85,IF(AND($G85=1,AV$1&lt;=$N85),0,IF(AND($G85=1,AV$1&gt;$N85,AV$1&lt;=($Y85+$Z85)),-1*PMT(VLOOKUP($P85,'9 - Finance Strategy Parameters'!$B$3:$C$6,2)/12,$Z85*12,$M85),IF(AND($G85=1,AV$1&gt;($Y85+$Z85),AV$1&lt;=($Y85+$Z85*2)),-1*PMT(VLOOKUP($P85,'9 - Finance Strategy Parameters'!$B$3:$C$6,2)/12,$Z85*12,$M85*(1+$Z$1)^($Z85*2)),IF(AND($G85=1,AV$1&gt;($Y85+$Z85*2),AV$1&lt;=($Y85+$Z85*3)),-1*PMT(VLOOKUP($P85,'9 - Finance Strategy Parameters'!$B$3:$C$6,2)/12,$Z85*12,$M85*(1+$Z$1)^($Z85*3)),"FAILURE"))))))))))</f>
        <v>120.877</v>
      </c>
      <c r="AW85" s="159">
        <f>IF($F85=1,0,IF(AND($H85=1,AW$1&lt;=$Y85),$V85,IF(AND($H85=1,AW$1&gt;$Y85,AW$1&lt;=$Y85+$Z85),($T85*(1+$Z$1)^$Z85)/$Z85,IF(AND($H85=1,AW$1&gt;($Y85+$Z85),AW$1&lt;=($Y85+$Z85*2)),($T85*(1+$Z$1)^($Z85*2))/$Z85,IF(AND($H85=1,AW$1&gt;($Y85+$Z85*2),AW$1&lt;=($Y85+$Z85*3)),($T85*(1+$Z$1)^($Z85*3))/$Z85,IF(AND($H85=1,AW$1&gt;($Y85+$Z85*3),AW$1&lt;=($Y85+$Z85*4)),($T85*(1+$Z$1)^($Z85*4))/$Z85,IF(AND($G85=1,AW$1&lt;=$N85),0,IF(AND($G85=1,AW$1&gt;$N85,AW$1&lt;=($Y85+$Z85)),-1*PMT(VLOOKUP($P85,'9 - Finance Strategy Parameters'!$B$3:$C$6,2)/12,$Z85*12,$M85),IF(AND($G85=1,AW$1&gt;($Y85+$Z85),AW$1&lt;=($Y85+$Z85*2)),-1*PMT(VLOOKUP($P85,'9 - Finance Strategy Parameters'!$B$3:$C$6,2)/12,$Z85*12,$M85*(1+$Z$1)^($Z85*2)),IF(AND($G85=1,AW$1&gt;($Y85+$Z85*2),AW$1&lt;=($Y85+$Z85*3)),-1*PMT(VLOOKUP($P85,'9 - Finance Strategy Parameters'!$B$3:$C$6,2)/12,$Z85*12,$M85*(1+$Z$1)^($Z85*3)),"FAILURE"))))))))))</f>
        <v>120.877</v>
      </c>
      <c r="AX85" s="159">
        <f>IF($F85=1,0,IF(AND($H85=1,AX$1&lt;=$Y85),$V85,IF(AND($H85=1,AX$1&gt;$Y85,AX$1&lt;=$Y85+$Z85),($T85*(1+$Z$1)^$Z85)/$Z85,IF(AND($H85=1,AX$1&gt;($Y85+$Z85),AX$1&lt;=($Y85+$Z85*2)),($T85*(1+$Z$1)^($Z85*2))/$Z85,IF(AND($H85=1,AX$1&gt;($Y85+$Z85*2),AX$1&lt;=($Y85+$Z85*3)),($T85*(1+$Z$1)^($Z85*3))/$Z85,IF(AND($H85=1,AX$1&gt;($Y85+$Z85*3),AX$1&lt;=($Y85+$Z85*4)),($T85*(1+$Z$1)^($Z85*4))/$Z85,IF(AND($G85=1,AX$1&lt;=$N85),0,IF(AND($G85=1,AX$1&gt;$N85,AX$1&lt;=($Y85+$Z85)),-1*PMT(VLOOKUP($P85,'9 - Finance Strategy Parameters'!$B$3:$C$6,2)/12,$Z85*12,$M85),IF(AND($G85=1,AX$1&gt;($Y85+$Z85),AX$1&lt;=($Y85+$Z85*2)),-1*PMT(VLOOKUP($P85,'9 - Finance Strategy Parameters'!$B$3:$C$6,2)/12,$Z85*12,$M85*(1+$Z$1)^($Z85*2)),IF(AND($G85=1,AX$1&gt;($Y85+$Z85*2),AX$1&lt;=($Y85+$Z85*3)),-1*PMT(VLOOKUP($P85,'9 - Finance Strategy Parameters'!$B$3:$C$6,2)/12,$Z85*12,$M85*(1+$Z$1)^($Z85*3)),"FAILURE"))))))))))</f>
        <v>120.877</v>
      </c>
      <c r="AY85" s="159">
        <f>IF($F85=1,0,IF(AND($H85=1,AY$1&lt;=$Y85),$V85,IF(AND($H85=1,AY$1&gt;$Y85,AY$1&lt;=$Y85+$Z85),($T85*(1+$Z$1)^$Z85)/$Z85,IF(AND($H85=1,AY$1&gt;($Y85+$Z85),AY$1&lt;=($Y85+$Z85*2)),($T85*(1+$Z$1)^($Z85*2))/$Z85,IF(AND($H85=1,AY$1&gt;($Y85+$Z85*2),AY$1&lt;=($Y85+$Z85*3)),($T85*(1+$Z$1)^($Z85*3))/$Z85,IF(AND($H85=1,AY$1&gt;($Y85+$Z85*3),AY$1&lt;=($Y85+$Z85*4)),($T85*(1+$Z$1)^($Z85*4))/$Z85,IF(AND($G85=1,AY$1&lt;=$N85),0,IF(AND($G85=1,AY$1&gt;$N85,AY$1&lt;=($Y85+$Z85)),-1*PMT(VLOOKUP($P85,'9 - Finance Strategy Parameters'!$B$3:$C$6,2)/12,$Z85*12,$M85),IF(AND($G85=1,AY$1&gt;($Y85+$Z85),AY$1&lt;=($Y85+$Z85*2)),-1*PMT(VLOOKUP($P85,'9 - Finance Strategy Parameters'!$B$3:$C$6,2)/12,$Z85*12,$M85*(1+$Z$1)^($Z85*2)),IF(AND($G85=1,AY$1&gt;($Y85+$Z85*2),AY$1&lt;=($Y85+$Z85*3)),-1*PMT(VLOOKUP($P85,'9 - Finance Strategy Parameters'!$B$3:$C$6,2)/12,$Z85*12,$M85*(1+$Z$1)^($Z85*3)),"FAILURE"))))))))))</f>
        <v>120.877</v>
      </c>
      <c r="AZ85" s="159">
        <f>IF($F85=1,0,IF(AND($H85=1,AZ$1&lt;=$Y85),$V85,IF(AND($H85=1,AZ$1&gt;$Y85,AZ$1&lt;=$Y85+$Z85),($T85*(1+$Z$1)^$Z85)/$Z85,IF(AND($H85=1,AZ$1&gt;($Y85+$Z85),AZ$1&lt;=($Y85+$Z85*2)),($T85*(1+$Z$1)^($Z85*2))/$Z85,IF(AND($H85=1,AZ$1&gt;($Y85+$Z85*2),AZ$1&lt;=($Y85+$Z85*3)),($T85*(1+$Z$1)^($Z85*3))/$Z85,IF(AND($H85=1,AZ$1&gt;($Y85+$Z85*3),AZ$1&lt;=($Y85+$Z85*4)),($T85*(1+$Z$1)^($Z85*4))/$Z85,IF(AND($G85=1,AZ$1&lt;=$N85),0,IF(AND($G85=1,AZ$1&gt;$N85,AZ$1&lt;=($Y85+$Z85)),-1*PMT(VLOOKUP($P85,'9 - Finance Strategy Parameters'!$B$3:$C$6,2)/12,$Z85*12,$M85),IF(AND($G85=1,AZ$1&gt;($Y85+$Z85),AZ$1&lt;=($Y85+$Z85*2)),-1*PMT(VLOOKUP($P85,'9 - Finance Strategy Parameters'!$B$3:$C$6,2)/12,$Z85*12,$M85*(1+$Z$1)^($Z85*2)),IF(AND($G85=1,AZ$1&gt;($Y85+$Z85*2),AZ$1&lt;=($Y85+$Z85*3)),-1*PMT(VLOOKUP($P85,'9 - Finance Strategy Parameters'!$B$3:$C$6,2)/12,$Z85*12,$M85*(1+$Z$1)^($Z85*3)),"FAILURE"))))))))))</f>
        <v>120.877</v>
      </c>
      <c r="BA85" s="159">
        <f>IF($F85=1,0,IF(AND($H85=1,BA$1&lt;=$Y85),$V85,IF(AND($H85=1,BA$1&gt;$Y85,BA$1&lt;=$Y85+$Z85),($T85*(1+$Z$1)^$Z85)/$Z85,IF(AND($H85=1,BA$1&gt;($Y85+$Z85),BA$1&lt;=($Y85+$Z85*2)),($T85*(1+$Z$1)^($Z85*2))/$Z85,IF(AND($H85=1,BA$1&gt;($Y85+$Z85*2),BA$1&lt;=($Y85+$Z85*3)),($T85*(1+$Z$1)^($Z85*3))/$Z85,IF(AND($H85=1,BA$1&gt;($Y85+$Z85*3),BA$1&lt;=($Y85+$Z85*4)),($T85*(1+$Z$1)^($Z85*4))/$Z85,IF(AND($G85=1,BA$1&lt;=$N85),0,IF(AND($G85=1,BA$1&gt;$N85,BA$1&lt;=($Y85+$Z85)),-1*PMT(VLOOKUP($P85,'9 - Finance Strategy Parameters'!$B$3:$C$6,2)/12,$Z85*12,$M85),IF(AND($G85=1,BA$1&gt;($Y85+$Z85),BA$1&lt;=($Y85+$Z85*2)),-1*PMT(VLOOKUP($P85,'9 - Finance Strategy Parameters'!$B$3:$C$6,2)/12,$Z85*12,$M85*(1+$Z$1)^($Z85*2)),IF(AND($G85=1,BA$1&gt;($Y85+$Z85*2),BA$1&lt;=($Y85+$Z85*3)),-1*PMT(VLOOKUP($P85,'9 - Finance Strategy Parameters'!$B$3:$C$6,2)/12,$Z85*12,$M85*(1+$Z$1)^($Z85*3)),"FAILURE"))))))))))</f>
        <v>120.877</v>
      </c>
      <c r="BB85" s="159">
        <f>IF($F85=1,0,IF(AND($H85=1,BB$1&lt;=$Y85),$V85,IF(AND($H85=1,BB$1&gt;$Y85,BB$1&lt;=$Y85+$Z85),($T85*(1+$Z$1)^$Z85)/$Z85,IF(AND($H85=1,BB$1&gt;($Y85+$Z85),BB$1&lt;=($Y85+$Z85*2)),($T85*(1+$Z$1)^($Z85*2))/$Z85,IF(AND($H85=1,BB$1&gt;($Y85+$Z85*2),BB$1&lt;=($Y85+$Z85*3)),($T85*(1+$Z$1)^($Z85*3))/$Z85,IF(AND($H85=1,BB$1&gt;($Y85+$Z85*3),BB$1&lt;=($Y85+$Z85*4)),($T85*(1+$Z$1)^($Z85*4))/$Z85,IF(AND($G85=1,BB$1&lt;=$N85),0,IF(AND($G85=1,BB$1&gt;$N85,BB$1&lt;=($Y85+$Z85)),-1*PMT(VLOOKUP($P85,'9 - Finance Strategy Parameters'!$B$3:$C$6,2)/12,$Z85*12,$M85),IF(AND($G85=1,BB$1&gt;($Y85+$Z85),BB$1&lt;=($Y85+$Z85*2)),-1*PMT(VLOOKUP($P85,'9 - Finance Strategy Parameters'!$B$3:$C$6,2)/12,$Z85*12,$M85*(1+$Z$1)^($Z85*2)),IF(AND($G85=1,BB$1&gt;($Y85+$Z85*2),BB$1&lt;=($Y85+$Z85*3)),-1*PMT(VLOOKUP($P85,'9 - Finance Strategy Parameters'!$B$3:$C$6,2)/12,$Z85*12,$M85*(1+$Z$1)^($Z85*3)),"FAILURE"))))))))))</f>
        <v>120.877</v>
      </c>
      <c r="BC85" s="159">
        <f>IF($F85=1,0,IF(AND($H85=1,BC$1&lt;=$Y85),$V85,IF(AND($H85=1,BC$1&gt;$Y85,BC$1&lt;=$Y85+$Z85),($T85*(1+$Z$1)^$Z85)/$Z85,IF(AND($H85=1,BC$1&gt;($Y85+$Z85),BC$1&lt;=($Y85+$Z85*2)),($T85*(1+$Z$1)^($Z85*2))/$Z85,IF(AND($H85=1,BC$1&gt;($Y85+$Z85*2),BC$1&lt;=($Y85+$Z85*3)),($T85*(1+$Z$1)^($Z85*3))/$Z85,IF(AND($H85=1,BC$1&gt;($Y85+$Z85*3),BC$1&lt;=($Y85+$Z85*4)),($T85*(1+$Z$1)^($Z85*4))/$Z85,IF(AND($G85=1,BC$1&lt;=$N85),0,IF(AND($G85=1,BC$1&gt;$N85,BC$1&lt;=($Y85+$Z85)),-1*PMT(VLOOKUP($P85,'9 - Finance Strategy Parameters'!$B$3:$C$6,2)/12,$Z85*12,$M85),IF(AND($G85=1,BC$1&gt;($Y85+$Z85),BC$1&lt;=($Y85+$Z85*2)),-1*PMT(VLOOKUP($P85,'9 - Finance Strategy Parameters'!$B$3:$C$6,2)/12,$Z85*12,$M85*(1+$Z$1)^($Z85*2)),IF(AND($G85=1,BC$1&gt;($Y85+$Z85*2),BC$1&lt;=($Y85+$Z85*3)),-1*PMT(VLOOKUP($P85,'9 - Finance Strategy Parameters'!$B$3:$C$6,2)/12,$Z85*12,$M85*(1+$Z$1)^($Z85*3)),"FAILURE"))))))))))</f>
        <v>120.877</v>
      </c>
      <c r="BD85" s="159">
        <f>IF($F85=1,0,IF(AND($H85=1,BD$1&lt;=$Y85),$V85,IF(AND($H85=1,BD$1&gt;$Y85,BD$1&lt;=$Y85+$Z85),($T85*(1+$Z$1)^$Z85)/$Z85,IF(AND($H85=1,BD$1&gt;($Y85+$Z85),BD$1&lt;=($Y85+$Z85*2)),($T85*(1+$Z$1)^($Z85*2))/$Z85,IF(AND($H85=1,BD$1&gt;($Y85+$Z85*2),BD$1&lt;=($Y85+$Z85*3)),($T85*(1+$Z$1)^($Z85*3))/$Z85,IF(AND($H85=1,BD$1&gt;($Y85+$Z85*3),BD$1&lt;=($Y85+$Z85*4)),($T85*(1+$Z$1)^($Z85*4))/$Z85,IF(AND($G85=1,BD$1&lt;=$N85),0,IF(AND($G85=1,BD$1&gt;$N85,BD$1&lt;=($Y85+$Z85)),-1*PMT(VLOOKUP($P85,'9 - Finance Strategy Parameters'!$B$3:$C$6,2)/12,$Z85*12,$M85),IF(AND($G85=1,BD$1&gt;($Y85+$Z85),BD$1&lt;=($Y85+$Z85*2)),-1*PMT(VLOOKUP($P85,'9 - Finance Strategy Parameters'!$B$3:$C$6,2)/12,$Z85*12,$M85*(1+$Z$1)^($Z85*2)),IF(AND($G85=1,BD$1&gt;($Y85+$Z85*2),BD$1&lt;=($Y85+$Z85*3)),-1*PMT(VLOOKUP($P85,'9 - Finance Strategy Parameters'!$B$3:$C$6,2)/12,$Z85*12,$M85*(1+$Z$1)^($Z85*3)),"FAILURE"))))))))))</f>
        <v>120.877</v>
      </c>
      <c r="BE85" s="159">
        <f>IF($F85=1,0,IF(AND($H85=1,BE$1&lt;=$Y85),$V85,IF(AND($H85=1,BE$1&gt;$Y85,BE$1&lt;=$Y85+$Z85),($T85*(1+$Z$1)^$Z85)/$Z85,IF(AND($H85=1,BE$1&gt;($Y85+$Z85),BE$1&lt;=($Y85+$Z85*2)),($T85*(1+$Z$1)^($Z85*2))/$Z85,IF(AND($H85=1,BE$1&gt;($Y85+$Z85*2),BE$1&lt;=($Y85+$Z85*3)),($T85*(1+$Z$1)^($Z85*3))/$Z85,IF(AND($H85=1,BE$1&gt;($Y85+$Z85*3),BE$1&lt;=($Y85+$Z85*4)),($T85*(1+$Z$1)^($Z85*4))/$Z85,IF(AND($G85=1,BE$1&lt;=$N85),0,IF(AND($G85=1,BE$1&gt;$N85,BE$1&lt;=($Y85+$Z85)),-1*PMT(VLOOKUP($P85,'9 - Finance Strategy Parameters'!$B$3:$C$6,2)/12,$Z85*12,$M85),IF(AND($G85=1,BE$1&gt;($Y85+$Z85),BE$1&lt;=($Y85+$Z85*2)),-1*PMT(VLOOKUP($P85,'9 - Finance Strategy Parameters'!$B$3:$C$6,2)/12,$Z85*12,$M85*(1+$Z$1)^($Z85*2)),IF(AND($G85=1,BE$1&gt;($Y85+$Z85*2),BE$1&lt;=($Y85+$Z85*3)),-1*PMT(VLOOKUP($P85,'9 - Finance Strategy Parameters'!$B$3:$C$6,2)/12,$Z85*12,$M85*(1+$Z$1)^($Z85*3)),"FAILURE"))))))))))</f>
        <v>120.877</v>
      </c>
      <c r="BF85" s="159">
        <f>IF($F85=1,0,IF(AND($H85=1,BF$1&lt;=$Y85),$V85,IF(AND($H85=1,BF$1&gt;$Y85,BF$1&lt;=$Y85+$Z85),($T85*(1+$Z$1)^$Z85)/$Z85,IF(AND($H85=1,BF$1&gt;($Y85+$Z85),BF$1&lt;=($Y85+$Z85*2)),($T85*(1+$Z$1)^($Z85*2))/$Z85,IF(AND($H85=1,BF$1&gt;($Y85+$Z85*2),BF$1&lt;=($Y85+$Z85*3)),($T85*(1+$Z$1)^($Z85*3))/$Z85,IF(AND($H85=1,BF$1&gt;($Y85+$Z85*3),BF$1&lt;=($Y85+$Z85*4)),($T85*(1+$Z$1)^($Z85*4))/$Z85,IF(AND($G85=1,BF$1&lt;=$N85),0,IF(AND($G85=1,BF$1&gt;$N85,BF$1&lt;=($Y85+$Z85)),-1*PMT(VLOOKUP($P85,'9 - Finance Strategy Parameters'!$B$3:$C$6,2)/12,$Z85*12,$M85),IF(AND($G85=1,BF$1&gt;($Y85+$Z85),BF$1&lt;=($Y85+$Z85*2)),-1*PMT(VLOOKUP($P85,'9 - Finance Strategy Parameters'!$B$3:$C$6,2)/12,$Z85*12,$M85*(1+$Z$1)^($Z85*2)),IF(AND($G85=1,BF$1&gt;($Y85+$Z85*2),BF$1&lt;=($Y85+$Z85*3)),-1*PMT(VLOOKUP($P85,'9 - Finance Strategy Parameters'!$B$3:$C$6,2)/12,$Z85*12,$M85*(1+$Z$1)^($Z85*3)),"FAILURE"))))))))))</f>
        <v>120.877</v>
      </c>
      <c r="BG85" s="159">
        <f>IF($F85=1,0,IF(AND($H85=1,BG$1&lt;=$Y85),$V85,IF(AND($H85=1,BG$1&gt;$Y85,BG$1&lt;=$Y85+$Z85),($T85*(1+$Z$1)^$Z85)/$Z85,IF(AND($H85=1,BG$1&gt;($Y85+$Z85),BG$1&lt;=($Y85+$Z85*2)),($T85*(1+$Z$1)^($Z85*2))/$Z85,IF(AND($H85=1,BG$1&gt;($Y85+$Z85*2),BG$1&lt;=($Y85+$Z85*3)),($T85*(1+$Z$1)^($Z85*3))/$Z85,IF(AND($H85=1,BG$1&gt;($Y85+$Z85*3),BG$1&lt;=($Y85+$Z85*4)),($T85*(1+$Z$1)^($Z85*4))/$Z85,IF(AND($G85=1,BG$1&lt;=$N85),0,IF(AND($G85=1,BG$1&gt;$N85,BG$1&lt;=($Y85+$Z85)),-1*PMT(VLOOKUP($P85,'9 - Finance Strategy Parameters'!$B$3:$C$6,2)/12,$Z85*12,$M85),IF(AND($G85=1,BG$1&gt;($Y85+$Z85),BG$1&lt;=($Y85+$Z85*2)),-1*PMT(VLOOKUP($P85,'9 - Finance Strategy Parameters'!$B$3:$C$6,2)/12,$Z85*12,$M85*(1+$Z$1)^($Z85*2)),IF(AND($G85=1,BG$1&gt;($Y85+$Z85*2),BG$1&lt;=($Y85+$Z85*3)),-1*PMT(VLOOKUP($P85,'9 - Finance Strategy Parameters'!$B$3:$C$6,2)/12,$Z85*12,$M85*(1+$Z$1)^($Z85*3)),"FAILURE"))))))))))</f>
        <v>120.877</v>
      </c>
      <c r="BH85" s="159">
        <f>IF($F85=1,0,IF(AND($H85=1,BH$1&lt;=$Y85),$V85,IF(AND($H85=1,BH$1&gt;$Y85,BH$1&lt;=$Y85+$Z85),($T85*(1+$Z$1)^$Z85)/$Z85,IF(AND($H85=1,BH$1&gt;($Y85+$Z85),BH$1&lt;=($Y85+$Z85*2)),($T85*(1+$Z$1)^($Z85*2))/$Z85,IF(AND($H85=1,BH$1&gt;($Y85+$Z85*2),BH$1&lt;=($Y85+$Z85*3)),($T85*(1+$Z$1)^($Z85*3))/$Z85,IF(AND($H85=1,BH$1&gt;($Y85+$Z85*3),BH$1&lt;=($Y85+$Z85*4)),($T85*(1+$Z$1)^($Z85*4))/$Z85,IF(AND($G85=1,BH$1&lt;=$N85),0,IF(AND($G85=1,BH$1&gt;$N85,BH$1&lt;=($Y85+$Z85)),-1*PMT(VLOOKUP($P85,'9 - Finance Strategy Parameters'!$B$3:$C$6,2)/12,$Z85*12,$M85),IF(AND($G85=1,BH$1&gt;($Y85+$Z85),BH$1&lt;=($Y85+$Z85*2)),-1*PMT(VLOOKUP($P85,'9 - Finance Strategy Parameters'!$B$3:$C$6,2)/12,$Z85*12,$M85*(1+$Z$1)^($Z85*2)),IF(AND($G85=1,BH$1&gt;($Y85+$Z85*2),BH$1&lt;=($Y85+$Z85*3)),-1*PMT(VLOOKUP($P85,'9 - Finance Strategy Parameters'!$B$3:$C$6,2)/12,$Z85*12,$M85*(1+$Z$1)^($Z85*3)),"FAILURE"))))))))))</f>
        <v>120.877</v>
      </c>
      <c r="BI85" s="159">
        <f>IF($F85=1,0,IF(AND($H85=1,BI$1&lt;=$Y85),$V85,IF(AND($H85=1,BI$1&gt;$Y85,BI$1&lt;=$Y85+$Z85),($T85*(1+$Z$1)^$Z85)/$Z85,IF(AND($H85=1,BI$1&gt;($Y85+$Z85),BI$1&lt;=($Y85+$Z85*2)),($T85*(1+$Z$1)^($Z85*2))/$Z85,IF(AND($H85=1,BI$1&gt;($Y85+$Z85*2),BI$1&lt;=($Y85+$Z85*3)),($T85*(1+$Z$1)^($Z85*3))/$Z85,IF(AND($H85=1,BI$1&gt;($Y85+$Z85*3),BI$1&lt;=($Y85+$Z85*4)),($T85*(1+$Z$1)^($Z85*4))/$Z85,IF(AND($G85=1,BI$1&lt;=$N85),0,IF(AND($G85=1,BI$1&gt;$N85,BI$1&lt;=($Y85+$Z85)),-1*PMT(VLOOKUP($P85,'9 - Finance Strategy Parameters'!$B$3:$C$6,2)/12,$Z85*12,$M85),IF(AND($G85=1,BI$1&gt;($Y85+$Z85),BI$1&lt;=($Y85+$Z85*2)),-1*PMT(VLOOKUP($P85,'9 - Finance Strategy Parameters'!$B$3:$C$6,2)/12,$Z85*12,$M85*(1+$Z$1)^($Z85*2)),IF(AND($G85=1,BI$1&gt;($Y85+$Z85*2),BI$1&lt;=($Y85+$Z85*3)),-1*PMT(VLOOKUP($P85,'9 - Finance Strategy Parameters'!$B$3:$C$6,2)/12,$Z85*12,$M85*(1+$Z$1)^($Z85*3)),"FAILURE"))))))))))</f>
        <v>120.877</v>
      </c>
      <c r="BJ85" s="159">
        <f>IF($F85=1,0,IF(AND($H85=1,BJ$1&lt;=$Y85),$V85,IF(AND($H85=1,BJ$1&gt;$Y85,BJ$1&lt;=$Y85+$Z85),($T85*(1+$Z$1)^$Z85)/$Z85,IF(AND($H85=1,BJ$1&gt;($Y85+$Z85),BJ$1&lt;=($Y85+$Z85*2)),($T85*(1+$Z$1)^($Z85*2))/$Z85,IF(AND($H85=1,BJ$1&gt;($Y85+$Z85*2),BJ$1&lt;=($Y85+$Z85*3)),($T85*(1+$Z$1)^($Z85*3))/$Z85,IF(AND($H85=1,BJ$1&gt;($Y85+$Z85*3),BJ$1&lt;=($Y85+$Z85*4)),($T85*(1+$Z$1)^($Z85*4))/$Z85,IF(AND($G85=1,BJ$1&lt;=$N85),0,IF(AND($G85=1,BJ$1&gt;$N85,BJ$1&lt;=($Y85+$Z85)),-1*PMT(VLOOKUP($P85,'9 - Finance Strategy Parameters'!$B$3:$C$6,2)/12,$Z85*12,$M85),IF(AND($G85=1,BJ$1&gt;($Y85+$Z85),BJ$1&lt;=($Y85+$Z85*2)),-1*PMT(VLOOKUP($P85,'9 - Finance Strategy Parameters'!$B$3:$C$6,2)/12,$Z85*12,$M85*(1+$Z$1)^($Z85*2)),IF(AND($G85=1,BJ$1&gt;($Y85+$Z85*2),BJ$1&lt;=($Y85+$Z85*3)),-1*PMT(VLOOKUP($P85,'9 - Finance Strategy Parameters'!$B$3:$C$6,2)/12,$Z85*12,$M85*(1+$Z$1)^($Z85*3)),"FAILURE"))))))))))</f>
        <v>120.877</v>
      </c>
      <c r="BK85" s="159">
        <f>IF($F85=1,0,IF(AND($H85=1,BK$1&lt;=$Y85),$V85,IF(AND($H85=1,BK$1&gt;$Y85,BK$1&lt;=$Y85+$Z85),($T85*(1+$Z$1)^$Z85)/$Z85,IF(AND($H85=1,BK$1&gt;($Y85+$Z85),BK$1&lt;=($Y85+$Z85*2)),($T85*(1+$Z$1)^($Z85*2))/$Z85,IF(AND($H85=1,BK$1&gt;($Y85+$Z85*2),BK$1&lt;=($Y85+$Z85*3)),($T85*(1+$Z$1)^($Z85*3))/$Z85,IF(AND($H85=1,BK$1&gt;($Y85+$Z85*3),BK$1&lt;=($Y85+$Z85*4)),($T85*(1+$Z$1)^($Z85*4))/$Z85,IF(AND($G85=1,BK$1&lt;=$N85),0,IF(AND($G85=1,BK$1&gt;$N85,BK$1&lt;=($Y85+$Z85)),-1*PMT(VLOOKUP($P85,'9 - Finance Strategy Parameters'!$B$3:$C$6,2)/12,$Z85*12,$M85),IF(AND($G85=1,BK$1&gt;($Y85+$Z85),BK$1&lt;=($Y85+$Z85*2)),-1*PMT(VLOOKUP($P85,'9 - Finance Strategy Parameters'!$B$3:$C$6,2)/12,$Z85*12,$M85*(1+$Z$1)^($Z85*2)),IF(AND($G85=1,BK$1&gt;($Y85+$Z85*2),BK$1&lt;=($Y85+$Z85*3)),-1*PMT(VLOOKUP($P85,'9 - Finance Strategy Parameters'!$B$3:$C$6,2)/12,$Z85*12,$M85*(1+$Z$1)^($Z85*3)),"FAILURE"))))))))))</f>
        <v>120.877</v>
      </c>
      <c r="BL85" s="159">
        <f>IF($F85=1,0,IF(AND($H85=1,BL$1&lt;=$Y85),$V85,IF(AND($H85=1,BL$1&gt;$Y85,BL$1&lt;=$Y85+$Z85),($T85*(1+$Z$1)^$Z85)/$Z85,IF(AND($H85=1,BL$1&gt;($Y85+$Z85),BL$1&lt;=($Y85+$Z85*2)),($T85*(1+$Z$1)^($Z85*2))/$Z85,IF(AND($H85=1,BL$1&gt;($Y85+$Z85*2),BL$1&lt;=($Y85+$Z85*3)),($T85*(1+$Z$1)^($Z85*3))/$Z85,IF(AND($H85=1,BL$1&gt;($Y85+$Z85*3),BL$1&lt;=($Y85+$Z85*4)),($T85*(1+$Z$1)^($Z85*4))/$Z85,IF(AND($G85=1,BL$1&lt;=$N85),0,IF(AND($G85=1,BL$1&gt;$N85,BL$1&lt;=($Y85+$Z85)),-1*PMT(VLOOKUP($P85,'9 - Finance Strategy Parameters'!$B$3:$C$6,2)/12,$Z85*12,$M85),IF(AND($G85=1,BL$1&gt;($Y85+$Z85),BL$1&lt;=($Y85+$Z85*2)),-1*PMT(VLOOKUP($P85,'9 - Finance Strategy Parameters'!$B$3:$C$6,2)/12,$Z85*12,$M85*(1+$Z$1)^($Z85*2)),IF(AND($G85=1,BL$1&gt;($Y85+$Z85*2),BL$1&lt;=($Y85+$Z85*3)),-1*PMT(VLOOKUP($P85,'9 - Finance Strategy Parameters'!$B$3:$C$6,2)/12,$Z85*12,$M85*(1+$Z$1)^($Z85*3)),"FAILURE"))))))))))</f>
        <v>120.877</v>
      </c>
      <c r="BM85" s="159">
        <f>IF($F85=1,0,IF(AND($H85=1,BM$1&lt;=$Y85),$V85,IF(AND($H85=1,BM$1&gt;$Y85,BM$1&lt;=$Y85+$Z85),($T85*(1+$Z$1)^$Z85)/$Z85,IF(AND($H85=1,BM$1&gt;($Y85+$Z85),BM$1&lt;=($Y85+$Z85*2)),($T85*(1+$Z$1)^($Z85*2))/$Z85,IF(AND($H85=1,BM$1&gt;($Y85+$Z85*2),BM$1&lt;=($Y85+$Z85*3)),($T85*(1+$Z$1)^($Z85*3))/$Z85,IF(AND($H85=1,BM$1&gt;($Y85+$Z85*3),BM$1&lt;=($Y85+$Z85*4)),($T85*(1+$Z$1)^($Z85*4))/$Z85,IF(AND($G85=1,BM$1&lt;=$N85),0,IF(AND($G85=1,BM$1&gt;$N85,BM$1&lt;=($Y85+$Z85)),-1*PMT(VLOOKUP($P85,'9 - Finance Strategy Parameters'!$B$3:$C$6,2)/12,$Z85*12,$M85),IF(AND($G85=1,BM$1&gt;($Y85+$Z85),BM$1&lt;=($Y85+$Z85*2)),-1*PMT(VLOOKUP($P85,'9 - Finance Strategy Parameters'!$B$3:$C$6,2)/12,$Z85*12,$M85*(1+$Z$1)^($Z85*2)),IF(AND($G85=1,BM$1&gt;($Y85+$Z85*2),BM$1&lt;=($Y85+$Z85*3)),-1*PMT(VLOOKUP($P85,'9 - Finance Strategy Parameters'!$B$3:$C$6,2)/12,$Z85*12,$M85*(1+$Z$1)^($Z85*3)),"FAILURE"))))))))))</f>
        <v>120.877</v>
      </c>
      <c r="BN85" s="159">
        <f>IF($F85=1,0,IF(AND($H85=1,BN$1&lt;=$Y85),$V85,IF(AND($H85=1,BN$1&gt;$Y85,BN$1&lt;=$Y85+$Z85),($T85*(1+$Z$1)^$Z85)/$Z85,IF(AND($H85=1,BN$1&gt;($Y85+$Z85),BN$1&lt;=($Y85+$Z85*2)),($T85*(1+$Z$1)^($Z85*2))/$Z85,IF(AND($H85=1,BN$1&gt;($Y85+$Z85*2),BN$1&lt;=($Y85+$Z85*3)),($T85*(1+$Z$1)^($Z85*3))/$Z85,IF(AND($H85=1,BN$1&gt;($Y85+$Z85*3),BN$1&lt;=($Y85+$Z85*4)),($T85*(1+$Z$1)^($Z85*4))/$Z85,IF(AND($G85=1,BN$1&lt;=$N85),0,IF(AND($G85=1,BN$1&gt;$N85,BN$1&lt;=($Y85+$Z85)),-1*PMT(VLOOKUP($P85,'9 - Finance Strategy Parameters'!$B$3:$C$6,2)/12,$Z85*12,$M85),IF(AND($G85=1,BN$1&gt;($Y85+$Z85),BN$1&lt;=($Y85+$Z85*2)),-1*PMT(VLOOKUP($P85,'9 - Finance Strategy Parameters'!$B$3:$C$6,2)/12,$Z85*12,$M85*(1+$Z$1)^($Z85*2)),IF(AND($G85=1,BN$1&gt;($Y85+$Z85*2),BN$1&lt;=($Y85+$Z85*3)),-1*PMT(VLOOKUP($P85,'9 - Finance Strategy Parameters'!$B$3:$C$6,2)/12,$Z85*12,$M85*(1+$Z$1)^($Z85*3)),"FAILURE"))))))))))</f>
        <v>120.877</v>
      </c>
      <c r="BO85" s="159">
        <f>IF($F85=1,0,IF(AND($H85=1,BO$1&lt;=$Y85),$V85,IF(AND($H85=1,BO$1&gt;$Y85,BO$1&lt;=$Y85+$Z85),($T85*(1+$Z$1)^$Z85)/$Z85,IF(AND($H85=1,BO$1&gt;($Y85+$Z85),BO$1&lt;=($Y85+$Z85*2)),($T85*(1+$Z$1)^($Z85*2))/$Z85,IF(AND($H85=1,BO$1&gt;($Y85+$Z85*2),BO$1&lt;=($Y85+$Z85*3)),($T85*(1+$Z$1)^($Z85*3))/$Z85,IF(AND($H85=1,BO$1&gt;($Y85+$Z85*3),BO$1&lt;=($Y85+$Z85*4)),($T85*(1+$Z$1)^($Z85*4))/$Z85,IF(AND($G85=1,BO$1&lt;=$N85),0,IF(AND($G85=1,BO$1&gt;$N85,BO$1&lt;=($Y85+$Z85)),-1*PMT(VLOOKUP($P85,'9 - Finance Strategy Parameters'!$B$3:$C$6,2)/12,$Z85*12,$M85),IF(AND($G85=1,BO$1&gt;($Y85+$Z85),BO$1&lt;=($Y85+$Z85*2)),-1*PMT(VLOOKUP($P85,'9 - Finance Strategy Parameters'!$B$3:$C$6,2)/12,$Z85*12,$M85*(1+$Z$1)^($Z85*2)),IF(AND($G85=1,BO$1&gt;($Y85+$Z85*2),BO$1&lt;=($Y85+$Z85*3)),-1*PMT(VLOOKUP($P85,'9 - Finance Strategy Parameters'!$B$3:$C$6,2)/12,$Z85*12,$M85*(1+$Z$1)^($Z85*3)),"FAILURE"))))))))))</f>
        <v>120.877</v>
      </c>
      <c r="BP85" s="159">
        <f>IF($F85=1,0,IF(AND($H85=1,BP$1&lt;=$Y85),$V85,IF(AND($H85=1,BP$1&gt;$Y85,BP$1&lt;=$Y85+$Z85),($T85*(1+$Z$1)^$Z85)/$Z85,IF(AND($H85=1,BP$1&gt;($Y85+$Z85),BP$1&lt;=($Y85+$Z85*2)),($T85*(1+$Z$1)^($Z85*2))/$Z85,IF(AND($H85=1,BP$1&gt;($Y85+$Z85*2),BP$1&lt;=($Y85+$Z85*3)),($T85*(1+$Z$1)^($Z85*3))/$Z85,IF(AND($H85=1,BP$1&gt;($Y85+$Z85*3),BP$1&lt;=($Y85+$Z85*4)),($T85*(1+$Z$1)^($Z85*4))/$Z85,IF(AND($G85=1,BP$1&lt;=$N85),0,IF(AND($G85=1,BP$1&gt;$N85,BP$1&lt;=($Y85+$Z85)),-1*PMT(VLOOKUP($P85,'9 - Finance Strategy Parameters'!$B$3:$C$6,2)/12,$Z85*12,$M85),IF(AND($G85=1,BP$1&gt;($Y85+$Z85),BP$1&lt;=($Y85+$Z85*2)),-1*PMT(VLOOKUP($P85,'9 - Finance Strategy Parameters'!$B$3:$C$6,2)/12,$Z85*12,$M85*(1+$Z$1)^($Z85*2)),IF(AND($G85=1,BP$1&gt;($Y85+$Z85*2),BP$1&lt;=($Y85+$Z85*3)),-1*PMT(VLOOKUP($P85,'9 - Finance Strategy Parameters'!$B$3:$C$6,2)/12,$Z85*12,$M85*(1+$Z$1)^($Z85*3)),"FAILURE"))))))))))</f>
        <v>120.877</v>
      </c>
      <c r="BQ85" s="159">
        <f>IF($F85=1,0,IF(AND($H85=1,BQ$1&lt;=$Y85),$V85,IF(AND($H85=1,BQ$1&gt;$Y85,BQ$1&lt;=$Y85+$Z85),($T85*(1+$Z$1)^$Z85)/$Z85,IF(AND($H85=1,BQ$1&gt;($Y85+$Z85),BQ$1&lt;=($Y85+$Z85*2)),($T85*(1+$Z$1)^($Z85*2))/$Z85,IF(AND($H85=1,BQ$1&gt;($Y85+$Z85*2),BQ$1&lt;=($Y85+$Z85*3)),($T85*(1+$Z$1)^($Z85*3))/$Z85,IF(AND($H85=1,BQ$1&gt;($Y85+$Z85*3),BQ$1&lt;=($Y85+$Z85*4)),($T85*(1+$Z$1)^($Z85*4))/$Z85,IF(AND($G85=1,BQ$1&lt;=$N85),0,IF(AND($G85=1,BQ$1&gt;$N85,BQ$1&lt;=($Y85+$Z85)),-1*PMT(VLOOKUP($P85,'9 - Finance Strategy Parameters'!$B$3:$C$6,2)/12,$Z85*12,$M85),IF(AND($G85=1,BQ$1&gt;($Y85+$Z85),BQ$1&lt;=($Y85+$Z85*2)),-1*PMT(VLOOKUP($P85,'9 - Finance Strategy Parameters'!$B$3:$C$6,2)/12,$Z85*12,$M85*(1+$Z$1)^($Z85*2)),IF(AND($G85=1,BQ$1&gt;($Y85+$Z85*2),BQ$1&lt;=($Y85+$Z85*3)),-1*PMT(VLOOKUP($P85,'9 - Finance Strategy Parameters'!$B$3:$C$6,2)/12,$Z85*12,$M85*(1+$Z$1)^($Z85*3)),"FAILURE"))))))))))</f>
        <v>120.877</v>
      </c>
      <c r="BR85" s="159">
        <f>IF($F85=1,0,IF(AND($H85=1,BR$1&lt;=$Y85),$V85,IF(AND($H85=1,BR$1&gt;$Y85,BR$1&lt;=$Y85+$Z85),($T85*(1+$Z$1)^$Z85)/$Z85,IF(AND($H85=1,BR$1&gt;($Y85+$Z85),BR$1&lt;=($Y85+$Z85*2)),($T85*(1+$Z$1)^($Z85*2))/$Z85,IF(AND($H85=1,BR$1&gt;($Y85+$Z85*2),BR$1&lt;=($Y85+$Z85*3)),($T85*(1+$Z$1)^($Z85*3))/$Z85,IF(AND($H85=1,BR$1&gt;($Y85+$Z85*3),BR$1&lt;=($Y85+$Z85*4)),($T85*(1+$Z$1)^($Z85*4))/$Z85,IF(AND($G85=1,BR$1&lt;=$N85),0,IF(AND($G85=1,BR$1&gt;$N85,BR$1&lt;=($Y85+$Z85)),-1*PMT(VLOOKUP($P85,'9 - Finance Strategy Parameters'!$B$3:$C$6,2)/12,$Z85*12,$M85),IF(AND($G85=1,BR$1&gt;($Y85+$Z85),BR$1&lt;=($Y85+$Z85*2)),-1*PMT(VLOOKUP($P85,'9 - Finance Strategy Parameters'!$B$3:$C$6,2)/12,$Z85*12,$M85*(1+$Z$1)^($Z85*2)),IF(AND($G85=1,BR$1&gt;($Y85+$Z85*2),BR$1&lt;=($Y85+$Z85*3)),-1*PMT(VLOOKUP($P85,'9 - Finance Strategy Parameters'!$B$3:$C$6,2)/12,$Z85*12,$M85*(1+$Z$1)^($Z85*3)),"FAILURE"))))))))))</f>
        <v>120.877</v>
      </c>
      <c r="BS85" s="159">
        <f>IF($F85=1,0,IF(AND($H85=1,BS$1&lt;=$Y85),$V85,IF(AND($H85=1,BS$1&gt;$Y85,BS$1&lt;=$Y85+$Z85),($T85*(1+$Z$1)^$Z85)/$Z85,IF(AND($H85=1,BS$1&gt;($Y85+$Z85),BS$1&lt;=($Y85+$Z85*2)),($T85*(1+$Z$1)^($Z85*2))/$Z85,IF(AND($H85=1,BS$1&gt;($Y85+$Z85*2),BS$1&lt;=($Y85+$Z85*3)),($T85*(1+$Z$1)^($Z85*3))/$Z85,IF(AND($H85=1,BS$1&gt;($Y85+$Z85*3),BS$1&lt;=($Y85+$Z85*4)),($T85*(1+$Z$1)^($Z85*4))/$Z85,IF(AND($G85=1,BS$1&lt;=$N85),0,IF(AND($G85=1,BS$1&gt;$N85,BS$1&lt;=($Y85+$Z85)),-1*PMT(VLOOKUP($P85,'9 - Finance Strategy Parameters'!$B$3:$C$6,2)/12,$Z85*12,$M85),IF(AND($G85=1,BS$1&gt;($Y85+$Z85),BS$1&lt;=($Y85+$Z85*2)),-1*PMT(VLOOKUP($P85,'9 - Finance Strategy Parameters'!$B$3:$C$6,2)/12,$Z85*12,$M85*(1+$Z$1)^($Z85*2)),IF(AND($G85=1,BS$1&gt;($Y85+$Z85*2),BS$1&lt;=($Y85+$Z85*3)),-1*PMT(VLOOKUP($P85,'9 - Finance Strategy Parameters'!$B$3:$C$6,2)/12,$Z85*12,$M85*(1+$Z$1)^($Z85*3)),"FAILURE"))))))))))</f>
        <v>120.877</v>
      </c>
      <c r="BT85" s="159">
        <f>IF($F85=1,0,IF(AND($H85=1,BT$1&lt;=$Y85),$V85,IF(AND($H85=1,BT$1&gt;$Y85,BT$1&lt;=$Y85+$Z85),($T85*(1+$Z$1)^$Z85)/$Z85,IF(AND($H85=1,BT$1&gt;($Y85+$Z85),BT$1&lt;=($Y85+$Z85*2)),($T85*(1+$Z$1)^($Z85*2))/$Z85,IF(AND($H85=1,BT$1&gt;($Y85+$Z85*2),BT$1&lt;=($Y85+$Z85*3)),($T85*(1+$Z$1)^($Z85*3))/$Z85,IF(AND($H85=1,BT$1&gt;($Y85+$Z85*3),BT$1&lt;=($Y85+$Z85*4)),($T85*(1+$Z$1)^($Z85*4))/$Z85,IF(AND($G85=1,BT$1&lt;=$N85),0,IF(AND($G85=1,BT$1&gt;$N85,BT$1&lt;=($Y85+$Z85)),-1*PMT(VLOOKUP($P85,'9 - Finance Strategy Parameters'!$B$3:$C$6,2)/12,$Z85*12,$M85),IF(AND($G85=1,BT$1&gt;($Y85+$Z85),BT$1&lt;=($Y85+$Z85*2)),-1*PMT(VLOOKUP($P85,'9 - Finance Strategy Parameters'!$B$3:$C$6,2)/12,$Z85*12,$M85*(1+$Z$1)^($Z85*2)),IF(AND($G85=1,BT$1&gt;($Y85+$Z85*2),BT$1&lt;=($Y85+$Z85*3)),-1*PMT(VLOOKUP($P85,'9 - Finance Strategy Parameters'!$B$3:$C$6,2)/12,$Z85*12,$M85*(1+$Z$1)^($Z85*3)),"FAILURE"))))))))))</f>
        <v>120.877</v>
      </c>
    </row>
    <row r="86" spans="1:72" ht="45" x14ac:dyDescent="0.25">
      <c r="A86" s="10" t="s">
        <v>34</v>
      </c>
      <c r="B86" s="138">
        <f>INDEX('8-Choosing Asset Strategies'!$B$4:$B$101,MATCH('9 - Financing Strategy'!C86,'8-Choosing Asset Strategies'!$C$4:$C$101,0))</f>
        <v>3</v>
      </c>
      <c r="C86" s="11" t="s">
        <v>179</v>
      </c>
      <c r="D86" s="13" t="str">
        <f>IF(INDEX('8-Choosing Asset Strategies'!$CW$4:$CW$101,MATCH($C86,'8-Choosing Asset Strategies'!$C$4:$C$101,0))=0,"",INDEX('8-Choosing Asset Strategies'!$CW$4:$CW$101,MATCH(C86,'8-Choosing Asset Strategies'!$C$4:$C$101,0)))</f>
        <v>Good condition</v>
      </c>
      <c r="E86" s="11"/>
      <c r="F86" s="138"/>
      <c r="G86" s="138"/>
      <c r="H86" s="138">
        <v>1</v>
      </c>
      <c r="J86" s="143" t="str">
        <f>IF(F86=1,ROUND(INDEX('8-Choosing Asset Strategies'!$DL$4:$DL$101,MATCH($C86,'8-Choosing Asset Strategies'!$C$4:$C$101,0)),2),"")</f>
        <v/>
      </c>
      <c r="K86" s="12" t="str">
        <f>IF(F86=1,ROUND(INDEX('8-Choosing Asset Strategies'!$DC$4:$DC$101,MATCH($C86,'8-Choosing Asset Strategies'!$C$4:$C$101,0)),2),"")</f>
        <v/>
      </c>
      <c r="L86" s="12"/>
      <c r="M86" s="143" t="str">
        <f>IF(G86=1,ROUND(INDEX('8-Choosing Asset Strategies'!$DL$4:$DL$101,MATCH($C86,'8-Choosing Asset Strategies'!$C$4:$C$101,0)),2),"")</f>
        <v/>
      </c>
      <c r="N86" s="12" t="str">
        <f>IF(G86=1,ROUND(INDEX('8-Choosing Asset Strategies'!$DC$4:$DC$101,MATCH($C86,'8-Choosing Asset Strategies'!$C$4:$C$101,0)),2),"")</f>
        <v/>
      </c>
      <c r="O86" s="12" t="str">
        <f>IF(G86="","",INDEX('9 - Finance Strategy Parameters'!$H$3:$H$9,MATCH(B86,'9 - Finance Strategy Parameters'!$F$3:$F$9,0)))</f>
        <v/>
      </c>
      <c r="P86" s="12"/>
      <c r="Q86" s="144" t="str">
        <f>IFERROR((M86*INDEX('9 - Finance Strategy Parameters'!$C$3:$C$6,MATCH(P86,'9 - Finance Strategy Parameters'!$B$3:$B$6,0))/12*(1+INDEX('9 - Finance Strategy Parameters'!$C$3:$C$6,MATCH(P86,'9 - Finance Strategy Parameters'!$B$3:$B$6,0))/12)^(O86*12))/((1+INDEX('9 - Finance Strategy Parameters'!$C$3:$C$6,MATCH(P86,'9 - Finance Strategy Parameters'!$B$3:$B$6,0))/12)^(O86*12)-1),"")</f>
        <v/>
      </c>
      <c r="R86" s="144" t="str">
        <f t="shared" si="4"/>
        <v/>
      </c>
      <c r="S86" s="12"/>
      <c r="T86" s="143">
        <f>IF(H86=1,ROUND(INDEX('8-Choosing Asset Strategies'!$DL$4:$DL$101,MATCH($C86,'8-Choosing Asset Strategies'!$C$4:$C$101,0)),2),"")</f>
        <v>6630.96</v>
      </c>
      <c r="U86" s="145">
        <f>IF(H86=1,ROUND(INDEX('8-Choosing Asset Strategies'!$DC$4:$DC$101,MATCH($C86,'8-Choosing Asset Strategies'!$C$4:$C$101,0)),2),"")</f>
        <v>15</v>
      </c>
      <c r="V86" s="101">
        <f t="shared" si="5"/>
        <v>442.06400000000002</v>
      </c>
      <c r="W86" s="155">
        <f t="shared" si="6"/>
        <v>36.838666666666668</v>
      </c>
      <c r="Y86">
        <f>INDEX('8-Choosing Asset Strategies'!$DC$4:$DC$101,MATCH(C86,'8-Choosing Asset Strategies'!$C$4:$C$101,0))</f>
        <v>15</v>
      </c>
      <c r="Z86">
        <f>INDEX('8-Choosing Asset Strategies'!$DA$4:$DA$101,MATCH(C86,'8-Choosing Asset Strategies'!$C$4:$C$101,0))</f>
        <v>40</v>
      </c>
      <c r="AB86" s="159">
        <f>IF($F86=1,0,IF(AND($H86=1,AB$1&lt;=$Y86),$V86,IF(AND($H86=1,AB$1&gt;$Y86,AB$1&lt;=$Y86+$Z86),($T86*(1+$Z$1)^$Z86)/$Z86,IF(AND($H86=1,AB$1&gt;($Y86+$Z86),AB$1&lt;=($Y86+$Z86*2)),($T86*(1+$Z$1)^($Z86*2))/$Z86,IF(AND($H86=1,AB$1&gt;($Y86+$Z86*2),AB$1&lt;=($Y86+$Z86*3)),($T86*(1+$Z$1)^($Z86*3))/$Z86,IF(AND($H86=1,AB$1&gt;($Y86+$Z86*3),AB$1&lt;=($Y86+$Z86*4)),($T86*(1+$Z$1)^($Z86*4))/$Z86,IF(AND($G86=1,AB$1&lt;=$N86),0,IF(AND($G86=1,AB$1&gt;$N86,AB$1&lt;=($Y86+$Z86)),-1*PMT(VLOOKUP($P86,'9 - Finance Strategy Parameters'!$B$3:$C$6,2)/12,$Z86*12,$M86),IF(AND($G86=1,AB$1&gt;($Y86+$Z86),AB$1&lt;=($Y86+$Z86*2)),-1*PMT(VLOOKUP($P86,'9 - Finance Strategy Parameters'!$B$3:$C$6,2)/12,$Z86*12,$M86*(1+$Z$1)^($Z86*2)),IF(AND($G86=1,AB$1&gt;($Y86+$Z86*2),AB$1&lt;=($Y86+$Z86*3)),-1*PMT(VLOOKUP($P86,'9 - Finance Strategy Parameters'!$B$3:$C$6,2)/12,$Z86*12,$M86*(1+$Z$1)^($Z86*3)),"FAILURE"))))))))))</f>
        <v>442.06400000000002</v>
      </c>
      <c r="AC86" s="159">
        <f>IF($F86=1,0,IF(AND($H86=1,AC$1&lt;=$Y86),$V86,IF(AND($H86=1,AC$1&gt;$Y86,AC$1&lt;=$Y86+$Z86),($T86*(1+$Z$1)^$Z86)/$Z86,IF(AND($H86=1,AC$1&gt;($Y86+$Z86),AC$1&lt;=($Y86+$Z86*2)),($T86*(1+$Z$1)^($Z86*2))/$Z86,IF(AND($H86=1,AC$1&gt;($Y86+$Z86*2),AC$1&lt;=($Y86+$Z86*3)),($T86*(1+$Z$1)^($Z86*3))/$Z86,IF(AND($H86=1,AC$1&gt;($Y86+$Z86*3),AC$1&lt;=($Y86+$Z86*4)),($T86*(1+$Z$1)^($Z86*4))/$Z86,IF(AND($G86=1,AC$1&lt;=$N86),0,IF(AND($G86=1,AC$1&gt;$N86,AC$1&lt;=($Y86+$Z86)),-1*PMT(VLOOKUP($P86,'9 - Finance Strategy Parameters'!$B$3:$C$6,2)/12,$Z86*12,$M86),IF(AND($G86=1,AC$1&gt;($Y86+$Z86),AC$1&lt;=($Y86+$Z86*2)),-1*PMT(VLOOKUP($P86,'9 - Finance Strategy Parameters'!$B$3:$C$6,2)/12,$Z86*12,$M86*(1+$Z$1)^($Z86*2)),IF(AND($G86=1,AC$1&gt;($Y86+$Z86*2),AC$1&lt;=($Y86+$Z86*3)),-1*PMT(VLOOKUP($P86,'9 - Finance Strategy Parameters'!$B$3:$C$6,2)/12,$Z86*12,$M86*(1+$Z$1)^($Z86*3)),"FAILURE"))))))))))</f>
        <v>442.06400000000002</v>
      </c>
      <c r="AD86" s="159">
        <f>IF($F86=1,0,IF(AND($H86=1,AD$1&lt;=$Y86),$V86,IF(AND($H86=1,AD$1&gt;$Y86,AD$1&lt;=$Y86+$Z86),($T86*(1+$Z$1)^$Z86)/$Z86,IF(AND($H86=1,AD$1&gt;($Y86+$Z86),AD$1&lt;=($Y86+$Z86*2)),($T86*(1+$Z$1)^($Z86*2))/$Z86,IF(AND($H86=1,AD$1&gt;($Y86+$Z86*2),AD$1&lt;=($Y86+$Z86*3)),($T86*(1+$Z$1)^($Z86*3))/$Z86,IF(AND($H86=1,AD$1&gt;($Y86+$Z86*3),AD$1&lt;=($Y86+$Z86*4)),($T86*(1+$Z$1)^($Z86*4))/$Z86,IF(AND($G86=1,AD$1&lt;=$N86),0,IF(AND($G86=1,AD$1&gt;$N86,AD$1&lt;=($Y86+$Z86)),-1*PMT(VLOOKUP($P86,'9 - Finance Strategy Parameters'!$B$3:$C$6,2)/12,$Z86*12,$M86),IF(AND($G86=1,AD$1&gt;($Y86+$Z86),AD$1&lt;=($Y86+$Z86*2)),-1*PMT(VLOOKUP($P86,'9 - Finance Strategy Parameters'!$B$3:$C$6,2)/12,$Z86*12,$M86*(1+$Z$1)^($Z86*2)),IF(AND($G86=1,AD$1&gt;($Y86+$Z86*2),AD$1&lt;=($Y86+$Z86*3)),-1*PMT(VLOOKUP($P86,'9 - Finance Strategy Parameters'!$B$3:$C$6,2)/12,$Z86*12,$M86*(1+$Z$1)^($Z86*3)),"FAILURE"))))))))))</f>
        <v>442.06400000000002</v>
      </c>
      <c r="AE86" s="159">
        <f>IF($F86=1,0,IF(AND($H86=1,AE$1&lt;=$Y86),$V86,IF(AND($H86=1,AE$1&gt;$Y86,AE$1&lt;=$Y86+$Z86),($T86*(1+$Z$1)^$Z86)/$Z86,IF(AND($H86=1,AE$1&gt;($Y86+$Z86),AE$1&lt;=($Y86+$Z86*2)),($T86*(1+$Z$1)^($Z86*2))/$Z86,IF(AND($H86=1,AE$1&gt;($Y86+$Z86*2),AE$1&lt;=($Y86+$Z86*3)),($T86*(1+$Z$1)^($Z86*3))/$Z86,IF(AND($H86=1,AE$1&gt;($Y86+$Z86*3),AE$1&lt;=($Y86+$Z86*4)),($T86*(1+$Z$1)^($Z86*4))/$Z86,IF(AND($G86=1,AE$1&lt;=$N86),0,IF(AND($G86=1,AE$1&gt;$N86,AE$1&lt;=($Y86+$Z86)),-1*PMT(VLOOKUP($P86,'9 - Finance Strategy Parameters'!$B$3:$C$6,2)/12,$Z86*12,$M86),IF(AND($G86=1,AE$1&gt;($Y86+$Z86),AE$1&lt;=($Y86+$Z86*2)),-1*PMT(VLOOKUP($P86,'9 - Finance Strategy Parameters'!$B$3:$C$6,2)/12,$Z86*12,$M86*(1+$Z$1)^($Z86*2)),IF(AND($G86=1,AE$1&gt;($Y86+$Z86*2),AE$1&lt;=($Y86+$Z86*3)),-1*PMT(VLOOKUP($P86,'9 - Finance Strategy Parameters'!$B$3:$C$6,2)/12,$Z86*12,$M86*(1+$Z$1)^($Z86*3)),"FAILURE"))))))))))</f>
        <v>442.06400000000002</v>
      </c>
      <c r="AF86" s="159">
        <f>IF($F86=1,0,IF(AND($H86=1,AF$1&lt;=$Y86),$V86,IF(AND($H86=1,AF$1&gt;$Y86,AF$1&lt;=$Y86+$Z86),($T86*(1+$Z$1)^$Z86)/$Z86,IF(AND($H86=1,AF$1&gt;($Y86+$Z86),AF$1&lt;=($Y86+$Z86*2)),($T86*(1+$Z$1)^($Z86*2))/$Z86,IF(AND($H86=1,AF$1&gt;($Y86+$Z86*2),AF$1&lt;=($Y86+$Z86*3)),($T86*(1+$Z$1)^($Z86*3))/$Z86,IF(AND($H86=1,AF$1&gt;($Y86+$Z86*3),AF$1&lt;=($Y86+$Z86*4)),($T86*(1+$Z$1)^($Z86*4))/$Z86,IF(AND($G86=1,AF$1&lt;=$N86),0,IF(AND($G86=1,AF$1&gt;$N86,AF$1&lt;=($Y86+$Z86)),-1*PMT(VLOOKUP($P86,'9 - Finance Strategy Parameters'!$B$3:$C$6,2)/12,$Z86*12,$M86),IF(AND($G86=1,AF$1&gt;($Y86+$Z86),AF$1&lt;=($Y86+$Z86*2)),-1*PMT(VLOOKUP($P86,'9 - Finance Strategy Parameters'!$B$3:$C$6,2)/12,$Z86*12,$M86*(1+$Z$1)^($Z86*2)),IF(AND($G86=1,AF$1&gt;($Y86+$Z86*2),AF$1&lt;=($Y86+$Z86*3)),-1*PMT(VLOOKUP($P86,'9 - Finance Strategy Parameters'!$B$3:$C$6,2)/12,$Z86*12,$M86*(1+$Z$1)^($Z86*3)),"FAILURE"))))))))))</f>
        <v>442.06400000000002</v>
      </c>
      <c r="AG86" s="159">
        <f>IF($F86=1,0,IF(AND($H86=1,AG$1&lt;=$Y86),$V86,IF(AND($H86=1,AG$1&gt;$Y86,AG$1&lt;=$Y86+$Z86),($T86*(1+$Z$1)^$Z86)/$Z86,IF(AND($H86=1,AG$1&gt;($Y86+$Z86),AG$1&lt;=($Y86+$Z86*2)),($T86*(1+$Z$1)^($Z86*2))/$Z86,IF(AND($H86=1,AG$1&gt;($Y86+$Z86*2),AG$1&lt;=($Y86+$Z86*3)),($T86*(1+$Z$1)^($Z86*3))/$Z86,IF(AND($H86=1,AG$1&gt;($Y86+$Z86*3),AG$1&lt;=($Y86+$Z86*4)),($T86*(1+$Z$1)^($Z86*4))/$Z86,IF(AND($G86=1,AG$1&lt;=$N86),0,IF(AND($G86=1,AG$1&gt;$N86,AG$1&lt;=($Y86+$Z86)),-1*PMT(VLOOKUP($P86,'9 - Finance Strategy Parameters'!$B$3:$C$6,2)/12,$Z86*12,$M86),IF(AND($G86=1,AG$1&gt;($Y86+$Z86),AG$1&lt;=($Y86+$Z86*2)),-1*PMT(VLOOKUP($P86,'9 - Finance Strategy Parameters'!$B$3:$C$6,2)/12,$Z86*12,$M86*(1+$Z$1)^($Z86*2)),IF(AND($G86=1,AG$1&gt;($Y86+$Z86*2),AG$1&lt;=($Y86+$Z86*3)),-1*PMT(VLOOKUP($P86,'9 - Finance Strategy Parameters'!$B$3:$C$6,2)/12,$Z86*12,$M86*(1+$Z$1)^($Z86*3)),"FAILURE"))))))))))</f>
        <v>442.06400000000002</v>
      </c>
      <c r="AH86" s="159">
        <f>IF($F86=1,0,IF(AND($H86=1,AH$1&lt;=$Y86),$V86,IF(AND($H86=1,AH$1&gt;$Y86,AH$1&lt;=$Y86+$Z86),($T86*(1+$Z$1)^$Z86)/$Z86,IF(AND($H86=1,AH$1&gt;($Y86+$Z86),AH$1&lt;=($Y86+$Z86*2)),($T86*(1+$Z$1)^($Z86*2))/$Z86,IF(AND($H86=1,AH$1&gt;($Y86+$Z86*2),AH$1&lt;=($Y86+$Z86*3)),($T86*(1+$Z$1)^($Z86*3))/$Z86,IF(AND($H86=1,AH$1&gt;($Y86+$Z86*3),AH$1&lt;=($Y86+$Z86*4)),($T86*(1+$Z$1)^($Z86*4))/$Z86,IF(AND($G86=1,AH$1&lt;=$N86),0,IF(AND($G86=1,AH$1&gt;$N86,AH$1&lt;=($Y86+$Z86)),-1*PMT(VLOOKUP($P86,'9 - Finance Strategy Parameters'!$B$3:$C$6,2)/12,$Z86*12,$M86),IF(AND($G86=1,AH$1&gt;($Y86+$Z86),AH$1&lt;=($Y86+$Z86*2)),-1*PMT(VLOOKUP($P86,'9 - Finance Strategy Parameters'!$B$3:$C$6,2)/12,$Z86*12,$M86*(1+$Z$1)^($Z86*2)),IF(AND($G86=1,AH$1&gt;($Y86+$Z86*2),AH$1&lt;=($Y86+$Z86*3)),-1*PMT(VLOOKUP($P86,'9 - Finance Strategy Parameters'!$B$3:$C$6,2)/12,$Z86*12,$M86*(1+$Z$1)^($Z86*3)),"FAILURE"))))))))))</f>
        <v>442.06400000000002</v>
      </c>
      <c r="AI86" s="159">
        <f>IF($F86=1,0,IF(AND($H86=1,AI$1&lt;=$Y86),$V86,IF(AND($H86=1,AI$1&gt;$Y86,AI$1&lt;=$Y86+$Z86),($T86*(1+$Z$1)^$Z86)/$Z86,IF(AND($H86=1,AI$1&gt;($Y86+$Z86),AI$1&lt;=($Y86+$Z86*2)),($T86*(1+$Z$1)^($Z86*2))/$Z86,IF(AND($H86=1,AI$1&gt;($Y86+$Z86*2),AI$1&lt;=($Y86+$Z86*3)),($T86*(1+$Z$1)^($Z86*3))/$Z86,IF(AND($H86=1,AI$1&gt;($Y86+$Z86*3),AI$1&lt;=($Y86+$Z86*4)),($T86*(1+$Z$1)^($Z86*4))/$Z86,IF(AND($G86=1,AI$1&lt;=$N86),0,IF(AND($G86=1,AI$1&gt;$N86,AI$1&lt;=($Y86+$Z86)),-1*PMT(VLOOKUP($P86,'9 - Finance Strategy Parameters'!$B$3:$C$6,2)/12,$Z86*12,$M86),IF(AND($G86=1,AI$1&gt;($Y86+$Z86),AI$1&lt;=($Y86+$Z86*2)),-1*PMT(VLOOKUP($P86,'9 - Finance Strategy Parameters'!$B$3:$C$6,2)/12,$Z86*12,$M86*(1+$Z$1)^($Z86*2)),IF(AND($G86=1,AI$1&gt;($Y86+$Z86*2),AI$1&lt;=($Y86+$Z86*3)),-1*PMT(VLOOKUP($P86,'9 - Finance Strategy Parameters'!$B$3:$C$6,2)/12,$Z86*12,$M86*(1+$Z$1)^($Z86*3)),"FAILURE"))))))))))</f>
        <v>442.06400000000002</v>
      </c>
      <c r="AJ86" s="159">
        <f>IF($F86=1,0,IF(AND($H86=1,AJ$1&lt;=$Y86),$V86,IF(AND($H86=1,AJ$1&gt;$Y86,AJ$1&lt;=$Y86+$Z86),($T86*(1+$Z$1)^$Z86)/$Z86,IF(AND($H86=1,AJ$1&gt;($Y86+$Z86),AJ$1&lt;=($Y86+$Z86*2)),($T86*(1+$Z$1)^($Z86*2))/$Z86,IF(AND($H86=1,AJ$1&gt;($Y86+$Z86*2),AJ$1&lt;=($Y86+$Z86*3)),($T86*(1+$Z$1)^($Z86*3))/$Z86,IF(AND($H86=1,AJ$1&gt;($Y86+$Z86*3),AJ$1&lt;=($Y86+$Z86*4)),($T86*(1+$Z$1)^($Z86*4))/$Z86,IF(AND($G86=1,AJ$1&lt;=$N86),0,IF(AND($G86=1,AJ$1&gt;$N86,AJ$1&lt;=($Y86+$Z86)),-1*PMT(VLOOKUP($P86,'9 - Finance Strategy Parameters'!$B$3:$C$6,2)/12,$Z86*12,$M86),IF(AND($G86=1,AJ$1&gt;($Y86+$Z86),AJ$1&lt;=($Y86+$Z86*2)),-1*PMT(VLOOKUP($P86,'9 - Finance Strategy Parameters'!$B$3:$C$6,2)/12,$Z86*12,$M86*(1+$Z$1)^($Z86*2)),IF(AND($G86=1,AJ$1&gt;($Y86+$Z86*2),AJ$1&lt;=($Y86+$Z86*3)),-1*PMT(VLOOKUP($P86,'9 - Finance Strategy Parameters'!$B$3:$C$6,2)/12,$Z86*12,$M86*(1+$Z$1)^($Z86*3)),"FAILURE"))))))))))</f>
        <v>442.06400000000002</v>
      </c>
      <c r="AK86" s="159">
        <f>IF($F86=1,0,IF(AND($H86=1,AK$1&lt;=$Y86),$V86,IF(AND($H86=1,AK$1&gt;$Y86,AK$1&lt;=$Y86+$Z86),($T86*(1+$Z$1)^$Z86)/$Z86,IF(AND($H86=1,AK$1&gt;($Y86+$Z86),AK$1&lt;=($Y86+$Z86*2)),($T86*(1+$Z$1)^($Z86*2))/$Z86,IF(AND($H86=1,AK$1&gt;($Y86+$Z86*2),AK$1&lt;=($Y86+$Z86*3)),($T86*(1+$Z$1)^($Z86*3))/$Z86,IF(AND($H86=1,AK$1&gt;($Y86+$Z86*3),AK$1&lt;=($Y86+$Z86*4)),($T86*(1+$Z$1)^($Z86*4))/$Z86,IF(AND($G86=1,AK$1&lt;=$N86),0,IF(AND($G86=1,AK$1&gt;$N86,AK$1&lt;=($Y86+$Z86)),-1*PMT(VLOOKUP($P86,'9 - Finance Strategy Parameters'!$B$3:$C$6,2)/12,$Z86*12,$M86),IF(AND($G86=1,AK$1&gt;($Y86+$Z86),AK$1&lt;=($Y86+$Z86*2)),-1*PMT(VLOOKUP($P86,'9 - Finance Strategy Parameters'!$B$3:$C$6,2)/12,$Z86*12,$M86*(1+$Z$1)^($Z86*2)),IF(AND($G86=1,AK$1&gt;($Y86+$Z86*2),AK$1&lt;=($Y86+$Z86*3)),-1*PMT(VLOOKUP($P86,'9 - Finance Strategy Parameters'!$B$3:$C$6,2)/12,$Z86*12,$M86*(1+$Z$1)^($Z86*3)),"FAILURE"))))))))))</f>
        <v>442.06400000000002</v>
      </c>
      <c r="AL86" s="159">
        <f>IF($F86=1,0,IF(AND($H86=1,AL$1&lt;=$Y86),$V86,IF(AND($H86=1,AL$1&gt;$Y86,AL$1&lt;=$Y86+$Z86),($T86*(1+$Z$1)^$Z86)/$Z86,IF(AND($H86=1,AL$1&gt;($Y86+$Z86),AL$1&lt;=($Y86+$Z86*2)),($T86*(1+$Z$1)^($Z86*2))/$Z86,IF(AND($H86=1,AL$1&gt;($Y86+$Z86*2),AL$1&lt;=($Y86+$Z86*3)),($T86*(1+$Z$1)^($Z86*3))/$Z86,IF(AND($H86=1,AL$1&gt;($Y86+$Z86*3),AL$1&lt;=($Y86+$Z86*4)),($T86*(1+$Z$1)^($Z86*4))/$Z86,IF(AND($G86=1,AL$1&lt;=$N86),0,IF(AND($G86=1,AL$1&gt;$N86,AL$1&lt;=($Y86+$Z86)),-1*PMT(VLOOKUP($P86,'9 - Finance Strategy Parameters'!$B$3:$C$6,2)/12,$Z86*12,$M86),IF(AND($G86=1,AL$1&gt;($Y86+$Z86),AL$1&lt;=($Y86+$Z86*2)),-1*PMT(VLOOKUP($P86,'9 - Finance Strategy Parameters'!$B$3:$C$6,2)/12,$Z86*12,$M86*(1+$Z$1)^($Z86*2)),IF(AND($G86=1,AL$1&gt;($Y86+$Z86*2),AL$1&lt;=($Y86+$Z86*3)),-1*PMT(VLOOKUP($P86,'9 - Finance Strategy Parameters'!$B$3:$C$6,2)/12,$Z86*12,$M86*(1+$Z$1)^($Z86*3)),"FAILURE"))))))))))</f>
        <v>442.06400000000002</v>
      </c>
      <c r="AM86" s="159">
        <f>IF($F86=1,0,IF(AND($H86=1,AM$1&lt;=$Y86),$V86,IF(AND($H86=1,AM$1&gt;$Y86,AM$1&lt;=$Y86+$Z86),($T86*(1+$Z$1)^$Z86)/$Z86,IF(AND($H86=1,AM$1&gt;($Y86+$Z86),AM$1&lt;=($Y86+$Z86*2)),($T86*(1+$Z$1)^($Z86*2))/$Z86,IF(AND($H86=1,AM$1&gt;($Y86+$Z86*2),AM$1&lt;=($Y86+$Z86*3)),($T86*(1+$Z$1)^($Z86*3))/$Z86,IF(AND($H86=1,AM$1&gt;($Y86+$Z86*3),AM$1&lt;=($Y86+$Z86*4)),($T86*(1+$Z$1)^($Z86*4))/$Z86,IF(AND($G86=1,AM$1&lt;=$N86),0,IF(AND($G86=1,AM$1&gt;$N86,AM$1&lt;=($Y86+$Z86)),-1*PMT(VLOOKUP($P86,'9 - Finance Strategy Parameters'!$B$3:$C$6,2)/12,$Z86*12,$M86),IF(AND($G86=1,AM$1&gt;($Y86+$Z86),AM$1&lt;=($Y86+$Z86*2)),-1*PMT(VLOOKUP($P86,'9 - Finance Strategy Parameters'!$B$3:$C$6,2)/12,$Z86*12,$M86*(1+$Z$1)^($Z86*2)),IF(AND($G86=1,AM$1&gt;($Y86+$Z86*2),AM$1&lt;=($Y86+$Z86*3)),-1*PMT(VLOOKUP($P86,'9 - Finance Strategy Parameters'!$B$3:$C$6,2)/12,$Z86*12,$M86*(1+$Z$1)^($Z86*3)),"FAILURE"))))))))))</f>
        <v>442.06400000000002</v>
      </c>
      <c r="AN86" s="159">
        <f>IF($F86=1,0,IF(AND($H86=1,AN$1&lt;=$Y86),$V86,IF(AND($H86=1,AN$1&gt;$Y86,AN$1&lt;=$Y86+$Z86),($T86*(1+$Z$1)^$Z86)/$Z86,IF(AND($H86=1,AN$1&gt;($Y86+$Z86),AN$1&lt;=($Y86+$Z86*2)),($T86*(1+$Z$1)^($Z86*2))/$Z86,IF(AND($H86=1,AN$1&gt;($Y86+$Z86*2),AN$1&lt;=($Y86+$Z86*3)),($T86*(1+$Z$1)^($Z86*3))/$Z86,IF(AND($H86=1,AN$1&gt;($Y86+$Z86*3),AN$1&lt;=($Y86+$Z86*4)),($T86*(1+$Z$1)^($Z86*4))/$Z86,IF(AND($G86=1,AN$1&lt;=$N86),0,IF(AND($G86=1,AN$1&gt;$N86,AN$1&lt;=($Y86+$Z86)),-1*PMT(VLOOKUP($P86,'9 - Finance Strategy Parameters'!$B$3:$C$6,2)/12,$Z86*12,$M86),IF(AND($G86=1,AN$1&gt;($Y86+$Z86),AN$1&lt;=($Y86+$Z86*2)),-1*PMT(VLOOKUP($P86,'9 - Finance Strategy Parameters'!$B$3:$C$6,2)/12,$Z86*12,$M86*(1+$Z$1)^($Z86*2)),IF(AND($G86=1,AN$1&gt;($Y86+$Z86*2),AN$1&lt;=($Y86+$Z86*3)),-1*PMT(VLOOKUP($P86,'9 - Finance Strategy Parameters'!$B$3:$C$6,2)/12,$Z86*12,$M86*(1+$Z$1)^($Z86*3)),"FAILURE"))))))))))</f>
        <v>442.06400000000002</v>
      </c>
      <c r="AO86" s="159">
        <f>IF($F86=1,0,IF(AND($H86=1,AO$1&lt;=$Y86),$V86,IF(AND($H86=1,AO$1&gt;$Y86,AO$1&lt;=$Y86+$Z86),($T86*(1+$Z$1)^$Z86)/$Z86,IF(AND($H86=1,AO$1&gt;($Y86+$Z86),AO$1&lt;=($Y86+$Z86*2)),($T86*(1+$Z$1)^($Z86*2))/$Z86,IF(AND($H86=1,AO$1&gt;($Y86+$Z86*2),AO$1&lt;=($Y86+$Z86*3)),($T86*(1+$Z$1)^($Z86*3))/$Z86,IF(AND($H86=1,AO$1&gt;($Y86+$Z86*3),AO$1&lt;=($Y86+$Z86*4)),($T86*(1+$Z$1)^($Z86*4))/$Z86,IF(AND($G86=1,AO$1&lt;=$N86),0,IF(AND($G86=1,AO$1&gt;$N86,AO$1&lt;=($Y86+$Z86)),-1*PMT(VLOOKUP($P86,'9 - Finance Strategy Parameters'!$B$3:$C$6,2)/12,$Z86*12,$M86),IF(AND($G86=1,AO$1&gt;($Y86+$Z86),AO$1&lt;=($Y86+$Z86*2)),-1*PMT(VLOOKUP($P86,'9 - Finance Strategy Parameters'!$B$3:$C$6,2)/12,$Z86*12,$M86*(1+$Z$1)^($Z86*2)),IF(AND($G86=1,AO$1&gt;($Y86+$Z86*2),AO$1&lt;=($Y86+$Z86*3)),-1*PMT(VLOOKUP($P86,'9 - Finance Strategy Parameters'!$B$3:$C$6,2)/12,$Z86*12,$M86*(1+$Z$1)^($Z86*3)),"FAILURE"))))))))))</f>
        <v>442.06400000000002</v>
      </c>
      <c r="AP86" s="159">
        <f>IF($F86=1,0,IF(AND($H86=1,AP$1&lt;=$Y86),$V86,IF(AND($H86=1,AP$1&gt;$Y86,AP$1&lt;=$Y86+$Z86),($T86*(1+$Z$1)^$Z86)/$Z86,IF(AND($H86=1,AP$1&gt;($Y86+$Z86),AP$1&lt;=($Y86+$Z86*2)),($T86*(1+$Z$1)^($Z86*2))/$Z86,IF(AND($H86=1,AP$1&gt;($Y86+$Z86*2),AP$1&lt;=($Y86+$Z86*3)),($T86*(1+$Z$1)^($Z86*3))/$Z86,IF(AND($H86=1,AP$1&gt;($Y86+$Z86*3),AP$1&lt;=($Y86+$Z86*4)),($T86*(1+$Z$1)^($Z86*4))/$Z86,IF(AND($G86=1,AP$1&lt;=$N86),0,IF(AND($G86=1,AP$1&gt;$N86,AP$1&lt;=($Y86+$Z86)),-1*PMT(VLOOKUP($P86,'9 - Finance Strategy Parameters'!$B$3:$C$6,2)/12,$Z86*12,$M86),IF(AND($G86=1,AP$1&gt;($Y86+$Z86),AP$1&lt;=($Y86+$Z86*2)),-1*PMT(VLOOKUP($P86,'9 - Finance Strategy Parameters'!$B$3:$C$6,2)/12,$Z86*12,$M86*(1+$Z$1)^($Z86*2)),IF(AND($G86=1,AP$1&gt;($Y86+$Z86*2),AP$1&lt;=($Y86+$Z86*3)),-1*PMT(VLOOKUP($P86,'9 - Finance Strategy Parameters'!$B$3:$C$6,2)/12,$Z86*12,$M86*(1+$Z$1)^($Z86*3)),"FAILURE"))))))))))</f>
        <v>442.06400000000002</v>
      </c>
      <c r="AQ86" s="159">
        <f>IF($F86=1,0,IF(AND($H86=1,AQ$1&lt;=$Y86),$V86,IF(AND($H86=1,AQ$1&gt;$Y86,AQ$1&lt;=$Y86+$Z86),($T86*(1+$Z$1)^$Z86)/$Z86,IF(AND($H86=1,AQ$1&gt;($Y86+$Z86),AQ$1&lt;=($Y86+$Z86*2)),($T86*(1+$Z$1)^($Z86*2))/$Z86,IF(AND($H86=1,AQ$1&gt;($Y86+$Z86*2),AQ$1&lt;=($Y86+$Z86*3)),($T86*(1+$Z$1)^($Z86*3))/$Z86,IF(AND($H86=1,AQ$1&gt;($Y86+$Z86*3),AQ$1&lt;=($Y86+$Z86*4)),($T86*(1+$Z$1)^($Z86*4))/$Z86,IF(AND($G86=1,AQ$1&lt;=$N86),0,IF(AND($G86=1,AQ$1&gt;$N86,AQ$1&lt;=($Y86+$Z86)),-1*PMT(VLOOKUP($P86,'9 - Finance Strategy Parameters'!$B$3:$C$6,2)/12,$Z86*12,$M86),IF(AND($G86=1,AQ$1&gt;($Y86+$Z86),AQ$1&lt;=($Y86+$Z86*2)),-1*PMT(VLOOKUP($P86,'9 - Finance Strategy Parameters'!$B$3:$C$6,2)/12,$Z86*12,$M86*(1+$Z$1)^($Z86*2)),IF(AND($G86=1,AQ$1&gt;($Y86+$Z86*2),AQ$1&lt;=($Y86+$Z86*3)),-1*PMT(VLOOKUP($P86,'9 - Finance Strategy Parameters'!$B$3:$C$6,2)/12,$Z86*12,$M86*(1+$Z$1)^($Z86*3)),"FAILURE"))))))))))</f>
        <v>165.774</v>
      </c>
      <c r="AR86" s="159">
        <f>IF($F86=1,0,IF(AND($H86=1,AR$1&lt;=$Y86),$V86,IF(AND($H86=1,AR$1&gt;$Y86,AR$1&lt;=$Y86+$Z86),($T86*(1+$Z$1)^$Z86)/$Z86,IF(AND($H86=1,AR$1&gt;($Y86+$Z86),AR$1&lt;=($Y86+$Z86*2)),($T86*(1+$Z$1)^($Z86*2))/$Z86,IF(AND($H86=1,AR$1&gt;($Y86+$Z86*2),AR$1&lt;=($Y86+$Z86*3)),($T86*(1+$Z$1)^($Z86*3))/$Z86,IF(AND($H86=1,AR$1&gt;($Y86+$Z86*3),AR$1&lt;=($Y86+$Z86*4)),($T86*(1+$Z$1)^($Z86*4))/$Z86,IF(AND($G86=1,AR$1&lt;=$N86),0,IF(AND($G86=1,AR$1&gt;$N86,AR$1&lt;=($Y86+$Z86)),-1*PMT(VLOOKUP($P86,'9 - Finance Strategy Parameters'!$B$3:$C$6,2)/12,$Z86*12,$M86),IF(AND($G86=1,AR$1&gt;($Y86+$Z86),AR$1&lt;=($Y86+$Z86*2)),-1*PMT(VLOOKUP($P86,'9 - Finance Strategy Parameters'!$B$3:$C$6,2)/12,$Z86*12,$M86*(1+$Z$1)^($Z86*2)),IF(AND($G86=1,AR$1&gt;($Y86+$Z86*2),AR$1&lt;=($Y86+$Z86*3)),-1*PMT(VLOOKUP($P86,'9 - Finance Strategy Parameters'!$B$3:$C$6,2)/12,$Z86*12,$M86*(1+$Z$1)^($Z86*3)),"FAILURE"))))))))))</f>
        <v>165.774</v>
      </c>
      <c r="AS86" s="159">
        <f>IF($F86=1,0,IF(AND($H86=1,AS$1&lt;=$Y86),$V86,IF(AND($H86=1,AS$1&gt;$Y86,AS$1&lt;=$Y86+$Z86),($T86*(1+$Z$1)^$Z86)/$Z86,IF(AND($H86=1,AS$1&gt;($Y86+$Z86),AS$1&lt;=($Y86+$Z86*2)),($T86*(1+$Z$1)^($Z86*2))/$Z86,IF(AND($H86=1,AS$1&gt;($Y86+$Z86*2),AS$1&lt;=($Y86+$Z86*3)),($T86*(1+$Z$1)^($Z86*3))/$Z86,IF(AND($H86=1,AS$1&gt;($Y86+$Z86*3),AS$1&lt;=($Y86+$Z86*4)),($T86*(1+$Z$1)^($Z86*4))/$Z86,IF(AND($G86=1,AS$1&lt;=$N86),0,IF(AND($G86=1,AS$1&gt;$N86,AS$1&lt;=($Y86+$Z86)),-1*PMT(VLOOKUP($P86,'9 - Finance Strategy Parameters'!$B$3:$C$6,2)/12,$Z86*12,$M86),IF(AND($G86=1,AS$1&gt;($Y86+$Z86),AS$1&lt;=($Y86+$Z86*2)),-1*PMT(VLOOKUP($P86,'9 - Finance Strategy Parameters'!$B$3:$C$6,2)/12,$Z86*12,$M86*(1+$Z$1)^($Z86*2)),IF(AND($G86=1,AS$1&gt;($Y86+$Z86*2),AS$1&lt;=($Y86+$Z86*3)),-1*PMT(VLOOKUP($P86,'9 - Finance Strategy Parameters'!$B$3:$C$6,2)/12,$Z86*12,$M86*(1+$Z$1)^($Z86*3)),"FAILURE"))))))))))</f>
        <v>165.774</v>
      </c>
      <c r="AT86" s="159">
        <f>IF($F86=1,0,IF(AND($H86=1,AT$1&lt;=$Y86),$V86,IF(AND($H86=1,AT$1&gt;$Y86,AT$1&lt;=$Y86+$Z86),($T86*(1+$Z$1)^$Z86)/$Z86,IF(AND($H86=1,AT$1&gt;($Y86+$Z86),AT$1&lt;=($Y86+$Z86*2)),($T86*(1+$Z$1)^($Z86*2))/$Z86,IF(AND($H86=1,AT$1&gt;($Y86+$Z86*2),AT$1&lt;=($Y86+$Z86*3)),($T86*(1+$Z$1)^($Z86*3))/$Z86,IF(AND($H86=1,AT$1&gt;($Y86+$Z86*3),AT$1&lt;=($Y86+$Z86*4)),($T86*(1+$Z$1)^($Z86*4))/$Z86,IF(AND($G86=1,AT$1&lt;=$N86),0,IF(AND($G86=1,AT$1&gt;$N86,AT$1&lt;=($Y86+$Z86)),-1*PMT(VLOOKUP($P86,'9 - Finance Strategy Parameters'!$B$3:$C$6,2)/12,$Z86*12,$M86),IF(AND($G86=1,AT$1&gt;($Y86+$Z86),AT$1&lt;=($Y86+$Z86*2)),-1*PMT(VLOOKUP($P86,'9 - Finance Strategy Parameters'!$B$3:$C$6,2)/12,$Z86*12,$M86*(1+$Z$1)^($Z86*2)),IF(AND($G86=1,AT$1&gt;($Y86+$Z86*2),AT$1&lt;=($Y86+$Z86*3)),-1*PMT(VLOOKUP($P86,'9 - Finance Strategy Parameters'!$B$3:$C$6,2)/12,$Z86*12,$M86*(1+$Z$1)^($Z86*3)),"FAILURE"))))))))))</f>
        <v>165.774</v>
      </c>
      <c r="AU86" s="159">
        <f>IF($F86=1,0,IF(AND($H86=1,AU$1&lt;=$Y86),$V86,IF(AND($H86=1,AU$1&gt;$Y86,AU$1&lt;=$Y86+$Z86),($T86*(1+$Z$1)^$Z86)/$Z86,IF(AND($H86=1,AU$1&gt;($Y86+$Z86),AU$1&lt;=($Y86+$Z86*2)),($T86*(1+$Z$1)^($Z86*2))/$Z86,IF(AND($H86=1,AU$1&gt;($Y86+$Z86*2),AU$1&lt;=($Y86+$Z86*3)),($T86*(1+$Z$1)^($Z86*3))/$Z86,IF(AND($H86=1,AU$1&gt;($Y86+$Z86*3),AU$1&lt;=($Y86+$Z86*4)),($T86*(1+$Z$1)^($Z86*4))/$Z86,IF(AND($G86=1,AU$1&lt;=$N86),0,IF(AND($G86=1,AU$1&gt;$N86,AU$1&lt;=($Y86+$Z86)),-1*PMT(VLOOKUP($P86,'9 - Finance Strategy Parameters'!$B$3:$C$6,2)/12,$Z86*12,$M86),IF(AND($G86=1,AU$1&gt;($Y86+$Z86),AU$1&lt;=($Y86+$Z86*2)),-1*PMT(VLOOKUP($P86,'9 - Finance Strategy Parameters'!$B$3:$C$6,2)/12,$Z86*12,$M86*(1+$Z$1)^($Z86*2)),IF(AND($G86=1,AU$1&gt;($Y86+$Z86*2),AU$1&lt;=($Y86+$Z86*3)),-1*PMT(VLOOKUP($P86,'9 - Finance Strategy Parameters'!$B$3:$C$6,2)/12,$Z86*12,$M86*(1+$Z$1)^($Z86*3)),"FAILURE"))))))))))</f>
        <v>165.774</v>
      </c>
      <c r="AV86" s="159">
        <f>IF($F86=1,0,IF(AND($H86=1,AV$1&lt;=$Y86),$V86,IF(AND($H86=1,AV$1&gt;$Y86,AV$1&lt;=$Y86+$Z86),($T86*(1+$Z$1)^$Z86)/$Z86,IF(AND($H86=1,AV$1&gt;($Y86+$Z86),AV$1&lt;=($Y86+$Z86*2)),($T86*(1+$Z$1)^($Z86*2))/$Z86,IF(AND($H86=1,AV$1&gt;($Y86+$Z86*2),AV$1&lt;=($Y86+$Z86*3)),($T86*(1+$Z$1)^($Z86*3))/$Z86,IF(AND($H86=1,AV$1&gt;($Y86+$Z86*3),AV$1&lt;=($Y86+$Z86*4)),($T86*(1+$Z$1)^($Z86*4))/$Z86,IF(AND($G86=1,AV$1&lt;=$N86),0,IF(AND($G86=1,AV$1&gt;$N86,AV$1&lt;=($Y86+$Z86)),-1*PMT(VLOOKUP($P86,'9 - Finance Strategy Parameters'!$B$3:$C$6,2)/12,$Z86*12,$M86),IF(AND($G86=1,AV$1&gt;($Y86+$Z86),AV$1&lt;=($Y86+$Z86*2)),-1*PMT(VLOOKUP($P86,'9 - Finance Strategy Parameters'!$B$3:$C$6,2)/12,$Z86*12,$M86*(1+$Z$1)^($Z86*2)),IF(AND($G86=1,AV$1&gt;($Y86+$Z86*2),AV$1&lt;=($Y86+$Z86*3)),-1*PMT(VLOOKUP($P86,'9 - Finance Strategy Parameters'!$B$3:$C$6,2)/12,$Z86*12,$M86*(1+$Z$1)^($Z86*3)),"FAILURE"))))))))))</f>
        <v>165.774</v>
      </c>
      <c r="AW86" s="159">
        <f>IF($F86=1,0,IF(AND($H86=1,AW$1&lt;=$Y86),$V86,IF(AND($H86=1,AW$1&gt;$Y86,AW$1&lt;=$Y86+$Z86),($T86*(1+$Z$1)^$Z86)/$Z86,IF(AND($H86=1,AW$1&gt;($Y86+$Z86),AW$1&lt;=($Y86+$Z86*2)),($T86*(1+$Z$1)^($Z86*2))/$Z86,IF(AND($H86=1,AW$1&gt;($Y86+$Z86*2),AW$1&lt;=($Y86+$Z86*3)),($T86*(1+$Z$1)^($Z86*3))/$Z86,IF(AND($H86=1,AW$1&gt;($Y86+$Z86*3),AW$1&lt;=($Y86+$Z86*4)),($T86*(1+$Z$1)^($Z86*4))/$Z86,IF(AND($G86=1,AW$1&lt;=$N86),0,IF(AND($G86=1,AW$1&gt;$N86,AW$1&lt;=($Y86+$Z86)),-1*PMT(VLOOKUP($P86,'9 - Finance Strategy Parameters'!$B$3:$C$6,2)/12,$Z86*12,$M86),IF(AND($G86=1,AW$1&gt;($Y86+$Z86),AW$1&lt;=($Y86+$Z86*2)),-1*PMT(VLOOKUP($P86,'9 - Finance Strategy Parameters'!$B$3:$C$6,2)/12,$Z86*12,$M86*(1+$Z$1)^($Z86*2)),IF(AND($G86=1,AW$1&gt;($Y86+$Z86*2),AW$1&lt;=($Y86+$Z86*3)),-1*PMT(VLOOKUP($P86,'9 - Finance Strategy Parameters'!$B$3:$C$6,2)/12,$Z86*12,$M86*(1+$Z$1)^($Z86*3)),"FAILURE"))))))))))</f>
        <v>165.774</v>
      </c>
      <c r="AX86" s="159">
        <f>IF($F86=1,0,IF(AND($H86=1,AX$1&lt;=$Y86),$V86,IF(AND($H86=1,AX$1&gt;$Y86,AX$1&lt;=$Y86+$Z86),($T86*(1+$Z$1)^$Z86)/$Z86,IF(AND($H86=1,AX$1&gt;($Y86+$Z86),AX$1&lt;=($Y86+$Z86*2)),($T86*(1+$Z$1)^($Z86*2))/$Z86,IF(AND($H86=1,AX$1&gt;($Y86+$Z86*2),AX$1&lt;=($Y86+$Z86*3)),($T86*(1+$Z$1)^($Z86*3))/$Z86,IF(AND($H86=1,AX$1&gt;($Y86+$Z86*3),AX$1&lt;=($Y86+$Z86*4)),($T86*(1+$Z$1)^($Z86*4))/$Z86,IF(AND($G86=1,AX$1&lt;=$N86),0,IF(AND($G86=1,AX$1&gt;$N86,AX$1&lt;=($Y86+$Z86)),-1*PMT(VLOOKUP($P86,'9 - Finance Strategy Parameters'!$B$3:$C$6,2)/12,$Z86*12,$M86),IF(AND($G86=1,AX$1&gt;($Y86+$Z86),AX$1&lt;=($Y86+$Z86*2)),-1*PMT(VLOOKUP($P86,'9 - Finance Strategy Parameters'!$B$3:$C$6,2)/12,$Z86*12,$M86*(1+$Z$1)^($Z86*2)),IF(AND($G86=1,AX$1&gt;($Y86+$Z86*2),AX$1&lt;=($Y86+$Z86*3)),-1*PMT(VLOOKUP($P86,'9 - Finance Strategy Parameters'!$B$3:$C$6,2)/12,$Z86*12,$M86*(1+$Z$1)^($Z86*3)),"FAILURE"))))))))))</f>
        <v>165.774</v>
      </c>
      <c r="AY86" s="159">
        <f>IF($F86=1,0,IF(AND($H86=1,AY$1&lt;=$Y86),$V86,IF(AND($H86=1,AY$1&gt;$Y86,AY$1&lt;=$Y86+$Z86),($T86*(1+$Z$1)^$Z86)/$Z86,IF(AND($H86=1,AY$1&gt;($Y86+$Z86),AY$1&lt;=($Y86+$Z86*2)),($T86*(1+$Z$1)^($Z86*2))/$Z86,IF(AND($H86=1,AY$1&gt;($Y86+$Z86*2),AY$1&lt;=($Y86+$Z86*3)),($T86*(1+$Z$1)^($Z86*3))/$Z86,IF(AND($H86=1,AY$1&gt;($Y86+$Z86*3),AY$1&lt;=($Y86+$Z86*4)),($T86*(1+$Z$1)^($Z86*4))/$Z86,IF(AND($G86=1,AY$1&lt;=$N86),0,IF(AND($G86=1,AY$1&gt;$N86,AY$1&lt;=($Y86+$Z86)),-1*PMT(VLOOKUP($P86,'9 - Finance Strategy Parameters'!$B$3:$C$6,2)/12,$Z86*12,$M86),IF(AND($G86=1,AY$1&gt;($Y86+$Z86),AY$1&lt;=($Y86+$Z86*2)),-1*PMT(VLOOKUP($P86,'9 - Finance Strategy Parameters'!$B$3:$C$6,2)/12,$Z86*12,$M86*(1+$Z$1)^($Z86*2)),IF(AND($G86=1,AY$1&gt;($Y86+$Z86*2),AY$1&lt;=($Y86+$Z86*3)),-1*PMT(VLOOKUP($P86,'9 - Finance Strategy Parameters'!$B$3:$C$6,2)/12,$Z86*12,$M86*(1+$Z$1)^($Z86*3)),"FAILURE"))))))))))</f>
        <v>165.774</v>
      </c>
      <c r="AZ86" s="159">
        <f>IF($F86=1,0,IF(AND($H86=1,AZ$1&lt;=$Y86),$V86,IF(AND($H86=1,AZ$1&gt;$Y86,AZ$1&lt;=$Y86+$Z86),($T86*(1+$Z$1)^$Z86)/$Z86,IF(AND($H86=1,AZ$1&gt;($Y86+$Z86),AZ$1&lt;=($Y86+$Z86*2)),($T86*(1+$Z$1)^($Z86*2))/$Z86,IF(AND($H86=1,AZ$1&gt;($Y86+$Z86*2),AZ$1&lt;=($Y86+$Z86*3)),($T86*(1+$Z$1)^($Z86*3))/$Z86,IF(AND($H86=1,AZ$1&gt;($Y86+$Z86*3),AZ$1&lt;=($Y86+$Z86*4)),($T86*(1+$Z$1)^($Z86*4))/$Z86,IF(AND($G86=1,AZ$1&lt;=$N86),0,IF(AND($G86=1,AZ$1&gt;$N86,AZ$1&lt;=($Y86+$Z86)),-1*PMT(VLOOKUP($P86,'9 - Finance Strategy Parameters'!$B$3:$C$6,2)/12,$Z86*12,$M86),IF(AND($G86=1,AZ$1&gt;($Y86+$Z86),AZ$1&lt;=($Y86+$Z86*2)),-1*PMT(VLOOKUP($P86,'9 - Finance Strategy Parameters'!$B$3:$C$6,2)/12,$Z86*12,$M86*(1+$Z$1)^($Z86*2)),IF(AND($G86=1,AZ$1&gt;($Y86+$Z86*2),AZ$1&lt;=($Y86+$Z86*3)),-1*PMT(VLOOKUP($P86,'9 - Finance Strategy Parameters'!$B$3:$C$6,2)/12,$Z86*12,$M86*(1+$Z$1)^($Z86*3)),"FAILURE"))))))))))</f>
        <v>165.774</v>
      </c>
      <c r="BA86" s="159">
        <f>IF($F86=1,0,IF(AND($H86=1,BA$1&lt;=$Y86),$V86,IF(AND($H86=1,BA$1&gt;$Y86,BA$1&lt;=$Y86+$Z86),($T86*(1+$Z$1)^$Z86)/$Z86,IF(AND($H86=1,BA$1&gt;($Y86+$Z86),BA$1&lt;=($Y86+$Z86*2)),($T86*(1+$Z$1)^($Z86*2))/$Z86,IF(AND($H86=1,BA$1&gt;($Y86+$Z86*2),BA$1&lt;=($Y86+$Z86*3)),($T86*(1+$Z$1)^($Z86*3))/$Z86,IF(AND($H86=1,BA$1&gt;($Y86+$Z86*3),BA$1&lt;=($Y86+$Z86*4)),($T86*(1+$Z$1)^($Z86*4))/$Z86,IF(AND($G86=1,BA$1&lt;=$N86),0,IF(AND($G86=1,BA$1&gt;$N86,BA$1&lt;=($Y86+$Z86)),-1*PMT(VLOOKUP($P86,'9 - Finance Strategy Parameters'!$B$3:$C$6,2)/12,$Z86*12,$M86),IF(AND($G86=1,BA$1&gt;($Y86+$Z86),BA$1&lt;=($Y86+$Z86*2)),-1*PMT(VLOOKUP($P86,'9 - Finance Strategy Parameters'!$B$3:$C$6,2)/12,$Z86*12,$M86*(1+$Z$1)^($Z86*2)),IF(AND($G86=1,BA$1&gt;($Y86+$Z86*2),BA$1&lt;=($Y86+$Z86*3)),-1*PMT(VLOOKUP($P86,'9 - Finance Strategy Parameters'!$B$3:$C$6,2)/12,$Z86*12,$M86*(1+$Z$1)^($Z86*3)),"FAILURE"))))))))))</f>
        <v>165.774</v>
      </c>
      <c r="BB86" s="159">
        <f>IF($F86=1,0,IF(AND($H86=1,BB$1&lt;=$Y86),$V86,IF(AND($H86=1,BB$1&gt;$Y86,BB$1&lt;=$Y86+$Z86),($T86*(1+$Z$1)^$Z86)/$Z86,IF(AND($H86=1,BB$1&gt;($Y86+$Z86),BB$1&lt;=($Y86+$Z86*2)),($T86*(1+$Z$1)^($Z86*2))/$Z86,IF(AND($H86=1,BB$1&gt;($Y86+$Z86*2),BB$1&lt;=($Y86+$Z86*3)),($T86*(1+$Z$1)^($Z86*3))/$Z86,IF(AND($H86=1,BB$1&gt;($Y86+$Z86*3),BB$1&lt;=($Y86+$Z86*4)),($T86*(1+$Z$1)^($Z86*4))/$Z86,IF(AND($G86=1,BB$1&lt;=$N86),0,IF(AND($G86=1,BB$1&gt;$N86,BB$1&lt;=($Y86+$Z86)),-1*PMT(VLOOKUP($P86,'9 - Finance Strategy Parameters'!$B$3:$C$6,2)/12,$Z86*12,$M86),IF(AND($G86=1,BB$1&gt;($Y86+$Z86),BB$1&lt;=($Y86+$Z86*2)),-1*PMT(VLOOKUP($P86,'9 - Finance Strategy Parameters'!$B$3:$C$6,2)/12,$Z86*12,$M86*(1+$Z$1)^($Z86*2)),IF(AND($G86=1,BB$1&gt;($Y86+$Z86*2),BB$1&lt;=($Y86+$Z86*3)),-1*PMT(VLOOKUP($P86,'9 - Finance Strategy Parameters'!$B$3:$C$6,2)/12,$Z86*12,$M86*(1+$Z$1)^($Z86*3)),"FAILURE"))))))))))</f>
        <v>165.774</v>
      </c>
      <c r="BC86" s="159">
        <f>IF($F86=1,0,IF(AND($H86=1,BC$1&lt;=$Y86),$V86,IF(AND($H86=1,BC$1&gt;$Y86,BC$1&lt;=$Y86+$Z86),($T86*(1+$Z$1)^$Z86)/$Z86,IF(AND($H86=1,BC$1&gt;($Y86+$Z86),BC$1&lt;=($Y86+$Z86*2)),($T86*(1+$Z$1)^($Z86*2))/$Z86,IF(AND($H86=1,BC$1&gt;($Y86+$Z86*2),BC$1&lt;=($Y86+$Z86*3)),($T86*(1+$Z$1)^($Z86*3))/$Z86,IF(AND($H86=1,BC$1&gt;($Y86+$Z86*3),BC$1&lt;=($Y86+$Z86*4)),($T86*(1+$Z$1)^($Z86*4))/$Z86,IF(AND($G86=1,BC$1&lt;=$N86),0,IF(AND($G86=1,BC$1&gt;$N86,BC$1&lt;=($Y86+$Z86)),-1*PMT(VLOOKUP($P86,'9 - Finance Strategy Parameters'!$B$3:$C$6,2)/12,$Z86*12,$M86),IF(AND($G86=1,BC$1&gt;($Y86+$Z86),BC$1&lt;=($Y86+$Z86*2)),-1*PMT(VLOOKUP($P86,'9 - Finance Strategy Parameters'!$B$3:$C$6,2)/12,$Z86*12,$M86*(1+$Z$1)^($Z86*2)),IF(AND($G86=1,BC$1&gt;($Y86+$Z86*2),BC$1&lt;=($Y86+$Z86*3)),-1*PMT(VLOOKUP($P86,'9 - Finance Strategy Parameters'!$B$3:$C$6,2)/12,$Z86*12,$M86*(1+$Z$1)^($Z86*3)),"FAILURE"))))))))))</f>
        <v>165.774</v>
      </c>
      <c r="BD86" s="159">
        <f>IF($F86=1,0,IF(AND($H86=1,BD$1&lt;=$Y86),$V86,IF(AND($H86=1,BD$1&gt;$Y86,BD$1&lt;=$Y86+$Z86),($T86*(1+$Z$1)^$Z86)/$Z86,IF(AND($H86=1,BD$1&gt;($Y86+$Z86),BD$1&lt;=($Y86+$Z86*2)),($T86*(1+$Z$1)^($Z86*2))/$Z86,IF(AND($H86=1,BD$1&gt;($Y86+$Z86*2),BD$1&lt;=($Y86+$Z86*3)),($T86*(1+$Z$1)^($Z86*3))/$Z86,IF(AND($H86=1,BD$1&gt;($Y86+$Z86*3),BD$1&lt;=($Y86+$Z86*4)),($T86*(1+$Z$1)^($Z86*4))/$Z86,IF(AND($G86=1,BD$1&lt;=$N86),0,IF(AND($G86=1,BD$1&gt;$N86,BD$1&lt;=($Y86+$Z86)),-1*PMT(VLOOKUP($P86,'9 - Finance Strategy Parameters'!$B$3:$C$6,2)/12,$Z86*12,$M86),IF(AND($G86=1,BD$1&gt;($Y86+$Z86),BD$1&lt;=($Y86+$Z86*2)),-1*PMT(VLOOKUP($P86,'9 - Finance Strategy Parameters'!$B$3:$C$6,2)/12,$Z86*12,$M86*(1+$Z$1)^($Z86*2)),IF(AND($G86=1,BD$1&gt;($Y86+$Z86*2),BD$1&lt;=($Y86+$Z86*3)),-1*PMT(VLOOKUP($P86,'9 - Finance Strategy Parameters'!$B$3:$C$6,2)/12,$Z86*12,$M86*(1+$Z$1)^($Z86*3)),"FAILURE"))))))))))</f>
        <v>165.774</v>
      </c>
      <c r="BE86" s="159">
        <f>IF($F86=1,0,IF(AND($H86=1,BE$1&lt;=$Y86),$V86,IF(AND($H86=1,BE$1&gt;$Y86,BE$1&lt;=$Y86+$Z86),($T86*(1+$Z$1)^$Z86)/$Z86,IF(AND($H86=1,BE$1&gt;($Y86+$Z86),BE$1&lt;=($Y86+$Z86*2)),($T86*(1+$Z$1)^($Z86*2))/$Z86,IF(AND($H86=1,BE$1&gt;($Y86+$Z86*2),BE$1&lt;=($Y86+$Z86*3)),($T86*(1+$Z$1)^($Z86*3))/$Z86,IF(AND($H86=1,BE$1&gt;($Y86+$Z86*3),BE$1&lt;=($Y86+$Z86*4)),($T86*(1+$Z$1)^($Z86*4))/$Z86,IF(AND($G86=1,BE$1&lt;=$N86),0,IF(AND($G86=1,BE$1&gt;$N86,BE$1&lt;=($Y86+$Z86)),-1*PMT(VLOOKUP($P86,'9 - Finance Strategy Parameters'!$B$3:$C$6,2)/12,$Z86*12,$M86),IF(AND($G86=1,BE$1&gt;($Y86+$Z86),BE$1&lt;=($Y86+$Z86*2)),-1*PMT(VLOOKUP($P86,'9 - Finance Strategy Parameters'!$B$3:$C$6,2)/12,$Z86*12,$M86*(1+$Z$1)^($Z86*2)),IF(AND($G86=1,BE$1&gt;($Y86+$Z86*2),BE$1&lt;=($Y86+$Z86*3)),-1*PMT(VLOOKUP($P86,'9 - Finance Strategy Parameters'!$B$3:$C$6,2)/12,$Z86*12,$M86*(1+$Z$1)^($Z86*3)),"FAILURE"))))))))))</f>
        <v>165.774</v>
      </c>
      <c r="BF86" s="159">
        <f>IF($F86=1,0,IF(AND($H86=1,BF$1&lt;=$Y86),$V86,IF(AND($H86=1,BF$1&gt;$Y86,BF$1&lt;=$Y86+$Z86),($T86*(1+$Z$1)^$Z86)/$Z86,IF(AND($H86=1,BF$1&gt;($Y86+$Z86),BF$1&lt;=($Y86+$Z86*2)),($T86*(1+$Z$1)^($Z86*2))/$Z86,IF(AND($H86=1,BF$1&gt;($Y86+$Z86*2),BF$1&lt;=($Y86+$Z86*3)),($T86*(1+$Z$1)^($Z86*3))/$Z86,IF(AND($H86=1,BF$1&gt;($Y86+$Z86*3),BF$1&lt;=($Y86+$Z86*4)),($T86*(1+$Z$1)^($Z86*4))/$Z86,IF(AND($G86=1,BF$1&lt;=$N86),0,IF(AND($G86=1,BF$1&gt;$N86,BF$1&lt;=($Y86+$Z86)),-1*PMT(VLOOKUP($P86,'9 - Finance Strategy Parameters'!$B$3:$C$6,2)/12,$Z86*12,$M86),IF(AND($G86=1,BF$1&gt;($Y86+$Z86),BF$1&lt;=($Y86+$Z86*2)),-1*PMT(VLOOKUP($P86,'9 - Finance Strategy Parameters'!$B$3:$C$6,2)/12,$Z86*12,$M86*(1+$Z$1)^($Z86*2)),IF(AND($G86=1,BF$1&gt;($Y86+$Z86*2),BF$1&lt;=($Y86+$Z86*3)),-1*PMT(VLOOKUP($P86,'9 - Finance Strategy Parameters'!$B$3:$C$6,2)/12,$Z86*12,$M86*(1+$Z$1)^($Z86*3)),"FAILURE"))))))))))</f>
        <v>165.774</v>
      </c>
      <c r="BG86" s="159">
        <f>IF($F86=1,0,IF(AND($H86=1,BG$1&lt;=$Y86),$V86,IF(AND($H86=1,BG$1&gt;$Y86,BG$1&lt;=$Y86+$Z86),($T86*(1+$Z$1)^$Z86)/$Z86,IF(AND($H86=1,BG$1&gt;($Y86+$Z86),BG$1&lt;=($Y86+$Z86*2)),($T86*(1+$Z$1)^($Z86*2))/$Z86,IF(AND($H86=1,BG$1&gt;($Y86+$Z86*2),BG$1&lt;=($Y86+$Z86*3)),($T86*(1+$Z$1)^($Z86*3))/$Z86,IF(AND($H86=1,BG$1&gt;($Y86+$Z86*3),BG$1&lt;=($Y86+$Z86*4)),($T86*(1+$Z$1)^($Z86*4))/$Z86,IF(AND($G86=1,BG$1&lt;=$N86),0,IF(AND($G86=1,BG$1&gt;$N86,BG$1&lt;=($Y86+$Z86)),-1*PMT(VLOOKUP($P86,'9 - Finance Strategy Parameters'!$B$3:$C$6,2)/12,$Z86*12,$M86),IF(AND($G86=1,BG$1&gt;($Y86+$Z86),BG$1&lt;=($Y86+$Z86*2)),-1*PMT(VLOOKUP($P86,'9 - Finance Strategy Parameters'!$B$3:$C$6,2)/12,$Z86*12,$M86*(1+$Z$1)^($Z86*2)),IF(AND($G86=1,BG$1&gt;($Y86+$Z86*2),BG$1&lt;=($Y86+$Z86*3)),-1*PMT(VLOOKUP($P86,'9 - Finance Strategy Parameters'!$B$3:$C$6,2)/12,$Z86*12,$M86*(1+$Z$1)^($Z86*3)),"FAILURE"))))))))))</f>
        <v>165.774</v>
      </c>
      <c r="BH86" s="159">
        <f>IF($F86=1,0,IF(AND($H86=1,BH$1&lt;=$Y86),$V86,IF(AND($H86=1,BH$1&gt;$Y86,BH$1&lt;=$Y86+$Z86),($T86*(1+$Z$1)^$Z86)/$Z86,IF(AND($H86=1,BH$1&gt;($Y86+$Z86),BH$1&lt;=($Y86+$Z86*2)),($T86*(1+$Z$1)^($Z86*2))/$Z86,IF(AND($H86=1,BH$1&gt;($Y86+$Z86*2),BH$1&lt;=($Y86+$Z86*3)),($T86*(1+$Z$1)^($Z86*3))/$Z86,IF(AND($H86=1,BH$1&gt;($Y86+$Z86*3),BH$1&lt;=($Y86+$Z86*4)),($T86*(1+$Z$1)^($Z86*4))/$Z86,IF(AND($G86=1,BH$1&lt;=$N86),0,IF(AND($G86=1,BH$1&gt;$N86,BH$1&lt;=($Y86+$Z86)),-1*PMT(VLOOKUP($P86,'9 - Finance Strategy Parameters'!$B$3:$C$6,2)/12,$Z86*12,$M86),IF(AND($G86=1,BH$1&gt;($Y86+$Z86),BH$1&lt;=($Y86+$Z86*2)),-1*PMT(VLOOKUP($P86,'9 - Finance Strategy Parameters'!$B$3:$C$6,2)/12,$Z86*12,$M86*(1+$Z$1)^($Z86*2)),IF(AND($G86=1,BH$1&gt;($Y86+$Z86*2),BH$1&lt;=($Y86+$Z86*3)),-1*PMT(VLOOKUP($P86,'9 - Finance Strategy Parameters'!$B$3:$C$6,2)/12,$Z86*12,$M86*(1+$Z$1)^($Z86*3)),"FAILURE"))))))))))</f>
        <v>165.774</v>
      </c>
      <c r="BI86" s="159">
        <f>IF($F86=1,0,IF(AND($H86=1,BI$1&lt;=$Y86),$V86,IF(AND($H86=1,BI$1&gt;$Y86,BI$1&lt;=$Y86+$Z86),($T86*(1+$Z$1)^$Z86)/$Z86,IF(AND($H86=1,BI$1&gt;($Y86+$Z86),BI$1&lt;=($Y86+$Z86*2)),($T86*(1+$Z$1)^($Z86*2))/$Z86,IF(AND($H86=1,BI$1&gt;($Y86+$Z86*2),BI$1&lt;=($Y86+$Z86*3)),($T86*(1+$Z$1)^($Z86*3))/$Z86,IF(AND($H86=1,BI$1&gt;($Y86+$Z86*3),BI$1&lt;=($Y86+$Z86*4)),($T86*(1+$Z$1)^($Z86*4))/$Z86,IF(AND($G86=1,BI$1&lt;=$N86),0,IF(AND($G86=1,BI$1&gt;$N86,BI$1&lt;=($Y86+$Z86)),-1*PMT(VLOOKUP($P86,'9 - Finance Strategy Parameters'!$B$3:$C$6,2)/12,$Z86*12,$M86),IF(AND($G86=1,BI$1&gt;($Y86+$Z86),BI$1&lt;=($Y86+$Z86*2)),-1*PMT(VLOOKUP($P86,'9 - Finance Strategy Parameters'!$B$3:$C$6,2)/12,$Z86*12,$M86*(1+$Z$1)^($Z86*2)),IF(AND($G86=1,BI$1&gt;($Y86+$Z86*2),BI$1&lt;=($Y86+$Z86*3)),-1*PMT(VLOOKUP($P86,'9 - Finance Strategy Parameters'!$B$3:$C$6,2)/12,$Z86*12,$M86*(1+$Z$1)^($Z86*3)),"FAILURE"))))))))))</f>
        <v>165.774</v>
      </c>
      <c r="BJ86" s="159">
        <f>IF($F86=1,0,IF(AND($H86=1,BJ$1&lt;=$Y86),$V86,IF(AND($H86=1,BJ$1&gt;$Y86,BJ$1&lt;=$Y86+$Z86),($T86*(1+$Z$1)^$Z86)/$Z86,IF(AND($H86=1,BJ$1&gt;($Y86+$Z86),BJ$1&lt;=($Y86+$Z86*2)),($T86*(1+$Z$1)^($Z86*2))/$Z86,IF(AND($H86=1,BJ$1&gt;($Y86+$Z86*2),BJ$1&lt;=($Y86+$Z86*3)),($T86*(1+$Z$1)^($Z86*3))/$Z86,IF(AND($H86=1,BJ$1&gt;($Y86+$Z86*3),BJ$1&lt;=($Y86+$Z86*4)),($T86*(1+$Z$1)^($Z86*4))/$Z86,IF(AND($G86=1,BJ$1&lt;=$N86),0,IF(AND($G86=1,BJ$1&gt;$N86,BJ$1&lt;=($Y86+$Z86)),-1*PMT(VLOOKUP($P86,'9 - Finance Strategy Parameters'!$B$3:$C$6,2)/12,$Z86*12,$M86),IF(AND($G86=1,BJ$1&gt;($Y86+$Z86),BJ$1&lt;=($Y86+$Z86*2)),-1*PMT(VLOOKUP($P86,'9 - Finance Strategy Parameters'!$B$3:$C$6,2)/12,$Z86*12,$M86*(1+$Z$1)^($Z86*2)),IF(AND($G86=1,BJ$1&gt;($Y86+$Z86*2),BJ$1&lt;=($Y86+$Z86*3)),-1*PMT(VLOOKUP($P86,'9 - Finance Strategy Parameters'!$B$3:$C$6,2)/12,$Z86*12,$M86*(1+$Z$1)^($Z86*3)),"FAILURE"))))))))))</f>
        <v>165.774</v>
      </c>
      <c r="BK86" s="159">
        <f>IF($F86=1,0,IF(AND($H86=1,BK$1&lt;=$Y86),$V86,IF(AND($H86=1,BK$1&gt;$Y86,BK$1&lt;=$Y86+$Z86),($T86*(1+$Z$1)^$Z86)/$Z86,IF(AND($H86=1,BK$1&gt;($Y86+$Z86),BK$1&lt;=($Y86+$Z86*2)),($T86*(1+$Z$1)^($Z86*2))/$Z86,IF(AND($H86=1,BK$1&gt;($Y86+$Z86*2),BK$1&lt;=($Y86+$Z86*3)),($T86*(1+$Z$1)^($Z86*3))/$Z86,IF(AND($H86=1,BK$1&gt;($Y86+$Z86*3),BK$1&lt;=($Y86+$Z86*4)),($T86*(1+$Z$1)^($Z86*4))/$Z86,IF(AND($G86=1,BK$1&lt;=$N86),0,IF(AND($G86=1,BK$1&gt;$N86,BK$1&lt;=($Y86+$Z86)),-1*PMT(VLOOKUP($P86,'9 - Finance Strategy Parameters'!$B$3:$C$6,2)/12,$Z86*12,$M86),IF(AND($G86=1,BK$1&gt;($Y86+$Z86),BK$1&lt;=($Y86+$Z86*2)),-1*PMT(VLOOKUP($P86,'9 - Finance Strategy Parameters'!$B$3:$C$6,2)/12,$Z86*12,$M86*(1+$Z$1)^($Z86*2)),IF(AND($G86=1,BK$1&gt;($Y86+$Z86*2),BK$1&lt;=($Y86+$Z86*3)),-1*PMT(VLOOKUP($P86,'9 - Finance Strategy Parameters'!$B$3:$C$6,2)/12,$Z86*12,$M86*(1+$Z$1)^($Z86*3)),"FAILURE"))))))))))</f>
        <v>165.774</v>
      </c>
      <c r="BL86" s="159">
        <f>IF($F86=1,0,IF(AND($H86=1,BL$1&lt;=$Y86),$V86,IF(AND($H86=1,BL$1&gt;$Y86,BL$1&lt;=$Y86+$Z86),($T86*(1+$Z$1)^$Z86)/$Z86,IF(AND($H86=1,BL$1&gt;($Y86+$Z86),BL$1&lt;=($Y86+$Z86*2)),($T86*(1+$Z$1)^($Z86*2))/$Z86,IF(AND($H86=1,BL$1&gt;($Y86+$Z86*2),BL$1&lt;=($Y86+$Z86*3)),($T86*(1+$Z$1)^($Z86*3))/$Z86,IF(AND($H86=1,BL$1&gt;($Y86+$Z86*3),BL$1&lt;=($Y86+$Z86*4)),($T86*(1+$Z$1)^($Z86*4))/$Z86,IF(AND($G86=1,BL$1&lt;=$N86),0,IF(AND($G86=1,BL$1&gt;$N86,BL$1&lt;=($Y86+$Z86)),-1*PMT(VLOOKUP($P86,'9 - Finance Strategy Parameters'!$B$3:$C$6,2)/12,$Z86*12,$M86),IF(AND($G86=1,BL$1&gt;($Y86+$Z86),BL$1&lt;=($Y86+$Z86*2)),-1*PMT(VLOOKUP($P86,'9 - Finance Strategy Parameters'!$B$3:$C$6,2)/12,$Z86*12,$M86*(1+$Z$1)^($Z86*2)),IF(AND($G86=1,BL$1&gt;($Y86+$Z86*2),BL$1&lt;=($Y86+$Z86*3)),-1*PMT(VLOOKUP($P86,'9 - Finance Strategy Parameters'!$B$3:$C$6,2)/12,$Z86*12,$M86*(1+$Z$1)^($Z86*3)),"FAILURE"))))))))))</f>
        <v>165.774</v>
      </c>
      <c r="BM86" s="159">
        <f>IF($F86=1,0,IF(AND($H86=1,BM$1&lt;=$Y86),$V86,IF(AND($H86=1,BM$1&gt;$Y86,BM$1&lt;=$Y86+$Z86),($T86*(1+$Z$1)^$Z86)/$Z86,IF(AND($H86=1,BM$1&gt;($Y86+$Z86),BM$1&lt;=($Y86+$Z86*2)),($T86*(1+$Z$1)^($Z86*2))/$Z86,IF(AND($H86=1,BM$1&gt;($Y86+$Z86*2),BM$1&lt;=($Y86+$Z86*3)),($T86*(1+$Z$1)^($Z86*3))/$Z86,IF(AND($H86=1,BM$1&gt;($Y86+$Z86*3),BM$1&lt;=($Y86+$Z86*4)),($T86*(1+$Z$1)^($Z86*4))/$Z86,IF(AND($G86=1,BM$1&lt;=$N86),0,IF(AND($G86=1,BM$1&gt;$N86,BM$1&lt;=($Y86+$Z86)),-1*PMT(VLOOKUP($P86,'9 - Finance Strategy Parameters'!$B$3:$C$6,2)/12,$Z86*12,$M86),IF(AND($G86=1,BM$1&gt;($Y86+$Z86),BM$1&lt;=($Y86+$Z86*2)),-1*PMT(VLOOKUP($P86,'9 - Finance Strategy Parameters'!$B$3:$C$6,2)/12,$Z86*12,$M86*(1+$Z$1)^($Z86*2)),IF(AND($G86=1,BM$1&gt;($Y86+$Z86*2),BM$1&lt;=($Y86+$Z86*3)),-1*PMT(VLOOKUP($P86,'9 - Finance Strategy Parameters'!$B$3:$C$6,2)/12,$Z86*12,$M86*(1+$Z$1)^($Z86*3)),"FAILURE"))))))))))</f>
        <v>165.774</v>
      </c>
      <c r="BN86" s="159">
        <f>IF($F86=1,0,IF(AND($H86=1,BN$1&lt;=$Y86),$V86,IF(AND($H86=1,BN$1&gt;$Y86,BN$1&lt;=$Y86+$Z86),($T86*(1+$Z$1)^$Z86)/$Z86,IF(AND($H86=1,BN$1&gt;($Y86+$Z86),BN$1&lt;=($Y86+$Z86*2)),($T86*(1+$Z$1)^($Z86*2))/$Z86,IF(AND($H86=1,BN$1&gt;($Y86+$Z86*2),BN$1&lt;=($Y86+$Z86*3)),($T86*(1+$Z$1)^($Z86*3))/$Z86,IF(AND($H86=1,BN$1&gt;($Y86+$Z86*3),BN$1&lt;=($Y86+$Z86*4)),($T86*(1+$Z$1)^($Z86*4))/$Z86,IF(AND($G86=1,BN$1&lt;=$N86),0,IF(AND($G86=1,BN$1&gt;$N86,BN$1&lt;=($Y86+$Z86)),-1*PMT(VLOOKUP($P86,'9 - Finance Strategy Parameters'!$B$3:$C$6,2)/12,$Z86*12,$M86),IF(AND($G86=1,BN$1&gt;($Y86+$Z86),BN$1&lt;=($Y86+$Z86*2)),-1*PMT(VLOOKUP($P86,'9 - Finance Strategy Parameters'!$B$3:$C$6,2)/12,$Z86*12,$M86*(1+$Z$1)^($Z86*2)),IF(AND($G86=1,BN$1&gt;($Y86+$Z86*2),BN$1&lt;=($Y86+$Z86*3)),-1*PMT(VLOOKUP($P86,'9 - Finance Strategy Parameters'!$B$3:$C$6,2)/12,$Z86*12,$M86*(1+$Z$1)^($Z86*3)),"FAILURE"))))))))))</f>
        <v>165.774</v>
      </c>
      <c r="BO86" s="159">
        <f>IF($F86=1,0,IF(AND($H86=1,BO$1&lt;=$Y86),$V86,IF(AND($H86=1,BO$1&gt;$Y86,BO$1&lt;=$Y86+$Z86),($T86*(1+$Z$1)^$Z86)/$Z86,IF(AND($H86=1,BO$1&gt;($Y86+$Z86),BO$1&lt;=($Y86+$Z86*2)),($T86*(1+$Z$1)^($Z86*2))/$Z86,IF(AND($H86=1,BO$1&gt;($Y86+$Z86*2),BO$1&lt;=($Y86+$Z86*3)),($T86*(1+$Z$1)^($Z86*3))/$Z86,IF(AND($H86=1,BO$1&gt;($Y86+$Z86*3),BO$1&lt;=($Y86+$Z86*4)),($T86*(1+$Z$1)^($Z86*4))/$Z86,IF(AND($G86=1,BO$1&lt;=$N86),0,IF(AND($G86=1,BO$1&gt;$N86,BO$1&lt;=($Y86+$Z86)),-1*PMT(VLOOKUP($P86,'9 - Finance Strategy Parameters'!$B$3:$C$6,2)/12,$Z86*12,$M86),IF(AND($G86=1,BO$1&gt;($Y86+$Z86),BO$1&lt;=($Y86+$Z86*2)),-1*PMT(VLOOKUP($P86,'9 - Finance Strategy Parameters'!$B$3:$C$6,2)/12,$Z86*12,$M86*(1+$Z$1)^($Z86*2)),IF(AND($G86=1,BO$1&gt;($Y86+$Z86*2),BO$1&lt;=($Y86+$Z86*3)),-1*PMT(VLOOKUP($P86,'9 - Finance Strategy Parameters'!$B$3:$C$6,2)/12,$Z86*12,$M86*(1+$Z$1)^($Z86*3)),"FAILURE"))))))))))</f>
        <v>165.774</v>
      </c>
      <c r="BP86" s="159">
        <f>IF($F86=1,0,IF(AND($H86=1,BP$1&lt;=$Y86),$V86,IF(AND($H86=1,BP$1&gt;$Y86,BP$1&lt;=$Y86+$Z86),($T86*(1+$Z$1)^$Z86)/$Z86,IF(AND($H86=1,BP$1&gt;($Y86+$Z86),BP$1&lt;=($Y86+$Z86*2)),($T86*(1+$Z$1)^($Z86*2))/$Z86,IF(AND($H86=1,BP$1&gt;($Y86+$Z86*2),BP$1&lt;=($Y86+$Z86*3)),($T86*(1+$Z$1)^($Z86*3))/$Z86,IF(AND($H86=1,BP$1&gt;($Y86+$Z86*3),BP$1&lt;=($Y86+$Z86*4)),($T86*(1+$Z$1)^($Z86*4))/$Z86,IF(AND($G86=1,BP$1&lt;=$N86),0,IF(AND($G86=1,BP$1&gt;$N86,BP$1&lt;=($Y86+$Z86)),-1*PMT(VLOOKUP($P86,'9 - Finance Strategy Parameters'!$B$3:$C$6,2)/12,$Z86*12,$M86),IF(AND($G86=1,BP$1&gt;($Y86+$Z86),BP$1&lt;=($Y86+$Z86*2)),-1*PMT(VLOOKUP($P86,'9 - Finance Strategy Parameters'!$B$3:$C$6,2)/12,$Z86*12,$M86*(1+$Z$1)^($Z86*2)),IF(AND($G86=1,BP$1&gt;($Y86+$Z86*2),BP$1&lt;=($Y86+$Z86*3)),-1*PMT(VLOOKUP($P86,'9 - Finance Strategy Parameters'!$B$3:$C$6,2)/12,$Z86*12,$M86*(1+$Z$1)^($Z86*3)),"FAILURE"))))))))))</f>
        <v>165.774</v>
      </c>
      <c r="BQ86" s="159">
        <f>IF($F86=1,0,IF(AND($H86=1,BQ$1&lt;=$Y86),$V86,IF(AND($H86=1,BQ$1&gt;$Y86,BQ$1&lt;=$Y86+$Z86),($T86*(1+$Z$1)^$Z86)/$Z86,IF(AND($H86=1,BQ$1&gt;($Y86+$Z86),BQ$1&lt;=($Y86+$Z86*2)),($T86*(1+$Z$1)^($Z86*2))/$Z86,IF(AND($H86=1,BQ$1&gt;($Y86+$Z86*2),BQ$1&lt;=($Y86+$Z86*3)),($T86*(1+$Z$1)^($Z86*3))/$Z86,IF(AND($H86=1,BQ$1&gt;($Y86+$Z86*3),BQ$1&lt;=($Y86+$Z86*4)),($T86*(1+$Z$1)^($Z86*4))/$Z86,IF(AND($G86=1,BQ$1&lt;=$N86),0,IF(AND($G86=1,BQ$1&gt;$N86,BQ$1&lt;=($Y86+$Z86)),-1*PMT(VLOOKUP($P86,'9 - Finance Strategy Parameters'!$B$3:$C$6,2)/12,$Z86*12,$M86),IF(AND($G86=1,BQ$1&gt;($Y86+$Z86),BQ$1&lt;=($Y86+$Z86*2)),-1*PMT(VLOOKUP($P86,'9 - Finance Strategy Parameters'!$B$3:$C$6,2)/12,$Z86*12,$M86*(1+$Z$1)^($Z86*2)),IF(AND($G86=1,BQ$1&gt;($Y86+$Z86*2),BQ$1&lt;=($Y86+$Z86*3)),-1*PMT(VLOOKUP($P86,'9 - Finance Strategy Parameters'!$B$3:$C$6,2)/12,$Z86*12,$M86*(1+$Z$1)^($Z86*3)),"FAILURE"))))))))))</f>
        <v>165.774</v>
      </c>
      <c r="BR86" s="159">
        <f>IF($F86=1,0,IF(AND($H86=1,BR$1&lt;=$Y86),$V86,IF(AND($H86=1,BR$1&gt;$Y86,BR$1&lt;=$Y86+$Z86),($T86*(1+$Z$1)^$Z86)/$Z86,IF(AND($H86=1,BR$1&gt;($Y86+$Z86),BR$1&lt;=($Y86+$Z86*2)),($T86*(1+$Z$1)^($Z86*2))/$Z86,IF(AND($H86=1,BR$1&gt;($Y86+$Z86*2),BR$1&lt;=($Y86+$Z86*3)),($T86*(1+$Z$1)^($Z86*3))/$Z86,IF(AND($H86=1,BR$1&gt;($Y86+$Z86*3),BR$1&lt;=($Y86+$Z86*4)),($T86*(1+$Z$1)^($Z86*4))/$Z86,IF(AND($G86=1,BR$1&lt;=$N86),0,IF(AND($G86=1,BR$1&gt;$N86,BR$1&lt;=($Y86+$Z86)),-1*PMT(VLOOKUP($P86,'9 - Finance Strategy Parameters'!$B$3:$C$6,2)/12,$Z86*12,$M86),IF(AND($G86=1,BR$1&gt;($Y86+$Z86),BR$1&lt;=($Y86+$Z86*2)),-1*PMT(VLOOKUP($P86,'9 - Finance Strategy Parameters'!$B$3:$C$6,2)/12,$Z86*12,$M86*(1+$Z$1)^($Z86*2)),IF(AND($G86=1,BR$1&gt;($Y86+$Z86*2),BR$1&lt;=($Y86+$Z86*3)),-1*PMT(VLOOKUP($P86,'9 - Finance Strategy Parameters'!$B$3:$C$6,2)/12,$Z86*12,$M86*(1+$Z$1)^($Z86*3)),"FAILURE"))))))))))</f>
        <v>165.774</v>
      </c>
      <c r="BS86" s="159">
        <f>IF($F86=1,0,IF(AND($H86=1,BS$1&lt;=$Y86),$V86,IF(AND($H86=1,BS$1&gt;$Y86,BS$1&lt;=$Y86+$Z86),($T86*(1+$Z$1)^$Z86)/$Z86,IF(AND($H86=1,BS$1&gt;($Y86+$Z86),BS$1&lt;=($Y86+$Z86*2)),($T86*(1+$Z$1)^($Z86*2))/$Z86,IF(AND($H86=1,BS$1&gt;($Y86+$Z86*2),BS$1&lt;=($Y86+$Z86*3)),($T86*(1+$Z$1)^($Z86*3))/$Z86,IF(AND($H86=1,BS$1&gt;($Y86+$Z86*3),BS$1&lt;=($Y86+$Z86*4)),($T86*(1+$Z$1)^($Z86*4))/$Z86,IF(AND($G86=1,BS$1&lt;=$N86),0,IF(AND($G86=1,BS$1&gt;$N86,BS$1&lt;=($Y86+$Z86)),-1*PMT(VLOOKUP($P86,'9 - Finance Strategy Parameters'!$B$3:$C$6,2)/12,$Z86*12,$M86),IF(AND($G86=1,BS$1&gt;($Y86+$Z86),BS$1&lt;=($Y86+$Z86*2)),-1*PMT(VLOOKUP($P86,'9 - Finance Strategy Parameters'!$B$3:$C$6,2)/12,$Z86*12,$M86*(1+$Z$1)^($Z86*2)),IF(AND($G86=1,BS$1&gt;($Y86+$Z86*2),BS$1&lt;=($Y86+$Z86*3)),-1*PMT(VLOOKUP($P86,'9 - Finance Strategy Parameters'!$B$3:$C$6,2)/12,$Z86*12,$M86*(1+$Z$1)^($Z86*3)),"FAILURE"))))))))))</f>
        <v>165.774</v>
      </c>
      <c r="BT86" s="159">
        <f>IF($F86=1,0,IF(AND($H86=1,BT$1&lt;=$Y86),$V86,IF(AND($H86=1,BT$1&gt;$Y86,BT$1&lt;=$Y86+$Z86),($T86*(1+$Z$1)^$Z86)/$Z86,IF(AND($H86=1,BT$1&gt;($Y86+$Z86),BT$1&lt;=($Y86+$Z86*2)),($T86*(1+$Z$1)^($Z86*2))/$Z86,IF(AND($H86=1,BT$1&gt;($Y86+$Z86*2),BT$1&lt;=($Y86+$Z86*3)),($T86*(1+$Z$1)^($Z86*3))/$Z86,IF(AND($H86=1,BT$1&gt;($Y86+$Z86*3),BT$1&lt;=($Y86+$Z86*4)),($T86*(1+$Z$1)^($Z86*4))/$Z86,IF(AND($G86=1,BT$1&lt;=$N86),0,IF(AND($G86=1,BT$1&gt;$N86,BT$1&lt;=($Y86+$Z86)),-1*PMT(VLOOKUP($P86,'9 - Finance Strategy Parameters'!$B$3:$C$6,2)/12,$Z86*12,$M86),IF(AND($G86=1,BT$1&gt;($Y86+$Z86),BT$1&lt;=($Y86+$Z86*2)),-1*PMT(VLOOKUP($P86,'9 - Finance Strategy Parameters'!$B$3:$C$6,2)/12,$Z86*12,$M86*(1+$Z$1)^($Z86*2)),IF(AND($G86=1,BT$1&gt;($Y86+$Z86*2),BT$1&lt;=($Y86+$Z86*3)),-1*PMT(VLOOKUP($P86,'9 - Finance Strategy Parameters'!$B$3:$C$6,2)/12,$Z86*12,$M86*(1+$Z$1)^($Z86*3)),"FAILURE"))))))))))</f>
        <v>165.774</v>
      </c>
    </row>
    <row r="87" spans="1:72" ht="45" x14ac:dyDescent="0.25">
      <c r="A87" s="10" t="s">
        <v>34</v>
      </c>
      <c r="B87" s="138">
        <f>INDEX('8-Choosing Asset Strategies'!$B$4:$B$101,MATCH('9 - Financing Strategy'!C87,'8-Choosing Asset Strategies'!$C$4:$C$101,0))</f>
        <v>3</v>
      </c>
      <c r="C87" s="11" t="s">
        <v>180</v>
      </c>
      <c r="D87" s="13" t="str">
        <f>IF(INDEX('8-Choosing Asset Strategies'!$CW$4:$CW$101,MATCH($C87,'8-Choosing Asset Strategies'!$C$4:$C$101,0))=0,"",INDEX('8-Choosing Asset Strategies'!$CW$4:$CW$101,MATCH(C87,'8-Choosing Asset Strategies'!$C$4:$C$101,0)))</f>
        <v>Good condition</v>
      </c>
      <c r="E87" s="11"/>
      <c r="F87" s="138"/>
      <c r="G87" s="138"/>
      <c r="H87" s="138">
        <v>1</v>
      </c>
      <c r="J87" s="143" t="str">
        <f>IF(F87=1,ROUND(INDEX('8-Choosing Asset Strategies'!$DL$4:$DL$101,MATCH($C87,'8-Choosing Asset Strategies'!$C$4:$C$101,0)),2),"")</f>
        <v/>
      </c>
      <c r="K87" s="12" t="str">
        <f>IF(F87=1,ROUND(INDEX('8-Choosing Asset Strategies'!$DC$4:$DC$101,MATCH($C87,'8-Choosing Asset Strategies'!$C$4:$C$101,0)),2),"")</f>
        <v/>
      </c>
      <c r="L87" s="12"/>
      <c r="M87" s="143" t="str">
        <f>IF(G87=1,ROUND(INDEX('8-Choosing Asset Strategies'!$DL$4:$DL$101,MATCH($C87,'8-Choosing Asset Strategies'!$C$4:$C$101,0)),2),"")</f>
        <v/>
      </c>
      <c r="N87" s="12" t="str">
        <f>IF(G87=1,ROUND(INDEX('8-Choosing Asset Strategies'!$DC$4:$DC$101,MATCH($C87,'8-Choosing Asset Strategies'!$C$4:$C$101,0)),2),"")</f>
        <v/>
      </c>
      <c r="O87" s="12" t="str">
        <f>IF(G87="","",INDEX('9 - Finance Strategy Parameters'!$H$3:$H$9,MATCH(B87,'9 - Finance Strategy Parameters'!$F$3:$F$9,0)))</f>
        <v/>
      </c>
      <c r="P87" s="12"/>
      <c r="Q87" s="144" t="str">
        <f>IFERROR((M87*INDEX('9 - Finance Strategy Parameters'!$C$3:$C$6,MATCH(P87,'9 - Finance Strategy Parameters'!$B$3:$B$6,0))/12*(1+INDEX('9 - Finance Strategy Parameters'!$C$3:$C$6,MATCH(P87,'9 - Finance Strategy Parameters'!$B$3:$B$6,0))/12)^(O87*12))/((1+INDEX('9 - Finance Strategy Parameters'!$C$3:$C$6,MATCH(P87,'9 - Finance Strategy Parameters'!$B$3:$B$6,0))/12)^(O87*12)-1),"")</f>
        <v/>
      </c>
      <c r="R87" s="144" t="str">
        <f t="shared" si="4"/>
        <v/>
      </c>
      <c r="S87" s="12"/>
      <c r="T87" s="143">
        <f>IF(H87=1,ROUND(INDEX('8-Choosing Asset Strategies'!$DL$4:$DL$101,MATCH($C87,'8-Choosing Asset Strategies'!$C$4:$C$101,0)),2),"")</f>
        <v>6630.96</v>
      </c>
      <c r="U87" s="145">
        <f>IF(H87=1,ROUND(INDEX('8-Choosing Asset Strategies'!$DC$4:$DC$101,MATCH($C87,'8-Choosing Asset Strategies'!$C$4:$C$101,0)),2),"")</f>
        <v>15</v>
      </c>
      <c r="V87" s="101">
        <f t="shared" si="5"/>
        <v>442.06400000000002</v>
      </c>
      <c r="W87" s="155">
        <f t="shared" si="6"/>
        <v>36.838666666666668</v>
      </c>
      <c r="Y87">
        <f>INDEX('8-Choosing Asset Strategies'!$DC$4:$DC$101,MATCH(C87,'8-Choosing Asset Strategies'!$C$4:$C$101,0))</f>
        <v>15</v>
      </c>
      <c r="Z87">
        <f>INDEX('8-Choosing Asset Strategies'!$DA$4:$DA$101,MATCH(C87,'8-Choosing Asset Strategies'!$C$4:$C$101,0))</f>
        <v>40</v>
      </c>
      <c r="AB87" s="159">
        <f>IF($F87=1,0,IF(AND($H87=1,AB$1&lt;=$Y87),$V87,IF(AND($H87=1,AB$1&gt;$Y87,AB$1&lt;=$Y87+$Z87),($T87*(1+$Z$1)^$Z87)/$Z87,IF(AND($H87=1,AB$1&gt;($Y87+$Z87),AB$1&lt;=($Y87+$Z87*2)),($T87*(1+$Z$1)^($Z87*2))/$Z87,IF(AND($H87=1,AB$1&gt;($Y87+$Z87*2),AB$1&lt;=($Y87+$Z87*3)),($T87*(1+$Z$1)^($Z87*3))/$Z87,IF(AND($H87=1,AB$1&gt;($Y87+$Z87*3),AB$1&lt;=($Y87+$Z87*4)),($T87*(1+$Z$1)^($Z87*4))/$Z87,IF(AND($G87=1,AB$1&lt;=$N87),0,IF(AND($G87=1,AB$1&gt;$N87,AB$1&lt;=($Y87+$Z87)),-1*PMT(VLOOKUP($P87,'9 - Finance Strategy Parameters'!$B$3:$C$6,2)/12,$Z87*12,$M87),IF(AND($G87=1,AB$1&gt;($Y87+$Z87),AB$1&lt;=($Y87+$Z87*2)),-1*PMT(VLOOKUP($P87,'9 - Finance Strategy Parameters'!$B$3:$C$6,2)/12,$Z87*12,$M87*(1+$Z$1)^($Z87*2)),IF(AND($G87=1,AB$1&gt;($Y87+$Z87*2),AB$1&lt;=($Y87+$Z87*3)),-1*PMT(VLOOKUP($P87,'9 - Finance Strategy Parameters'!$B$3:$C$6,2)/12,$Z87*12,$M87*(1+$Z$1)^($Z87*3)),"FAILURE"))))))))))</f>
        <v>442.06400000000002</v>
      </c>
      <c r="AC87" s="159">
        <f>IF($F87=1,0,IF(AND($H87=1,AC$1&lt;=$Y87),$V87,IF(AND($H87=1,AC$1&gt;$Y87,AC$1&lt;=$Y87+$Z87),($T87*(1+$Z$1)^$Z87)/$Z87,IF(AND($H87=1,AC$1&gt;($Y87+$Z87),AC$1&lt;=($Y87+$Z87*2)),($T87*(1+$Z$1)^($Z87*2))/$Z87,IF(AND($H87=1,AC$1&gt;($Y87+$Z87*2),AC$1&lt;=($Y87+$Z87*3)),($T87*(1+$Z$1)^($Z87*3))/$Z87,IF(AND($H87=1,AC$1&gt;($Y87+$Z87*3),AC$1&lt;=($Y87+$Z87*4)),($T87*(1+$Z$1)^($Z87*4))/$Z87,IF(AND($G87=1,AC$1&lt;=$N87),0,IF(AND($G87=1,AC$1&gt;$N87,AC$1&lt;=($Y87+$Z87)),-1*PMT(VLOOKUP($P87,'9 - Finance Strategy Parameters'!$B$3:$C$6,2)/12,$Z87*12,$M87),IF(AND($G87=1,AC$1&gt;($Y87+$Z87),AC$1&lt;=($Y87+$Z87*2)),-1*PMT(VLOOKUP($P87,'9 - Finance Strategy Parameters'!$B$3:$C$6,2)/12,$Z87*12,$M87*(1+$Z$1)^($Z87*2)),IF(AND($G87=1,AC$1&gt;($Y87+$Z87*2),AC$1&lt;=($Y87+$Z87*3)),-1*PMT(VLOOKUP($P87,'9 - Finance Strategy Parameters'!$B$3:$C$6,2)/12,$Z87*12,$M87*(1+$Z$1)^($Z87*3)),"FAILURE"))))))))))</f>
        <v>442.06400000000002</v>
      </c>
      <c r="AD87" s="159">
        <f>IF($F87=1,0,IF(AND($H87=1,AD$1&lt;=$Y87),$V87,IF(AND($H87=1,AD$1&gt;$Y87,AD$1&lt;=$Y87+$Z87),($T87*(1+$Z$1)^$Z87)/$Z87,IF(AND($H87=1,AD$1&gt;($Y87+$Z87),AD$1&lt;=($Y87+$Z87*2)),($T87*(1+$Z$1)^($Z87*2))/$Z87,IF(AND($H87=1,AD$1&gt;($Y87+$Z87*2),AD$1&lt;=($Y87+$Z87*3)),($T87*(1+$Z$1)^($Z87*3))/$Z87,IF(AND($H87=1,AD$1&gt;($Y87+$Z87*3),AD$1&lt;=($Y87+$Z87*4)),($T87*(1+$Z$1)^($Z87*4))/$Z87,IF(AND($G87=1,AD$1&lt;=$N87),0,IF(AND($G87=1,AD$1&gt;$N87,AD$1&lt;=($Y87+$Z87)),-1*PMT(VLOOKUP($P87,'9 - Finance Strategy Parameters'!$B$3:$C$6,2)/12,$Z87*12,$M87),IF(AND($G87=1,AD$1&gt;($Y87+$Z87),AD$1&lt;=($Y87+$Z87*2)),-1*PMT(VLOOKUP($P87,'9 - Finance Strategy Parameters'!$B$3:$C$6,2)/12,$Z87*12,$M87*(1+$Z$1)^($Z87*2)),IF(AND($G87=1,AD$1&gt;($Y87+$Z87*2),AD$1&lt;=($Y87+$Z87*3)),-1*PMT(VLOOKUP($P87,'9 - Finance Strategy Parameters'!$B$3:$C$6,2)/12,$Z87*12,$M87*(1+$Z$1)^($Z87*3)),"FAILURE"))))))))))</f>
        <v>442.06400000000002</v>
      </c>
      <c r="AE87" s="159">
        <f>IF($F87=1,0,IF(AND($H87=1,AE$1&lt;=$Y87),$V87,IF(AND($H87=1,AE$1&gt;$Y87,AE$1&lt;=$Y87+$Z87),($T87*(1+$Z$1)^$Z87)/$Z87,IF(AND($H87=1,AE$1&gt;($Y87+$Z87),AE$1&lt;=($Y87+$Z87*2)),($T87*(1+$Z$1)^($Z87*2))/$Z87,IF(AND($H87=1,AE$1&gt;($Y87+$Z87*2),AE$1&lt;=($Y87+$Z87*3)),($T87*(1+$Z$1)^($Z87*3))/$Z87,IF(AND($H87=1,AE$1&gt;($Y87+$Z87*3),AE$1&lt;=($Y87+$Z87*4)),($T87*(1+$Z$1)^($Z87*4))/$Z87,IF(AND($G87=1,AE$1&lt;=$N87),0,IF(AND($G87=1,AE$1&gt;$N87,AE$1&lt;=($Y87+$Z87)),-1*PMT(VLOOKUP($P87,'9 - Finance Strategy Parameters'!$B$3:$C$6,2)/12,$Z87*12,$M87),IF(AND($G87=1,AE$1&gt;($Y87+$Z87),AE$1&lt;=($Y87+$Z87*2)),-1*PMT(VLOOKUP($P87,'9 - Finance Strategy Parameters'!$B$3:$C$6,2)/12,$Z87*12,$M87*(1+$Z$1)^($Z87*2)),IF(AND($G87=1,AE$1&gt;($Y87+$Z87*2),AE$1&lt;=($Y87+$Z87*3)),-1*PMT(VLOOKUP($P87,'9 - Finance Strategy Parameters'!$B$3:$C$6,2)/12,$Z87*12,$M87*(1+$Z$1)^($Z87*3)),"FAILURE"))))))))))</f>
        <v>442.06400000000002</v>
      </c>
      <c r="AF87" s="159">
        <f>IF($F87=1,0,IF(AND($H87=1,AF$1&lt;=$Y87),$V87,IF(AND($H87=1,AF$1&gt;$Y87,AF$1&lt;=$Y87+$Z87),($T87*(1+$Z$1)^$Z87)/$Z87,IF(AND($H87=1,AF$1&gt;($Y87+$Z87),AF$1&lt;=($Y87+$Z87*2)),($T87*(1+$Z$1)^($Z87*2))/$Z87,IF(AND($H87=1,AF$1&gt;($Y87+$Z87*2),AF$1&lt;=($Y87+$Z87*3)),($T87*(1+$Z$1)^($Z87*3))/$Z87,IF(AND($H87=1,AF$1&gt;($Y87+$Z87*3),AF$1&lt;=($Y87+$Z87*4)),($T87*(1+$Z$1)^($Z87*4))/$Z87,IF(AND($G87=1,AF$1&lt;=$N87),0,IF(AND($G87=1,AF$1&gt;$N87,AF$1&lt;=($Y87+$Z87)),-1*PMT(VLOOKUP($P87,'9 - Finance Strategy Parameters'!$B$3:$C$6,2)/12,$Z87*12,$M87),IF(AND($G87=1,AF$1&gt;($Y87+$Z87),AF$1&lt;=($Y87+$Z87*2)),-1*PMT(VLOOKUP($P87,'9 - Finance Strategy Parameters'!$B$3:$C$6,2)/12,$Z87*12,$M87*(1+$Z$1)^($Z87*2)),IF(AND($G87=1,AF$1&gt;($Y87+$Z87*2),AF$1&lt;=($Y87+$Z87*3)),-1*PMT(VLOOKUP($P87,'9 - Finance Strategy Parameters'!$B$3:$C$6,2)/12,$Z87*12,$M87*(1+$Z$1)^($Z87*3)),"FAILURE"))))))))))</f>
        <v>442.06400000000002</v>
      </c>
      <c r="AG87" s="159">
        <f>IF($F87=1,0,IF(AND($H87=1,AG$1&lt;=$Y87),$V87,IF(AND($H87=1,AG$1&gt;$Y87,AG$1&lt;=$Y87+$Z87),($T87*(1+$Z$1)^$Z87)/$Z87,IF(AND($H87=1,AG$1&gt;($Y87+$Z87),AG$1&lt;=($Y87+$Z87*2)),($T87*(1+$Z$1)^($Z87*2))/$Z87,IF(AND($H87=1,AG$1&gt;($Y87+$Z87*2),AG$1&lt;=($Y87+$Z87*3)),($T87*(1+$Z$1)^($Z87*3))/$Z87,IF(AND($H87=1,AG$1&gt;($Y87+$Z87*3),AG$1&lt;=($Y87+$Z87*4)),($T87*(1+$Z$1)^($Z87*4))/$Z87,IF(AND($G87=1,AG$1&lt;=$N87),0,IF(AND($G87=1,AG$1&gt;$N87,AG$1&lt;=($Y87+$Z87)),-1*PMT(VLOOKUP($P87,'9 - Finance Strategy Parameters'!$B$3:$C$6,2)/12,$Z87*12,$M87),IF(AND($G87=1,AG$1&gt;($Y87+$Z87),AG$1&lt;=($Y87+$Z87*2)),-1*PMT(VLOOKUP($P87,'9 - Finance Strategy Parameters'!$B$3:$C$6,2)/12,$Z87*12,$M87*(1+$Z$1)^($Z87*2)),IF(AND($G87=1,AG$1&gt;($Y87+$Z87*2),AG$1&lt;=($Y87+$Z87*3)),-1*PMT(VLOOKUP($P87,'9 - Finance Strategy Parameters'!$B$3:$C$6,2)/12,$Z87*12,$M87*(1+$Z$1)^($Z87*3)),"FAILURE"))))))))))</f>
        <v>442.06400000000002</v>
      </c>
      <c r="AH87" s="159">
        <f>IF($F87=1,0,IF(AND($H87=1,AH$1&lt;=$Y87),$V87,IF(AND($H87=1,AH$1&gt;$Y87,AH$1&lt;=$Y87+$Z87),($T87*(1+$Z$1)^$Z87)/$Z87,IF(AND($H87=1,AH$1&gt;($Y87+$Z87),AH$1&lt;=($Y87+$Z87*2)),($T87*(1+$Z$1)^($Z87*2))/$Z87,IF(AND($H87=1,AH$1&gt;($Y87+$Z87*2),AH$1&lt;=($Y87+$Z87*3)),($T87*(1+$Z$1)^($Z87*3))/$Z87,IF(AND($H87=1,AH$1&gt;($Y87+$Z87*3),AH$1&lt;=($Y87+$Z87*4)),($T87*(1+$Z$1)^($Z87*4))/$Z87,IF(AND($G87=1,AH$1&lt;=$N87),0,IF(AND($G87=1,AH$1&gt;$N87,AH$1&lt;=($Y87+$Z87)),-1*PMT(VLOOKUP($P87,'9 - Finance Strategy Parameters'!$B$3:$C$6,2)/12,$Z87*12,$M87),IF(AND($G87=1,AH$1&gt;($Y87+$Z87),AH$1&lt;=($Y87+$Z87*2)),-1*PMT(VLOOKUP($P87,'9 - Finance Strategy Parameters'!$B$3:$C$6,2)/12,$Z87*12,$M87*(1+$Z$1)^($Z87*2)),IF(AND($G87=1,AH$1&gt;($Y87+$Z87*2),AH$1&lt;=($Y87+$Z87*3)),-1*PMT(VLOOKUP($P87,'9 - Finance Strategy Parameters'!$B$3:$C$6,2)/12,$Z87*12,$M87*(1+$Z$1)^($Z87*3)),"FAILURE"))))))))))</f>
        <v>442.06400000000002</v>
      </c>
      <c r="AI87" s="159">
        <f>IF($F87=1,0,IF(AND($H87=1,AI$1&lt;=$Y87),$V87,IF(AND($H87=1,AI$1&gt;$Y87,AI$1&lt;=$Y87+$Z87),($T87*(1+$Z$1)^$Z87)/$Z87,IF(AND($H87=1,AI$1&gt;($Y87+$Z87),AI$1&lt;=($Y87+$Z87*2)),($T87*(1+$Z$1)^($Z87*2))/$Z87,IF(AND($H87=1,AI$1&gt;($Y87+$Z87*2),AI$1&lt;=($Y87+$Z87*3)),($T87*(1+$Z$1)^($Z87*3))/$Z87,IF(AND($H87=1,AI$1&gt;($Y87+$Z87*3),AI$1&lt;=($Y87+$Z87*4)),($T87*(1+$Z$1)^($Z87*4))/$Z87,IF(AND($G87=1,AI$1&lt;=$N87),0,IF(AND($G87=1,AI$1&gt;$N87,AI$1&lt;=($Y87+$Z87)),-1*PMT(VLOOKUP($P87,'9 - Finance Strategy Parameters'!$B$3:$C$6,2)/12,$Z87*12,$M87),IF(AND($G87=1,AI$1&gt;($Y87+$Z87),AI$1&lt;=($Y87+$Z87*2)),-1*PMT(VLOOKUP($P87,'9 - Finance Strategy Parameters'!$B$3:$C$6,2)/12,$Z87*12,$M87*(1+$Z$1)^($Z87*2)),IF(AND($G87=1,AI$1&gt;($Y87+$Z87*2),AI$1&lt;=($Y87+$Z87*3)),-1*PMT(VLOOKUP($P87,'9 - Finance Strategy Parameters'!$B$3:$C$6,2)/12,$Z87*12,$M87*(1+$Z$1)^($Z87*3)),"FAILURE"))))))))))</f>
        <v>442.06400000000002</v>
      </c>
      <c r="AJ87" s="159">
        <f>IF($F87=1,0,IF(AND($H87=1,AJ$1&lt;=$Y87),$V87,IF(AND($H87=1,AJ$1&gt;$Y87,AJ$1&lt;=$Y87+$Z87),($T87*(1+$Z$1)^$Z87)/$Z87,IF(AND($H87=1,AJ$1&gt;($Y87+$Z87),AJ$1&lt;=($Y87+$Z87*2)),($T87*(1+$Z$1)^($Z87*2))/$Z87,IF(AND($H87=1,AJ$1&gt;($Y87+$Z87*2),AJ$1&lt;=($Y87+$Z87*3)),($T87*(1+$Z$1)^($Z87*3))/$Z87,IF(AND($H87=1,AJ$1&gt;($Y87+$Z87*3),AJ$1&lt;=($Y87+$Z87*4)),($T87*(1+$Z$1)^($Z87*4))/$Z87,IF(AND($G87=1,AJ$1&lt;=$N87),0,IF(AND($G87=1,AJ$1&gt;$N87,AJ$1&lt;=($Y87+$Z87)),-1*PMT(VLOOKUP($P87,'9 - Finance Strategy Parameters'!$B$3:$C$6,2)/12,$Z87*12,$M87),IF(AND($G87=1,AJ$1&gt;($Y87+$Z87),AJ$1&lt;=($Y87+$Z87*2)),-1*PMT(VLOOKUP($P87,'9 - Finance Strategy Parameters'!$B$3:$C$6,2)/12,$Z87*12,$M87*(1+$Z$1)^($Z87*2)),IF(AND($G87=1,AJ$1&gt;($Y87+$Z87*2),AJ$1&lt;=($Y87+$Z87*3)),-1*PMT(VLOOKUP($P87,'9 - Finance Strategy Parameters'!$B$3:$C$6,2)/12,$Z87*12,$M87*(1+$Z$1)^($Z87*3)),"FAILURE"))))))))))</f>
        <v>442.06400000000002</v>
      </c>
      <c r="AK87" s="159">
        <f>IF($F87=1,0,IF(AND($H87=1,AK$1&lt;=$Y87),$V87,IF(AND($H87=1,AK$1&gt;$Y87,AK$1&lt;=$Y87+$Z87),($T87*(1+$Z$1)^$Z87)/$Z87,IF(AND($H87=1,AK$1&gt;($Y87+$Z87),AK$1&lt;=($Y87+$Z87*2)),($T87*(1+$Z$1)^($Z87*2))/$Z87,IF(AND($H87=1,AK$1&gt;($Y87+$Z87*2),AK$1&lt;=($Y87+$Z87*3)),($T87*(1+$Z$1)^($Z87*3))/$Z87,IF(AND($H87=1,AK$1&gt;($Y87+$Z87*3),AK$1&lt;=($Y87+$Z87*4)),($T87*(1+$Z$1)^($Z87*4))/$Z87,IF(AND($G87=1,AK$1&lt;=$N87),0,IF(AND($G87=1,AK$1&gt;$N87,AK$1&lt;=($Y87+$Z87)),-1*PMT(VLOOKUP($P87,'9 - Finance Strategy Parameters'!$B$3:$C$6,2)/12,$Z87*12,$M87),IF(AND($G87=1,AK$1&gt;($Y87+$Z87),AK$1&lt;=($Y87+$Z87*2)),-1*PMT(VLOOKUP($P87,'9 - Finance Strategy Parameters'!$B$3:$C$6,2)/12,$Z87*12,$M87*(1+$Z$1)^($Z87*2)),IF(AND($G87=1,AK$1&gt;($Y87+$Z87*2),AK$1&lt;=($Y87+$Z87*3)),-1*PMT(VLOOKUP($P87,'9 - Finance Strategy Parameters'!$B$3:$C$6,2)/12,$Z87*12,$M87*(1+$Z$1)^($Z87*3)),"FAILURE"))))))))))</f>
        <v>442.06400000000002</v>
      </c>
      <c r="AL87" s="159">
        <f>IF($F87=1,0,IF(AND($H87=1,AL$1&lt;=$Y87),$V87,IF(AND($H87=1,AL$1&gt;$Y87,AL$1&lt;=$Y87+$Z87),($T87*(1+$Z$1)^$Z87)/$Z87,IF(AND($H87=1,AL$1&gt;($Y87+$Z87),AL$1&lt;=($Y87+$Z87*2)),($T87*(1+$Z$1)^($Z87*2))/$Z87,IF(AND($H87=1,AL$1&gt;($Y87+$Z87*2),AL$1&lt;=($Y87+$Z87*3)),($T87*(1+$Z$1)^($Z87*3))/$Z87,IF(AND($H87=1,AL$1&gt;($Y87+$Z87*3),AL$1&lt;=($Y87+$Z87*4)),($T87*(1+$Z$1)^($Z87*4))/$Z87,IF(AND($G87=1,AL$1&lt;=$N87),0,IF(AND($G87=1,AL$1&gt;$N87,AL$1&lt;=($Y87+$Z87)),-1*PMT(VLOOKUP($P87,'9 - Finance Strategy Parameters'!$B$3:$C$6,2)/12,$Z87*12,$M87),IF(AND($G87=1,AL$1&gt;($Y87+$Z87),AL$1&lt;=($Y87+$Z87*2)),-1*PMT(VLOOKUP($P87,'9 - Finance Strategy Parameters'!$B$3:$C$6,2)/12,$Z87*12,$M87*(1+$Z$1)^($Z87*2)),IF(AND($G87=1,AL$1&gt;($Y87+$Z87*2),AL$1&lt;=($Y87+$Z87*3)),-1*PMT(VLOOKUP($P87,'9 - Finance Strategy Parameters'!$B$3:$C$6,2)/12,$Z87*12,$M87*(1+$Z$1)^($Z87*3)),"FAILURE"))))))))))</f>
        <v>442.06400000000002</v>
      </c>
      <c r="AM87" s="159">
        <f>IF($F87=1,0,IF(AND($H87=1,AM$1&lt;=$Y87),$V87,IF(AND($H87=1,AM$1&gt;$Y87,AM$1&lt;=$Y87+$Z87),($T87*(1+$Z$1)^$Z87)/$Z87,IF(AND($H87=1,AM$1&gt;($Y87+$Z87),AM$1&lt;=($Y87+$Z87*2)),($T87*(1+$Z$1)^($Z87*2))/$Z87,IF(AND($H87=1,AM$1&gt;($Y87+$Z87*2),AM$1&lt;=($Y87+$Z87*3)),($T87*(1+$Z$1)^($Z87*3))/$Z87,IF(AND($H87=1,AM$1&gt;($Y87+$Z87*3),AM$1&lt;=($Y87+$Z87*4)),($T87*(1+$Z$1)^($Z87*4))/$Z87,IF(AND($G87=1,AM$1&lt;=$N87),0,IF(AND($G87=1,AM$1&gt;$N87,AM$1&lt;=($Y87+$Z87)),-1*PMT(VLOOKUP($P87,'9 - Finance Strategy Parameters'!$B$3:$C$6,2)/12,$Z87*12,$M87),IF(AND($G87=1,AM$1&gt;($Y87+$Z87),AM$1&lt;=($Y87+$Z87*2)),-1*PMT(VLOOKUP($P87,'9 - Finance Strategy Parameters'!$B$3:$C$6,2)/12,$Z87*12,$M87*(1+$Z$1)^($Z87*2)),IF(AND($G87=1,AM$1&gt;($Y87+$Z87*2),AM$1&lt;=($Y87+$Z87*3)),-1*PMT(VLOOKUP($P87,'9 - Finance Strategy Parameters'!$B$3:$C$6,2)/12,$Z87*12,$M87*(1+$Z$1)^($Z87*3)),"FAILURE"))))))))))</f>
        <v>442.06400000000002</v>
      </c>
      <c r="AN87" s="159">
        <f>IF($F87=1,0,IF(AND($H87=1,AN$1&lt;=$Y87),$V87,IF(AND($H87=1,AN$1&gt;$Y87,AN$1&lt;=$Y87+$Z87),($T87*(1+$Z$1)^$Z87)/$Z87,IF(AND($H87=1,AN$1&gt;($Y87+$Z87),AN$1&lt;=($Y87+$Z87*2)),($T87*(1+$Z$1)^($Z87*2))/$Z87,IF(AND($H87=1,AN$1&gt;($Y87+$Z87*2),AN$1&lt;=($Y87+$Z87*3)),($T87*(1+$Z$1)^($Z87*3))/$Z87,IF(AND($H87=1,AN$1&gt;($Y87+$Z87*3),AN$1&lt;=($Y87+$Z87*4)),($T87*(1+$Z$1)^($Z87*4))/$Z87,IF(AND($G87=1,AN$1&lt;=$N87),0,IF(AND($G87=1,AN$1&gt;$N87,AN$1&lt;=($Y87+$Z87)),-1*PMT(VLOOKUP($P87,'9 - Finance Strategy Parameters'!$B$3:$C$6,2)/12,$Z87*12,$M87),IF(AND($G87=1,AN$1&gt;($Y87+$Z87),AN$1&lt;=($Y87+$Z87*2)),-1*PMT(VLOOKUP($P87,'9 - Finance Strategy Parameters'!$B$3:$C$6,2)/12,$Z87*12,$M87*(1+$Z$1)^($Z87*2)),IF(AND($G87=1,AN$1&gt;($Y87+$Z87*2),AN$1&lt;=($Y87+$Z87*3)),-1*PMT(VLOOKUP($P87,'9 - Finance Strategy Parameters'!$B$3:$C$6,2)/12,$Z87*12,$M87*(1+$Z$1)^($Z87*3)),"FAILURE"))))))))))</f>
        <v>442.06400000000002</v>
      </c>
      <c r="AO87" s="159">
        <f>IF($F87=1,0,IF(AND($H87=1,AO$1&lt;=$Y87),$V87,IF(AND($H87=1,AO$1&gt;$Y87,AO$1&lt;=$Y87+$Z87),($T87*(1+$Z$1)^$Z87)/$Z87,IF(AND($H87=1,AO$1&gt;($Y87+$Z87),AO$1&lt;=($Y87+$Z87*2)),($T87*(1+$Z$1)^($Z87*2))/$Z87,IF(AND($H87=1,AO$1&gt;($Y87+$Z87*2),AO$1&lt;=($Y87+$Z87*3)),($T87*(1+$Z$1)^($Z87*3))/$Z87,IF(AND($H87=1,AO$1&gt;($Y87+$Z87*3),AO$1&lt;=($Y87+$Z87*4)),($T87*(1+$Z$1)^($Z87*4))/$Z87,IF(AND($G87=1,AO$1&lt;=$N87),0,IF(AND($G87=1,AO$1&gt;$N87,AO$1&lt;=($Y87+$Z87)),-1*PMT(VLOOKUP($P87,'9 - Finance Strategy Parameters'!$B$3:$C$6,2)/12,$Z87*12,$M87),IF(AND($G87=1,AO$1&gt;($Y87+$Z87),AO$1&lt;=($Y87+$Z87*2)),-1*PMT(VLOOKUP($P87,'9 - Finance Strategy Parameters'!$B$3:$C$6,2)/12,$Z87*12,$M87*(1+$Z$1)^($Z87*2)),IF(AND($G87=1,AO$1&gt;($Y87+$Z87*2),AO$1&lt;=($Y87+$Z87*3)),-1*PMT(VLOOKUP($P87,'9 - Finance Strategy Parameters'!$B$3:$C$6,2)/12,$Z87*12,$M87*(1+$Z$1)^($Z87*3)),"FAILURE"))))))))))</f>
        <v>442.06400000000002</v>
      </c>
      <c r="AP87" s="159">
        <f>IF($F87=1,0,IF(AND($H87=1,AP$1&lt;=$Y87),$V87,IF(AND($H87=1,AP$1&gt;$Y87,AP$1&lt;=$Y87+$Z87),($T87*(1+$Z$1)^$Z87)/$Z87,IF(AND($H87=1,AP$1&gt;($Y87+$Z87),AP$1&lt;=($Y87+$Z87*2)),($T87*(1+$Z$1)^($Z87*2))/$Z87,IF(AND($H87=1,AP$1&gt;($Y87+$Z87*2),AP$1&lt;=($Y87+$Z87*3)),($T87*(1+$Z$1)^($Z87*3))/$Z87,IF(AND($H87=1,AP$1&gt;($Y87+$Z87*3),AP$1&lt;=($Y87+$Z87*4)),($T87*(1+$Z$1)^($Z87*4))/$Z87,IF(AND($G87=1,AP$1&lt;=$N87),0,IF(AND($G87=1,AP$1&gt;$N87,AP$1&lt;=($Y87+$Z87)),-1*PMT(VLOOKUP($P87,'9 - Finance Strategy Parameters'!$B$3:$C$6,2)/12,$Z87*12,$M87),IF(AND($G87=1,AP$1&gt;($Y87+$Z87),AP$1&lt;=($Y87+$Z87*2)),-1*PMT(VLOOKUP($P87,'9 - Finance Strategy Parameters'!$B$3:$C$6,2)/12,$Z87*12,$M87*(1+$Z$1)^($Z87*2)),IF(AND($G87=1,AP$1&gt;($Y87+$Z87*2),AP$1&lt;=($Y87+$Z87*3)),-1*PMT(VLOOKUP($P87,'9 - Finance Strategy Parameters'!$B$3:$C$6,2)/12,$Z87*12,$M87*(1+$Z$1)^($Z87*3)),"FAILURE"))))))))))</f>
        <v>442.06400000000002</v>
      </c>
      <c r="AQ87" s="159">
        <f>IF($F87=1,0,IF(AND($H87=1,AQ$1&lt;=$Y87),$V87,IF(AND($H87=1,AQ$1&gt;$Y87,AQ$1&lt;=$Y87+$Z87),($T87*(1+$Z$1)^$Z87)/$Z87,IF(AND($H87=1,AQ$1&gt;($Y87+$Z87),AQ$1&lt;=($Y87+$Z87*2)),($T87*(1+$Z$1)^($Z87*2))/$Z87,IF(AND($H87=1,AQ$1&gt;($Y87+$Z87*2),AQ$1&lt;=($Y87+$Z87*3)),($T87*(1+$Z$1)^($Z87*3))/$Z87,IF(AND($H87=1,AQ$1&gt;($Y87+$Z87*3),AQ$1&lt;=($Y87+$Z87*4)),($T87*(1+$Z$1)^($Z87*4))/$Z87,IF(AND($G87=1,AQ$1&lt;=$N87),0,IF(AND($G87=1,AQ$1&gt;$N87,AQ$1&lt;=($Y87+$Z87)),-1*PMT(VLOOKUP($P87,'9 - Finance Strategy Parameters'!$B$3:$C$6,2)/12,$Z87*12,$M87),IF(AND($G87=1,AQ$1&gt;($Y87+$Z87),AQ$1&lt;=($Y87+$Z87*2)),-1*PMT(VLOOKUP($P87,'9 - Finance Strategy Parameters'!$B$3:$C$6,2)/12,$Z87*12,$M87*(1+$Z$1)^($Z87*2)),IF(AND($G87=1,AQ$1&gt;($Y87+$Z87*2),AQ$1&lt;=($Y87+$Z87*3)),-1*PMT(VLOOKUP($P87,'9 - Finance Strategy Parameters'!$B$3:$C$6,2)/12,$Z87*12,$M87*(1+$Z$1)^($Z87*3)),"FAILURE"))))))))))</f>
        <v>165.774</v>
      </c>
      <c r="AR87" s="159">
        <f>IF($F87=1,0,IF(AND($H87=1,AR$1&lt;=$Y87),$V87,IF(AND($H87=1,AR$1&gt;$Y87,AR$1&lt;=$Y87+$Z87),($T87*(1+$Z$1)^$Z87)/$Z87,IF(AND($H87=1,AR$1&gt;($Y87+$Z87),AR$1&lt;=($Y87+$Z87*2)),($T87*(1+$Z$1)^($Z87*2))/$Z87,IF(AND($H87=1,AR$1&gt;($Y87+$Z87*2),AR$1&lt;=($Y87+$Z87*3)),($T87*(1+$Z$1)^($Z87*3))/$Z87,IF(AND($H87=1,AR$1&gt;($Y87+$Z87*3),AR$1&lt;=($Y87+$Z87*4)),($T87*(1+$Z$1)^($Z87*4))/$Z87,IF(AND($G87=1,AR$1&lt;=$N87),0,IF(AND($G87=1,AR$1&gt;$N87,AR$1&lt;=($Y87+$Z87)),-1*PMT(VLOOKUP($P87,'9 - Finance Strategy Parameters'!$B$3:$C$6,2)/12,$Z87*12,$M87),IF(AND($G87=1,AR$1&gt;($Y87+$Z87),AR$1&lt;=($Y87+$Z87*2)),-1*PMT(VLOOKUP($P87,'9 - Finance Strategy Parameters'!$B$3:$C$6,2)/12,$Z87*12,$M87*(1+$Z$1)^($Z87*2)),IF(AND($G87=1,AR$1&gt;($Y87+$Z87*2),AR$1&lt;=($Y87+$Z87*3)),-1*PMT(VLOOKUP($P87,'9 - Finance Strategy Parameters'!$B$3:$C$6,2)/12,$Z87*12,$M87*(1+$Z$1)^($Z87*3)),"FAILURE"))))))))))</f>
        <v>165.774</v>
      </c>
      <c r="AS87" s="159">
        <f>IF($F87=1,0,IF(AND($H87=1,AS$1&lt;=$Y87),$V87,IF(AND($H87=1,AS$1&gt;$Y87,AS$1&lt;=$Y87+$Z87),($T87*(1+$Z$1)^$Z87)/$Z87,IF(AND($H87=1,AS$1&gt;($Y87+$Z87),AS$1&lt;=($Y87+$Z87*2)),($T87*(1+$Z$1)^($Z87*2))/$Z87,IF(AND($H87=1,AS$1&gt;($Y87+$Z87*2),AS$1&lt;=($Y87+$Z87*3)),($T87*(1+$Z$1)^($Z87*3))/$Z87,IF(AND($H87=1,AS$1&gt;($Y87+$Z87*3),AS$1&lt;=($Y87+$Z87*4)),($T87*(1+$Z$1)^($Z87*4))/$Z87,IF(AND($G87=1,AS$1&lt;=$N87),0,IF(AND($G87=1,AS$1&gt;$N87,AS$1&lt;=($Y87+$Z87)),-1*PMT(VLOOKUP($P87,'9 - Finance Strategy Parameters'!$B$3:$C$6,2)/12,$Z87*12,$M87),IF(AND($G87=1,AS$1&gt;($Y87+$Z87),AS$1&lt;=($Y87+$Z87*2)),-1*PMT(VLOOKUP($P87,'9 - Finance Strategy Parameters'!$B$3:$C$6,2)/12,$Z87*12,$M87*(1+$Z$1)^($Z87*2)),IF(AND($G87=1,AS$1&gt;($Y87+$Z87*2),AS$1&lt;=($Y87+$Z87*3)),-1*PMT(VLOOKUP($P87,'9 - Finance Strategy Parameters'!$B$3:$C$6,2)/12,$Z87*12,$M87*(1+$Z$1)^($Z87*3)),"FAILURE"))))))))))</f>
        <v>165.774</v>
      </c>
      <c r="AT87" s="159">
        <f>IF($F87=1,0,IF(AND($H87=1,AT$1&lt;=$Y87),$V87,IF(AND($H87=1,AT$1&gt;$Y87,AT$1&lt;=$Y87+$Z87),($T87*(1+$Z$1)^$Z87)/$Z87,IF(AND($H87=1,AT$1&gt;($Y87+$Z87),AT$1&lt;=($Y87+$Z87*2)),($T87*(1+$Z$1)^($Z87*2))/$Z87,IF(AND($H87=1,AT$1&gt;($Y87+$Z87*2),AT$1&lt;=($Y87+$Z87*3)),($T87*(1+$Z$1)^($Z87*3))/$Z87,IF(AND($H87=1,AT$1&gt;($Y87+$Z87*3),AT$1&lt;=($Y87+$Z87*4)),($T87*(1+$Z$1)^($Z87*4))/$Z87,IF(AND($G87=1,AT$1&lt;=$N87),0,IF(AND($G87=1,AT$1&gt;$N87,AT$1&lt;=($Y87+$Z87)),-1*PMT(VLOOKUP($P87,'9 - Finance Strategy Parameters'!$B$3:$C$6,2)/12,$Z87*12,$M87),IF(AND($G87=1,AT$1&gt;($Y87+$Z87),AT$1&lt;=($Y87+$Z87*2)),-1*PMT(VLOOKUP($P87,'9 - Finance Strategy Parameters'!$B$3:$C$6,2)/12,$Z87*12,$M87*(1+$Z$1)^($Z87*2)),IF(AND($G87=1,AT$1&gt;($Y87+$Z87*2),AT$1&lt;=($Y87+$Z87*3)),-1*PMT(VLOOKUP($P87,'9 - Finance Strategy Parameters'!$B$3:$C$6,2)/12,$Z87*12,$M87*(1+$Z$1)^($Z87*3)),"FAILURE"))))))))))</f>
        <v>165.774</v>
      </c>
      <c r="AU87" s="159">
        <f>IF($F87=1,0,IF(AND($H87=1,AU$1&lt;=$Y87),$V87,IF(AND($H87=1,AU$1&gt;$Y87,AU$1&lt;=$Y87+$Z87),($T87*(1+$Z$1)^$Z87)/$Z87,IF(AND($H87=1,AU$1&gt;($Y87+$Z87),AU$1&lt;=($Y87+$Z87*2)),($T87*(1+$Z$1)^($Z87*2))/$Z87,IF(AND($H87=1,AU$1&gt;($Y87+$Z87*2),AU$1&lt;=($Y87+$Z87*3)),($T87*(1+$Z$1)^($Z87*3))/$Z87,IF(AND($H87=1,AU$1&gt;($Y87+$Z87*3),AU$1&lt;=($Y87+$Z87*4)),($T87*(1+$Z$1)^($Z87*4))/$Z87,IF(AND($G87=1,AU$1&lt;=$N87),0,IF(AND($G87=1,AU$1&gt;$N87,AU$1&lt;=($Y87+$Z87)),-1*PMT(VLOOKUP($P87,'9 - Finance Strategy Parameters'!$B$3:$C$6,2)/12,$Z87*12,$M87),IF(AND($G87=1,AU$1&gt;($Y87+$Z87),AU$1&lt;=($Y87+$Z87*2)),-1*PMT(VLOOKUP($P87,'9 - Finance Strategy Parameters'!$B$3:$C$6,2)/12,$Z87*12,$M87*(1+$Z$1)^($Z87*2)),IF(AND($G87=1,AU$1&gt;($Y87+$Z87*2),AU$1&lt;=($Y87+$Z87*3)),-1*PMT(VLOOKUP($P87,'9 - Finance Strategy Parameters'!$B$3:$C$6,2)/12,$Z87*12,$M87*(1+$Z$1)^($Z87*3)),"FAILURE"))))))))))</f>
        <v>165.774</v>
      </c>
      <c r="AV87" s="159">
        <f>IF($F87=1,0,IF(AND($H87=1,AV$1&lt;=$Y87),$V87,IF(AND($H87=1,AV$1&gt;$Y87,AV$1&lt;=$Y87+$Z87),($T87*(1+$Z$1)^$Z87)/$Z87,IF(AND($H87=1,AV$1&gt;($Y87+$Z87),AV$1&lt;=($Y87+$Z87*2)),($T87*(1+$Z$1)^($Z87*2))/$Z87,IF(AND($H87=1,AV$1&gt;($Y87+$Z87*2),AV$1&lt;=($Y87+$Z87*3)),($T87*(1+$Z$1)^($Z87*3))/$Z87,IF(AND($H87=1,AV$1&gt;($Y87+$Z87*3),AV$1&lt;=($Y87+$Z87*4)),($T87*(1+$Z$1)^($Z87*4))/$Z87,IF(AND($G87=1,AV$1&lt;=$N87),0,IF(AND($G87=1,AV$1&gt;$N87,AV$1&lt;=($Y87+$Z87)),-1*PMT(VLOOKUP($P87,'9 - Finance Strategy Parameters'!$B$3:$C$6,2)/12,$Z87*12,$M87),IF(AND($G87=1,AV$1&gt;($Y87+$Z87),AV$1&lt;=($Y87+$Z87*2)),-1*PMT(VLOOKUP($P87,'9 - Finance Strategy Parameters'!$B$3:$C$6,2)/12,$Z87*12,$M87*(1+$Z$1)^($Z87*2)),IF(AND($G87=1,AV$1&gt;($Y87+$Z87*2),AV$1&lt;=($Y87+$Z87*3)),-1*PMT(VLOOKUP($P87,'9 - Finance Strategy Parameters'!$B$3:$C$6,2)/12,$Z87*12,$M87*(1+$Z$1)^($Z87*3)),"FAILURE"))))))))))</f>
        <v>165.774</v>
      </c>
      <c r="AW87" s="159">
        <f>IF($F87=1,0,IF(AND($H87=1,AW$1&lt;=$Y87),$V87,IF(AND($H87=1,AW$1&gt;$Y87,AW$1&lt;=$Y87+$Z87),($T87*(1+$Z$1)^$Z87)/$Z87,IF(AND($H87=1,AW$1&gt;($Y87+$Z87),AW$1&lt;=($Y87+$Z87*2)),($T87*(1+$Z$1)^($Z87*2))/$Z87,IF(AND($H87=1,AW$1&gt;($Y87+$Z87*2),AW$1&lt;=($Y87+$Z87*3)),($T87*(1+$Z$1)^($Z87*3))/$Z87,IF(AND($H87=1,AW$1&gt;($Y87+$Z87*3),AW$1&lt;=($Y87+$Z87*4)),($T87*(1+$Z$1)^($Z87*4))/$Z87,IF(AND($G87=1,AW$1&lt;=$N87),0,IF(AND($G87=1,AW$1&gt;$N87,AW$1&lt;=($Y87+$Z87)),-1*PMT(VLOOKUP($P87,'9 - Finance Strategy Parameters'!$B$3:$C$6,2)/12,$Z87*12,$M87),IF(AND($G87=1,AW$1&gt;($Y87+$Z87),AW$1&lt;=($Y87+$Z87*2)),-1*PMT(VLOOKUP($P87,'9 - Finance Strategy Parameters'!$B$3:$C$6,2)/12,$Z87*12,$M87*(1+$Z$1)^($Z87*2)),IF(AND($G87=1,AW$1&gt;($Y87+$Z87*2),AW$1&lt;=($Y87+$Z87*3)),-1*PMT(VLOOKUP($P87,'9 - Finance Strategy Parameters'!$B$3:$C$6,2)/12,$Z87*12,$M87*(1+$Z$1)^($Z87*3)),"FAILURE"))))))))))</f>
        <v>165.774</v>
      </c>
      <c r="AX87" s="159">
        <f>IF($F87=1,0,IF(AND($H87=1,AX$1&lt;=$Y87),$V87,IF(AND($H87=1,AX$1&gt;$Y87,AX$1&lt;=$Y87+$Z87),($T87*(1+$Z$1)^$Z87)/$Z87,IF(AND($H87=1,AX$1&gt;($Y87+$Z87),AX$1&lt;=($Y87+$Z87*2)),($T87*(1+$Z$1)^($Z87*2))/$Z87,IF(AND($H87=1,AX$1&gt;($Y87+$Z87*2),AX$1&lt;=($Y87+$Z87*3)),($T87*(1+$Z$1)^($Z87*3))/$Z87,IF(AND($H87=1,AX$1&gt;($Y87+$Z87*3),AX$1&lt;=($Y87+$Z87*4)),($T87*(1+$Z$1)^($Z87*4))/$Z87,IF(AND($G87=1,AX$1&lt;=$N87),0,IF(AND($G87=1,AX$1&gt;$N87,AX$1&lt;=($Y87+$Z87)),-1*PMT(VLOOKUP($P87,'9 - Finance Strategy Parameters'!$B$3:$C$6,2)/12,$Z87*12,$M87),IF(AND($G87=1,AX$1&gt;($Y87+$Z87),AX$1&lt;=($Y87+$Z87*2)),-1*PMT(VLOOKUP($P87,'9 - Finance Strategy Parameters'!$B$3:$C$6,2)/12,$Z87*12,$M87*(1+$Z$1)^($Z87*2)),IF(AND($G87=1,AX$1&gt;($Y87+$Z87*2),AX$1&lt;=($Y87+$Z87*3)),-1*PMT(VLOOKUP($P87,'9 - Finance Strategy Parameters'!$B$3:$C$6,2)/12,$Z87*12,$M87*(1+$Z$1)^($Z87*3)),"FAILURE"))))))))))</f>
        <v>165.774</v>
      </c>
      <c r="AY87" s="159">
        <f>IF($F87=1,0,IF(AND($H87=1,AY$1&lt;=$Y87),$V87,IF(AND($H87=1,AY$1&gt;$Y87,AY$1&lt;=$Y87+$Z87),($T87*(1+$Z$1)^$Z87)/$Z87,IF(AND($H87=1,AY$1&gt;($Y87+$Z87),AY$1&lt;=($Y87+$Z87*2)),($T87*(1+$Z$1)^($Z87*2))/$Z87,IF(AND($H87=1,AY$1&gt;($Y87+$Z87*2),AY$1&lt;=($Y87+$Z87*3)),($T87*(1+$Z$1)^($Z87*3))/$Z87,IF(AND($H87=1,AY$1&gt;($Y87+$Z87*3),AY$1&lt;=($Y87+$Z87*4)),($T87*(1+$Z$1)^($Z87*4))/$Z87,IF(AND($G87=1,AY$1&lt;=$N87),0,IF(AND($G87=1,AY$1&gt;$N87,AY$1&lt;=($Y87+$Z87)),-1*PMT(VLOOKUP($P87,'9 - Finance Strategy Parameters'!$B$3:$C$6,2)/12,$Z87*12,$M87),IF(AND($G87=1,AY$1&gt;($Y87+$Z87),AY$1&lt;=($Y87+$Z87*2)),-1*PMT(VLOOKUP($P87,'9 - Finance Strategy Parameters'!$B$3:$C$6,2)/12,$Z87*12,$M87*(1+$Z$1)^($Z87*2)),IF(AND($G87=1,AY$1&gt;($Y87+$Z87*2),AY$1&lt;=($Y87+$Z87*3)),-1*PMT(VLOOKUP($P87,'9 - Finance Strategy Parameters'!$B$3:$C$6,2)/12,$Z87*12,$M87*(1+$Z$1)^($Z87*3)),"FAILURE"))))))))))</f>
        <v>165.774</v>
      </c>
      <c r="AZ87" s="159">
        <f>IF($F87=1,0,IF(AND($H87=1,AZ$1&lt;=$Y87),$V87,IF(AND($H87=1,AZ$1&gt;$Y87,AZ$1&lt;=$Y87+$Z87),($T87*(1+$Z$1)^$Z87)/$Z87,IF(AND($H87=1,AZ$1&gt;($Y87+$Z87),AZ$1&lt;=($Y87+$Z87*2)),($T87*(1+$Z$1)^($Z87*2))/$Z87,IF(AND($H87=1,AZ$1&gt;($Y87+$Z87*2),AZ$1&lt;=($Y87+$Z87*3)),($T87*(1+$Z$1)^($Z87*3))/$Z87,IF(AND($H87=1,AZ$1&gt;($Y87+$Z87*3),AZ$1&lt;=($Y87+$Z87*4)),($T87*(1+$Z$1)^($Z87*4))/$Z87,IF(AND($G87=1,AZ$1&lt;=$N87),0,IF(AND($G87=1,AZ$1&gt;$N87,AZ$1&lt;=($Y87+$Z87)),-1*PMT(VLOOKUP($P87,'9 - Finance Strategy Parameters'!$B$3:$C$6,2)/12,$Z87*12,$M87),IF(AND($G87=1,AZ$1&gt;($Y87+$Z87),AZ$1&lt;=($Y87+$Z87*2)),-1*PMT(VLOOKUP($P87,'9 - Finance Strategy Parameters'!$B$3:$C$6,2)/12,$Z87*12,$M87*(1+$Z$1)^($Z87*2)),IF(AND($G87=1,AZ$1&gt;($Y87+$Z87*2),AZ$1&lt;=($Y87+$Z87*3)),-1*PMT(VLOOKUP($P87,'9 - Finance Strategy Parameters'!$B$3:$C$6,2)/12,$Z87*12,$M87*(1+$Z$1)^($Z87*3)),"FAILURE"))))))))))</f>
        <v>165.774</v>
      </c>
      <c r="BA87" s="159">
        <f>IF($F87=1,0,IF(AND($H87=1,BA$1&lt;=$Y87),$V87,IF(AND($H87=1,BA$1&gt;$Y87,BA$1&lt;=$Y87+$Z87),($T87*(1+$Z$1)^$Z87)/$Z87,IF(AND($H87=1,BA$1&gt;($Y87+$Z87),BA$1&lt;=($Y87+$Z87*2)),($T87*(1+$Z$1)^($Z87*2))/$Z87,IF(AND($H87=1,BA$1&gt;($Y87+$Z87*2),BA$1&lt;=($Y87+$Z87*3)),($T87*(1+$Z$1)^($Z87*3))/$Z87,IF(AND($H87=1,BA$1&gt;($Y87+$Z87*3),BA$1&lt;=($Y87+$Z87*4)),($T87*(1+$Z$1)^($Z87*4))/$Z87,IF(AND($G87=1,BA$1&lt;=$N87),0,IF(AND($G87=1,BA$1&gt;$N87,BA$1&lt;=($Y87+$Z87)),-1*PMT(VLOOKUP($P87,'9 - Finance Strategy Parameters'!$B$3:$C$6,2)/12,$Z87*12,$M87),IF(AND($G87=1,BA$1&gt;($Y87+$Z87),BA$1&lt;=($Y87+$Z87*2)),-1*PMT(VLOOKUP($P87,'9 - Finance Strategy Parameters'!$B$3:$C$6,2)/12,$Z87*12,$M87*(1+$Z$1)^($Z87*2)),IF(AND($G87=1,BA$1&gt;($Y87+$Z87*2),BA$1&lt;=($Y87+$Z87*3)),-1*PMT(VLOOKUP($P87,'9 - Finance Strategy Parameters'!$B$3:$C$6,2)/12,$Z87*12,$M87*(1+$Z$1)^($Z87*3)),"FAILURE"))))))))))</f>
        <v>165.774</v>
      </c>
      <c r="BB87" s="159">
        <f>IF($F87=1,0,IF(AND($H87=1,BB$1&lt;=$Y87),$V87,IF(AND($H87=1,BB$1&gt;$Y87,BB$1&lt;=$Y87+$Z87),($T87*(1+$Z$1)^$Z87)/$Z87,IF(AND($H87=1,BB$1&gt;($Y87+$Z87),BB$1&lt;=($Y87+$Z87*2)),($T87*(1+$Z$1)^($Z87*2))/$Z87,IF(AND($H87=1,BB$1&gt;($Y87+$Z87*2),BB$1&lt;=($Y87+$Z87*3)),($T87*(1+$Z$1)^($Z87*3))/$Z87,IF(AND($H87=1,BB$1&gt;($Y87+$Z87*3),BB$1&lt;=($Y87+$Z87*4)),($T87*(1+$Z$1)^($Z87*4))/$Z87,IF(AND($G87=1,BB$1&lt;=$N87),0,IF(AND($G87=1,BB$1&gt;$N87,BB$1&lt;=($Y87+$Z87)),-1*PMT(VLOOKUP($P87,'9 - Finance Strategy Parameters'!$B$3:$C$6,2)/12,$Z87*12,$M87),IF(AND($G87=1,BB$1&gt;($Y87+$Z87),BB$1&lt;=($Y87+$Z87*2)),-1*PMT(VLOOKUP($P87,'9 - Finance Strategy Parameters'!$B$3:$C$6,2)/12,$Z87*12,$M87*(1+$Z$1)^($Z87*2)),IF(AND($G87=1,BB$1&gt;($Y87+$Z87*2),BB$1&lt;=($Y87+$Z87*3)),-1*PMT(VLOOKUP($P87,'9 - Finance Strategy Parameters'!$B$3:$C$6,2)/12,$Z87*12,$M87*(1+$Z$1)^($Z87*3)),"FAILURE"))))))))))</f>
        <v>165.774</v>
      </c>
      <c r="BC87" s="159">
        <f>IF($F87=1,0,IF(AND($H87=1,BC$1&lt;=$Y87),$V87,IF(AND($H87=1,BC$1&gt;$Y87,BC$1&lt;=$Y87+$Z87),($T87*(1+$Z$1)^$Z87)/$Z87,IF(AND($H87=1,BC$1&gt;($Y87+$Z87),BC$1&lt;=($Y87+$Z87*2)),($T87*(1+$Z$1)^($Z87*2))/$Z87,IF(AND($H87=1,BC$1&gt;($Y87+$Z87*2),BC$1&lt;=($Y87+$Z87*3)),($T87*(1+$Z$1)^($Z87*3))/$Z87,IF(AND($H87=1,BC$1&gt;($Y87+$Z87*3),BC$1&lt;=($Y87+$Z87*4)),($T87*(1+$Z$1)^($Z87*4))/$Z87,IF(AND($G87=1,BC$1&lt;=$N87),0,IF(AND($G87=1,BC$1&gt;$N87,BC$1&lt;=($Y87+$Z87)),-1*PMT(VLOOKUP($P87,'9 - Finance Strategy Parameters'!$B$3:$C$6,2)/12,$Z87*12,$M87),IF(AND($G87=1,BC$1&gt;($Y87+$Z87),BC$1&lt;=($Y87+$Z87*2)),-1*PMT(VLOOKUP($P87,'9 - Finance Strategy Parameters'!$B$3:$C$6,2)/12,$Z87*12,$M87*(1+$Z$1)^($Z87*2)),IF(AND($G87=1,BC$1&gt;($Y87+$Z87*2),BC$1&lt;=($Y87+$Z87*3)),-1*PMT(VLOOKUP($P87,'9 - Finance Strategy Parameters'!$B$3:$C$6,2)/12,$Z87*12,$M87*(1+$Z$1)^($Z87*3)),"FAILURE"))))))))))</f>
        <v>165.774</v>
      </c>
      <c r="BD87" s="159">
        <f>IF($F87=1,0,IF(AND($H87=1,BD$1&lt;=$Y87),$V87,IF(AND($H87=1,BD$1&gt;$Y87,BD$1&lt;=$Y87+$Z87),($T87*(1+$Z$1)^$Z87)/$Z87,IF(AND($H87=1,BD$1&gt;($Y87+$Z87),BD$1&lt;=($Y87+$Z87*2)),($T87*(1+$Z$1)^($Z87*2))/$Z87,IF(AND($H87=1,BD$1&gt;($Y87+$Z87*2),BD$1&lt;=($Y87+$Z87*3)),($T87*(1+$Z$1)^($Z87*3))/$Z87,IF(AND($H87=1,BD$1&gt;($Y87+$Z87*3),BD$1&lt;=($Y87+$Z87*4)),($T87*(1+$Z$1)^($Z87*4))/$Z87,IF(AND($G87=1,BD$1&lt;=$N87),0,IF(AND($G87=1,BD$1&gt;$N87,BD$1&lt;=($Y87+$Z87)),-1*PMT(VLOOKUP($P87,'9 - Finance Strategy Parameters'!$B$3:$C$6,2)/12,$Z87*12,$M87),IF(AND($G87=1,BD$1&gt;($Y87+$Z87),BD$1&lt;=($Y87+$Z87*2)),-1*PMT(VLOOKUP($P87,'9 - Finance Strategy Parameters'!$B$3:$C$6,2)/12,$Z87*12,$M87*(1+$Z$1)^($Z87*2)),IF(AND($G87=1,BD$1&gt;($Y87+$Z87*2),BD$1&lt;=($Y87+$Z87*3)),-1*PMT(VLOOKUP($P87,'9 - Finance Strategy Parameters'!$B$3:$C$6,2)/12,$Z87*12,$M87*(1+$Z$1)^($Z87*3)),"FAILURE"))))))))))</f>
        <v>165.774</v>
      </c>
      <c r="BE87" s="159">
        <f>IF($F87=1,0,IF(AND($H87=1,BE$1&lt;=$Y87),$V87,IF(AND($H87=1,BE$1&gt;$Y87,BE$1&lt;=$Y87+$Z87),($T87*(1+$Z$1)^$Z87)/$Z87,IF(AND($H87=1,BE$1&gt;($Y87+$Z87),BE$1&lt;=($Y87+$Z87*2)),($T87*(1+$Z$1)^($Z87*2))/$Z87,IF(AND($H87=1,BE$1&gt;($Y87+$Z87*2),BE$1&lt;=($Y87+$Z87*3)),($T87*(1+$Z$1)^($Z87*3))/$Z87,IF(AND($H87=1,BE$1&gt;($Y87+$Z87*3),BE$1&lt;=($Y87+$Z87*4)),($T87*(1+$Z$1)^($Z87*4))/$Z87,IF(AND($G87=1,BE$1&lt;=$N87),0,IF(AND($G87=1,BE$1&gt;$N87,BE$1&lt;=($Y87+$Z87)),-1*PMT(VLOOKUP($P87,'9 - Finance Strategy Parameters'!$B$3:$C$6,2)/12,$Z87*12,$M87),IF(AND($G87=1,BE$1&gt;($Y87+$Z87),BE$1&lt;=($Y87+$Z87*2)),-1*PMT(VLOOKUP($P87,'9 - Finance Strategy Parameters'!$B$3:$C$6,2)/12,$Z87*12,$M87*(1+$Z$1)^($Z87*2)),IF(AND($G87=1,BE$1&gt;($Y87+$Z87*2),BE$1&lt;=($Y87+$Z87*3)),-1*PMT(VLOOKUP($P87,'9 - Finance Strategy Parameters'!$B$3:$C$6,2)/12,$Z87*12,$M87*(1+$Z$1)^($Z87*3)),"FAILURE"))))))))))</f>
        <v>165.774</v>
      </c>
      <c r="BF87" s="159">
        <f>IF($F87=1,0,IF(AND($H87=1,BF$1&lt;=$Y87),$V87,IF(AND($H87=1,BF$1&gt;$Y87,BF$1&lt;=$Y87+$Z87),($T87*(1+$Z$1)^$Z87)/$Z87,IF(AND($H87=1,BF$1&gt;($Y87+$Z87),BF$1&lt;=($Y87+$Z87*2)),($T87*(1+$Z$1)^($Z87*2))/$Z87,IF(AND($H87=1,BF$1&gt;($Y87+$Z87*2),BF$1&lt;=($Y87+$Z87*3)),($T87*(1+$Z$1)^($Z87*3))/$Z87,IF(AND($H87=1,BF$1&gt;($Y87+$Z87*3),BF$1&lt;=($Y87+$Z87*4)),($T87*(1+$Z$1)^($Z87*4))/$Z87,IF(AND($G87=1,BF$1&lt;=$N87),0,IF(AND($G87=1,BF$1&gt;$N87,BF$1&lt;=($Y87+$Z87)),-1*PMT(VLOOKUP($P87,'9 - Finance Strategy Parameters'!$B$3:$C$6,2)/12,$Z87*12,$M87),IF(AND($G87=1,BF$1&gt;($Y87+$Z87),BF$1&lt;=($Y87+$Z87*2)),-1*PMT(VLOOKUP($P87,'9 - Finance Strategy Parameters'!$B$3:$C$6,2)/12,$Z87*12,$M87*(1+$Z$1)^($Z87*2)),IF(AND($G87=1,BF$1&gt;($Y87+$Z87*2),BF$1&lt;=($Y87+$Z87*3)),-1*PMT(VLOOKUP($P87,'9 - Finance Strategy Parameters'!$B$3:$C$6,2)/12,$Z87*12,$M87*(1+$Z$1)^($Z87*3)),"FAILURE"))))))))))</f>
        <v>165.774</v>
      </c>
      <c r="BG87" s="159">
        <f>IF($F87=1,0,IF(AND($H87=1,BG$1&lt;=$Y87),$V87,IF(AND($H87=1,BG$1&gt;$Y87,BG$1&lt;=$Y87+$Z87),($T87*(1+$Z$1)^$Z87)/$Z87,IF(AND($H87=1,BG$1&gt;($Y87+$Z87),BG$1&lt;=($Y87+$Z87*2)),($T87*(1+$Z$1)^($Z87*2))/$Z87,IF(AND($H87=1,BG$1&gt;($Y87+$Z87*2),BG$1&lt;=($Y87+$Z87*3)),($T87*(1+$Z$1)^($Z87*3))/$Z87,IF(AND($H87=1,BG$1&gt;($Y87+$Z87*3),BG$1&lt;=($Y87+$Z87*4)),($T87*(1+$Z$1)^($Z87*4))/$Z87,IF(AND($G87=1,BG$1&lt;=$N87),0,IF(AND($G87=1,BG$1&gt;$N87,BG$1&lt;=($Y87+$Z87)),-1*PMT(VLOOKUP($P87,'9 - Finance Strategy Parameters'!$B$3:$C$6,2)/12,$Z87*12,$M87),IF(AND($G87=1,BG$1&gt;($Y87+$Z87),BG$1&lt;=($Y87+$Z87*2)),-1*PMT(VLOOKUP($P87,'9 - Finance Strategy Parameters'!$B$3:$C$6,2)/12,$Z87*12,$M87*(1+$Z$1)^($Z87*2)),IF(AND($G87=1,BG$1&gt;($Y87+$Z87*2),BG$1&lt;=($Y87+$Z87*3)),-1*PMT(VLOOKUP($P87,'9 - Finance Strategy Parameters'!$B$3:$C$6,2)/12,$Z87*12,$M87*(1+$Z$1)^($Z87*3)),"FAILURE"))))))))))</f>
        <v>165.774</v>
      </c>
      <c r="BH87" s="159">
        <f>IF($F87=1,0,IF(AND($H87=1,BH$1&lt;=$Y87),$V87,IF(AND($H87=1,BH$1&gt;$Y87,BH$1&lt;=$Y87+$Z87),($T87*(1+$Z$1)^$Z87)/$Z87,IF(AND($H87=1,BH$1&gt;($Y87+$Z87),BH$1&lt;=($Y87+$Z87*2)),($T87*(1+$Z$1)^($Z87*2))/$Z87,IF(AND($H87=1,BH$1&gt;($Y87+$Z87*2),BH$1&lt;=($Y87+$Z87*3)),($T87*(1+$Z$1)^($Z87*3))/$Z87,IF(AND($H87=1,BH$1&gt;($Y87+$Z87*3),BH$1&lt;=($Y87+$Z87*4)),($T87*(1+$Z$1)^($Z87*4))/$Z87,IF(AND($G87=1,BH$1&lt;=$N87),0,IF(AND($G87=1,BH$1&gt;$N87,BH$1&lt;=($Y87+$Z87)),-1*PMT(VLOOKUP($P87,'9 - Finance Strategy Parameters'!$B$3:$C$6,2)/12,$Z87*12,$M87),IF(AND($G87=1,BH$1&gt;($Y87+$Z87),BH$1&lt;=($Y87+$Z87*2)),-1*PMT(VLOOKUP($P87,'9 - Finance Strategy Parameters'!$B$3:$C$6,2)/12,$Z87*12,$M87*(1+$Z$1)^($Z87*2)),IF(AND($G87=1,BH$1&gt;($Y87+$Z87*2),BH$1&lt;=($Y87+$Z87*3)),-1*PMT(VLOOKUP($P87,'9 - Finance Strategy Parameters'!$B$3:$C$6,2)/12,$Z87*12,$M87*(1+$Z$1)^($Z87*3)),"FAILURE"))))))))))</f>
        <v>165.774</v>
      </c>
      <c r="BI87" s="159">
        <f>IF($F87=1,0,IF(AND($H87=1,BI$1&lt;=$Y87),$V87,IF(AND($H87=1,BI$1&gt;$Y87,BI$1&lt;=$Y87+$Z87),($T87*(1+$Z$1)^$Z87)/$Z87,IF(AND($H87=1,BI$1&gt;($Y87+$Z87),BI$1&lt;=($Y87+$Z87*2)),($T87*(1+$Z$1)^($Z87*2))/$Z87,IF(AND($H87=1,BI$1&gt;($Y87+$Z87*2),BI$1&lt;=($Y87+$Z87*3)),($T87*(1+$Z$1)^($Z87*3))/$Z87,IF(AND($H87=1,BI$1&gt;($Y87+$Z87*3),BI$1&lt;=($Y87+$Z87*4)),($T87*(1+$Z$1)^($Z87*4))/$Z87,IF(AND($G87=1,BI$1&lt;=$N87),0,IF(AND($G87=1,BI$1&gt;$N87,BI$1&lt;=($Y87+$Z87)),-1*PMT(VLOOKUP($P87,'9 - Finance Strategy Parameters'!$B$3:$C$6,2)/12,$Z87*12,$M87),IF(AND($G87=1,BI$1&gt;($Y87+$Z87),BI$1&lt;=($Y87+$Z87*2)),-1*PMT(VLOOKUP($P87,'9 - Finance Strategy Parameters'!$B$3:$C$6,2)/12,$Z87*12,$M87*(1+$Z$1)^($Z87*2)),IF(AND($G87=1,BI$1&gt;($Y87+$Z87*2),BI$1&lt;=($Y87+$Z87*3)),-1*PMT(VLOOKUP($P87,'9 - Finance Strategy Parameters'!$B$3:$C$6,2)/12,$Z87*12,$M87*(1+$Z$1)^($Z87*3)),"FAILURE"))))))))))</f>
        <v>165.774</v>
      </c>
      <c r="BJ87" s="159">
        <f>IF($F87=1,0,IF(AND($H87=1,BJ$1&lt;=$Y87),$V87,IF(AND($H87=1,BJ$1&gt;$Y87,BJ$1&lt;=$Y87+$Z87),($T87*(1+$Z$1)^$Z87)/$Z87,IF(AND($H87=1,BJ$1&gt;($Y87+$Z87),BJ$1&lt;=($Y87+$Z87*2)),($T87*(1+$Z$1)^($Z87*2))/$Z87,IF(AND($H87=1,BJ$1&gt;($Y87+$Z87*2),BJ$1&lt;=($Y87+$Z87*3)),($T87*(1+$Z$1)^($Z87*3))/$Z87,IF(AND($H87=1,BJ$1&gt;($Y87+$Z87*3),BJ$1&lt;=($Y87+$Z87*4)),($T87*(1+$Z$1)^($Z87*4))/$Z87,IF(AND($G87=1,BJ$1&lt;=$N87),0,IF(AND($G87=1,BJ$1&gt;$N87,BJ$1&lt;=($Y87+$Z87)),-1*PMT(VLOOKUP($P87,'9 - Finance Strategy Parameters'!$B$3:$C$6,2)/12,$Z87*12,$M87),IF(AND($G87=1,BJ$1&gt;($Y87+$Z87),BJ$1&lt;=($Y87+$Z87*2)),-1*PMT(VLOOKUP($P87,'9 - Finance Strategy Parameters'!$B$3:$C$6,2)/12,$Z87*12,$M87*(1+$Z$1)^($Z87*2)),IF(AND($G87=1,BJ$1&gt;($Y87+$Z87*2),BJ$1&lt;=($Y87+$Z87*3)),-1*PMT(VLOOKUP($P87,'9 - Finance Strategy Parameters'!$B$3:$C$6,2)/12,$Z87*12,$M87*(1+$Z$1)^($Z87*3)),"FAILURE"))))))))))</f>
        <v>165.774</v>
      </c>
      <c r="BK87" s="159">
        <f>IF($F87=1,0,IF(AND($H87=1,BK$1&lt;=$Y87),$V87,IF(AND($H87=1,BK$1&gt;$Y87,BK$1&lt;=$Y87+$Z87),($T87*(1+$Z$1)^$Z87)/$Z87,IF(AND($H87=1,BK$1&gt;($Y87+$Z87),BK$1&lt;=($Y87+$Z87*2)),($T87*(1+$Z$1)^($Z87*2))/$Z87,IF(AND($H87=1,BK$1&gt;($Y87+$Z87*2),BK$1&lt;=($Y87+$Z87*3)),($T87*(1+$Z$1)^($Z87*3))/$Z87,IF(AND($H87=1,BK$1&gt;($Y87+$Z87*3),BK$1&lt;=($Y87+$Z87*4)),($T87*(1+$Z$1)^($Z87*4))/$Z87,IF(AND($G87=1,BK$1&lt;=$N87),0,IF(AND($G87=1,BK$1&gt;$N87,BK$1&lt;=($Y87+$Z87)),-1*PMT(VLOOKUP($P87,'9 - Finance Strategy Parameters'!$B$3:$C$6,2)/12,$Z87*12,$M87),IF(AND($G87=1,BK$1&gt;($Y87+$Z87),BK$1&lt;=($Y87+$Z87*2)),-1*PMT(VLOOKUP($P87,'9 - Finance Strategy Parameters'!$B$3:$C$6,2)/12,$Z87*12,$M87*(1+$Z$1)^($Z87*2)),IF(AND($G87=1,BK$1&gt;($Y87+$Z87*2),BK$1&lt;=($Y87+$Z87*3)),-1*PMT(VLOOKUP($P87,'9 - Finance Strategy Parameters'!$B$3:$C$6,2)/12,$Z87*12,$M87*(1+$Z$1)^($Z87*3)),"FAILURE"))))))))))</f>
        <v>165.774</v>
      </c>
      <c r="BL87" s="159">
        <f>IF($F87=1,0,IF(AND($H87=1,BL$1&lt;=$Y87),$V87,IF(AND($H87=1,BL$1&gt;$Y87,BL$1&lt;=$Y87+$Z87),($T87*(1+$Z$1)^$Z87)/$Z87,IF(AND($H87=1,BL$1&gt;($Y87+$Z87),BL$1&lt;=($Y87+$Z87*2)),($T87*(1+$Z$1)^($Z87*2))/$Z87,IF(AND($H87=1,BL$1&gt;($Y87+$Z87*2),BL$1&lt;=($Y87+$Z87*3)),($T87*(1+$Z$1)^($Z87*3))/$Z87,IF(AND($H87=1,BL$1&gt;($Y87+$Z87*3),BL$1&lt;=($Y87+$Z87*4)),($T87*(1+$Z$1)^($Z87*4))/$Z87,IF(AND($G87=1,BL$1&lt;=$N87),0,IF(AND($G87=1,BL$1&gt;$N87,BL$1&lt;=($Y87+$Z87)),-1*PMT(VLOOKUP($P87,'9 - Finance Strategy Parameters'!$B$3:$C$6,2)/12,$Z87*12,$M87),IF(AND($G87=1,BL$1&gt;($Y87+$Z87),BL$1&lt;=($Y87+$Z87*2)),-1*PMT(VLOOKUP($P87,'9 - Finance Strategy Parameters'!$B$3:$C$6,2)/12,$Z87*12,$M87*(1+$Z$1)^($Z87*2)),IF(AND($G87=1,BL$1&gt;($Y87+$Z87*2),BL$1&lt;=($Y87+$Z87*3)),-1*PMT(VLOOKUP($P87,'9 - Finance Strategy Parameters'!$B$3:$C$6,2)/12,$Z87*12,$M87*(1+$Z$1)^($Z87*3)),"FAILURE"))))))))))</f>
        <v>165.774</v>
      </c>
      <c r="BM87" s="159">
        <f>IF($F87=1,0,IF(AND($H87=1,BM$1&lt;=$Y87),$V87,IF(AND($H87=1,BM$1&gt;$Y87,BM$1&lt;=$Y87+$Z87),($T87*(1+$Z$1)^$Z87)/$Z87,IF(AND($H87=1,BM$1&gt;($Y87+$Z87),BM$1&lt;=($Y87+$Z87*2)),($T87*(1+$Z$1)^($Z87*2))/$Z87,IF(AND($H87=1,BM$1&gt;($Y87+$Z87*2),BM$1&lt;=($Y87+$Z87*3)),($T87*(1+$Z$1)^($Z87*3))/$Z87,IF(AND($H87=1,BM$1&gt;($Y87+$Z87*3),BM$1&lt;=($Y87+$Z87*4)),($T87*(1+$Z$1)^($Z87*4))/$Z87,IF(AND($G87=1,BM$1&lt;=$N87),0,IF(AND($G87=1,BM$1&gt;$N87,BM$1&lt;=($Y87+$Z87)),-1*PMT(VLOOKUP($P87,'9 - Finance Strategy Parameters'!$B$3:$C$6,2)/12,$Z87*12,$M87),IF(AND($G87=1,BM$1&gt;($Y87+$Z87),BM$1&lt;=($Y87+$Z87*2)),-1*PMT(VLOOKUP($P87,'9 - Finance Strategy Parameters'!$B$3:$C$6,2)/12,$Z87*12,$M87*(1+$Z$1)^($Z87*2)),IF(AND($G87=1,BM$1&gt;($Y87+$Z87*2),BM$1&lt;=($Y87+$Z87*3)),-1*PMT(VLOOKUP($P87,'9 - Finance Strategy Parameters'!$B$3:$C$6,2)/12,$Z87*12,$M87*(1+$Z$1)^($Z87*3)),"FAILURE"))))))))))</f>
        <v>165.774</v>
      </c>
      <c r="BN87" s="159">
        <f>IF($F87=1,0,IF(AND($H87=1,BN$1&lt;=$Y87),$V87,IF(AND($H87=1,BN$1&gt;$Y87,BN$1&lt;=$Y87+$Z87),($T87*(1+$Z$1)^$Z87)/$Z87,IF(AND($H87=1,BN$1&gt;($Y87+$Z87),BN$1&lt;=($Y87+$Z87*2)),($T87*(1+$Z$1)^($Z87*2))/$Z87,IF(AND($H87=1,BN$1&gt;($Y87+$Z87*2),BN$1&lt;=($Y87+$Z87*3)),($T87*(1+$Z$1)^($Z87*3))/$Z87,IF(AND($H87=1,BN$1&gt;($Y87+$Z87*3),BN$1&lt;=($Y87+$Z87*4)),($T87*(1+$Z$1)^($Z87*4))/$Z87,IF(AND($G87=1,BN$1&lt;=$N87),0,IF(AND($G87=1,BN$1&gt;$N87,BN$1&lt;=($Y87+$Z87)),-1*PMT(VLOOKUP($P87,'9 - Finance Strategy Parameters'!$B$3:$C$6,2)/12,$Z87*12,$M87),IF(AND($G87=1,BN$1&gt;($Y87+$Z87),BN$1&lt;=($Y87+$Z87*2)),-1*PMT(VLOOKUP($P87,'9 - Finance Strategy Parameters'!$B$3:$C$6,2)/12,$Z87*12,$M87*(1+$Z$1)^($Z87*2)),IF(AND($G87=1,BN$1&gt;($Y87+$Z87*2),BN$1&lt;=($Y87+$Z87*3)),-1*PMT(VLOOKUP($P87,'9 - Finance Strategy Parameters'!$B$3:$C$6,2)/12,$Z87*12,$M87*(1+$Z$1)^($Z87*3)),"FAILURE"))))))))))</f>
        <v>165.774</v>
      </c>
      <c r="BO87" s="159">
        <f>IF($F87=1,0,IF(AND($H87=1,BO$1&lt;=$Y87),$V87,IF(AND($H87=1,BO$1&gt;$Y87,BO$1&lt;=$Y87+$Z87),($T87*(1+$Z$1)^$Z87)/$Z87,IF(AND($H87=1,BO$1&gt;($Y87+$Z87),BO$1&lt;=($Y87+$Z87*2)),($T87*(1+$Z$1)^($Z87*2))/$Z87,IF(AND($H87=1,BO$1&gt;($Y87+$Z87*2),BO$1&lt;=($Y87+$Z87*3)),($T87*(1+$Z$1)^($Z87*3))/$Z87,IF(AND($H87=1,BO$1&gt;($Y87+$Z87*3),BO$1&lt;=($Y87+$Z87*4)),($T87*(1+$Z$1)^($Z87*4))/$Z87,IF(AND($G87=1,BO$1&lt;=$N87),0,IF(AND($G87=1,BO$1&gt;$N87,BO$1&lt;=($Y87+$Z87)),-1*PMT(VLOOKUP($P87,'9 - Finance Strategy Parameters'!$B$3:$C$6,2)/12,$Z87*12,$M87),IF(AND($G87=1,BO$1&gt;($Y87+$Z87),BO$1&lt;=($Y87+$Z87*2)),-1*PMT(VLOOKUP($P87,'9 - Finance Strategy Parameters'!$B$3:$C$6,2)/12,$Z87*12,$M87*(1+$Z$1)^($Z87*2)),IF(AND($G87=1,BO$1&gt;($Y87+$Z87*2),BO$1&lt;=($Y87+$Z87*3)),-1*PMT(VLOOKUP($P87,'9 - Finance Strategy Parameters'!$B$3:$C$6,2)/12,$Z87*12,$M87*(1+$Z$1)^($Z87*3)),"FAILURE"))))))))))</f>
        <v>165.774</v>
      </c>
      <c r="BP87" s="159">
        <f>IF($F87=1,0,IF(AND($H87=1,BP$1&lt;=$Y87),$V87,IF(AND($H87=1,BP$1&gt;$Y87,BP$1&lt;=$Y87+$Z87),($T87*(1+$Z$1)^$Z87)/$Z87,IF(AND($H87=1,BP$1&gt;($Y87+$Z87),BP$1&lt;=($Y87+$Z87*2)),($T87*(1+$Z$1)^($Z87*2))/$Z87,IF(AND($H87=1,BP$1&gt;($Y87+$Z87*2),BP$1&lt;=($Y87+$Z87*3)),($T87*(1+$Z$1)^($Z87*3))/$Z87,IF(AND($H87=1,BP$1&gt;($Y87+$Z87*3),BP$1&lt;=($Y87+$Z87*4)),($T87*(1+$Z$1)^($Z87*4))/$Z87,IF(AND($G87=1,BP$1&lt;=$N87),0,IF(AND($G87=1,BP$1&gt;$N87,BP$1&lt;=($Y87+$Z87)),-1*PMT(VLOOKUP($P87,'9 - Finance Strategy Parameters'!$B$3:$C$6,2)/12,$Z87*12,$M87),IF(AND($G87=1,BP$1&gt;($Y87+$Z87),BP$1&lt;=($Y87+$Z87*2)),-1*PMT(VLOOKUP($P87,'9 - Finance Strategy Parameters'!$B$3:$C$6,2)/12,$Z87*12,$M87*(1+$Z$1)^($Z87*2)),IF(AND($G87=1,BP$1&gt;($Y87+$Z87*2),BP$1&lt;=($Y87+$Z87*3)),-1*PMT(VLOOKUP($P87,'9 - Finance Strategy Parameters'!$B$3:$C$6,2)/12,$Z87*12,$M87*(1+$Z$1)^($Z87*3)),"FAILURE"))))))))))</f>
        <v>165.774</v>
      </c>
      <c r="BQ87" s="159">
        <f>IF($F87=1,0,IF(AND($H87=1,BQ$1&lt;=$Y87),$V87,IF(AND($H87=1,BQ$1&gt;$Y87,BQ$1&lt;=$Y87+$Z87),($T87*(1+$Z$1)^$Z87)/$Z87,IF(AND($H87=1,BQ$1&gt;($Y87+$Z87),BQ$1&lt;=($Y87+$Z87*2)),($T87*(1+$Z$1)^($Z87*2))/$Z87,IF(AND($H87=1,BQ$1&gt;($Y87+$Z87*2),BQ$1&lt;=($Y87+$Z87*3)),($T87*(1+$Z$1)^($Z87*3))/$Z87,IF(AND($H87=1,BQ$1&gt;($Y87+$Z87*3),BQ$1&lt;=($Y87+$Z87*4)),($T87*(1+$Z$1)^($Z87*4))/$Z87,IF(AND($G87=1,BQ$1&lt;=$N87),0,IF(AND($G87=1,BQ$1&gt;$N87,BQ$1&lt;=($Y87+$Z87)),-1*PMT(VLOOKUP($P87,'9 - Finance Strategy Parameters'!$B$3:$C$6,2)/12,$Z87*12,$M87),IF(AND($G87=1,BQ$1&gt;($Y87+$Z87),BQ$1&lt;=($Y87+$Z87*2)),-1*PMT(VLOOKUP($P87,'9 - Finance Strategy Parameters'!$B$3:$C$6,2)/12,$Z87*12,$M87*(1+$Z$1)^($Z87*2)),IF(AND($G87=1,BQ$1&gt;($Y87+$Z87*2),BQ$1&lt;=($Y87+$Z87*3)),-1*PMT(VLOOKUP($P87,'9 - Finance Strategy Parameters'!$B$3:$C$6,2)/12,$Z87*12,$M87*(1+$Z$1)^($Z87*3)),"FAILURE"))))))))))</f>
        <v>165.774</v>
      </c>
      <c r="BR87" s="159">
        <f>IF($F87=1,0,IF(AND($H87=1,BR$1&lt;=$Y87),$V87,IF(AND($H87=1,BR$1&gt;$Y87,BR$1&lt;=$Y87+$Z87),($T87*(1+$Z$1)^$Z87)/$Z87,IF(AND($H87=1,BR$1&gt;($Y87+$Z87),BR$1&lt;=($Y87+$Z87*2)),($T87*(1+$Z$1)^($Z87*2))/$Z87,IF(AND($H87=1,BR$1&gt;($Y87+$Z87*2),BR$1&lt;=($Y87+$Z87*3)),($T87*(1+$Z$1)^($Z87*3))/$Z87,IF(AND($H87=1,BR$1&gt;($Y87+$Z87*3),BR$1&lt;=($Y87+$Z87*4)),($T87*(1+$Z$1)^($Z87*4))/$Z87,IF(AND($G87=1,BR$1&lt;=$N87),0,IF(AND($G87=1,BR$1&gt;$N87,BR$1&lt;=($Y87+$Z87)),-1*PMT(VLOOKUP($P87,'9 - Finance Strategy Parameters'!$B$3:$C$6,2)/12,$Z87*12,$M87),IF(AND($G87=1,BR$1&gt;($Y87+$Z87),BR$1&lt;=($Y87+$Z87*2)),-1*PMT(VLOOKUP($P87,'9 - Finance Strategy Parameters'!$B$3:$C$6,2)/12,$Z87*12,$M87*(1+$Z$1)^($Z87*2)),IF(AND($G87=1,BR$1&gt;($Y87+$Z87*2),BR$1&lt;=($Y87+$Z87*3)),-1*PMT(VLOOKUP($P87,'9 - Finance Strategy Parameters'!$B$3:$C$6,2)/12,$Z87*12,$M87*(1+$Z$1)^($Z87*3)),"FAILURE"))))))))))</f>
        <v>165.774</v>
      </c>
      <c r="BS87" s="159">
        <f>IF($F87=1,0,IF(AND($H87=1,BS$1&lt;=$Y87),$V87,IF(AND($H87=1,BS$1&gt;$Y87,BS$1&lt;=$Y87+$Z87),($T87*(1+$Z$1)^$Z87)/$Z87,IF(AND($H87=1,BS$1&gt;($Y87+$Z87),BS$1&lt;=($Y87+$Z87*2)),($T87*(1+$Z$1)^($Z87*2))/$Z87,IF(AND($H87=1,BS$1&gt;($Y87+$Z87*2),BS$1&lt;=($Y87+$Z87*3)),($T87*(1+$Z$1)^($Z87*3))/$Z87,IF(AND($H87=1,BS$1&gt;($Y87+$Z87*3),BS$1&lt;=($Y87+$Z87*4)),($T87*(1+$Z$1)^($Z87*4))/$Z87,IF(AND($G87=1,BS$1&lt;=$N87),0,IF(AND($G87=1,BS$1&gt;$N87,BS$1&lt;=($Y87+$Z87)),-1*PMT(VLOOKUP($P87,'9 - Finance Strategy Parameters'!$B$3:$C$6,2)/12,$Z87*12,$M87),IF(AND($G87=1,BS$1&gt;($Y87+$Z87),BS$1&lt;=($Y87+$Z87*2)),-1*PMT(VLOOKUP($P87,'9 - Finance Strategy Parameters'!$B$3:$C$6,2)/12,$Z87*12,$M87*(1+$Z$1)^($Z87*2)),IF(AND($G87=1,BS$1&gt;($Y87+$Z87*2),BS$1&lt;=($Y87+$Z87*3)),-1*PMT(VLOOKUP($P87,'9 - Finance Strategy Parameters'!$B$3:$C$6,2)/12,$Z87*12,$M87*(1+$Z$1)^($Z87*3)),"FAILURE"))))))))))</f>
        <v>165.774</v>
      </c>
      <c r="BT87" s="159">
        <f>IF($F87=1,0,IF(AND($H87=1,BT$1&lt;=$Y87),$V87,IF(AND($H87=1,BT$1&gt;$Y87,BT$1&lt;=$Y87+$Z87),($T87*(1+$Z$1)^$Z87)/$Z87,IF(AND($H87=1,BT$1&gt;($Y87+$Z87),BT$1&lt;=($Y87+$Z87*2)),($T87*(1+$Z$1)^($Z87*2))/$Z87,IF(AND($H87=1,BT$1&gt;($Y87+$Z87*2),BT$1&lt;=($Y87+$Z87*3)),($T87*(1+$Z$1)^($Z87*3))/$Z87,IF(AND($H87=1,BT$1&gt;($Y87+$Z87*3),BT$1&lt;=($Y87+$Z87*4)),($T87*(1+$Z$1)^($Z87*4))/$Z87,IF(AND($G87=1,BT$1&lt;=$N87),0,IF(AND($G87=1,BT$1&gt;$N87,BT$1&lt;=($Y87+$Z87)),-1*PMT(VLOOKUP($P87,'9 - Finance Strategy Parameters'!$B$3:$C$6,2)/12,$Z87*12,$M87),IF(AND($G87=1,BT$1&gt;($Y87+$Z87),BT$1&lt;=($Y87+$Z87*2)),-1*PMT(VLOOKUP($P87,'9 - Finance Strategy Parameters'!$B$3:$C$6,2)/12,$Z87*12,$M87*(1+$Z$1)^($Z87*2)),IF(AND($G87=1,BT$1&gt;($Y87+$Z87*2),BT$1&lt;=($Y87+$Z87*3)),-1*PMT(VLOOKUP($P87,'9 - Finance Strategy Parameters'!$B$3:$C$6,2)/12,$Z87*12,$M87*(1+$Z$1)^($Z87*3)),"FAILURE"))))))))))</f>
        <v>165.774</v>
      </c>
    </row>
    <row r="88" spans="1:72" ht="45" x14ac:dyDescent="0.25">
      <c r="A88" s="10" t="s">
        <v>34</v>
      </c>
      <c r="B88" s="138">
        <f>INDEX('8-Choosing Asset Strategies'!$B$4:$B$101,MATCH('9 - Financing Strategy'!C88,'8-Choosing Asset Strategies'!$C$4:$C$101,0))</f>
        <v>3</v>
      </c>
      <c r="C88" s="11" t="s">
        <v>181</v>
      </c>
      <c r="D88" s="13" t="str">
        <f>IF(INDEX('8-Choosing Asset Strategies'!$CW$4:$CW$101,MATCH($C88,'8-Choosing Asset Strategies'!$C$4:$C$101,0))=0,"",INDEX('8-Choosing Asset Strategies'!$CW$4:$CW$101,MATCH(C88,'8-Choosing Asset Strategies'!$C$4:$C$101,0)))</f>
        <v>Good condition</v>
      </c>
      <c r="E88" s="11"/>
      <c r="F88" s="138"/>
      <c r="G88" s="138"/>
      <c r="H88" s="138">
        <v>1</v>
      </c>
      <c r="J88" s="143" t="str">
        <f>IF(F88=1,ROUND(INDEX('8-Choosing Asset Strategies'!$DL$4:$DL$101,MATCH($C88,'8-Choosing Asset Strategies'!$C$4:$C$101,0)),2),"")</f>
        <v/>
      </c>
      <c r="K88" s="12" t="str">
        <f>IF(F88=1,ROUND(INDEX('8-Choosing Asset Strategies'!$DC$4:$DC$101,MATCH($C88,'8-Choosing Asset Strategies'!$C$4:$C$101,0)),2),"")</f>
        <v/>
      </c>
      <c r="L88" s="12"/>
      <c r="M88" s="143" t="str">
        <f>IF(G88=1,ROUND(INDEX('8-Choosing Asset Strategies'!$DL$4:$DL$101,MATCH($C88,'8-Choosing Asset Strategies'!$C$4:$C$101,0)),2),"")</f>
        <v/>
      </c>
      <c r="N88" s="12" t="str">
        <f>IF(G88=1,ROUND(INDEX('8-Choosing Asset Strategies'!$DC$4:$DC$101,MATCH($C88,'8-Choosing Asset Strategies'!$C$4:$C$101,0)),2),"")</f>
        <v/>
      </c>
      <c r="O88" s="12" t="str">
        <f>IF(G88="","",INDEX('9 - Finance Strategy Parameters'!$H$3:$H$9,MATCH(B88,'9 - Finance Strategy Parameters'!$F$3:$F$9,0)))</f>
        <v/>
      </c>
      <c r="P88" s="12"/>
      <c r="Q88" s="144" t="str">
        <f>IFERROR((M88*INDEX('9 - Finance Strategy Parameters'!$C$3:$C$6,MATCH(P88,'9 - Finance Strategy Parameters'!$B$3:$B$6,0))/12*(1+INDEX('9 - Finance Strategy Parameters'!$C$3:$C$6,MATCH(P88,'9 - Finance Strategy Parameters'!$B$3:$B$6,0))/12)^(O88*12))/((1+INDEX('9 - Finance Strategy Parameters'!$C$3:$C$6,MATCH(P88,'9 - Finance Strategy Parameters'!$B$3:$B$6,0))/12)^(O88*12)-1),"")</f>
        <v/>
      </c>
      <c r="R88" s="144" t="str">
        <f t="shared" si="4"/>
        <v/>
      </c>
      <c r="S88" s="12"/>
      <c r="T88" s="143">
        <f>IF(H88=1,ROUND(INDEX('8-Choosing Asset Strategies'!$DL$4:$DL$101,MATCH($C88,'8-Choosing Asset Strategies'!$C$4:$C$101,0)),2),"")</f>
        <v>6630.96</v>
      </c>
      <c r="U88" s="145">
        <f>IF(H88=1,ROUND(INDEX('8-Choosing Asset Strategies'!$DC$4:$DC$101,MATCH($C88,'8-Choosing Asset Strategies'!$C$4:$C$101,0)),2),"")</f>
        <v>15</v>
      </c>
      <c r="V88" s="101">
        <f t="shared" si="5"/>
        <v>442.06400000000002</v>
      </c>
      <c r="W88" s="155">
        <f t="shared" si="6"/>
        <v>36.838666666666668</v>
      </c>
      <c r="Y88">
        <f>INDEX('8-Choosing Asset Strategies'!$DC$4:$DC$101,MATCH(C88,'8-Choosing Asset Strategies'!$C$4:$C$101,0))</f>
        <v>15</v>
      </c>
      <c r="Z88">
        <f>INDEX('8-Choosing Asset Strategies'!$DA$4:$DA$101,MATCH(C88,'8-Choosing Asset Strategies'!$C$4:$C$101,0))</f>
        <v>40</v>
      </c>
      <c r="AB88" s="159">
        <f>IF($F88=1,0,IF(AND($H88=1,AB$1&lt;=$Y88),$V88,IF(AND($H88=1,AB$1&gt;$Y88,AB$1&lt;=$Y88+$Z88),($T88*(1+$Z$1)^$Z88)/$Z88,IF(AND($H88=1,AB$1&gt;($Y88+$Z88),AB$1&lt;=($Y88+$Z88*2)),($T88*(1+$Z$1)^($Z88*2))/$Z88,IF(AND($H88=1,AB$1&gt;($Y88+$Z88*2),AB$1&lt;=($Y88+$Z88*3)),($T88*(1+$Z$1)^($Z88*3))/$Z88,IF(AND($H88=1,AB$1&gt;($Y88+$Z88*3),AB$1&lt;=($Y88+$Z88*4)),($T88*(1+$Z$1)^($Z88*4))/$Z88,IF(AND($G88=1,AB$1&lt;=$N88),0,IF(AND($G88=1,AB$1&gt;$N88,AB$1&lt;=($Y88+$Z88)),-1*PMT(VLOOKUP($P88,'9 - Finance Strategy Parameters'!$B$3:$C$6,2)/12,$Z88*12,$M88),IF(AND($G88=1,AB$1&gt;($Y88+$Z88),AB$1&lt;=($Y88+$Z88*2)),-1*PMT(VLOOKUP($P88,'9 - Finance Strategy Parameters'!$B$3:$C$6,2)/12,$Z88*12,$M88*(1+$Z$1)^($Z88*2)),IF(AND($G88=1,AB$1&gt;($Y88+$Z88*2),AB$1&lt;=($Y88+$Z88*3)),-1*PMT(VLOOKUP($P88,'9 - Finance Strategy Parameters'!$B$3:$C$6,2)/12,$Z88*12,$M88*(1+$Z$1)^($Z88*3)),"FAILURE"))))))))))</f>
        <v>442.06400000000002</v>
      </c>
      <c r="AC88" s="159">
        <f>IF($F88=1,0,IF(AND($H88=1,AC$1&lt;=$Y88),$V88,IF(AND($H88=1,AC$1&gt;$Y88,AC$1&lt;=$Y88+$Z88),($T88*(1+$Z$1)^$Z88)/$Z88,IF(AND($H88=1,AC$1&gt;($Y88+$Z88),AC$1&lt;=($Y88+$Z88*2)),($T88*(1+$Z$1)^($Z88*2))/$Z88,IF(AND($H88=1,AC$1&gt;($Y88+$Z88*2),AC$1&lt;=($Y88+$Z88*3)),($T88*(1+$Z$1)^($Z88*3))/$Z88,IF(AND($H88=1,AC$1&gt;($Y88+$Z88*3),AC$1&lt;=($Y88+$Z88*4)),($T88*(1+$Z$1)^($Z88*4))/$Z88,IF(AND($G88=1,AC$1&lt;=$N88),0,IF(AND($G88=1,AC$1&gt;$N88,AC$1&lt;=($Y88+$Z88)),-1*PMT(VLOOKUP($P88,'9 - Finance Strategy Parameters'!$B$3:$C$6,2)/12,$Z88*12,$M88),IF(AND($G88=1,AC$1&gt;($Y88+$Z88),AC$1&lt;=($Y88+$Z88*2)),-1*PMT(VLOOKUP($P88,'9 - Finance Strategy Parameters'!$B$3:$C$6,2)/12,$Z88*12,$M88*(1+$Z$1)^($Z88*2)),IF(AND($G88=1,AC$1&gt;($Y88+$Z88*2),AC$1&lt;=($Y88+$Z88*3)),-1*PMT(VLOOKUP($P88,'9 - Finance Strategy Parameters'!$B$3:$C$6,2)/12,$Z88*12,$M88*(1+$Z$1)^($Z88*3)),"FAILURE"))))))))))</f>
        <v>442.06400000000002</v>
      </c>
      <c r="AD88" s="159">
        <f>IF($F88=1,0,IF(AND($H88=1,AD$1&lt;=$Y88),$V88,IF(AND($H88=1,AD$1&gt;$Y88,AD$1&lt;=$Y88+$Z88),($T88*(1+$Z$1)^$Z88)/$Z88,IF(AND($H88=1,AD$1&gt;($Y88+$Z88),AD$1&lt;=($Y88+$Z88*2)),($T88*(1+$Z$1)^($Z88*2))/$Z88,IF(AND($H88=1,AD$1&gt;($Y88+$Z88*2),AD$1&lt;=($Y88+$Z88*3)),($T88*(1+$Z$1)^($Z88*3))/$Z88,IF(AND($H88=1,AD$1&gt;($Y88+$Z88*3),AD$1&lt;=($Y88+$Z88*4)),($T88*(1+$Z$1)^($Z88*4))/$Z88,IF(AND($G88=1,AD$1&lt;=$N88),0,IF(AND($G88=1,AD$1&gt;$N88,AD$1&lt;=($Y88+$Z88)),-1*PMT(VLOOKUP($P88,'9 - Finance Strategy Parameters'!$B$3:$C$6,2)/12,$Z88*12,$M88),IF(AND($G88=1,AD$1&gt;($Y88+$Z88),AD$1&lt;=($Y88+$Z88*2)),-1*PMT(VLOOKUP($P88,'9 - Finance Strategy Parameters'!$B$3:$C$6,2)/12,$Z88*12,$M88*(1+$Z$1)^($Z88*2)),IF(AND($G88=1,AD$1&gt;($Y88+$Z88*2),AD$1&lt;=($Y88+$Z88*3)),-1*PMT(VLOOKUP($P88,'9 - Finance Strategy Parameters'!$B$3:$C$6,2)/12,$Z88*12,$M88*(1+$Z$1)^($Z88*3)),"FAILURE"))))))))))</f>
        <v>442.06400000000002</v>
      </c>
      <c r="AE88" s="159">
        <f>IF($F88=1,0,IF(AND($H88=1,AE$1&lt;=$Y88),$V88,IF(AND($H88=1,AE$1&gt;$Y88,AE$1&lt;=$Y88+$Z88),($T88*(1+$Z$1)^$Z88)/$Z88,IF(AND($H88=1,AE$1&gt;($Y88+$Z88),AE$1&lt;=($Y88+$Z88*2)),($T88*(1+$Z$1)^($Z88*2))/$Z88,IF(AND($H88=1,AE$1&gt;($Y88+$Z88*2),AE$1&lt;=($Y88+$Z88*3)),($T88*(1+$Z$1)^($Z88*3))/$Z88,IF(AND($H88=1,AE$1&gt;($Y88+$Z88*3),AE$1&lt;=($Y88+$Z88*4)),($T88*(1+$Z$1)^($Z88*4))/$Z88,IF(AND($G88=1,AE$1&lt;=$N88),0,IF(AND($G88=1,AE$1&gt;$N88,AE$1&lt;=($Y88+$Z88)),-1*PMT(VLOOKUP($P88,'9 - Finance Strategy Parameters'!$B$3:$C$6,2)/12,$Z88*12,$M88),IF(AND($G88=1,AE$1&gt;($Y88+$Z88),AE$1&lt;=($Y88+$Z88*2)),-1*PMT(VLOOKUP($P88,'9 - Finance Strategy Parameters'!$B$3:$C$6,2)/12,$Z88*12,$M88*(1+$Z$1)^($Z88*2)),IF(AND($G88=1,AE$1&gt;($Y88+$Z88*2),AE$1&lt;=($Y88+$Z88*3)),-1*PMT(VLOOKUP($P88,'9 - Finance Strategy Parameters'!$B$3:$C$6,2)/12,$Z88*12,$M88*(1+$Z$1)^($Z88*3)),"FAILURE"))))))))))</f>
        <v>442.06400000000002</v>
      </c>
      <c r="AF88" s="159">
        <f>IF($F88=1,0,IF(AND($H88=1,AF$1&lt;=$Y88),$V88,IF(AND($H88=1,AF$1&gt;$Y88,AF$1&lt;=$Y88+$Z88),($T88*(1+$Z$1)^$Z88)/$Z88,IF(AND($H88=1,AF$1&gt;($Y88+$Z88),AF$1&lt;=($Y88+$Z88*2)),($T88*(1+$Z$1)^($Z88*2))/$Z88,IF(AND($H88=1,AF$1&gt;($Y88+$Z88*2),AF$1&lt;=($Y88+$Z88*3)),($T88*(1+$Z$1)^($Z88*3))/$Z88,IF(AND($H88=1,AF$1&gt;($Y88+$Z88*3),AF$1&lt;=($Y88+$Z88*4)),($T88*(1+$Z$1)^($Z88*4))/$Z88,IF(AND($G88=1,AF$1&lt;=$N88),0,IF(AND($G88=1,AF$1&gt;$N88,AF$1&lt;=($Y88+$Z88)),-1*PMT(VLOOKUP($P88,'9 - Finance Strategy Parameters'!$B$3:$C$6,2)/12,$Z88*12,$M88),IF(AND($G88=1,AF$1&gt;($Y88+$Z88),AF$1&lt;=($Y88+$Z88*2)),-1*PMT(VLOOKUP($P88,'9 - Finance Strategy Parameters'!$B$3:$C$6,2)/12,$Z88*12,$M88*(1+$Z$1)^($Z88*2)),IF(AND($G88=1,AF$1&gt;($Y88+$Z88*2),AF$1&lt;=($Y88+$Z88*3)),-1*PMT(VLOOKUP($P88,'9 - Finance Strategy Parameters'!$B$3:$C$6,2)/12,$Z88*12,$M88*(1+$Z$1)^($Z88*3)),"FAILURE"))))))))))</f>
        <v>442.06400000000002</v>
      </c>
      <c r="AG88" s="159">
        <f>IF($F88=1,0,IF(AND($H88=1,AG$1&lt;=$Y88),$V88,IF(AND($H88=1,AG$1&gt;$Y88,AG$1&lt;=$Y88+$Z88),($T88*(1+$Z$1)^$Z88)/$Z88,IF(AND($H88=1,AG$1&gt;($Y88+$Z88),AG$1&lt;=($Y88+$Z88*2)),($T88*(1+$Z$1)^($Z88*2))/$Z88,IF(AND($H88=1,AG$1&gt;($Y88+$Z88*2),AG$1&lt;=($Y88+$Z88*3)),($T88*(1+$Z$1)^($Z88*3))/$Z88,IF(AND($H88=1,AG$1&gt;($Y88+$Z88*3),AG$1&lt;=($Y88+$Z88*4)),($T88*(1+$Z$1)^($Z88*4))/$Z88,IF(AND($G88=1,AG$1&lt;=$N88),0,IF(AND($G88=1,AG$1&gt;$N88,AG$1&lt;=($Y88+$Z88)),-1*PMT(VLOOKUP($P88,'9 - Finance Strategy Parameters'!$B$3:$C$6,2)/12,$Z88*12,$M88),IF(AND($G88=1,AG$1&gt;($Y88+$Z88),AG$1&lt;=($Y88+$Z88*2)),-1*PMT(VLOOKUP($P88,'9 - Finance Strategy Parameters'!$B$3:$C$6,2)/12,$Z88*12,$M88*(1+$Z$1)^($Z88*2)),IF(AND($G88=1,AG$1&gt;($Y88+$Z88*2),AG$1&lt;=($Y88+$Z88*3)),-1*PMT(VLOOKUP($P88,'9 - Finance Strategy Parameters'!$B$3:$C$6,2)/12,$Z88*12,$M88*(1+$Z$1)^($Z88*3)),"FAILURE"))))))))))</f>
        <v>442.06400000000002</v>
      </c>
      <c r="AH88" s="159">
        <f>IF($F88=1,0,IF(AND($H88=1,AH$1&lt;=$Y88),$V88,IF(AND($H88=1,AH$1&gt;$Y88,AH$1&lt;=$Y88+$Z88),($T88*(1+$Z$1)^$Z88)/$Z88,IF(AND($H88=1,AH$1&gt;($Y88+$Z88),AH$1&lt;=($Y88+$Z88*2)),($T88*(1+$Z$1)^($Z88*2))/$Z88,IF(AND($H88=1,AH$1&gt;($Y88+$Z88*2),AH$1&lt;=($Y88+$Z88*3)),($T88*(1+$Z$1)^($Z88*3))/$Z88,IF(AND($H88=1,AH$1&gt;($Y88+$Z88*3),AH$1&lt;=($Y88+$Z88*4)),($T88*(1+$Z$1)^($Z88*4))/$Z88,IF(AND($G88=1,AH$1&lt;=$N88),0,IF(AND($G88=1,AH$1&gt;$N88,AH$1&lt;=($Y88+$Z88)),-1*PMT(VLOOKUP($P88,'9 - Finance Strategy Parameters'!$B$3:$C$6,2)/12,$Z88*12,$M88),IF(AND($G88=1,AH$1&gt;($Y88+$Z88),AH$1&lt;=($Y88+$Z88*2)),-1*PMT(VLOOKUP($P88,'9 - Finance Strategy Parameters'!$B$3:$C$6,2)/12,$Z88*12,$M88*(1+$Z$1)^($Z88*2)),IF(AND($G88=1,AH$1&gt;($Y88+$Z88*2),AH$1&lt;=($Y88+$Z88*3)),-1*PMT(VLOOKUP($P88,'9 - Finance Strategy Parameters'!$B$3:$C$6,2)/12,$Z88*12,$M88*(1+$Z$1)^($Z88*3)),"FAILURE"))))))))))</f>
        <v>442.06400000000002</v>
      </c>
      <c r="AI88" s="159">
        <f>IF($F88=1,0,IF(AND($H88=1,AI$1&lt;=$Y88),$V88,IF(AND($H88=1,AI$1&gt;$Y88,AI$1&lt;=$Y88+$Z88),($T88*(1+$Z$1)^$Z88)/$Z88,IF(AND($H88=1,AI$1&gt;($Y88+$Z88),AI$1&lt;=($Y88+$Z88*2)),($T88*(1+$Z$1)^($Z88*2))/$Z88,IF(AND($H88=1,AI$1&gt;($Y88+$Z88*2),AI$1&lt;=($Y88+$Z88*3)),($T88*(1+$Z$1)^($Z88*3))/$Z88,IF(AND($H88=1,AI$1&gt;($Y88+$Z88*3),AI$1&lt;=($Y88+$Z88*4)),($T88*(1+$Z$1)^($Z88*4))/$Z88,IF(AND($G88=1,AI$1&lt;=$N88),0,IF(AND($G88=1,AI$1&gt;$N88,AI$1&lt;=($Y88+$Z88)),-1*PMT(VLOOKUP($P88,'9 - Finance Strategy Parameters'!$B$3:$C$6,2)/12,$Z88*12,$M88),IF(AND($G88=1,AI$1&gt;($Y88+$Z88),AI$1&lt;=($Y88+$Z88*2)),-1*PMT(VLOOKUP($P88,'9 - Finance Strategy Parameters'!$B$3:$C$6,2)/12,$Z88*12,$M88*(1+$Z$1)^($Z88*2)),IF(AND($G88=1,AI$1&gt;($Y88+$Z88*2),AI$1&lt;=($Y88+$Z88*3)),-1*PMT(VLOOKUP($P88,'9 - Finance Strategy Parameters'!$B$3:$C$6,2)/12,$Z88*12,$M88*(1+$Z$1)^($Z88*3)),"FAILURE"))))))))))</f>
        <v>442.06400000000002</v>
      </c>
      <c r="AJ88" s="159">
        <f>IF($F88=1,0,IF(AND($H88=1,AJ$1&lt;=$Y88),$V88,IF(AND($H88=1,AJ$1&gt;$Y88,AJ$1&lt;=$Y88+$Z88),($T88*(1+$Z$1)^$Z88)/$Z88,IF(AND($H88=1,AJ$1&gt;($Y88+$Z88),AJ$1&lt;=($Y88+$Z88*2)),($T88*(1+$Z$1)^($Z88*2))/$Z88,IF(AND($H88=1,AJ$1&gt;($Y88+$Z88*2),AJ$1&lt;=($Y88+$Z88*3)),($T88*(1+$Z$1)^($Z88*3))/$Z88,IF(AND($H88=1,AJ$1&gt;($Y88+$Z88*3),AJ$1&lt;=($Y88+$Z88*4)),($T88*(1+$Z$1)^($Z88*4))/$Z88,IF(AND($G88=1,AJ$1&lt;=$N88),0,IF(AND($G88=1,AJ$1&gt;$N88,AJ$1&lt;=($Y88+$Z88)),-1*PMT(VLOOKUP($P88,'9 - Finance Strategy Parameters'!$B$3:$C$6,2)/12,$Z88*12,$M88),IF(AND($G88=1,AJ$1&gt;($Y88+$Z88),AJ$1&lt;=($Y88+$Z88*2)),-1*PMT(VLOOKUP($P88,'9 - Finance Strategy Parameters'!$B$3:$C$6,2)/12,$Z88*12,$M88*(1+$Z$1)^($Z88*2)),IF(AND($G88=1,AJ$1&gt;($Y88+$Z88*2),AJ$1&lt;=($Y88+$Z88*3)),-1*PMT(VLOOKUP($P88,'9 - Finance Strategy Parameters'!$B$3:$C$6,2)/12,$Z88*12,$M88*(1+$Z$1)^($Z88*3)),"FAILURE"))))))))))</f>
        <v>442.06400000000002</v>
      </c>
      <c r="AK88" s="159">
        <f>IF($F88=1,0,IF(AND($H88=1,AK$1&lt;=$Y88),$V88,IF(AND($H88=1,AK$1&gt;$Y88,AK$1&lt;=$Y88+$Z88),($T88*(1+$Z$1)^$Z88)/$Z88,IF(AND($H88=1,AK$1&gt;($Y88+$Z88),AK$1&lt;=($Y88+$Z88*2)),($T88*(1+$Z$1)^($Z88*2))/$Z88,IF(AND($H88=1,AK$1&gt;($Y88+$Z88*2),AK$1&lt;=($Y88+$Z88*3)),($T88*(1+$Z$1)^($Z88*3))/$Z88,IF(AND($H88=1,AK$1&gt;($Y88+$Z88*3),AK$1&lt;=($Y88+$Z88*4)),($T88*(1+$Z$1)^($Z88*4))/$Z88,IF(AND($G88=1,AK$1&lt;=$N88),0,IF(AND($G88=1,AK$1&gt;$N88,AK$1&lt;=($Y88+$Z88)),-1*PMT(VLOOKUP($P88,'9 - Finance Strategy Parameters'!$B$3:$C$6,2)/12,$Z88*12,$M88),IF(AND($G88=1,AK$1&gt;($Y88+$Z88),AK$1&lt;=($Y88+$Z88*2)),-1*PMT(VLOOKUP($P88,'9 - Finance Strategy Parameters'!$B$3:$C$6,2)/12,$Z88*12,$M88*(1+$Z$1)^($Z88*2)),IF(AND($G88=1,AK$1&gt;($Y88+$Z88*2),AK$1&lt;=($Y88+$Z88*3)),-1*PMT(VLOOKUP($P88,'9 - Finance Strategy Parameters'!$B$3:$C$6,2)/12,$Z88*12,$M88*(1+$Z$1)^($Z88*3)),"FAILURE"))))))))))</f>
        <v>442.06400000000002</v>
      </c>
      <c r="AL88" s="159">
        <f>IF($F88=1,0,IF(AND($H88=1,AL$1&lt;=$Y88),$V88,IF(AND($H88=1,AL$1&gt;$Y88,AL$1&lt;=$Y88+$Z88),($T88*(1+$Z$1)^$Z88)/$Z88,IF(AND($H88=1,AL$1&gt;($Y88+$Z88),AL$1&lt;=($Y88+$Z88*2)),($T88*(1+$Z$1)^($Z88*2))/$Z88,IF(AND($H88=1,AL$1&gt;($Y88+$Z88*2),AL$1&lt;=($Y88+$Z88*3)),($T88*(1+$Z$1)^($Z88*3))/$Z88,IF(AND($H88=1,AL$1&gt;($Y88+$Z88*3),AL$1&lt;=($Y88+$Z88*4)),($T88*(1+$Z$1)^($Z88*4))/$Z88,IF(AND($G88=1,AL$1&lt;=$N88),0,IF(AND($G88=1,AL$1&gt;$N88,AL$1&lt;=($Y88+$Z88)),-1*PMT(VLOOKUP($P88,'9 - Finance Strategy Parameters'!$B$3:$C$6,2)/12,$Z88*12,$M88),IF(AND($G88=1,AL$1&gt;($Y88+$Z88),AL$1&lt;=($Y88+$Z88*2)),-1*PMT(VLOOKUP($P88,'9 - Finance Strategy Parameters'!$B$3:$C$6,2)/12,$Z88*12,$M88*(1+$Z$1)^($Z88*2)),IF(AND($G88=1,AL$1&gt;($Y88+$Z88*2),AL$1&lt;=($Y88+$Z88*3)),-1*PMT(VLOOKUP($P88,'9 - Finance Strategy Parameters'!$B$3:$C$6,2)/12,$Z88*12,$M88*(1+$Z$1)^($Z88*3)),"FAILURE"))))))))))</f>
        <v>442.06400000000002</v>
      </c>
      <c r="AM88" s="159">
        <f>IF($F88=1,0,IF(AND($H88=1,AM$1&lt;=$Y88),$V88,IF(AND($H88=1,AM$1&gt;$Y88,AM$1&lt;=$Y88+$Z88),($T88*(1+$Z$1)^$Z88)/$Z88,IF(AND($H88=1,AM$1&gt;($Y88+$Z88),AM$1&lt;=($Y88+$Z88*2)),($T88*(1+$Z$1)^($Z88*2))/$Z88,IF(AND($H88=1,AM$1&gt;($Y88+$Z88*2),AM$1&lt;=($Y88+$Z88*3)),($T88*(1+$Z$1)^($Z88*3))/$Z88,IF(AND($H88=1,AM$1&gt;($Y88+$Z88*3),AM$1&lt;=($Y88+$Z88*4)),($T88*(1+$Z$1)^($Z88*4))/$Z88,IF(AND($G88=1,AM$1&lt;=$N88),0,IF(AND($G88=1,AM$1&gt;$N88,AM$1&lt;=($Y88+$Z88)),-1*PMT(VLOOKUP($P88,'9 - Finance Strategy Parameters'!$B$3:$C$6,2)/12,$Z88*12,$M88),IF(AND($G88=1,AM$1&gt;($Y88+$Z88),AM$1&lt;=($Y88+$Z88*2)),-1*PMT(VLOOKUP($P88,'9 - Finance Strategy Parameters'!$B$3:$C$6,2)/12,$Z88*12,$M88*(1+$Z$1)^($Z88*2)),IF(AND($G88=1,AM$1&gt;($Y88+$Z88*2),AM$1&lt;=($Y88+$Z88*3)),-1*PMT(VLOOKUP($P88,'9 - Finance Strategy Parameters'!$B$3:$C$6,2)/12,$Z88*12,$M88*(1+$Z$1)^($Z88*3)),"FAILURE"))))))))))</f>
        <v>442.06400000000002</v>
      </c>
      <c r="AN88" s="159">
        <f>IF($F88=1,0,IF(AND($H88=1,AN$1&lt;=$Y88),$V88,IF(AND($H88=1,AN$1&gt;$Y88,AN$1&lt;=$Y88+$Z88),($T88*(1+$Z$1)^$Z88)/$Z88,IF(AND($H88=1,AN$1&gt;($Y88+$Z88),AN$1&lt;=($Y88+$Z88*2)),($T88*(1+$Z$1)^($Z88*2))/$Z88,IF(AND($H88=1,AN$1&gt;($Y88+$Z88*2),AN$1&lt;=($Y88+$Z88*3)),($T88*(1+$Z$1)^($Z88*3))/$Z88,IF(AND($H88=1,AN$1&gt;($Y88+$Z88*3),AN$1&lt;=($Y88+$Z88*4)),($T88*(1+$Z$1)^($Z88*4))/$Z88,IF(AND($G88=1,AN$1&lt;=$N88),0,IF(AND($G88=1,AN$1&gt;$N88,AN$1&lt;=($Y88+$Z88)),-1*PMT(VLOOKUP($P88,'9 - Finance Strategy Parameters'!$B$3:$C$6,2)/12,$Z88*12,$M88),IF(AND($G88=1,AN$1&gt;($Y88+$Z88),AN$1&lt;=($Y88+$Z88*2)),-1*PMT(VLOOKUP($P88,'9 - Finance Strategy Parameters'!$B$3:$C$6,2)/12,$Z88*12,$M88*(1+$Z$1)^($Z88*2)),IF(AND($G88=1,AN$1&gt;($Y88+$Z88*2),AN$1&lt;=($Y88+$Z88*3)),-1*PMT(VLOOKUP($P88,'9 - Finance Strategy Parameters'!$B$3:$C$6,2)/12,$Z88*12,$M88*(1+$Z$1)^($Z88*3)),"FAILURE"))))))))))</f>
        <v>442.06400000000002</v>
      </c>
      <c r="AO88" s="159">
        <f>IF($F88=1,0,IF(AND($H88=1,AO$1&lt;=$Y88),$V88,IF(AND($H88=1,AO$1&gt;$Y88,AO$1&lt;=$Y88+$Z88),($T88*(1+$Z$1)^$Z88)/$Z88,IF(AND($H88=1,AO$1&gt;($Y88+$Z88),AO$1&lt;=($Y88+$Z88*2)),($T88*(1+$Z$1)^($Z88*2))/$Z88,IF(AND($H88=1,AO$1&gt;($Y88+$Z88*2),AO$1&lt;=($Y88+$Z88*3)),($T88*(1+$Z$1)^($Z88*3))/$Z88,IF(AND($H88=1,AO$1&gt;($Y88+$Z88*3),AO$1&lt;=($Y88+$Z88*4)),($T88*(1+$Z$1)^($Z88*4))/$Z88,IF(AND($G88=1,AO$1&lt;=$N88),0,IF(AND($G88=1,AO$1&gt;$N88,AO$1&lt;=($Y88+$Z88)),-1*PMT(VLOOKUP($P88,'9 - Finance Strategy Parameters'!$B$3:$C$6,2)/12,$Z88*12,$M88),IF(AND($G88=1,AO$1&gt;($Y88+$Z88),AO$1&lt;=($Y88+$Z88*2)),-1*PMT(VLOOKUP($P88,'9 - Finance Strategy Parameters'!$B$3:$C$6,2)/12,$Z88*12,$M88*(1+$Z$1)^($Z88*2)),IF(AND($G88=1,AO$1&gt;($Y88+$Z88*2),AO$1&lt;=($Y88+$Z88*3)),-1*PMT(VLOOKUP($P88,'9 - Finance Strategy Parameters'!$B$3:$C$6,2)/12,$Z88*12,$M88*(1+$Z$1)^($Z88*3)),"FAILURE"))))))))))</f>
        <v>442.06400000000002</v>
      </c>
      <c r="AP88" s="159">
        <f>IF($F88=1,0,IF(AND($H88=1,AP$1&lt;=$Y88),$V88,IF(AND($H88=1,AP$1&gt;$Y88,AP$1&lt;=$Y88+$Z88),($T88*(1+$Z$1)^$Z88)/$Z88,IF(AND($H88=1,AP$1&gt;($Y88+$Z88),AP$1&lt;=($Y88+$Z88*2)),($T88*(1+$Z$1)^($Z88*2))/$Z88,IF(AND($H88=1,AP$1&gt;($Y88+$Z88*2),AP$1&lt;=($Y88+$Z88*3)),($T88*(1+$Z$1)^($Z88*3))/$Z88,IF(AND($H88=1,AP$1&gt;($Y88+$Z88*3),AP$1&lt;=($Y88+$Z88*4)),($T88*(1+$Z$1)^($Z88*4))/$Z88,IF(AND($G88=1,AP$1&lt;=$N88),0,IF(AND($G88=1,AP$1&gt;$N88,AP$1&lt;=($Y88+$Z88)),-1*PMT(VLOOKUP($P88,'9 - Finance Strategy Parameters'!$B$3:$C$6,2)/12,$Z88*12,$M88),IF(AND($G88=1,AP$1&gt;($Y88+$Z88),AP$1&lt;=($Y88+$Z88*2)),-1*PMT(VLOOKUP($P88,'9 - Finance Strategy Parameters'!$B$3:$C$6,2)/12,$Z88*12,$M88*(1+$Z$1)^($Z88*2)),IF(AND($G88=1,AP$1&gt;($Y88+$Z88*2),AP$1&lt;=($Y88+$Z88*3)),-1*PMT(VLOOKUP($P88,'9 - Finance Strategy Parameters'!$B$3:$C$6,2)/12,$Z88*12,$M88*(1+$Z$1)^($Z88*3)),"FAILURE"))))))))))</f>
        <v>442.06400000000002</v>
      </c>
      <c r="AQ88" s="159">
        <f>IF($F88=1,0,IF(AND($H88=1,AQ$1&lt;=$Y88),$V88,IF(AND($H88=1,AQ$1&gt;$Y88,AQ$1&lt;=$Y88+$Z88),($T88*(1+$Z$1)^$Z88)/$Z88,IF(AND($H88=1,AQ$1&gt;($Y88+$Z88),AQ$1&lt;=($Y88+$Z88*2)),($T88*(1+$Z$1)^($Z88*2))/$Z88,IF(AND($H88=1,AQ$1&gt;($Y88+$Z88*2),AQ$1&lt;=($Y88+$Z88*3)),($T88*(1+$Z$1)^($Z88*3))/$Z88,IF(AND($H88=1,AQ$1&gt;($Y88+$Z88*3),AQ$1&lt;=($Y88+$Z88*4)),($T88*(1+$Z$1)^($Z88*4))/$Z88,IF(AND($G88=1,AQ$1&lt;=$N88),0,IF(AND($G88=1,AQ$1&gt;$N88,AQ$1&lt;=($Y88+$Z88)),-1*PMT(VLOOKUP($P88,'9 - Finance Strategy Parameters'!$B$3:$C$6,2)/12,$Z88*12,$M88),IF(AND($G88=1,AQ$1&gt;($Y88+$Z88),AQ$1&lt;=($Y88+$Z88*2)),-1*PMT(VLOOKUP($P88,'9 - Finance Strategy Parameters'!$B$3:$C$6,2)/12,$Z88*12,$M88*(1+$Z$1)^($Z88*2)),IF(AND($G88=1,AQ$1&gt;($Y88+$Z88*2),AQ$1&lt;=($Y88+$Z88*3)),-1*PMT(VLOOKUP($P88,'9 - Finance Strategy Parameters'!$B$3:$C$6,2)/12,$Z88*12,$M88*(1+$Z$1)^($Z88*3)),"FAILURE"))))))))))</f>
        <v>165.774</v>
      </c>
      <c r="AR88" s="159">
        <f>IF($F88=1,0,IF(AND($H88=1,AR$1&lt;=$Y88),$V88,IF(AND($H88=1,AR$1&gt;$Y88,AR$1&lt;=$Y88+$Z88),($T88*(1+$Z$1)^$Z88)/$Z88,IF(AND($H88=1,AR$1&gt;($Y88+$Z88),AR$1&lt;=($Y88+$Z88*2)),($T88*(1+$Z$1)^($Z88*2))/$Z88,IF(AND($H88=1,AR$1&gt;($Y88+$Z88*2),AR$1&lt;=($Y88+$Z88*3)),($T88*(1+$Z$1)^($Z88*3))/$Z88,IF(AND($H88=1,AR$1&gt;($Y88+$Z88*3),AR$1&lt;=($Y88+$Z88*4)),($T88*(1+$Z$1)^($Z88*4))/$Z88,IF(AND($G88=1,AR$1&lt;=$N88),0,IF(AND($G88=1,AR$1&gt;$N88,AR$1&lt;=($Y88+$Z88)),-1*PMT(VLOOKUP($P88,'9 - Finance Strategy Parameters'!$B$3:$C$6,2)/12,$Z88*12,$M88),IF(AND($G88=1,AR$1&gt;($Y88+$Z88),AR$1&lt;=($Y88+$Z88*2)),-1*PMT(VLOOKUP($P88,'9 - Finance Strategy Parameters'!$B$3:$C$6,2)/12,$Z88*12,$M88*(1+$Z$1)^($Z88*2)),IF(AND($G88=1,AR$1&gt;($Y88+$Z88*2),AR$1&lt;=($Y88+$Z88*3)),-1*PMT(VLOOKUP($P88,'9 - Finance Strategy Parameters'!$B$3:$C$6,2)/12,$Z88*12,$M88*(1+$Z$1)^($Z88*3)),"FAILURE"))))))))))</f>
        <v>165.774</v>
      </c>
      <c r="AS88" s="159">
        <f>IF($F88=1,0,IF(AND($H88=1,AS$1&lt;=$Y88),$V88,IF(AND($H88=1,AS$1&gt;$Y88,AS$1&lt;=$Y88+$Z88),($T88*(1+$Z$1)^$Z88)/$Z88,IF(AND($H88=1,AS$1&gt;($Y88+$Z88),AS$1&lt;=($Y88+$Z88*2)),($T88*(1+$Z$1)^($Z88*2))/$Z88,IF(AND($H88=1,AS$1&gt;($Y88+$Z88*2),AS$1&lt;=($Y88+$Z88*3)),($T88*(1+$Z$1)^($Z88*3))/$Z88,IF(AND($H88=1,AS$1&gt;($Y88+$Z88*3),AS$1&lt;=($Y88+$Z88*4)),($T88*(1+$Z$1)^($Z88*4))/$Z88,IF(AND($G88=1,AS$1&lt;=$N88),0,IF(AND($G88=1,AS$1&gt;$N88,AS$1&lt;=($Y88+$Z88)),-1*PMT(VLOOKUP($P88,'9 - Finance Strategy Parameters'!$B$3:$C$6,2)/12,$Z88*12,$M88),IF(AND($G88=1,AS$1&gt;($Y88+$Z88),AS$1&lt;=($Y88+$Z88*2)),-1*PMT(VLOOKUP($P88,'9 - Finance Strategy Parameters'!$B$3:$C$6,2)/12,$Z88*12,$M88*(1+$Z$1)^($Z88*2)),IF(AND($G88=1,AS$1&gt;($Y88+$Z88*2),AS$1&lt;=($Y88+$Z88*3)),-1*PMT(VLOOKUP($P88,'9 - Finance Strategy Parameters'!$B$3:$C$6,2)/12,$Z88*12,$M88*(1+$Z$1)^($Z88*3)),"FAILURE"))))))))))</f>
        <v>165.774</v>
      </c>
      <c r="AT88" s="159">
        <f>IF($F88=1,0,IF(AND($H88=1,AT$1&lt;=$Y88),$V88,IF(AND($H88=1,AT$1&gt;$Y88,AT$1&lt;=$Y88+$Z88),($T88*(1+$Z$1)^$Z88)/$Z88,IF(AND($H88=1,AT$1&gt;($Y88+$Z88),AT$1&lt;=($Y88+$Z88*2)),($T88*(1+$Z$1)^($Z88*2))/$Z88,IF(AND($H88=1,AT$1&gt;($Y88+$Z88*2),AT$1&lt;=($Y88+$Z88*3)),($T88*(1+$Z$1)^($Z88*3))/$Z88,IF(AND($H88=1,AT$1&gt;($Y88+$Z88*3),AT$1&lt;=($Y88+$Z88*4)),($T88*(1+$Z$1)^($Z88*4))/$Z88,IF(AND($G88=1,AT$1&lt;=$N88),0,IF(AND($G88=1,AT$1&gt;$N88,AT$1&lt;=($Y88+$Z88)),-1*PMT(VLOOKUP($P88,'9 - Finance Strategy Parameters'!$B$3:$C$6,2)/12,$Z88*12,$M88),IF(AND($G88=1,AT$1&gt;($Y88+$Z88),AT$1&lt;=($Y88+$Z88*2)),-1*PMT(VLOOKUP($P88,'9 - Finance Strategy Parameters'!$B$3:$C$6,2)/12,$Z88*12,$M88*(1+$Z$1)^($Z88*2)),IF(AND($G88=1,AT$1&gt;($Y88+$Z88*2),AT$1&lt;=($Y88+$Z88*3)),-1*PMT(VLOOKUP($P88,'9 - Finance Strategy Parameters'!$B$3:$C$6,2)/12,$Z88*12,$M88*(1+$Z$1)^($Z88*3)),"FAILURE"))))))))))</f>
        <v>165.774</v>
      </c>
      <c r="AU88" s="159">
        <f>IF($F88=1,0,IF(AND($H88=1,AU$1&lt;=$Y88),$V88,IF(AND($H88=1,AU$1&gt;$Y88,AU$1&lt;=$Y88+$Z88),($T88*(1+$Z$1)^$Z88)/$Z88,IF(AND($H88=1,AU$1&gt;($Y88+$Z88),AU$1&lt;=($Y88+$Z88*2)),($T88*(1+$Z$1)^($Z88*2))/$Z88,IF(AND($H88=1,AU$1&gt;($Y88+$Z88*2),AU$1&lt;=($Y88+$Z88*3)),($T88*(1+$Z$1)^($Z88*3))/$Z88,IF(AND($H88=1,AU$1&gt;($Y88+$Z88*3),AU$1&lt;=($Y88+$Z88*4)),($T88*(1+$Z$1)^($Z88*4))/$Z88,IF(AND($G88=1,AU$1&lt;=$N88),0,IF(AND($G88=1,AU$1&gt;$N88,AU$1&lt;=($Y88+$Z88)),-1*PMT(VLOOKUP($P88,'9 - Finance Strategy Parameters'!$B$3:$C$6,2)/12,$Z88*12,$M88),IF(AND($G88=1,AU$1&gt;($Y88+$Z88),AU$1&lt;=($Y88+$Z88*2)),-1*PMT(VLOOKUP($P88,'9 - Finance Strategy Parameters'!$B$3:$C$6,2)/12,$Z88*12,$M88*(1+$Z$1)^($Z88*2)),IF(AND($G88=1,AU$1&gt;($Y88+$Z88*2),AU$1&lt;=($Y88+$Z88*3)),-1*PMT(VLOOKUP($P88,'9 - Finance Strategy Parameters'!$B$3:$C$6,2)/12,$Z88*12,$M88*(1+$Z$1)^($Z88*3)),"FAILURE"))))))))))</f>
        <v>165.774</v>
      </c>
      <c r="AV88" s="159">
        <f>IF($F88=1,0,IF(AND($H88=1,AV$1&lt;=$Y88),$V88,IF(AND($H88=1,AV$1&gt;$Y88,AV$1&lt;=$Y88+$Z88),($T88*(1+$Z$1)^$Z88)/$Z88,IF(AND($H88=1,AV$1&gt;($Y88+$Z88),AV$1&lt;=($Y88+$Z88*2)),($T88*(1+$Z$1)^($Z88*2))/$Z88,IF(AND($H88=1,AV$1&gt;($Y88+$Z88*2),AV$1&lt;=($Y88+$Z88*3)),($T88*(1+$Z$1)^($Z88*3))/$Z88,IF(AND($H88=1,AV$1&gt;($Y88+$Z88*3),AV$1&lt;=($Y88+$Z88*4)),($T88*(1+$Z$1)^($Z88*4))/$Z88,IF(AND($G88=1,AV$1&lt;=$N88),0,IF(AND($G88=1,AV$1&gt;$N88,AV$1&lt;=($Y88+$Z88)),-1*PMT(VLOOKUP($P88,'9 - Finance Strategy Parameters'!$B$3:$C$6,2)/12,$Z88*12,$M88),IF(AND($G88=1,AV$1&gt;($Y88+$Z88),AV$1&lt;=($Y88+$Z88*2)),-1*PMT(VLOOKUP($P88,'9 - Finance Strategy Parameters'!$B$3:$C$6,2)/12,$Z88*12,$M88*(1+$Z$1)^($Z88*2)),IF(AND($G88=1,AV$1&gt;($Y88+$Z88*2),AV$1&lt;=($Y88+$Z88*3)),-1*PMT(VLOOKUP($P88,'9 - Finance Strategy Parameters'!$B$3:$C$6,2)/12,$Z88*12,$M88*(1+$Z$1)^($Z88*3)),"FAILURE"))))))))))</f>
        <v>165.774</v>
      </c>
      <c r="AW88" s="159">
        <f>IF($F88=1,0,IF(AND($H88=1,AW$1&lt;=$Y88),$V88,IF(AND($H88=1,AW$1&gt;$Y88,AW$1&lt;=$Y88+$Z88),($T88*(1+$Z$1)^$Z88)/$Z88,IF(AND($H88=1,AW$1&gt;($Y88+$Z88),AW$1&lt;=($Y88+$Z88*2)),($T88*(1+$Z$1)^($Z88*2))/$Z88,IF(AND($H88=1,AW$1&gt;($Y88+$Z88*2),AW$1&lt;=($Y88+$Z88*3)),($T88*(1+$Z$1)^($Z88*3))/$Z88,IF(AND($H88=1,AW$1&gt;($Y88+$Z88*3),AW$1&lt;=($Y88+$Z88*4)),($T88*(1+$Z$1)^($Z88*4))/$Z88,IF(AND($G88=1,AW$1&lt;=$N88),0,IF(AND($G88=1,AW$1&gt;$N88,AW$1&lt;=($Y88+$Z88)),-1*PMT(VLOOKUP($P88,'9 - Finance Strategy Parameters'!$B$3:$C$6,2)/12,$Z88*12,$M88),IF(AND($G88=1,AW$1&gt;($Y88+$Z88),AW$1&lt;=($Y88+$Z88*2)),-1*PMT(VLOOKUP($P88,'9 - Finance Strategy Parameters'!$B$3:$C$6,2)/12,$Z88*12,$M88*(1+$Z$1)^($Z88*2)),IF(AND($G88=1,AW$1&gt;($Y88+$Z88*2),AW$1&lt;=($Y88+$Z88*3)),-1*PMT(VLOOKUP($P88,'9 - Finance Strategy Parameters'!$B$3:$C$6,2)/12,$Z88*12,$M88*(1+$Z$1)^($Z88*3)),"FAILURE"))))))))))</f>
        <v>165.774</v>
      </c>
      <c r="AX88" s="159">
        <f>IF($F88=1,0,IF(AND($H88=1,AX$1&lt;=$Y88),$V88,IF(AND($H88=1,AX$1&gt;$Y88,AX$1&lt;=$Y88+$Z88),($T88*(1+$Z$1)^$Z88)/$Z88,IF(AND($H88=1,AX$1&gt;($Y88+$Z88),AX$1&lt;=($Y88+$Z88*2)),($T88*(1+$Z$1)^($Z88*2))/$Z88,IF(AND($H88=1,AX$1&gt;($Y88+$Z88*2),AX$1&lt;=($Y88+$Z88*3)),($T88*(1+$Z$1)^($Z88*3))/$Z88,IF(AND($H88=1,AX$1&gt;($Y88+$Z88*3),AX$1&lt;=($Y88+$Z88*4)),($T88*(1+$Z$1)^($Z88*4))/$Z88,IF(AND($G88=1,AX$1&lt;=$N88),0,IF(AND($G88=1,AX$1&gt;$N88,AX$1&lt;=($Y88+$Z88)),-1*PMT(VLOOKUP($P88,'9 - Finance Strategy Parameters'!$B$3:$C$6,2)/12,$Z88*12,$M88),IF(AND($G88=1,AX$1&gt;($Y88+$Z88),AX$1&lt;=($Y88+$Z88*2)),-1*PMT(VLOOKUP($P88,'9 - Finance Strategy Parameters'!$B$3:$C$6,2)/12,$Z88*12,$M88*(1+$Z$1)^($Z88*2)),IF(AND($G88=1,AX$1&gt;($Y88+$Z88*2),AX$1&lt;=($Y88+$Z88*3)),-1*PMT(VLOOKUP($P88,'9 - Finance Strategy Parameters'!$B$3:$C$6,2)/12,$Z88*12,$M88*(1+$Z$1)^($Z88*3)),"FAILURE"))))))))))</f>
        <v>165.774</v>
      </c>
      <c r="AY88" s="159">
        <f>IF($F88=1,0,IF(AND($H88=1,AY$1&lt;=$Y88),$V88,IF(AND($H88=1,AY$1&gt;$Y88,AY$1&lt;=$Y88+$Z88),($T88*(1+$Z$1)^$Z88)/$Z88,IF(AND($H88=1,AY$1&gt;($Y88+$Z88),AY$1&lt;=($Y88+$Z88*2)),($T88*(1+$Z$1)^($Z88*2))/$Z88,IF(AND($H88=1,AY$1&gt;($Y88+$Z88*2),AY$1&lt;=($Y88+$Z88*3)),($T88*(1+$Z$1)^($Z88*3))/$Z88,IF(AND($H88=1,AY$1&gt;($Y88+$Z88*3),AY$1&lt;=($Y88+$Z88*4)),($T88*(1+$Z$1)^($Z88*4))/$Z88,IF(AND($G88=1,AY$1&lt;=$N88),0,IF(AND($G88=1,AY$1&gt;$N88,AY$1&lt;=($Y88+$Z88)),-1*PMT(VLOOKUP($P88,'9 - Finance Strategy Parameters'!$B$3:$C$6,2)/12,$Z88*12,$M88),IF(AND($G88=1,AY$1&gt;($Y88+$Z88),AY$1&lt;=($Y88+$Z88*2)),-1*PMT(VLOOKUP($P88,'9 - Finance Strategy Parameters'!$B$3:$C$6,2)/12,$Z88*12,$M88*(1+$Z$1)^($Z88*2)),IF(AND($G88=1,AY$1&gt;($Y88+$Z88*2),AY$1&lt;=($Y88+$Z88*3)),-1*PMT(VLOOKUP($P88,'9 - Finance Strategy Parameters'!$B$3:$C$6,2)/12,$Z88*12,$M88*(1+$Z$1)^($Z88*3)),"FAILURE"))))))))))</f>
        <v>165.774</v>
      </c>
      <c r="AZ88" s="159">
        <f>IF($F88=1,0,IF(AND($H88=1,AZ$1&lt;=$Y88),$V88,IF(AND($H88=1,AZ$1&gt;$Y88,AZ$1&lt;=$Y88+$Z88),($T88*(1+$Z$1)^$Z88)/$Z88,IF(AND($H88=1,AZ$1&gt;($Y88+$Z88),AZ$1&lt;=($Y88+$Z88*2)),($T88*(1+$Z$1)^($Z88*2))/$Z88,IF(AND($H88=1,AZ$1&gt;($Y88+$Z88*2),AZ$1&lt;=($Y88+$Z88*3)),($T88*(1+$Z$1)^($Z88*3))/$Z88,IF(AND($H88=1,AZ$1&gt;($Y88+$Z88*3),AZ$1&lt;=($Y88+$Z88*4)),($T88*(1+$Z$1)^($Z88*4))/$Z88,IF(AND($G88=1,AZ$1&lt;=$N88),0,IF(AND($G88=1,AZ$1&gt;$N88,AZ$1&lt;=($Y88+$Z88)),-1*PMT(VLOOKUP($P88,'9 - Finance Strategy Parameters'!$B$3:$C$6,2)/12,$Z88*12,$M88),IF(AND($G88=1,AZ$1&gt;($Y88+$Z88),AZ$1&lt;=($Y88+$Z88*2)),-1*PMT(VLOOKUP($P88,'9 - Finance Strategy Parameters'!$B$3:$C$6,2)/12,$Z88*12,$M88*(1+$Z$1)^($Z88*2)),IF(AND($G88=1,AZ$1&gt;($Y88+$Z88*2),AZ$1&lt;=($Y88+$Z88*3)),-1*PMT(VLOOKUP($P88,'9 - Finance Strategy Parameters'!$B$3:$C$6,2)/12,$Z88*12,$M88*(1+$Z$1)^($Z88*3)),"FAILURE"))))))))))</f>
        <v>165.774</v>
      </c>
      <c r="BA88" s="159">
        <f>IF($F88=1,0,IF(AND($H88=1,BA$1&lt;=$Y88),$V88,IF(AND($H88=1,BA$1&gt;$Y88,BA$1&lt;=$Y88+$Z88),($T88*(1+$Z$1)^$Z88)/$Z88,IF(AND($H88=1,BA$1&gt;($Y88+$Z88),BA$1&lt;=($Y88+$Z88*2)),($T88*(1+$Z$1)^($Z88*2))/$Z88,IF(AND($H88=1,BA$1&gt;($Y88+$Z88*2),BA$1&lt;=($Y88+$Z88*3)),($T88*(1+$Z$1)^($Z88*3))/$Z88,IF(AND($H88=1,BA$1&gt;($Y88+$Z88*3),BA$1&lt;=($Y88+$Z88*4)),($T88*(1+$Z$1)^($Z88*4))/$Z88,IF(AND($G88=1,BA$1&lt;=$N88),0,IF(AND($G88=1,BA$1&gt;$N88,BA$1&lt;=($Y88+$Z88)),-1*PMT(VLOOKUP($P88,'9 - Finance Strategy Parameters'!$B$3:$C$6,2)/12,$Z88*12,$M88),IF(AND($G88=1,BA$1&gt;($Y88+$Z88),BA$1&lt;=($Y88+$Z88*2)),-1*PMT(VLOOKUP($P88,'9 - Finance Strategy Parameters'!$B$3:$C$6,2)/12,$Z88*12,$M88*(1+$Z$1)^($Z88*2)),IF(AND($G88=1,BA$1&gt;($Y88+$Z88*2),BA$1&lt;=($Y88+$Z88*3)),-1*PMT(VLOOKUP($P88,'9 - Finance Strategy Parameters'!$B$3:$C$6,2)/12,$Z88*12,$M88*(1+$Z$1)^($Z88*3)),"FAILURE"))))))))))</f>
        <v>165.774</v>
      </c>
      <c r="BB88" s="159">
        <f>IF($F88=1,0,IF(AND($H88=1,BB$1&lt;=$Y88),$V88,IF(AND($H88=1,BB$1&gt;$Y88,BB$1&lt;=$Y88+$Z88),($T88*(1+$Z$1)^$Z88)/$Z88,IF(AND($H88=1,BB$1&gt;($Y88+$Z88),BB$1&lt;=($Y88+$Z88*2)),($T88*(1+$Z$1)^($Z88*2))/$Z88,IF(AND($H88=1,BB$1&gt;($Y88+$Z88*2),BB$1&lt;=($Y88+$Z88*3)),($T88*(1+$Z$1)^($Z88*3))/$Z88,IF(AND($H88=1,BB$1&gt;($Y88+$Z88*3),BB$1&lt;=($Y88+$Z88*4)),($T88*(1+$Z$1)^($Z88*4))/$Z88,IF(AND($G88=1,BB$1&lt;=$N88),0,IF(AND($G88=1,BB$1&gt;$N88,BB$1&lt;=($Y88+$Z88)),-1*PMT(VLOOKUP($P88,'9 - Finance Strategy Parameters'!$B$3:$C$6,2)/12,$Z88*12,$M88),IF(AND($G88=1,BB$1&gt;($Y88+$Z88),BB$1&lt;=($Y88+$Z88*2)),-1*PMT(VLOOKUP($P88,'9 - Finance Strategy Parameters'!$B$3:$C$6,2)/12,$Z88*12,$M88*(1+$Z$1)^($Z88*2)),IF(AND($G88=1,BB$1&gt;($Y88+$Z88*2),BB$1&lt;=($Y88+$Z88*3)),-1*PMT(VLOOKUP($P88,'9 - Finance Strategy Parameters'!$B$3:$C$6,2)/12,$Z88*12,$M88*(1+$Z$1)^($Z88*3)),"FAILURE"))))))))))</f>
        <v>165.774</v>
      </c>
      <c r="BC88" s="159">
        <f>IF($F88=1,0,IF(AND($H88=1,BC$1&lt;=$Y88),$V88,IF(AND($H88=1,BC$1&gt;$Y88,BC$1&lt;=$Y88+$Z88),($T88*(1+$Z$1)^$Z88)/$Z88,IF(AND($H88=1,BC$1&gt;($Y88+$Z88),BC$1&lt;=($Y88+$Z88*2)),($T88*(1+$Z$1)^($Z88*2))/$Z88,IF(AND($H88=1,BC$1&gt;($Y88+$Z88*2),BC$1&lt;=($Y88+$Z88*3)),($T88*(1+$Z$1)^($Z88*3))/$Z88,IF(AND($H88=1,BC$1&gt;($Y88+$Z88*3),BC$1&lt;=($Y88+$Z88*4)),($T88*(1+$Z$1)^($Z88*4))/$Z88,IF(AND($G88=1,BC$1&lt;=$N88),0,IF(AND($G88=1,BC$1&gt;$N88,BC$1&lt;=($Y88+$Z88)),-1*PMT(VLOOKUP($P88,'9 - Finance Strategy Parameters'!$B$3:$C$6,2)/12,$Z88*12,$M88),IF(AND($G88=1,BC$1&gt;($Y88+$Z88),BC$1&lt;=($Y88+$Z88*2)),-1*PMT(VLOOKUP($P88,'9 - Finance Strategy Parameters'!$B$3:$C$6,2)/12,$Z88*12,$M88*(1+$Z$1)^($Z88*2)),IF(AND($G88=1,BC$1&gt;($Y88+$Z88*2),BC$1&lt;=($Y88+$Z88*3)),-1*PMT(VLOOKUP($P88,'9 - Finance Strategy Parameters'!$B$3:$C$6,2)/12,$Z88*12,$M88*(1+$Z$1)^($Z88*3)),"FAILURE"))))))))))</f>
        <v>165.774</v>
      </c>
      <c r="BD88" s="159">
        <f>IF($F88=1,0,IF(AND($H88=1,BD$1&lt;=$Y88),$V88,IF(AND($H88=1,BD$1&gt;$Y88,BD$1&lt;=$Y88+$Z88),($T88*(1+$Z$1)^$Z88)/$Z88,IF(AND($H88=1,BD$1&gt;($Y88+$Z88),BD$1&lt;=($Y88+$Z88*2)),($T88*(1+$Z$1)^($Z88*2))/$Z88,IF(AND($H88=1,BD$1&gt;($Y88+$Z88*2),BD$1&lt;=($Y88+$Z88*3)),($T88*(1+$Z$1)^($Z88*3))/$Z88,IF(AND($H88=1,BD$1&gt;($Y88+$Z88*3),BD$1&lt;=($Y88+$Z88*4)),($T88*(1+$Z$1)^($Z88*4))/$Z88,IF(AND($G88=1,BD$1&lt;=$N88),0,IF(AND($G88=1,BD$1&gt;$N88,BD$1&lt;=($Y88+$Z88)),-1*PMT(VLOOKUP($P88,'9 - Finance Strategy Parameters'!$B$3:$C$6,2)/12,$Z88*12,$M88),IF(AND($G88=1,BD$1&gt;($Y88+$Z88),BD$1&lt;=($Y88+$Z88*2)),-1*PMT(VLOOKUP($P88,'9 - Finance Strategy Parameters'!$B$3:$C$6,2)/12,$Z88*12,$M88*(1+$Z$1)^($Z88*2)),IF(AND($G88=1,BD$1&gt;($Y88+$Z88*2),BD$1&lt;=($Y88+$Z88*3)),-1*PMT(VLOOKUP($P88,'9 - Finance Strategy Parameters'!$B$3:$C$6,2)/12,$Z88*12,$M88*(1+$Z$1)^($Z88*3)),"FAILURE"))))))))))</f>
        <v>165.774</v>
      </c>
      <c r="BE88" s="159">
        <f>IF($F88=1,0,IF(AND($H88=1,BE$1&lt;=$Y88),$V88,IF(AND($H88=1,BE$1&gt;$Y88,BE$1&lt;=$Y88+$Z88),($T88*(1+$Z$1)^$Z88)/$Z88,IF(AND($H88=1,BE$1&gt;($Y88+$Z88),BE$1&lt;=($Y88+$Z88*2)),($T88*(1+$Z$1)^($Z88*2))/$Z88,IF(AND($H88=1,BE$1&gt;($Y88+$Z88*2),BE$1&lt;=($Y88+$Z88*3)),($T88*(1+$Z$1)^($Z88*3))/$Z88,IF(AND($H88=1,BE$1&gt;($Y88+$Z88*3),BE$1&lt;=($Y88+$Z88*4)),($T88*(1+$Z$1)^($Z88*4))/$Z88,IF(AND($G88=1,BE$1&lt;=$N88),0,IF(AND($G88=1,BE$1&gt;$N88,BE$1&lt;=($Y88+$Z88)),-1*PMT(VLOOKUP($P88,'9 - Finance Strategy Parameters'!$B$3:$C$6,2)/12,$Z88*12,$M88),IF(AND($G88=1,BE$1&gt;($Y88+$Z88),BE$1&lt;=($Y88+$Z88*2)),-1*PMT(VLOOKUP($P88,'9 - Finance Strategy Parameters'!$B$3:$C$6,2)/12,$Z88*12,$M88*(1+$Z$1)^($Z88*2)),IF(AND($G88=1,BE$1&gt;($Y88+$Z88*2),BE$1&lt;=($Y88+$Z88*3)),-1*PMT(VLOOKUP($P88,'9 - Finance Strategy Parameters'!$B$3:$C$6,2)/12,$Z88*12,$M88*(1+$Z$1)^($Z88*3)),"FAILURE"))))))))))</f>
        <v>165.774</v>
      </c>
      <c r="BF88" s="159">
        <f>IF($F88=1,0,IF(AND($H88=1,BF$1&lt;=$Y88),$V88,IF(AND($H88=1,BF$1&gt;$Y88,BF$1&lt;=$Y88+$Z88),($T88*(1+$Z$1)^$Z88)/$Z88,IF(AND($H88=1,BF$1&gt;($Y88+$Z88),BF$1&lt;=($Y88+$Z88*2)),($T88*(1+$Z$1)^($Z88*2))/$Z88,IF(AND($H88=1,BF$1&gt;($Y88+$Z88*2),BF$1&lt;=($Y88+$Z88*3)),($T88*(1+$Z$1)^($Z88*3))/$Z88,IF(AND($H88=1,BF$1&gt;($Y88+$Z88*3),BF$1&lt;=($Y88+$Z88*4)),($T88*(1+$Z$1)^($Z88*4))/$Z88,IF(AND($G88=1,BF$1&lt;=$N88),0,IF(AND($G88=1,BF$1&gt;$N88,BF$1&lt;=($Y88+$Z88)),-1*PMT(VLOOKUP($P88,'9 - Finance Strategy Parameters'!$B$3:$C$6,2)/12,$Z88*12,$M88),IF(AND($G88=1,BF$1&gt;($Y88+$Z88),BF$1&lt;=($Y88+$Z88*2)),-1*PMT(VLOOKUP($P88,'9 - Finance Strategy Parameters'!$B$3:$C$6,2)/12,$Z88*12,$M88*(1+$Z$1)^($Z88*2)),IF(AND($G88=1,BF$1&gt;($Y88+$Z88*2),BF$1&lt;=($Y88+$Z88*3)),-1*PMT(VLOOKUP($P88,'9 - Finance Strategy Parameters'!$B$3:$C$6,2)/12,$Z88*12,$M88*(1+$Z$1)^($Z88*3)),"FAILURE"))))))))))</f>
        <v>165.774</v>
      </c>
      <c r="BG88" s="159">
        <f>IF($F88=1,0,IF(AND($H88=1,BG$1&lt;=$Y88),$V88,IF(AND($H88=1,BG$1&gt;$Y88,BG$1&lt;=$Y88+$Z88),($T88*(1+$Z$1)^$Z88)/$Z88,IF(AND($H88=1,BG$1&gt;($Y88+$Z88),BG$1&lt;=($Y88+$Z88*2)),($T88*(1+$Z$1)^($Z88*2))/$Z88,IF(AND($H88=1,BG$1&gt;($Y88+$Z88*2),BG$1&lt;=($Y88+$Z88*3)),($T88*(1+$Z$1)^($Z88*3))/$Z88,IF(AND($H88=1,BG$1&gt;($Y88+$Z88*3),BG$1&lt;=($Y88+$Z88*4)),($T88*(1+$Z$1)^($Z88*4))/$Z88,IF(AND($G88=1,BG$1&lt;=$N88),0,IF(AND($G88=1,BG$1&gt;$N88,BG$1&lt;=($Y88+$Z88)),-1*PMT(VLOOKUP($P88,'9 - Finance Strategy Parameters'!$B$3:$C$6,2)/12,$Z88*12,$M88),IF(AND($G88=1,BG$1&gt;($Y88+$Z88),BG$1&lt;=($Y88+$Z88*2)),-1*PMT(VLOOKUP($P88,'9 - Finance Strategy Parameters'!$B$3:$C$6,2)/12,$Z88*12,$M88*(1+$Z$1)^($Z88*2)),IF(AND($G88=1,BG$1&gt;($Y88+$Z88*2),BG$1&lt;=($Y88+$Z88*3)),-1*PMT(VLOOKUP($P88,'9 - Finance Strategy Parameters'!$B$3:$C$6,2)/12,$Z88*12,$M88*(1+$Z$1)^($Z88*3)),"FAILURE"))))))))))</f>
        <v>165.774</v>
      </c>
      <c r="BH88" s="159">
        <f>IF($F88=1,0,IF(AND($H88=1,BH$1&lt;=$Y88),$V88,IF(AND($H88=1,BH$1&gt;$Y88,BH$1&lt;=$Y88+$Z88),($T88*(1+$Z$1)^$Z88)/$Z88,IF(AND($H88=1,BH$1&gt;($Y88+$Z88),BH$1&lt;=($Y88+$Z88*2)),($T88*(1+$Z$1)^($Z88*2))/$Z88,IF(AND($H88=1,BH$1&gt;($Y88+$Z88*2),BH$1&lt;=($Y88+$Z88*3)),($T88*(1+$Z$1)^($Z88*3))/$Z88,IF(AND($H88=1,BH$1&gt;($Y88+$Z88*3),BH$1&lt;=($Y88+$Z88*4)),($T88*(1+$Z$1)^($Z88*4))/$Z88,IF(AND($G88=1,BH$1&lt;=$N88),0,IF(AND($G88=1,BH$1&gt;$N88,BH$1&lt;=($Y88+$Z88)),-1*PMT(VLOOKUP($P88,'9 - Finance Strategy Parameters'!$B$3:$C$6,2)/12,$Z88*12,$M88),IF(AND($G88=1,BH$1&gt;($Y88+$Z88),BH$1&lt;=($Y88+$Z88*2)),-1*PMT(VLOOKUP($P88,'9 - Finance Strategy Parameters'!$B$3:$C$6,2)/12,$Z88*12,$M88*(1+$Z$1)^($Z88*2)),IF(AND($G88=1,BH$1&gt;($Y88+$Z88*2),BH$1&lt;=($Y88+$Z88*3)),-1*PMT(VLOOKUP($P88,'9 - Finance Strategy Parameters'!$B$3:$C$6,2)/12,$Z88*12,$M88*(1+$Z$1)^($Z88*3)),"FAILURE"))))))))))</f>
        <v>165.774</v>
      </c>
      <c r="BI88" s="159">
        <f>IF($F88=1,0,IF(AND($H88=1,BI$1&lt;=$Y88),$V88,IF(AND($H88=1,BI$1&gt;$Y88,BI$1&lt;=$Y88+$Z88),($T88*(1+$Z$1)^$Z88)/$Z88,IF(AND($H88=1,BI$1&gt;($Y88+$Z88),BI$1&lt;=($Y88+$Z88*2)),($T88*(1+$Z$1)^($Z88*2))/$Z88,IF(AND($H88=1,BI$1&gt;($Y88+$Z88*2),BI$1&lt;=($Y88+$Z88*3)),($T88*(1+$Z$1)^($Z88*3))/$Z88,IF(AND($H88=1,BI$1&gt;($Y88+$Z88*3),BI$1&lt;=($Y88+$Z88*4)),($T88*(1+$Z$1)^($Z88*4))/$Z88,IF(AND($G88=1,BI$1&lt;=$N88),0,IF(AND($G88=1,BI$1&gt;$N88,BI$1&lt;=($Y88+$Z88)),-1*PMT(VLOOKUP($P88,'9 - Finance Strategy Parameters'!$B$3:$C$6,2)/12,$Z88*12,$M88),IF(AND($G88=1,BI$1&gt;($Y88+$Z88),BI$1&lt;=($Y88+$Z88*2)),-1*PMT(VLOOKUP($P88,'9 - Finance Strategy Parameters'!$B$3:$C$6,2)/12,$Z88*12,$M88*(1+$Z$1)^($Z88*2)),IF(AND($G88=1,BI$1&gt;($Y88+$Z88*2),BI$1&lt;=($Y88+$Z88*3)),-1*PMT(VLOOKUP($P88,'9 - Finance Strategy Parameters'!$B$3:$C$6,2)/12,$Z88*12,$M88*(1+$Z$1)^($Z88*3)),"FAILURE"))))))))))</f>
        <v>165.774</v>
      </c>
      <c r="BJ88" s="159">
        <f>IF($F88=1,0,IF(AND($H88=1,BJ$1&lt;=$Y88),$V88,IF(AND($H88=1,BJ$1&gt;$Y88,BJ$1&lt;=$Y88+$Z88),($T88*(1+$Z$1)^$Z88)/$Z88,IF(AND($H88=1,BJ$1&gt;($Y88+$Z88),BJ$1&lt;=($Y88+$Z88*2)),($T88*(1+$Z$1)^($Z88*2))/$Z88,IF(AND($H88=1,BJ$1&gt;($Y88+$Z88*2),BJ$1&lt;=($Y88+$Z88*3)),($T88*(1+$Z$1)^($Z88*3))/$Z88,IF(AND($H88=1,BJ$1&gt;($Y88+$Z88*3),BJ$1&lt;=($Y88+$Z88*4)),($T88*(1+$Z$1)^($Z88*4))/$Z88,IF(AND($G88=1,BJ$1&lt;=$N88),0,IF(AND($G88=1,BJ$1&gt;$N88,BJ$1&lt;=($Y88+$Z88)),-1*PMT(VLOOKUP($P88,'9 - Finance Strategy Parameters'!$B$3:$C$6,2)/12,$Z88*12,$M88),IF(AND($G88=1,BJ$1&gt;($Y88+$Z88),BJ$1&lt;=($Y88+$Z88*2)),-1*PMT(VLOOKUP($P88,'9 - Finance Strategy Parameters'!$B$3:$C$6,2)/12,$Z88*12,$M88*(1+$Z$1)^($Z88*2)),IF(AND($G88=1,BJ$1&gt;($Y88+$Z88*2),BJ$1&lt;=($Y88+$Z88*3)),-1*PMT(VLOOKUP($P88,'9 - Finance Strategy Parameters'!$B$3:$C$6,2)/12,$Z88*12,$M88*(1+$Z$1)^($Z88*3)),"FAILURE"))))))))))</f>
        <v>165.774</v>
      </c>
      <c r="BK88" s="159">
        <f>IF($F88=1,0,IF(AND($H88=1,BK$1&lt;=$Y88),$V88,IF(AND($H88=1,BK$1&gt;$Y88,BK$1&lt;=$Y88+$Z88),($T88*(1+$Z$1)^$Z88)/$Z88,IF(AND($H88=1,BK$1&gt;($Y88+$Z88),BK$1&lt;=($Y88+$Z88*2)),($T88*(1+$Z$1)^($Z88*2))/$Z88,IF(AND($H88=1,BK$1&gt;($Y88+$Z88*2),BK$1&lt;=($Y88+$Z88*3)),($T88*(1+$Z$1)^($Z88*3))/$Z88,IF(AND($H88=1,BK$1&gt;($Y88+$Z88*3),BK$1&lt;=($Y88+$Z88*4)),($T88*(1+$Z$1)^($Z88*4))/$Z88,IF(AND($G88=1,BK$1&lt;=$N88),0,IF(AND($G88=1,BK$1&gt;$N88,BK$1&lt;=($Y88+$Z88)),-1*PMT(VLOOKUP($P88,'9 - Finance Strategy Parameters'!$B$3:$C$6,2)/12,$Z88*12,$M88),IF(AND($G88=1,BK$1&gt;($Y88+$Z88),BK$1&lt;=($Y88+$Z88*2)),-1*PMT(VLOOKUP($P88,'9 - Finance Strategy Parameters'!$B$3:$C$6,2)/12,$Z88*12,$M88*(1+$Z$1)^($Z88*2)),IF(AND($G88=1,BK$1&gt;($Y88+$Z88*2),BK$1&lt;=($Y88+$Z88*3)),-1*PMT(VLOOKUP($P88,'9 - Finance Strategy Parameters'!$B$3:$C$6,2)/12,$Z88*12,$M88*(1+$Z$1)^($Z88*3)),"FAILURE"))))))))))</f>
        <v>165.774</v>
      </c>
      <c r="BL88" s="159">
        <f>IF($F88=1,0,IF(AND($H88=1,BL$1&lt;=$Y88),$V88,IF(AND($H88=1,BL$1&gt;$Y88,BL$1&lt;=$Y88+$Z88),($T88*(1+$Z$1)^$Z88)/$Z88,IF(AND($H88=1,BL$1&gt;($Y88+$Z88),BL$1&lt;=($Y88+$Z88*2)),($T88*(1+$Z$1)^($Z88*2))/$Z88,IF(AND($H88=1,BL$1&gt;($Y88+$Z88*2),BL$1&lt;=($Y88+$Z88*3)),($T88*(1+$Z$1)^($Z88*3))/$Z88,IF(AND($H88=1,BL$1&gt;($Y88+$Z88*3),BL$1&lt;=($Y88+$Z88*4)),($T88*(1+$Z$1)^($Z88*4))/$Z88,IF(AND($G88=1,BL$1&lt;=$N88),0,IF(AND($G88=1,BL$1&gt;$N88,BL$1&lt;=($Y88+$Z88)),-1*PMT(VLOOKUP($P88,'9 - Finance Strategy Parameters'!$B$3:$C$6,2)/12,$Z88*12,$M88),IF(AND($G88=1,BL$1&gt;($Y88+$Z88),BL$1&lt;=($Y88+$Z88*2)),-1*PMT(VLOOKUP($P88,'9 - Finance Strategy Parameters'!$B$3:$C$6,2)/12,$Z88*12,$M88*(1+$Z$1)^($Z88*2)),IF(AND($G88=1,BL$1&gt;($Y88+$Z88*2),BL$1&lt;=($Y88+$Z88*3)),-1*PMT(VLOOKUP($P88,'9 - Finance Strategy Parameters'!$B$3:$C$6,2)/12,$Z88*12,$M88*(1+$Z$1)^($Z88*3)),"FAILURE"))))))))))</f>
        <v>165.774</v>
      </c>
      <c r="BM88" s="159">
        <f>IF($F88=1,0,IF(AND($H88=1,BM$1&lt;=$Y88),$V88,IF(AND($H88=1,BM$1&gt;$Y88,BM$1&lt;=$Y88+$Z88),($T88*(1+$Z$1)^$Z88)/$Z88,IF(AND($H88=1,BM$1&gt;($Y88+$Z88),BM$1&lt;=($Y88+$Z88*2)),($T88*(1+$Z$1)^($Z88*2))/$Z88,IF(AND($H88=1,BM$1&gt;($Y88+$Z88*2),BM$1&lt;=($Y88+$Z88*3)),($T88*(1+$Z$1)^($Z88*3))/$Z88,IF(AND($H88=1,BM$1&gt;($Y88+$Z88*3),BM$1&lt;=($Y88+$Z88*4)),($T88*(1+$Z$1)^($Z88*4))/$Z88,IF(AND($G88=1,BM$1&lt;=$N88),0,IF(AND($G88=1,BM$1&gt;$N88,BM$1&lt;=($Y88+$Z88)),-1*PMT(VLOOKUP($P88,'9 - Finance Strategy Parameters'!$B$3:$C$6,2)/12,$Z88*12,$M88),IF(AND($G88=1,BM$1&gt;($Y88+$Z88),BM$1&lt;=($Y88+$Z88*2)),-1*PMT(VLOOKUP($P88,'9 - Finance Strategy Parameters'!$B$3:$C$6,2)/12,$Z88*12,$M88*(1+$Z$1)^($Z88*2)),IF(AND($G88=1,BM$1&gt;($Y88+$Z88*2),BM$1&lt;=($Y88+$Z88*3)),-1*PMT(VLOOKUP($P88,'9 - Finance Strategy Parameters'!$B$3:$C$6,2)/12,$Z88*12,$M88*(1+$Z$1)^($Z88*3)),"FAILURE"))))))))))</f>
        <v>165.774</v>
      </c>
      <c r="BN88" s="159">
        <f>IF($F88=1,0,IF(AND($H88=1,BN$1&lt;=$Y88),$V88,IF(AND($H88=1,BN$1&gt;$Y88,BN$1&lt;=$Y88+$Z88),($T88*(1+$Z$1)^$Z88)/$Z88,IF(AND($H88=1,BN$1&gt;($Y88+$Z88),BN$1&lt;=($Y88+$Z88*2)),($T88*(1+$Z$1)^($Z88*2))/$Z88,IF(AND($H88=1,BN$1&gt;($Y88+$Z88*2),BN$1&lt;=($Y88+$Z88*3)),($T88*(1+$Z$1)^($Z88*3))/$Z88,IF(AND($H88=1,BN$1&gt;($Y88+$Z88*3),BN$1&lt;=($Y88+$Z88*4)),($T88*(1+$Z$1)^($Z88*4))/$Z88,IF(AND($G88=1,BN$1&lt;=$N88),0,IF(AND($G88=1,BN$1&gt;$N88,BN$1&lt;=($Y88+$Z88)),-1*PMT(VLOOKUP($P88,'9 - Finance Strategy Parameters'!$B$3:$C$6,2)/12,$Z88*12,$M88),IF(AND($G88=1,BN$1&gt;($Y88+$Z88),BN$1&lt;=($Y88+$Z88*2)),-1*PMT(VLOOKUP($P88,'9 - Finance Strategy Parameters'!$B$3:$C$6,2)/12,$Z88*12,$M88*(1+$Z$1)^($Z88*2)),IF(AND($G88=1,BN$1&gt;($Y88+$Z88*2),BN$1&lt;=($Y88+$Z88*3)),-1*PMT(VLOOKUP($P88,'9 - Finance Strategy Parameters'!$B$3:$C$6,2)/12,$Z88*12,$M88*(1+$Z$1)^($Z88*3)),"FAILURE"))))))))))</f>
        <v>165.774</v>
      </c>
      <c r="BO88" s="159">
        <f>IF($F88=1,0,IF(AND($H88=1,BO$1&lt;=$Y88),$V88,IF(AND($H88=1,BO$1&gt;$Y88,BO$1&lt;=$Y88+$Z88),($T88*(1+$Z$1)^$Z88)/$Z88,IF(AND($H88=1,BO$1&gt;($Y88+$Z88),BO$1&lt;=($Y88+$Z88*2)),($T88*(1+$Z$1)^($Z88*2))/$Z88,IF(AND($H88=1,BO$1&gt;($Y88+$Z88*2),BO$1&lt;=($Y88+$Z88*3)),($T88*(1+$Z$1)^($Z88*3))/$Z88,IF(AND($H88=1,BO$1&gt;($Y88+$Z88*3),BO$1&lt;=($Y88+$Z88*4)),($T88*(1+$Z$1)^($Z88*4))/$Z88,IF(AND($G88=1,BO$1&lt;=$N88),0,IF(AND($G88=1,BO$1&gt;$N88,BO$1&lt;=($Y88+$Z88)),-1*PMT(VLOOKUP($P88,'9 - Finance Strategy Parameters'!$B$3:$C$6,2)/12,$Z88*12,$M88),IF(AND($G88=1,BO$1&gt;($Y88+$Z88),BO$1&lt;=($Y88+$Z88*2)),-1*PMT(VLOOKUP($P88,'9 - Finance Strategy Parameters'!$B$3:$C$6,2)/12,$Z88*12,$M88*(1+$Z$1)^($Z88*2)),IF(AND($G88=1,BO$1&gt;($Y88+$Z88*2),BO$1&lt;=($Y88+$Z88*3)),-1*PMT(VLOOKUP($P88,'9 - Finance Strategy Parameters'!$B$3:$C$6,2)/12,$Z88*12,$M88*(1+$Z$1)^($Z88*3)),"FAILURE"))))))))))</f>
        <v>165.774</v>
      </c>
      <c r="BP88" s="159">
        <f>IF($F88=1,0,IF(AND($H88=1,BP$1&lt;=$Y88),$V88,IF(AND($H88=1,BP$1&gt;$Y88,BP$1&lt;=$Y88+$Z88),($T88*(1+$Z$1)^$Z88)/$Z88,IF(AND($H88=1,BP$1&gt;($Y88+$Z88),BP$1&lt;=($Y88+$Z88*2)),($T88*(1+$Z$1)^($Z88*2))/$Z88,IF(AND($H88=1,BP$1&gt;($Y88+$Z88*2),BP$1&lt;=($Y88+$Z88*3)),($T88*(1+$Z$1)^($Z88*3))/$Z88,IF(AND($H88=1,BP$1&gt;($Y88+$Z88*3),BP$1&lt;=($Y88+$Z88*4)),($T88*(1+$Z$1)^($Z88*4))/$Z88,IF(AND($G88=1,BP$1&lt;=$N88),0,IF(AND($G88=1,BP$1&gt;$N88,BP$1&lt;=($Y88+$Z88)),-1*PMT(VLOOKUP($P88,'9 - Finance Strategy Parameters'!$B$3:$C$6,2)/12,$Z88*12,$M88),IF(AND($G88=1,BP$1&gt;($Y88+$Z88),BP$1&lt;=($Y88+$Z88*2)),-1*PMT(VLOOKUP($P88,'9 - Finance Strategy Parameters'!$B$3:$C$6,2)/12,$Z88*12,$M88*(1+$Z$1)^($Z88*2)),IF(AND($G88=1,BP$1&gt;($Y88+$Z88*2),BP$1&lt;=($Y88+$Z88*3)),-1*PMT(VLOOKUP($P88,'9 - Finance Strategy Parameters'!$B$3:$C$6,2)/12,$Z88*12,$M88*(1+$Z$1)^($Z88*3)),"FAILURE"))))))))))</f>
        <v>165.774</v>
      </c>
      <c r="BQ88" s="159">
        <f>IF($F88=1,0,IF(AND($H88=1,BQ$1&lt;=$Y88),$V88,IF(AND($H88=1,BQ$1&gt;$Y88,BQ$1&lt;=$Y88+$Z88),($T88*(1+$Z$1)^$Z88)/$Z88,IF(AND($H88=1,BQ$1&gt;($Y88+$Z88),BQ$1&lt;=($Y88+$Z88*2)),($T88*(1+$Z$1)^($Z88*2))/$Z88,IF(AND($H88=1,BQ$1&gt;($Y88+$Z88*2),BQ$1&lt;=($Y88+$Z88*3)),($T88*(1+$Z$1)^($Z88*3))/$Z88,IF(AND($H88=1,BQ$1&gt;($Y88+$Z88*3),BQ$1&lt;=($Y88+$Z88*4)),($T88*(1+$Z$1)^($Z88*4))/$Z88,IF(AND($G88=1,BQ$1&lt;=$N88),0,IF(AND($G88=1,BQ$1&gt;$N88,BQ$1&lt;=($Y88+$Z88)),-1*PMT(VLOOKUP($P88,'9 - Finance Strategy Parameters'!$B$3:$C$6,2)/12,$Z88*12,$M88),IF(AND($G88=1,BQ$1&gt;($Y88+$Z88),BQ$1&lt;=($Y88+$Z88*2)),-1*PMT(VLOOKUP($P88,'9 - Finance Strategy Parameters'!$B$3:$C$6,2)/12,$Z88*12,$M88*(1+$Z$1)^($Z88*2)),IF(AND($G88=1,BQ$1&gt;($Y88+$Z88*2),BQ$1&lt;=($Y88+$Z88*3)),-1*PMT(VLOOKUP($P88,'9 - Finance Strategy Parameters'!$B$3:$C$6,2)/12,$Z88*12,$M88*(1+$Z$1)^($Z88*3)),"FAILURE"))))))))))</f>
        <v>165.774</v>
      </c>
      <c r="BR88" s="159">
        <f>IF($F88=1,0,IF(AND($H88=1,BR$1&lt;=$Y88),$V88,IF(AND($H88=1,BR$1&gt;$Y88,BR$1&lt;=$Y88+$Z88),($T88*(1+$Z$1)^$Z88)/$Z88,IF(AND($H88=1,BR$1&gt;($Y88+$Z88),BR$1&lt;=($Y88+$Z88*2)),($T88*(1+$Z$1)^($Z88*2))/$Z88,IF(AND($H88=1,BR$1&gt;($Y88+$Z88*2),BR$1&lt;=($Y88+$Z88*3)),($T88*(1+$Z$1)^($Z88*3))/$Z88,IF(AND($H88=1,BR$1&gt;($Y88+$Z88*3),BR$1&lt;=($Y88+$Z88*4)),($T88*(1+$Z$1)^($Z88*4))/$Z88,IF(AND($G88=1,BR$1&lt;=$N88),0,IF(AND($G88=1,BR$1&gt;$N88,BR$1&lt;=($Y88+$Z88)),-1*PMT(VLOOKUP($P88,'9 - Finance Strategy Parameters'!$B$3:$C$6,2)/12,$Z88*12,$M88),IF(AND($G88=1,BR$1&gt;($Y88+$Z88),BR$1&lt;=($Y88+$Z88*2)),-1*PMT(VLOOKUP($P88,'9 - Finance Strategy Parameters'!$B$3:$C$6,2)/12,$Z88*12,$M88*(1+$Z$1)^($Z88*2)),IF(AND($G88=1,BR$1&gt;($Y88+$Z88*2),BR$1&lt;=($Y88+$Z88*3)),-1*PMT(VLOOKUP($P88,'9 - Finance Strategy Parameters'!$B$3:$C$6,2)/12,$Z88*12,$M88*(1+$Z$1)^($Z88*3)),"FAILURE"))))))))))</f>
        <v>165.774</v>
      </c>
      <c r="BS88" s="159">
        <f>IF($F88=1,0,IF(AND($H88=1,BS$1&lt;=$Y88),$V88,IF(AND($H88=1,BS$1&gt;$Y88,BS$1&lt;=$Y88+$Z88),($T88*(1+$Z$1)^$Z88)/$Z88,IF(AND($H88=1,BS$1&gt;($Y88+$Z88),BS$1&lt;=($Y88+$Z88*2)),($T88*(1+$Z$1)^($Z88*2))/$Z88,IF(AND($H88=1,BS$1&gt;($Y88+$Z88*2),BS$1&lt;=($Y88+$Z88*3)),($T88*(1+$Z$1)^($Z88*3))/$Z88,IF(AND($H88=1,BS$1&gt;($Y88+$Z88*3),BS$1&lt;=($Y88+$Z88*4)),($T88*(1+$Z$1)^($Z88*4))/$Z88,IF(AND($G88=1,BS$1&lt;=$N88),0,IF(AND($G88=1,BS$1&gt;$N88,BS$1&lt;=($Y88+$Z88)),-1*PMT(VLOOKUP($P88,'9 - Finance Strategy Parameters'!$B$3:$C$6,2)/12,$Z88*12,$M88),IF(AND($G88=1,BS$1&gt;($Y88+$Z88),BS$1&lt;=($Y88+$Z88*2)),-1*PMT(VLOOKUP($P88,'9 - Finance Strategy Parameters'!$B$3:$C$6,2)/12,$Z88*12,$M88*(1+$Z$1)^($Z88*2)),IF(AND($G88=1,BS$1&gt;($Y88+$Z88*2),BS$1&lt;=($Y88+$Z88*3)),-1*PMT(VLOOKUP($P88,'9 - Finance Strategy Parameters'!$B$3:$C$6,2)/12,$Z88*12,$M88*(1+$Z$1)^($Z88*3)),"FAILURE"))))))))))</f>
        <v>165.774</v>
      </c>
      <c r="BT88" s="159">
        <f>IF($F88=1,0,IF(AND($H88=1,BT$1&lt;=$Y88),$V88,IF(AND($H88=1,BT$1&gt;$Y88,BT$1&lt;=$Y88+$Z88),($T88*(1+$Z$1)^$Z88)/$Z88,IF(AND($H88=1,BT$1&gt;($Y88+$Z88),BT$1&lt;=($Y88+$Z88*2)),($T88*(1+$Z$1)^($Z88*2))/$Z88,IF(AND($H88=1,BT$1&gt;($Y88+$Z88*2),BT$1&lt;=($Y88+$Z88*3)),($T88*(1+$Z$1)^($Z88*3))/$Z88,IF(AND($H88=1,BT$1&gt;($Y88+$Z88*3),BT$1&lt;=($Y88+$Z88*4)),($T88*(1+$Z$1)^($Z88*4))/$Z88,IF(AND($G88=1,BT$1&lt;=$N88),0,IF(AND($G88=1,BT$1&gt;$N88,BT$1&lt;=($Y88+$Z88)),-1*PMT(VLOOKUP($P88,'9 - Finance Strategy Parameters'!$B$3:$C$6,2)/12,$Z88*12,$M88),IF(AND($G88=1,BT$1&gt;($Y88+$Z88),BT$1&lt;=($Y88+$Z88*2)),-1*PMT(VLOOKUP($P88,'9 - Finance Strategy Parameters'!$B$3:$C$6,2)/12,$Z88*12,$M88*(1+$Z$1)^($Z88*2)),IF(AND($G88=1,BT$1&gt;($Y88+$Z88*2),BT$1&lt;=($Y88+$Z88*3)),-1*PMT(VLOOKUP($P88,'9 - Finance Strategy Parameters'!$B$3:$C$6,2)/12,$Z88*12,$M88*(1+$Z$1)^($Z88*3)),"FAILURE"))))))))))</f>
        <v>165.774</v>
      </c>
    </row>
    <row r="89" spans="1:72" ht="45" x14ac:dyDescent="0.25">
      <c r="A89" s="10" t="s">
        <v>34</v>
      </c>
      <c r="B89" s="138">
        <f>INDEX('8-Choosing Asset Strategies'!$B$4:$B$101,MATCH('9 - Financing Strategy'!C89,'8-Choosing Asset Strategies'!$C$4:$C$101,0))</f>
        <v>3</v>
      </c>
      <c r="C89" s="11" t="s">
        <v>182</v>
      </c>
      <c r="D89" s="13" t="str">
        <f>IF(INDEX('8-Choosing Asset Strategies'!$CW$4:$CW$101,MATCH($C89,'8-Choosing Asset Strategies'!$C$4:$C$101,0))=0,"",INDEX('8-Choosing Asset Strategies'!$CW$4:$CW$101,MATCH(C89,'8-Choosing Asset Strategies'!$C$4:$C$101,0)))</f>
        <v>Good condition</v>
      </c>
      <c r="E89" s="11"/>
      <c r="F89" s="138"/>
      <c r="G89" s="138"/>
      <c r="H89" s="138">
        <v>1</v>
      </c>
      <c r="J89" s="143" t="str">
        <f>IF(F89=1,ROUND(INDEX('8-Choosing Asset Strategies'!$DL$4:$DL$101,MATCH($C89,'8-Choosing Asset Strategies'!$C$4:$C$101,0)),2),"")</f>
        <v/>
      </c>
      <c r="K89" s="12" t="str">
        <f>IF(F89=1,ROUND(INDEX('8-Choosing Asset Strategies'!$DC$4:$DC$101,MATCH($C89,'8-Choosing Asset Strategies'!$C$4:$C$101,0)),2),"")</f>
        <v/>
      </c>
      <c r="L89" s="12"/>
      <c r="M89" s="143" t="str">
        <f>IF(G89=1,ROUND(INDEX('8-Choosing Asset Strategies'!$DL$4:$DL$101,MATCH($C89,'8-Choosing Asset Strategies'!$C$4:$C$101,0)),2),"")</f>
        <v/>
      </c>
      <c r="N89" s="12" t="str">
        <f>IF(G89=1,ROUND(INDEX('8-Choosing Asset Strategies'!$DC$4:$DC$101,MATCH($C89,'8-Choosing Asset Strategies'!$C$4:$C$101,0)),2),"")</f>
        <v/>
      </c>
      <c r="O89" s="12" t="str">
        <f>IF(G89="","",INDEX('9 - Finance Strategy Parameters'!$H$3:$H$9,MATCH(B89,'9 - Finance Strategy Parameters'!$F$3:$F$9,0)))</f>
        <v/>
      </c>
      <c r="P89" s="12"/>
      <c r="Q89" s="144" t="str">
        <f>IFERROR((M89*INDEX('9 - Finance Strategy Parameters'!$C$3:$C$6,MATCH(P89,'9 - Finance Strategy Parameters'!$B$3:$B$6,0))/12*(1+INDEX('9 - Finance Strategy Parameters'!$C$3:$C$6,MATCH(P89,'9 - Finance Strategy Parameters'!$B$3:$B$6,0))/12)^(O89*12))/((1+INDEX('9 - Finance Strategy Parameters'!$C$3:$C$6,MATCH(P89,'9 - Finance Strategy Parameters'!$B$3:$B$6,0))/12)^(O89*12)-1),"")</f>
        <v/>
      </c>
      <c r="R89" s="144" t="str">
        <f t="shared" si="4"/>
        <v/>
      </c>
      <c r="S89" s="12"/>
      <c r="T89" s="143">
        <f>IF(H89=1,ROUND(INDEX('8-Choosing Asset Strategies'!$DL$4:$DL$101,MATCH($C89,'8-Choosing Asset Strategies'!$C$4:$C$101,0)),2),"")</f>
        <v>6630.96</v>
      </c>
      <c r="U89" s="145">
        <f>IF(H89=1,ROUND(INDEX('8-Choosing Asset Strategies'!$DC$4:$DC$101,MATCH($C89,'8-Choosing Asset Strategies'!$C$4:$C$101,0)),2),"")</f>
        <v>15</v>
      </c>
      <c r="V89" s="101">
        <f t="shared" si="5"/>
        <v>442.06400000000002</v>
      </c>
      <c r="W89" s="155">
        <f t="shared" si="6"/>
        <v>36.838666666666668</v>
      </c>
      <c r="Y89">
        <f>INDEX('8-Choosing Asset Strategies'!$DC$4:$DC$101,MATCH(C89,'8-Choosing Asset Strategies'!$C$4:$C$101,0))</f>
        <v>15</v>
      </c>
      <c r="Z89">
        <f>INDEX('8-Choosing Asset Strategies'!$DA$4:$DA$101,MATCH(C89,'8-Choosing Asset Strategies'!$C$4:$C$101,0))</f>
        <v>40</v>
      </c>
      <c r="AB89" s="159">
        <f>IF($F89=1,0,IF(AND($H89=1,AB$1&lt;=$Y89),$V89,IF(AND($H89=1,AB$1&gt;$Y89,AB$1&lt;=$Y89+$Z89),($T89*(1+$Z$1)^$Z89)/$Z89,IF(AND($H89=1,AB$1&gt;($Y89+$Z89),AB$1&lt;=($Y89+$Z89*2)),($T89*(1+$Z$1)^($Z89*2))/$Z89,IF(AND($H89=1,AB$1&gt;($Y89+$Z89*2),AB$1&lt;=($Y89+$Z89*3)),($T89*(1+$Z$1)^($Z89*3))/$Z89,IF(AND($H89=1,AB$1&gt;($Y89+$Z89*3),AB$1&lt;=($Y89+$Z89*4)),($T89*(1+$Z$1)^($Z89*4))/$Z89,IF(AND($G89=1,AB$1&lt;=$N89),0,IF(AND($G89=1,AB$1&gt;$N89,AB$1&lt;=($Y89+$Z89)),-1*PMT(VLOOKUP($P89,'9 - Finance Strategy Parameters'!$B$3:$C$6,2)/12,$Z89*12,$M89),IF(AND($G89=1,AB$1&gt;($Y89+$Z89),AB$1&lt;=($Y89+$Z89*2)),-1*PMT(VLOOKUP($P89,'9 - Finance Strategy Parameters'!$B$3:$C$6,2)/12,$Z89*12,$M89*(1+$Z$1)^($Z89*2)),IF(AND($G89=1,AB$1&gt;($Y89+$Z89*2),AB$1&lt;=($Y89+$Z89*3)),-1*PMT(VLOOKUP($P89,'9 - Finance Strategy Parameters'!$B$3:$C$6,2)/12,$Z89*12,$M89*(1+$Z$1)^($Z89*3)),"FAILURE"))))))))))</f>
        <v>442.06400000000002</v>
      </c>
      <c r="AC89" s="159">
        <f>IF($F89=1,0,IF(AND($H89=1,AC$1&lt;=$Y89),$V89,IF(AND($H89=1,AC$1&gt;$Y89,AC$1&lt;=$Y89+$Z89),($T89*(1+$Z$1)^$Z89)/$Z89,IF(AND($H89=1,AC$1&gt;($Y89+$Z89),AC$1&lt;=($Y89+$Z89*2)),($T89*(1+$Z$1)^($Z89*2))/$Z89,IF(AND($H89=1,AC$1&gt;($Y89+$Z89*2),AC$1&lt;=($Y89+$Z89*3)),($T89*(1+$Z$1)^($Z89*3))/$Z89,IF(AND($H89=1,AC$1&gt;($Y89+$Z89*3),AC$1&lt;=($Y89+$Z89*4)),($T89*(1+$Z$1)^($Z89*4))/$Z89,IF(AND($G89=1,AC$1&lt;=$N89),0,IF(AND($G89=1,AC$1&gt;$N89,AC$1&lt;=($Y89+$Z89)),-1*PMT(VLOOKUP($P89,'9 - Finance Strategy Parameters'!$B$3:$C$6,2)/12,$Z89*12,$M89),IF(AND($G89=1,AC$1&gt;($Y89+$Z89),AC$1&lt;=($Y89+$Z89*2)),-1*PMT(VLOOKUP($P89,'9 - Finance Strategy Parameters'!$B$3:$C$6,2)/12,$Z89*12,$M89*(1+$Z$1)^($Z89*2)),IF(AND($G89=1,AC$1&gt;($Y89+$Z89*2),AC$1&lt;=($Y89+$Z89*3)),-1*PMT(VLOOKUP($P89,'9 - Finance Strategy Parameters'!$B$3:$C$6,2)/12,$Z89*12,$M89*(1+$Z$1)^($Z89*3)),"FAILURE"))))))))))</f>
        <v>442.06400000000002</v>
      </c>
      <c r="AD89" s="159">
        <f>IF($F89=1,0,IF(AND($H89=1,AD$1&lt;=$Y89),$V89,IF(AND($H89=1,AD$1&gt;$Y89,AD$1&lt;=$Y89+$Z89),($T89*(1+$Z$1)^$Z89)/$Z89,IF(AND($H89=1,AD$1&gt;($Y89+$Z89),AD$1&lt;=($Y89+$Z89*2)),($T89*(1+$Z$1)^($Z89*2))/$Z89,IF(AND($H89=1,AD$1&gt;($Y89+$Z89*2),AD$1&lt;=($Y89+$Z89*3)),($T89*(1+$Z$1)^($Z89*3))/$Z89,IF(AND($H89=1,AD$1&gt;($Y89+$Z89*3),AD$1&lt;=($Y89+$Z89*4)),($T89*(1+$Z$1)^($Z89*4))/$Z89,IF(AND($G89=1,AD$1&lt;=$N89),0,IF(AND($G89=1,AD$1&gt;$N89,AD$1&lt;=($Y89+$Z89)),-1*PMT(VLOOKUP($P89,'9 - Finance Strategy Parameters'!$B$3:$C$6,2)/12,$Z89*12,$M89),IF(AND($G89=1,AD$1&gt;($Y89+$Z89),AD$1&lt;=($Y89+$Z89*2)),-1*PMT(VLOOKUP($P89,'9 - Finance Strategy Parameters'!$B$3:$C$6,2)/12,$Z89*12,$M89*(1+$Z$1)^($Z89*2)),IF(AND($G89=1,AD$1&gt;($Y89+$Z89*2),AD$1&lt;=($Y89+$Z89*3)),-1*PMT(VLOOKUP($P89,'9 - Finance Strategy Parameters'!$B$3:$C$6,2)/12,$Z89*12,$M89*(1+$Z$1)^($Z89*3)),"FAILURE"))))))))))</f>
        <v>442.06400000000002</v>
      </c>
      <c r="AE89" s="159">
        <f>IF($F89=1,0,IF(AND($H89=1,AE$1&lt;=$Y89),$V89,IF(AND($H89=1,AE$1&gt;$Y89,AE$1&lt;=$Y89+$Z89),($T89*(1+$Z$1)^$Z89)/$Z89,IF(AND($H89=1,AE$1&gt;($Y89+$Z89),AE$1&lt;=($Y89+$Z89*2)),($T89*(1+$Z$1)^($Z89*2))/$Z89,IF(AND($H89=1,AE$1&gt;($Y89+$Z89*2),AE$1&lt;=($Y89+$Z89*3)),($T89*(1+$Z$1)^($Z89*3))/$Z89,IF(AND($H89=1,AE$1&gt;($Y89+$Z89*3),AE$1&lt;=($Y89+$Z89*4)),($T89*(1+$Z$1)^($Z89*4))/$Z89,IF(AND($G89=1,AE$1&lt;=$N89),0,IF(AND($G89=1,AE$1&gt;$N89,AE$1&lt;=($Y89+$Z89)),-1*PMT(VLOOKUP($P89,'9 - Finance Strategy Parameters'!$B$3:$C$6,2)/12,$Z89*12,$M89),IF(AND($G89=1,AE$1&gt;($Y89+$Z89),AE$1&lt;=($Y89+$Z89*2)),-1*PMT(VLOOKUP($P89,'9 - Finance Strategy Parameters'!$B$3:$C$6,2)/12,$Z89*12,$M89*(1+$Z$1)^($Z89*2)),IF(AND($G89=1,AE$1&gt;($Y89+$Z89*2),AE$1&lt;=($Y89+$Z89*3)),-1*PMT(VLOOKUP($P89,'9 - Finance Strategy Parameters'!$B$3:$C$6,2)/12,$Z89*12,$M89*(1+$Z$1)^($Z89*3)),"FAILURE"))))))))))</f>
        <v>442.06400000000002</v>
      </c>
      <c r="AF89" s="159">
        <f>IF($F89=1,0,IF(AND($H89=1,AF$1&lt;=$Y89),$V89,IF(AND($H89=1,AF$1&gt;$Y89,AF$1&lt;=$Y89+$Z89),($T89*(1+$Z$1)^$Z89)/$Z89,IF(AND($H89=1,AF$1&gt;($Y89+$Z89),AF$1&lt;=($Y89+$Z89*2)),($T89*(1+$Z$1)^($Z89*2))/$Z89,IF(AND($H89=1,AF$1&gt;($Y89+$Z89*2),AF$1&lt;=($Y89+$Z89*3)),($T89*(1+$Z$1)^($Z89*3))/$Z89,IF(AND($H89=1,AF$1&gt;($Y89+$Z89*3),AF$1&lt;=($Y89+$Z89*4)),($T89*(1+$Z$1)^($Z89*4))/$Z89,IF(AND($G89=1,AF$1&lt;=$N89),0,IF(AND($G89=1,AF$1&gt;$N89,AF$1&lt;=($Y89+$Z89)),-1*PMT(VLOOKUP($P89,'9 - Finance Strategy Parameters'!$B$3:$C$6,2)/12,$Z89*12,$M89),IF(AND($G89=1,AF$1&gt;($Y89+$Z89),AF$1&lt;=($Y89+$Z89*2)),-1*PMT(VLOOKUP($P89,'9 - Finance Strategy Parameters'!$B$3:$C$6,2)/12,$Z89*12,$M89*(1+$Z$1)^($Z89*2)),IF(AND($G89=1,AF$1&gt;($Y89+$Z89*2),AF$1&lt;=($Y89+$Z89*3)),-1*PMT(VLOOKUP($P89,'9 - Finance Strategy Parameters'!$B$3:$C$6,2)/12,$Z89*12,$M89*(1+$Z$1)^($Z89*3)),"FAILURE"))))))))))</f>
        <v>442.06400000000002</v>
      </c>
      <c r="AG89" s="159">
        <f>IF($F89=1,0,IF(AND($H89=1,AG$1&lt;=$Y89),$V89,IF(AND($H89=1,AG$1&gt;$Y89,AG$1&lt;=$Y89+$Z89),($T89*(1+$Z$1)^$Z89)/$Z89,IF(AND($H89=1,AG$1&gt;($Y89+$Z89),AG$1&lt;=($Y89+$Z89*2)),($T89*(1+$Z$1)^($Z89*2))/$Z89,IF(AND($H89=1,AG$1&gt;($Y89+$Z89*2),AG$1&lt;=($Y89+$Z89*3)),($T89*(1+$Z$1)^($Z89*3))/$Z89,IF(AND($H89=1,AG$1&gt;($Y89+$Z89*3),AG$1&lt;=($Y89+$Z89*4)),($T89*(1+$Z$1)^($Z89*4))/$Z89,IF(AND($G89=1,AG$1&lt;=$N89),0,IF(AND($G89=1,AG$1&gt;$N89,AG$1&lt;=($Y89+$Z89)),-1*PMT(VLOOKUP($P89,'9 - Finance Strategy Parameters'!$B$3:$C$6,2)/12,$Z89*12,$M89),IF(AND($G89=1,AG$1&gt;($Y89+$Z89),AG$1&lt;=($Y89+$Z89*2)),-1*PMT(VLOOKUP($P89,'9 - Finance Strategy Parameters'!$B$3:$C$6,2)/12,$Z89*12,$M89*(1+$Z$1)^($Z89*2)),IF(AND($G89=1,AG$1&gt;($Y89+$Z89*2),AG$1&lt;=($Y89+$Z89*3)),-1*PMT(VLOOKUP($P89,'9 - Finance Strategy Parameters'!$B$3:$C$6,2)/12,$Z89*12,$M89*(1+$Z$1)^($Z89*3)),"FAILURE"))))))))))</f>
        <v>442.06400000000002</v>
      </c>
      <c r="AH89" s="159">
        <f>IF($F89=1,0,IF(AND($H89=1,AH$1&lt;=$Y89),$V89,IF(AND($H89=1,AH$1&gt;$Y89,AH$1&lt;=$Y89+$Z89),($T89*(1+$Z$1)^$Z89)/$Z89,IF(AND($H89=1,AH$1&gt;($Y89+$Z89),AH$1&lt;=($Y89+$Z89*2)),($T89*(1+$Z$1)^($Z89*2))/$Z89,IF(AND($H89=1,AH$1&gt;($Y89+$Z89*2),AH$1&lt;=($Y89+$Z89*3)),($T89*(1+$Z$1)^($Z89*3))/$Z89,IF(AND($H89=1,AH$1&gt;($Y89+$Z89*3),AH$1&lt;=($Y89+$Z89*4)),($T89*(1+$Z$1)^($Z89*4))/$Z89,IF(AND($G89=1,AH$1&lt;=$N89),0,IF(AND($G89=1,AH$1&gt;$N89,AH$1&lt;=($Y89+$Z89)),-1*PMT(VLOOKUP($P89,'9 - Finance Strategy Parameters'!$B$3:$C$6,2)/12,$Z89*12,$M89),IF(AND($G89=1,AH$1&gt;($Y89+$Z89),AH$1&lt;=($Y89+$Z89*2)),-1*PMT(VLOOKUP($P89,'9 - Finance Strategy Parameters'!$B$3:$C$6,2)/12,$Z89*12,$M89*(1+$Z$1)^($Z89*2)),IF(AND($G89=1,AH$1&gt;($Y89+$Z89*2),AH$1&lt;=($Y89+$Z89*3)),-1*PMT(VLOOKUP($P89,'9 - Finance Strategy Parameters'!$B$3:$C$6,2)/12,$Z89*12,$M89*(1+$Z$1)^($Z89*3)),"FAILURE"))))))))))</f>
        <v>442.06400000000002</v>
      </c>
      <c r="AI89" s="159">
        <f>IF($F89=1,0,IF(AND($H89=1,AI$1&lt;=$Y89),$V89,IF(AND($H89=1,AI$1&gt;$Y89,AI$1&lt;=$Y89+$Z89),($T89*(1+$Z$1)^$Z89)/$Z89,IF(AND($H89=1,AI$1&gt;($Y89+$Z89),AI$1&lt;=($Y89+$Z89*2)),($T89*(1+$Z$1)^($Z89*2))/$Z89,IF(AND($H89=1,AI$1&gt;($Y89+$Z89*2),AI$1&lt;=($Y89+$Z89*3)),($T89*(1+$Z$1)^($Z89*3))/$Z89,IF(AND($H89=1,AI$1&gt;($Y89+$Z89*3),AI$1&lt;=($Y89+$Z89*4)),($T89*(1+$Z$1)^($Z89*4))/$Z89,IF(AND($G89=1,AI$1&lt;=$N89),0,IF(AND($G89=1,AI$1&gt;$N89,AI$1&lt;=($Y89+$Z89)),-1*PMT(VLOOKUP($P89,'9 - Finance Strategy Parameters'!$B$3:$C$6,2)/12,$Z89*12,$M89),IF(AND($G89=1,AI$1&gt;($Y89+$Z89),AI$1&lt;=($Y89+$Z89*2)),-1*PMT(VLOOKUP($P89,'9 - Finance Strategy Parameters'!$B$3:$C$6,2)/12,$Z89*12,$M89*(1+$Z$1)^($Z89*2)),IF(AND($G89=1,AI$1&gt;($Y89+$Z89*2),AI$1&lt;=($Y89+$Z89*3)),-1*PMT(VLOOKUP($P89,'9 - Finance Strategy Parameters'!$B$3:$C$6,2)/12,$Z89*12,$M89*(1+$Z$1)^($Z89*3)),"FAILURE"))))))))))</f>
        <v>442.06400000000002</v>
      </c>
      <c r="AJ89" s="159">
        <f>IF($F89=1,0,IF(AND($H89=1,AJ$1&lt;=$Y89),$V89,IF(AND($H89=1,AJ$1&gt;$Y89,AJ$1&lt;=$Y89+$Z89),($T89*(1+$Z$1)^$Z89)/$Z89,IF(AND($H89=1,AJ$1&gt;($Y89+$Z89),AJ$1&lt;=($Y89+$Z89*2)),($T89*(1+$Z$1)^($Z89*2))/$Z89,IF(AND($H89=1,AJ$1&gt;($Y89+$Z89*2),AJ$1&lt;=($Y89+$Z89*3)),($T89*(1+$Z$1)^($Z89*3))/$Z89,IF(AND($H89=1,AJ$1&gt;($Y89+$Z89*3),AJ$1&lt;=($Y89+$Z89*4)),($T89*(1+$Z$1)^($Z89*4))/$Z89,IF(AND($G89=1,AJ$1&lt;=$N89),0,IF(AND($G89=1,AJ$1&gt;$N89,AJ$1&lt;=($Y89+$Z89)),-1*PMT(VLOOKUP($P89,'9 - Finance Strategy Parameters'!$B$3:$C$6,2)/12,$Z89*12,$M89),IF(AND($G89=1,AJ$1&gt;($Y89+$Z89),AJ$1&lt;=($Y89+$Z89*2)),-1*PMT(VLOOKUP($P89,'9 - Finance Strategy Parameters'!$B$3:$C$6,2)/12,$Z89*12,$M89*(1+$Z$1)^($Z89*2)),IF(AND($G89=1,AJ$1&gt;($Y89+$Z89*2),AJ$1&lt;=($Y89+$Z89*3)),-1*PMT(VLOOKUP($P89,'9 - Finance Strategy Parameters'!$B$3:$C$6,2)/12,$Z89*12,$M89*(1+$Z$1)^($Z89*3)),"FAILURE"))))))))))</f>
        <v>442.06400000000002</v>
      </c>
      <c r="AK89" s="159">
        <f>IF($F89=1,0,IF(AND($H89=1,AK$1&lt;=$Y89),$V89,IF(AND($H89=1,AK$1&gt;$Y89,AK$1&lt;=$Y89+$Z89),($T89*(1+$Z$1)^$Z89)/$Z89,IF(AND($H89=1,AK$1&gt;($Y89+$Z89),AK$1&lt;=($Y89+$Z89*2)),($T89*(1+$Z$1)^($Z89*2))/$Z89,IF(AND($H89=1,AK$1&gt;($Y89+$Z89*2),AK$1&lt;=($Y89+$Z89*3)),($T89*(1+$Z$1)^($Z89*3))/$Z89,IF(AND($H89=1,AK$1&gt;($Y89+$Z89*3),AK$1&lt;=($Y89+$Z89*4)),($T89*(1+$Z$1)^($Z89*4))/$Z89,IF(AND($G89=1,AK$1&lt;=$N89),0,IF(AND($G89=1,AK$1&gt;$N89,AK$1&lt;=($Y89+$Z89)),-1*PMT(VLOOKUP($P89,'9 - Finance Strategy Parameters'!$B$3:$C$6,2)/12,$Z89*12,$M89),IF(AND($G89=1,AK$1&gt;($Y89+$Z89),AK$1&lt;=($Y89+$Z89*2)),-1*PMT(VLOOKUP($P89,'9 - Finance Strategy Parameters'!$B$3:$C$6,2)/12,$Z89*12,$M89*(1+$Z$1)^($Z89*2)),IF(AND($G89=1,AK$1&gt;($Y89+$Z89*2),AK$1&lt;=($Y89+$Z89*3)),-1*PMT(VLOOKUP($P89,'9 - Finance Strategy Parameters'!$B$3:$C$6,2)/12,$Z89*12,$M89*(1+$Z$1)^($Z89*3)),"FAILURE"))))))))))</f>
        <v>442.06400000000002</v>
      </c>
      <c r="AL89" s="159">
        <f>IF($F89=1,0,IF(AND($H89=1,AL$1&lt;=$Y89),$V89,IF(AND($H89=1,AL$1&gt;$Y89,AL$1&lt;=$Y89+$Z89),($T89*(1+$Z$1)^$Z89)/$Z89,IF(AND($H89=1,AL$1&gt;($Y89+$Z89),AL$1&lt;=($Y89+$Z89*2)),($T89*(1+$Z$1)^($Z89*2))/$Z89,IF(AND($H89=1,AL$1&gt;($Y89+$Z89*2),AL$1&lt;=($Y89+$Z89*3)),($T89*(1+$Z$1)^($Z89*3))/$Z89,IF(AND($H89=1,AL$1&gt;($Y89+$Z89*3),AL$1&lt;=($Y89+$Z89*4)),($T89*(1+$Z$1)^($Z89*4))/$Z89,IF(AND($G89=1,AL$1&lt;=$N89),0,IF(AND($G89=1,AL$1&gt;$N89,AL$1&lt;=($Y89+$Z89)),-1*PMT(VLOOKUP($P89,'9 - Finance Strategy Parameters'!$B$3:$C$6,2)/12,$Z89*12,$M89),IF(AND($G89=1,AL$1&gt;($Y89+$Z89),AL$1&lt;=($Y89+$Z89*2)),-1*PMT(VLOOKUP($P89,'9 - Finance Strategy Parameters'!$B$3:$C$6,2)/12,$Z89*12,$M89*(1+$Z$1)^($Z89*2)),IF(AND($G89=1,AL$1&gt;($Y89+$Z89*2),AL$1&lt;=($Y89+$Z89*3)),-1*PMT(VLOOKUP($P89,'9 - Finance Strategy Parameters'!$B$3:$C$6,2)/12,$Z89*12,$M89*(1+$Z$1)^($Z89*3)),"FAILURE"))))))))))</f>
        <v>442.06400000000002</v>
      </c>
      <c r="AM89" s="159">
        <f>IF($F89=1,0,IF(AND($H89=1,AM$1&lt;=$Y89),$V89,IF(AND($H89=1,AM$1&gt;$Y89,AM$1&lt;=$Y89+$Z89),($T89*(1+$Z$1)^$Z89)/$Z89,IF(AND($H89=1,AM$1&gt;($Y89+$Z89),AM$1&lt;=($Y89+$Z89*2)),($T89*(1+$Z$1)^($Z89*2))/$Z89,IF(AND($H89=1,AM$1&gt;($Y89+$Z89*2),AM$1&lt;=($Y89+$Z89*3)),($T89*(1+$Z$1)^($Z89*3))/$Z89,IF(AND($H89=1,AM$1&gt;($Y89+$Z89*3),AM$1&lt;=($Y89+$Z89*4)),($T89*(1+$Z$1)^($Z89*4))/$Z89,IF(AND($G89=1,AM$1&lt;=$N89),0,IF(AND($G89=1,AM$1&gt;$N89,AM$1&lt;=($Y89+$Z89)),-1*PMT(VLOOKUP($P89,'9 - Finance Strategy Parameters'!$B$3:$C$6,2)/12,$Z89*12,$M89),IF(AND($G89=1,AM$1&gt;($Y89+$Z89),AM$1&lt;=($Y89+$Z89*2)),-1*PMT(VLOOKUP($P89,'9 - Finance Strategy Parameters'!$B$3:$C$6,2)/12,$Z89*12,$M89*(1+$Z$1)^($Z89*2)),IF(AND($G89=1,AM$1&gt;($Y89+$Z89*2),AM$1&lt;=($Y89+$Z89*3)),-1*PMT(VLOOKUP($P89,'9 - Finance Strategy Parameters'!$B$3:$C$6,2)/12,$Z89*12,$M89*(1+$Z$1)^($Z89*3)),"FAILURE"))))))))))</f>
        <v>442.06400000000002</v>
      </c>
      <c r="AN89" s="159">
        <f>IF($F89=1,0,IF(AND($H89=1,AN$1&lt;=$Y89),$V89,IF(AND($H89=1,AN$1&gt;$Y89,AN$1&lt;=$Y89+$Z89),($T89*(1+$Z$1)^$Z89)/$Z89,IF(AND($H89=1,AN$1&gt;($Y89+$Z89),AN$1&lt;=($Y89+$Z89*2)),($T89*(1+$Z$1)^($Z89*2))/$Z89,IF(AND($H89=1,AN$1&gt;($Y89+$Z89*2),AN$1&lt;=($Y89+$Z89*3)),($T89*(1+$Z$1)^($Z89*3))/$Z89,IF(AND($H89=1,AN$1&gt;($Y89+$Z89*3),AN$1&lt;=($Y89+$Z89*4)),($T89*(1+$Z$1)^($Z89*4))/$Z89,IF(AND($G89=1,AN$1&lt;=$N89),0,IF(AND($G89=1,AN$1&gt;$N89,AN$1&lt;=($Y89+$Z89)),-1*PMT(VLOOKUP($P89,'9 - Finance Strategy Parameters'!$B$3:$C$6,2)/12,$Z89*12,$M89),IF(AND($G89=1,AN$1&gt;($Y89+$Z89),AN$1&lt;=($Y89+$Z89*2)),-1*PMT(VLOOKUP($P89,'9 - Finance Strategy Parameters'!$B$3:$C$6,2)/12,$Z89*12,$M89*(1+$Z$1)^($Z89*2)),IF(AND($G89=1,AN$1&gt;($Y89+$Z89*2),AN$1&lt;=($Y89+$Z89*3)),-1*PMT(VLOOKUP($P89,'9 - Finance Strategy Parameters'!$B$3:$C$6,2)/12,$Z89*12,$M89*(1+$Z$1)^($Z89*3)),"FAILURE"))))))))))</f>
        <v>442.06400000000002</v>
      </c>
      <c r="AO89" s="159">
        <f>IF($F89=1,0,IF(AND($H89=1,AO$1&lt;=$Y89),$V89,IF(AND($H89=1,AO$1&gt;$Y89,AO$1&lt;=$Y89+$Z89),($T89*(1+$Z$1)^$Z89)/$Z89,IF(AND($H89=1,AO$1&gt;($Y89+$Z89),AO$1&lt;=($Y89+$Z89*2)),($T89*(1+$Z$1)^($Z89*2))/$Z89,IF(AND($H89=1,AO$1&gt;($Y89+$Z89*2),AO$1&lt;=($Y89+$Z89*3)),($T89*(1+$Z$1)^($Z89*3))/$Z89,IF(AND($H89=1,AO$1&gt;($Y89+$Z89*3),AO$1&lt;=($Y89+$Z89*4)),($T89*(1+$Z$1)^($Z89*4))/$Z89,IF(AND($G89=1,AO$1&lt;=$N89),0,IF(AND($G89=1,AO$1&gt;$N89,AO$1&lt;=($Y89+$Z89)),-1*PMT(VLOOKUP($P89,'9 - Finance Strategy Parameters'!$B$3:$C$6,2)/12,$Z89*12,$M89),IF(AND($G89=1,AO$1&gt;($Y89+$Z89),AO$1&lt;=($Y89+$Z89*2)),-1*PMT(VLOOKUP($P89,'9 - Finance Strategy Parameters'!$B$3:$C$6,2)/12,$Z89*12,$M89*(1+$Z$1)^($Z89*2)),IF(AND($G89=1,AO$1&gt;($Y89+$Z89*2),AO$1&lt;=($Y89+$Z89*3)),-1*PMT(VLOOKUP($P89,'9 - Finance Strategy Parameters'!$B$3:$C$6,2)/12,$Z89*12,$M89*(1+$Z$1)^($Z89*3)),"FAILURE"))))))))))</f>
        <v>442.06400000000002</v>
      </c>
      <c r="AP89" s="159">
        <f>IF($F89=1,0,IF(AND($H89=1,AP$1&lt;=$Y89),$V89,IF(AND($H89=1,AP$1&gt;$Y89,AP$1&lt;=$Y89+$Z89),($T89*(1+$Z$1)^$Z89)/$Z89,IF(AND($H89=1,AP$1&gt;($Y89+$Z89),AP$1&lt;=($Y89+$Z89*2)),($T89*(1+$Z$1)^($Z89*2))/$Z89,IF(AND($H89=1,AP$1&gt;($Y89+$Z89*2),AP$1&lt;=($Y89+$Z89*3)),($T89*(1+$Z$1)^($Z89*3))/$Z89,IF(AND($H89=1,AP$1&gt;($Y89+$Z89*3),AP$1&lt;=($Y89+$Z89*4)),($T89*(1+$Z$1)^($Z89*4))/$Z89,IF(AND($G89=1,AP$1&lt;=$N89),0,IF(AND($G89=1,AP$1&gt;$N89,AP$1&lt;=($Y89+$Z89)),-1*PMT(VLOOKUP($P89,'9 - Finance Strategy Parameters'!$B$3:$C$6,2)/12,$Z89*12,$M89),IF(AND($G89=1,AP$1&gt;($Y89+$Z89),AP$1&lt;=($Y89+$Z89*2)),-1*PMT(VLOOKUP($P89,'9 - Finance Strategy Parameters'!$B$3:$C$6,2)/12,$Z89*12,$M89*(1+$Z$1)^($Z89*2)),IF(AND($G89=1,AP$1&gt;($Y89+$Z89*2),AP$1&lt;=($Y89+$Z89*3)),-1*PMT(VLOOKUP($P89,'9 - Finance Strategy Parameters'!$B$3:$C$6,2)/12,$Z89*12,$M89*(1+$Z$1)^($Z89*3)),"FAILURE"))))))))))</f>
        <v>442.06400000000002</v>
      </c>
      <c r="AQ89" s="159">
        <f>IF($F89=1,0,IF(AND($H89=1,AQ$1&lt;=$Y89),$V89,IF(AND($H89=1,AQ$1&gt;$Y89,AQ$1&lt;=$Y89+$Z89),($T89*(1+$Z$1)^$Z89)/$Z89,IF(AND($H89=1,AQ$1&gt;($Y89+$Z89),AQ$1&lt;=($Y89+$Z89*2)),($T89*(1+$Z$1)^($Z89*2))/$Z89,IF(AND($H89=1,AQ$1&gt;($Y89+$Z89*2),AQ$1&lt;=($Y89+$Z89*3)),($T89*(1+$Z$1)^($Z89*3))/$Z89,IF(AND($H89=1,AQ$1&gt;($Y89+$Z89*3),AQ$1&lt;=($Y89+$Z89*4)),($T89*(1+$Z$1)^($Z89*4))/$Z89,IF(AND($G89=1,AQ$1&lt;=$N89),0,IF(AND($G89=1,AQ$1&gt;$N89,AQ$1&lt;=($Y89+$Z89)),-1*PMT(VLOOKUP($P89,'9 - Finance Strategy Parameters'!$B$3:$C$6,2)/12,$Z89*12,$M89),IF(AND($G89=1,AQ$1&gt;($Y89+$Z89),AQ$1&lt;=($Y89+$Z89*2)),-1*PMT(VLOOKUP($P89,'9 - Finance Strategy Parameters'!$B$3:$C$6,2)/12,$Z89*12,$M89*(1+$Z$1)^($Z89*2)),IF(AND($G89=1,AQ$1&gt;($Y89+$Z89*2),AQ$1&lt;=($Y89+$Z89*3)),-1*PMT(VLOOKUP($P89,'9 - Finance Strategy Parameters'!$B$3:$C$6,2)/12,$Z89*12,$M89*(1+$Z$1)^($Z89*3)),"FAILURE"))))))))))</f>
        <v>165.774</v>
      </c>
      <c r="AR89" s="159">
        <f>IF($F89=1,0,IF(AND($H89=1,AR$1&lt;=$Y89),$V89,IF(AND($H89=1,AR$1&gt;$Y89,AR$1&lt;=$Y89+$Z89),($T89*(1+$Z$1)^$Z89)/$Z89,IF(AND($H89=1,AR$1&gt;($Y89+$Z89),AR$1&lt;=($Y89+$Z89*2)),($T89*(1+$Z$1)^($Z89*2))/$Z89,IF(AND($H89=1,AR$1&gt;($Y89+$Z89*2),AR$1&lt;=($Y89+$Z89*3)),($T89*(1+$Z$1)^($Z89*3))/$Z89,IF(AND($H89=1,AR$1&gt;($Y89+$Z89*3),AR$1&lt;=($Y89+$Z89*4)),($T89*(1+$Z$1)^($Z89*4))/$Z89,IF(AND($G89=1,AR$1&lt;=$N89),0,IF(AND($G89=1,AR$1&gt;$N89,AR$1&lt;=($Y89+$Z89)),-1*PMT(VLOOKUP($P89,'9 - Finance Strategy Parameters'!$B$3:$C$6,2)/12,$Z89*12,$M89),IF(AND($G89=1,AR$1&gt;($Y89+$Z89),AR$1&lt;=($Y89+$Z89*2)),-1*PMT(VLOOKUP($P89,'9 - Finance Strategy Parameters'!$B$3:$C$6,2)/12,$Z89*12,$M89*(1+$Z$1)^($Z89*2)),IF(AND($G89=1,AR$1&gt;($Y89+$Z89*2),AR$1&lt;=($Y89+$Z89*3)),-1*PMT(VLOOKUP($P89,'9 - Finance Strategy Parameters'!$B$3:$C$6,2)/12,$Z89*12,$M89*(1+$Z$1)^($Z89*3)),"FAILURE"))))))))))</f>
        <v>165.774</v>
      </c>
      <c r="AS89" s="159">
        <f>IF($F89=1,0,IF(AND($H89=1,AS$1&lt;=$Y89),$V89,IF(AND($H89=1,AS$1&gt;$Y89,AS$1&lt;=$Y89+$Z89),($T89*(1+$Z$1)^$Z89)/$Z89,IF(AND($H89=1,AS$1&gt;($Y89+$Z89),AS$1&lt;=($Y89+$Z89*2)),($T89*(1+$Z$1)^($Z89*2))/$Z89,IF(AND($H89=1,AS$1&gt;($Y89+$Z89*2),AS$1&lt;=($Y89+$Z89*3)),($T89*(1+$Z$1)^($Z89*3))/$Z89,IF(AND($H89=1,AS$1&gt;($Y89+$Z89*3),AS$1&lt;=($Y89+$Z89*4)),($T89*(1+$Z$1)^($Z89*4))/$Z89,IF(AND($G89=1,AS$1&lt;=$N89),0,IF(AND($G89=1,AS$1&gt;$N89,AS$1&lt;=($Y89+$Z89)),-1*PMT(VLOOKUP($P89,'9 - Finance Strategy Parameters'!$B$3:$C$6,2)/12,$Z89*12,$M89),IF(AND($G89=1,AS$1&gt;($Y89+$Z89),AS$1&lt;=($Y89+$Z89*2)),-1*PMT(VLOOKUP($P89,'9 - Finance Strategy Parameters'!$B$3:$C$6,2)/12,$Z89*12,$M89*(1+$Z$1)^($Z89*2)),IF(AND($G89=1,AS$1&gt;($Y89+$Z89*2),AS$1&lt;=($Y89+$Z89*3)),-1*PMT(VLOOKUP($P89,'9 - Finance Strategy Parameters'!$B$3:$C$6,2)/12,$Z89*12,$M89*(1+$Z$1)^($Z89*3)),"FAILURE"))))))))))</f>
        <v>165.774</v>
      </c>
      <c r="AT89" s="159">
        <f>IF($F89=1,0,IF(AND($H89=1,AT$1&lt;=$Y89),$V89,IF(AND($H89=1,AT$1&gt;$Y89,AT$1&lt;=$Y89+$Z89),($T89*(1+$Z$1)^$Z89)/$Z89,IF(AND($H89=1,AT$1&gt;($Y89+$Z89),AT$1&lt;=($Y89+$Z89*2)),($T89*(1+$Z$1)^($Z89*2))/$Z89,IF(AND($H89=1,AT$1&gt;($Y89+$Z89*2),AT$1&lt;=($Y89+$Z89*3)),($T89*(1+$Z$1)^($Z89*3))/$Z89,IF(AND($H89=1,AT$1&gt;($Y89+$Z89*3),AT$1&lt;=($Y89+$Z89*4)),($T89*(1+$Z$1)^($Z89*4))/$Z89,IF(AND($G89=1,AT$1&lt;=$N89),0,IF(AND($G89=1,AT$1&gt;$N89,AT$1&lt;=($Y89+$Z89)),-1*PMT(VLOOKUP($P89,'9 - Finance Strategy Parameters'!$B$3:$C$6,2)/12,$Z89*12,$M89),IF(AND($G89=1,AT$1&gt;($Y89+$Z89),AT$1&lt;=($Y89+$Z89*2)),-1*PMT(VLOOKUP($P89,'9 - Finance Strategy Parameters'!$B$3:$C$6,2)/12,$Z89*12,$M89*(1+$Z$1)^($Z89*2)),IF(AND($G89=1,AT$1&gt;($Y89+$Z89*2),AT$1&lt;=($Y89+$Z89*3)),-1*PMT(VLOOKUP($P89,'9 - Finance Strategy Parameters'!$B$3:$C$6,2)/12,$Z89*12,$M89*(1+$Z$1)^($Z89*3)),"FAILURE"))))))))))</f>
        <v>165.774</v>
      </c>
      <c r="AU89" s="159">
        <f>IF($F89=1,0,IF(AND($H89=1,AU$1&lt;=$Y89),$V89,IF(AND($H89=1,AU$1&gt;$Y89,AU$1&lt;=$Y89+$Z89),($T89*(1+$Z$1)^$Z89)/$Z89,IF(AND($H89=1,AU$1&gt;($Y89+$Z89),AU$1&lt;=($Y89+$Z89*2)),($T89*(1+$Z$1)^($Z89*2))/$Z89,IF(AND($H89=1,AU$1&gt;($Y89+$Z89*2),AU$1&lt;=($Y89+$Z89*3)),($T89*(1+$Z$1)^($Z89*3))/$Z89,IF(AND($H89=1,AU$1&gt;($Y89+$Z89*3),AU$1&lt;=($Y89+$Z89*4)),($T89*(1+$Z$1)^($Z89*4))/$Z89,IF(AND($G89=1,AU$1&lt;=$N89),0,IF(AND($G89=1,AU$1&gt;$N89,AU$1&lt;=($Y89+$Z89)),-1*PMT(VLOOKUP($P89,'9 - Finance Strategy Parameters'!$B$3:$C$6,2)/12,$Z89*12,$M89),IF(AND($G89=1,AU$1&gt;($Y89+$Z89),AU$1&lt;=($Y89+$Z89*2)),-1*PMT(VLOOKUP($P89,'9 - Finance Strategy Parameters'!$B$3:$C$6,2)/12,$Z89*12,$M89*(1+$Z$1)^($Z89*2)),IF(AND($G89=1,AU$1&gt;($Y89+$Z89*2),AU$1&lt;=($Y89+$Z89*3)),-1*PMT(VLOOKUP($P89,'9 - Finance Strategy Parameters'!$B$3:$C$6,2)/12,$Z89*12,$M89*(1+$Z$1)^($Z89*3)),"FAILURE"))))))))))</f>
        <v>165.774</v>
      </c>
      <c r="AV89" s="159">
        <f>IF($F89=1,0,IF(AND($H89=1,AV$1&lt;=$Y89),$V89,IF(AND($H89=1,AV$1&gt;$Y89,AV$1&lt;=$Y89+$Z89),($T89*(1+$Z$1)^$Z89)/$Z89,IF(AND($H89=1,AV$1&gt;($Y89+$Z89),AV$1&lt;=($Y89+$Z89*2)),($T89*(1+$Z$1)^($Z89*2))/$Z89,IF(AND($H89=1,AV$1&gt;($Y89+$Z89*2),AV$1&lt;=($Y89+$Z89*3)),($T89*(1+$Z$1)^($Z89*3))/$Z89,IF(AND($H89=1,AV$1&gt;($Y89+$Z89*3),AV$1&lt;=($Y89+$Z89*4)),($T89*(1+$Z$1)^($Z89*4))/$Z89,IF(AND($G89=1,AV$1&lt;=$N89),0,IF(AND($G89=1,AV$1&gt;$N89,AV$1&lt;=($Y89+$Z89)),-1*PMT(VLOOKUP($P89,'9 - Finance Strategy Parameters'!$B$3:$C$6,2)/12,$Z89*12,$M89),IF(AND($G89=1,AV$1&gt;($Y89+$Z89),AV$1&lt;=($Y89+$Z89*2)),-1*PMT(VLOOKUP($P89,'9 - Finance Strategy Parameters'!$B$3:$C$6,2)/12,$Z89*12,$M89*(1+$Z$1)^($Z89*2)),IF(AND($G89=1,AV$1&gt;($Y89+$Z89*2),AV$1&lt;=($Y89+$Z89*3)),-1*PMT(VLOOKUP($P89,'9 - Finance Strategy Parameters'!$B$3:$C$6,2)/12,$Z89*12,$M89*(1+$Z$1)^($Z89*3)),"FAILURE"))))))))))</f>
        <v>165.774</v>
      </c>
      <c r="AW89" s="159">
        <f>IF($F89=1,0,IF(AND($H89=1,AW$1&lt;=$Y89),$V89,IF(AND($H89=1,AW$1&gt;$Y89,AW$1&lt;=$Y89+$Z89),($T89*(1+$Z$1)^$Z89)/$Z89,IF(AND($H89=1,AW$1&gt;($Y89+$Z89),AW$1&lt;=($Y89+$Z89*2)),($T89*(1+$Z$1)^($Z89*2))/$Z89,IF(AND($H89=1,AW$1&gt;($Y89+$Z89*2),AW$1&lt;=($Y89+$Z89*3)),($T89*(1+$Z$1)^($Z89*3))/$Z89,IF(AND($H89=1,AW$1&gt;($Y89+$Z89*3),AW$1&lt;=($Y89+$Z89*4)),($T89*(1+$Z$1)^($Z89*4))/$Z89,IF(AND($G89=1,AW$1&lt;=$N89),0,IF(AND($G89=1,AW$1&gt;$N89,AW$1&lt;=($Y89+$Z89)),-1*PMT(VLOOKUP($P89,'9 - Finance Strategy Parameters'!$B$3:$C$6,2)/12,$Z89*12,$M89),IF(AND($G89=1,AW$1&gt;($Y89+$Z89),AW$1&lt;=($Y89+$Z89*2)),-1*PMT(VLOOKUP($P89,'9 - Finance Strategy Parameters'!$B$3:$C$6,2)/12,$Z89*12,$M89*(1+$Z$1)^($Z89*2)),IF(AND($G89=1,AW$1&gt;($Y89+$Z89*2),AW$1&lt;=($Y89+$Z89*3)),-1*PMT(VLOOKUP($P89,'9 - Finance Strategy Parameters'!$B$3:$C$6,2)/12,$Z89*12,$M89*(1+$Z$1)^($Z89*3)),"FAILURE"))))))))))</f>
        <v>165.774</v>
      </c>
      <c r="AX89" s="159">
        <f>IF($F89=1,0,IF(AND($H89=1,AX$1&lt;=$Y89),$V89,IF(AND($H89=1,AX$1&gt;$Y89,AX$1&lt;=$Y89+$Z89),($T89*(1+$Z$1)^$Z89)/$Z89,IF(AND($H89=1,AX$1&gt;($Y89+$Z89),AX$1&lt;=($Y89+$Z89*2)),($T89*(1+$Z$1)^($Z89*2))/$Z89,IF(AND($H89=1,AX$1&gt;($Y89+$Z89*2),AX$1&lt;=($Y89+$Z89*3)),($T89*(1+$Z$1)^($Z89*3))/$Z89,IF(AND($H89=1,AX$1&gt;($Y89+$Z89*3),AX$1&lt;=($Y89+$Z89*4)),($T89*(1+$Z$1)^($Z89*4))/$Z89,IF(AND($G89=1,AX$1&lt;=$N89),0,IF(AND($G89=1,AX$1&gt;$N89,AX$1&lt;=($Y89+$Z89)),-1*PMT(VLOOKUP($P89,'9 - Finance Strategy Parameters'!$B$3:$C$6,2)/12,$Z89*12,$M89),IF(AND($G89=1,AX$1&gt;($Y89+$Z89),AX$1&lt;=($Y89+$Z89*2)),-1*PMT(VLOOKUP($P89,'9 - Finance Strategy Parameters'!$B$3:$C$6,2)/12,$Z89*12,$M89*(1+$Z$1)^($Z89*2)),IF(AND($G89=1,AX$1&gt;($Y89+$Z89*2),AX$1&lt;=($Y89+$Z89*3)),-1*PMT(VLOOKUP($P89,'9 - Finance Strategy Parameters'!$B$3:$C$6,2)/12,$Z89*12,$M89*(1+$Z$1)^($Z89*3)),"FAILURE"))))))))))</f>
        <v>165.774</v>
      </c>
      <c r="AY89" s="159">
        <f>IF($F89=1,0,IF(AND($H89=1,AY$1&lt;=$Y89),$V89,IF(AND($H89=1,AY$1&gt;$Y89,AY$1&lt;=$Y89+$Z89),($T89*(1+$Z$1)^$Z89)/$Z89,IF(AND($H89=1,AY$1&gt;($Y89+$Z89),AY$1&lt;=($Y89+$Z89*2)),($T89*(1+$Z$1)^($Z89*2))/$Z89,IF(AND($H89=1,AY$1&gt;($Y89+$Z89*2),AY$1&lt;=($Y89+$Z89*3)),($T89*(1+$Z$1)^($Z89*3))/$Z89,IF(AND($H89=1,AY$1&gt;($Y89+$Z89*3),AY$1&lt;=($Y89+$Z89*4)),($T89*(1+$Z$1)^($Z89*4))/$Z89,IF(AND($G89=1,AY$1&lt;=$N89),0,IF(AND($G89=1,AY$1&gt;$N89,AY$1&lt;=($Y89+$Z89)),-1*PMT(VLOOKUP($P89,'9 - Finance Strategy Parameters'!$B$3:$C$6,2)/12,$Z89*12,$M89),IF(AND($G89=1,AY$1&gt;($Y89+$Z89),AY$1&lt;=($Y89+$Z89*2)),-1*PMT(VLOOKUP($P89,'9 - Finance Strategy Parameters'!$B$3:$C$6,2)/12,$Z89*12,$M89*(1+$Z$1)^($Z89*2)),IF(AND($G89=1,AY$1&gt;($Y89+$Z89*2),AY$1&lt;=($Y89+$Z89*3)),-1*PMT(VLOOKUP($P89,'9 - Finance Strategy Parameters'!$B$3:$C$6,2)/12,$Z89*12,$M89*(1+$Z$1)^($Z89*3)),"FAILURE"))))))))))</f>
        <v>165.774</v>
      </c>
      <c r="AZ89" s="159">
        <f>IF($F89=1,0,IF(AND($H89=1,AZ$1&lt;=$Y89),$V89,IF(AND($H89=1,AZ$1&gt;$Y89,AZ$1&lt;=$Y89+$Z89),($T89*(1+$Z$1)^$Z89)/$Z89,IF(AND($H89=1,AZ$1&gt;($Y89+$Z89),AZ$1&lt;=($Y89+$Z89*2)),($T89*(1+$Z$1)^($Z89*2))/$Z89,IF(AND($H89=1,AZ$1&gt;($Y89+$Z89*2),AZ$1&lt;=($Y89+$Z89*3)),($T89*(1+$Z$1)^($Z89*3))/$Z89,IF(AND($H89=1,AZ$1&gt;($Y89+$Z89*3),AZ$1&lt;=($Y89+$Z89*4)),($T89*(1+$Z$1)^($Z89*4))/$Z89,IF(AND($G89=1,AZ$1&lt;=$N89),0,IF(AND($G89=1,AZ$1&gt;$N89,AZ$1&lt;=($Y89+$Z89)),-1*PMT(VLOOKUP($P89,'9 - Finance Strategy Parameters'!$B$3:$C$6,2)/12,$Z89*12,$M89),IF(AND($G89=1,AZ$1&gt;($Y89+$Z89),AZ$1&lt;=($Y89+$Z89*2)),-1*PMT(VLOOKUP($P89,'9 - Finance Strategy Parameters'!$B$3:$C$6,2)/12,$Z89*12,$M89*(1+$Z$1)^($Z89*2)),IF(AND($G89=1,AZ$1&gt;($Y89+$Z89*2),AZ$1&lt;=($Y89+$Z89*3)),-1*PMT(VLOOKUP($P89,'9 - Finance Strategy Parameters'!$B$3:$C$6,2)/12,$Z89*12,$M89*(1+$Z$1)^($Z89*3)),"FAILURE"))))))))))</f>
        <v>165.774</v>
      </c>
      <c r="BA89" s="159">
        <f>IF($F89=1,0,IF(AND($H89=1,BA$1&lt;=$Y89),$V89,IF(AND($H89=1,BA$1&gt;$Y89,BA$1&lt;=$Y89+$Z89),($T89*(1+$Z$1)^$Z89)/$Z89,IF(AND($H89=1,BA$1&gt;($Y89+$Z89),BA$1&lt;=($Y89+$Z89*2)),($T89*(1+$Z$1)^($Z89*2))/$Z89,IF(AND($H89=1,BA$1&gt;($Y89+$Z89*2),BA$1&lt;=($Y89+$Z89*3)),($T89*(1+$Z$1)^($Z89*3))/$Z89,IF(AND($H89=1,BA$1&gt;($Y89+$Z89*3),BA$1&lt;=($Y89+$Z89*4)),($T89*(1+$Z$1)^($Z89*4))/$Z89,IF(AND($G89=1,BA$1&lt;=$N89),0,IF(AND($G89=1,BA$1&gt;$N89,BA$1&lt;=($Y89+$Z89)),-1*PMT(VLOOKUP($P89,'9 - Finance Strategy Parameters'!$B$3:$C$6,2)/12,$Z89*12,$M89),IF(AND($G89=1,BA$1&gt;($Y89+$Z89),BA$1&lt;=($Y89+$Z89*2)),-1*PMT(VLOOKUP($P89,'9 - Finance Strategy Parameters'!$B$3:$C$6,2)/12,$Z89*12,$M89*(1+$Z$1)^($Z89*2)),IF(AND($G89=1,BA$1&gt;($Y89+$Z89*2),BA$1&lt;=($Y89+$Z89*3)),-1*PMT(VLOOKUP($P89,'9 - Finance Strategy Parameters'!$B$3:$C$6,2)/12,$Z89*12,$M89*(1+$Z$1)^($Z89*3)),"FAILURE"))))))))))</f>
        <v>165.774</v>
      </c>
      <c r="BB89" s="159">
        <f>IF($F89=1,0,IF(AND($H89=1,BB$1&lt;=$Y89),$V89,IF(AND($H89=1,BB$1&gt;$Y89,BB$1&lt;=$Y89+$Z89),($T89*(1+$Z$1)^$Z89)/$Z89,IF(AND($H89=1,BB$1&gt;($Y89+$Z89),BB$1&lt;=($Y89+$Z89*2)),($T89*(1+$Z$1)^($Z89*2))/$Z89,IF(AND($H89=1,BB$1&gt;($Y89+$Z89*2),BB$1&lt;=($Y89+$Z89*3)),($T89*(1+$Z$1)^($Z89*3))/$Z89,IF(AND($H89=1,BB$1&gt;($Y89+$Z89*3),BB$1&lt;=($Y89+$Z89*4)),($T89*(1+$Z$1)^($Z89*4))/$Z89,IF(AND($G89=1,BB$1&lt;=$N89),0,IF(AND($G89=1,BB$1&gt;$N89,BB$1&lt;=($Y89+$Z89)),-1*PMT(VLOOKUP($P89,'9 - Finance Strategy Parameters'!$B$3:$C$6,2)/12,$Z89*12,$M89),IF(AND($G89=1,BB$1&gt;($Y89+$Z89),BB$1&lt;=($Y89+$Z89*2)),-1*PMT(VLOOKUP($P89,'9 - Finance Strategy Parameters'!$B$3:$C$6,2)/12,$Z89*12,$M89*(1+$Z$1)^($Z89*2)),IF(AND($G89=1,BB$1&gt;($Y89+$Z89*2),BB$1&lt;=($Y89+$Z89*3)),-1*PMT(VLOOKUP($P89,'9 - Finance Strategy Parameters'!$B$3:$C$6,2)/12,$Z89*12,$M89*(1+$Z$1)^($Z89*3)),"FAILURE"))))))))))</f>
        <v>165.774</v>
      </c>
      <c r="BC89" s="159">
        <f>IF($F89=1,0,IF(AND($H89=1,BC$1&lt;=$Y89),$V89,IF(AND($H89=1,BC$1&gt;$Y89,BC$1&lt;=$Y89+$Z89),($T89*(1+$Z$1)^$Z89)/$Z89,IF(AND($H89=1,BC$1&gt;($Y89+$Z89),BC$1&lt;=($Y89+$Z89*2)),($T89*(1+$Z$1)^($Z89*2))/$Z89,IF(AND($H89=1,BC$1&gt;($Y89+$Z89*2),BC$1&lt;=($Y89+$Z89*3)),($T89*(1+$Z$1)^($Z89*3))/$Z89,IF(AND($H89=1,BC$1&gt;($Y89+$Z89*3),BC$1&lt;=($Y89+$Z89*4)),($T89*(1+$Z$1)^($Z89*4))/$Z89,IF(AND($G89=1,BC$1&lt;=$N89),0,IF(AND($G89=1,BC$1&gt;$N89,BC$1&lt;=($Y89+$Z89)),-1*PMT(VLOOKUP($P89,'9 - Finance Strategy Parameters'!$B$3:$C$6,2)/12,$Z89*12,$M89),IF(AND($G89=1,BC$1&gt;($Y89+$Z89),BC$1&lt;=($Y89+$Z89*2)),-1*PMT(VLOOKUP($P89,'9 - Finance Strategy Parameters'!$B$3:$C$6,2)/12,$Z89*12,$M89*(1+$Z$1)^($Z89*2)),IF(AND($G89=1,BC$1&gt;($Y89+$Z89*2),BC$1&lt;=($Y89+$Z89*3)),-1*PMT(VLOOKUP($P89,'9 - Finance Strategy Parameters'!$B$3:$C$6,2)/12,$Z89*12,$M89*(1+$Z$1)^($Z89*3)),"FAILURE"))))))))))</f>
        <v>165.774</v>
      </c>
      <c r="BD89" s="159">
        <f>IF($F89=1,0,IF(AND($H89=1,BD$1&lt;=$Y89),$V89,IF(AND($H89=1,BD$1&gt;$Y89,BD$1&lt;=$Y89+$Z89),($T89*(1+$Z$1)^$Z89)/$Z89,IF(AND($H89=1,BD$1&gt;($Y89+$Z89),BD$1&lt;=($Y89+$Z89*2)),($T89*(1+$Z$1)^($Z89*2))/$Z89,IF(AND($H89=1,BD$1&gt;($Y89+$Z89*2),BD$1&lt;=($Y89+$Z89*3)),($T89*(1+$Z$1)^($Z89*3))/$Z89,IF(AND($H89=1,BD$1&gt;($Y89+$Z89*3),BD$1&lt;=($Y89+$Z89*4)),($T89*(1+$Z$1)^($Z89*4))/$Z89,IF(AND($G89=1,BD$1&lt;=$N89),0,IF(AND($G89=1,BD$1&gt;$N89,BD$1&lt;=($Y89+$Z89)),-1*PMT(VLOOKUP($P89,'9 - Finance Strategy Parameters'!$B$3:$C$6,2)/12,$Z89*12,$M89),IF(AND($G89=1,BD$1&gt;($Y89+$Z89),BD$1&lt;=($Y89+$Z89*2)),-1*PMT(VLOOKUP($P89,'9 - Finance Strategy Parameters'!$B$3:$C$6,2)/12,$Z89*12,$M89*(1+$Z$1)^($Z89*2)),IF(AND($G89=1,BD$1&gt;($Y89+$Z89*2),BD$1&lt;=($Y89+$Z89*3)),-1*PMT(VLOOKUP($P89,'9 - Finance Strategy Parameters'!$B$3:$C$6,2)/12,$Z89*12,$M89*(1+$Z$1)^($Z89*3)),"FAILURE"))))))))))</f>
        <v>165.774</v>
      </c>
      <c r="BE89" s="159">
        <f>IF($F89=1,0,IF(AND($H89=1,BE$1&lt;=$Y89),$V89,IF(AND($H89=1,BE$1&gt;$Y89,BE$1&lt;=$Y89+$Z89),($T89*(1+$Z$1)^$Z89)/$Z89,IF(AND($H89=1,BE$1&gt;($Y89+$Z89),BE$1&lt;=($Y89+$Z89*2)),($T89*(1+$Z$1)^($Z89*2))/$Z89,IF(AND($H89=1,BE$1&gt;($Y89+$Z89*2),BE$1&lt;=($Y89+$Z89*3)),($T89*(1+$Z$1)^($Z89*3))/$Z89,IF(AND($H89=1,BE$1&gt;($Y89+$Z89*3),BE$1&lt;=($Y89+$Z89*4)),($T89*(1+$Z$1)^($Z89*4))/$Z89,IF(AND($G89=1,BE$1&lt;=$N89),0,IF(AND($G89=1,BE$1&gt;$N89,BE$1&lt;=($Y89+$Z89)),-1*PMT(VLOOKUP($P89,'9 - Finance Strategy Parameters'!$B$3:$C$6,2)/12,$Z89*12,$M89),IF(AND($G89=1,BE$1&gt;($Y89+$Z89),BE$1&lt;=($Y89+$Z89*2)),-1*PMT(VLOOKUP($P89,'9 - Finance Strategy Parameters'!$B$3:$C$6,2)/12,$Z89*12,$M89*(1+$Z$1)^($Z89*2)),IF(AND($G89=1,BE$1&gt;($Y89+$Z89*2),BE$1&lt;=($Y89+$Z89*3)),-1*PMT(VLOOKUP($P89,'9 - Finance Strategy Parameters'!$B$3:$C$6,2)/12,$Z89*12,$M89*(1+$Z$1)^($Z89*3)),"FAILURE"))))))))))</f>
        <v>165.774</v>
      </c>
      <c r="BF89" s="159">
        <f>IF($F89=1,0,IF(AND($H89=1,BF$1&lt;=$Y89),$V89,IF(AND($H89=1,BF$1&gt;$Y89,BF$1&lt;=$Y89+$Z89),($T89*(1+$Z$1)^$Z89)/$Z89,IF(AND($H89=1,BF$1&gt;($Y89+$Z89),BF$1&lt;=($Y89+$Z89*2)),($T89*(1+$Z$1)^($Z89*2))/$Z89,IF(AND($H89=1,BF$1&gt;($Y89+$Z89*2),BF$1&lt;=($Y89+$Z89*3)),($T89*(1+$Z$1)^($Z89*3))/$Z89,IF(AND($H89=1,BF$1&gt;($Y89+$Z89*3),BF$1&lt;=($Y89+$Z89*4)),($T89*(1+$Z$1)^($Z89*4))/$Z89,IF(AND($G89=1,BF$1&lt;=$N89),0,IF(AND($G89=1,BF$1&gt;$N89,BF$1&lt;=($Y89+$Z89)),-1*PMT(VLOOKUP($P89,'9 - Finance Strategy Parameters'!$B$3:$C$6,2)/12,$Z89*12,$M89),IF(AND($G89=1,BF$1&gt;($Y89+$Z89),BF$1&lt;=($Y89+$Z89*2)),-1*PMT(VLOOKUP($P89,'9 - Finance Strategy Parameters'!$B$3:$C$6,2)/12,$Z89*12,$M89*(1+$Z$1)^($Z89*2)),IF(AND($G89=1,BF$1&gt;($Y89+$Z89*2),BF$1&lt;=($Y89+$Z89*3)),-1*PMT(VLOOKUP($P89,'9 - Finance Strategy Parameters'!$B$3:$C$6,2)/12,$Z89*12,$M89*(1+$Z$1)^($Z89*3)),"FAILURE"))))))))))</f>
        <v>165.774</v>
      </c>
      <c r="BG89" s="159">
        <f>IF($F89=1,0,IF(AND($H89=1,BG$1&lt;=$Y89),$V89,IF(AND($H89=1,BG$1&gt;$Y89,BG$1&lt;=$Y89+$Z89),($T89*(1+$Z$1)^$Z89)/$Z89,IF(AND($H89=1,BG$1&gt;($Y89+$Z89),BG$1&lt;=($Y89+$Z89*2)),($T89*(1+$Z$1)^($Z89*2))/$Z89,IF(AND($H89=1,BG$1&gt;($Y89+$Z89*2),BG$1&lt;=($Y89+$Z89*3)),($T89*(1+$Z$1)^($Z89*3))/$Z89,IF(AND($H89=1,BG$1&gt;($Y89+$Z89*3),BG$1&lt;=($Y89+$Z89*4)),($T89*(1+$Z$1)^($Z89*4))/$Z89,IF(AND($G89=1,BG$1&lt;=$N89),0,IF(AND($G89=1,BG$1&gt;$N89,BG$1&lt;=($Y89+$Z89)),-1*PMT(VLOOKUP($P89,'9 - Finance Strategy Parameters'!$B$3:$C$6,2)/12,$Z89*12,$M89),IF(AND($G89=1,BG$1&gt;($Y89+$Z89),BG$1&lt;=($Y89+$Z89*2)),-1*PMT(VLOOKUP($P89,'9 - Finance Strategy Parameters'!$B$3:$C$6,2)/12,$Z89*12,$M89*(1+$Z$1)^($Z89*2)),IF(AND($G89=1,BG$1&gt;($Y89+$Z89*2),BG$1&lt;=($Y89+$Z89*3)),-1*PMT(VLOOKUP($P89,'9 - Finance Strategy Parameters'!$B$3:$C$6,2)/12,$Z89*12,$M89*(1+$Z$1)^($Z89*3)),"FAILURE"))))))))))</f>
        <v>165.774</v>
      </c>
      <c r="BH89" s="159">
        <f>IF($F89=1,0,IF(AND($H89=1,BH$1&lt;=$Y89),$V89,IF(AND($H89=1,BH$1&gt;$Y89,BH$1&lt;=$Y89+$Z89),($T89*(1+$Z$1)^$Z89)/$Z89,IF(AND($H89=1,BH$1&gt;($Y89+$Z89),BH$1&lt;=($Y89+$Z89*2)),($T89*(1+$Z$1)^($Z89*2))/$Z89,IF(AND($H89=1,BH$1&gt;($Y89+$Z89*2),BH$1&lt;=($Y89+$Z89*3)),($T89*(1+$Z$1)^($Z89*3))/$Z89,IF(AND($H89=1,BH$1&gt;($Y89+$Z89*3),BH$1&lt;=($Y89+$Z89*4)),($T89*(1+$Z$1)^($Z89*4))/$Z89,IF(AND($G89=1,BH$1&lt;=$N89),0,IF(AND($G89=1,BH$1&gt;$N89,BH$1&lt;=($Y89+$Z89)),-1*PMT(VLOOKUP($P89,'9 - Finance Strategy Parameters'!$B$3:$C$6,2)/12,$Z89*12,$M89),IF(AND($G89=1,BH$1&gt;($Y89+$Z89),BH$1&lt;=($Y89+$Z89*2)),-1*PMT(VLOOKUP($P89,'9 - Finance Strategy Parameters'!$B$3:$C$6,2)/12,$Z89*12,$M89*(1+$Z$1)^($Z89*2)),IF(AND($G89=1,BH$1&gt;($Y89+$Z89*2),BH$1&lt;=($Y89+$Z89*3)),-1*PMT(VLOOKUP($P89,'9 - Finance Strategy Parameters'!$B$3:$C$6,2)/12,$Z89*12,$M89*(1+$Z$1)^($Z89*3)),"FAILURE"))))))))))</f>
        <v>165.774</v>
      </c>
      <c r="BI89" s="159">
        <f>IF($F89=1,0,IF(AND($H89=1,BI$1&lt;=$Y89),$V89,IF(AND($H89=1,BI$1&gt;$Y89,BI$1&lt;=$Y89+$Z89),($T89*(1+$Z$1)^$Z89)/$Z89,IF(AND($H89=1,BI$1&gt;($Y89+$Z89),BI$1&lt;=($Y89+$Z89*2)),($T89*(1+$Z$1)^($Z89*2))/$Z89,IF(AND($H89=1,BI$1&gt;($Y89+$Z89*2),BI$1&lt;=($Y89+$Z89*3)),($T89*(1+$Z$1)^($Z89*3))/$Z89,IF(AND($H89=1,BI$1&gt;($Y89+$Z89*3),BI$1&lt;=($Y89+$Z89*4)),($T89*(1+$Z$1)^($Z89*4))/$Z89,IF(AND($G89=1,BI$1&lt;=$N89),0,IF(AND($G89=1,BI$1&gt;$N89,BI$1&lt;=($Y89+$Z89)),-1*PMT(VLOOKUP($P89,'9 - Finance Strategy Parameters'!$B$3:$C$6,2)/12,$Z89*12,$M89),IF(AND($G89=1,BI$1&gt;($Y89+$Z89),BI$1&lt;=($Y89+$Z89*2)),-1*PMT(VLOOKUP($P89,'9 - Finance Strategy Parameters'!$B$3:$C$6,2)/12,$Z89*12,$M89*(1+$Z$1)^($Z89*2)),IF(AND($G89=1,BI$1&gt;($Y89+$Z89*2),BI$1&lt;=($Y89+$Z89*3)),-1*PMT(VLOOKUP($P89,'9 - Finance Strategy Parameters'!$B$3:$C$6,2)/12,$Z89*12,$M89*(1+$Z$1)^($Z89*3)),"FAILURE"))))))))))</f>
        <v>165.774</v>
      </c>
      <c r="BJ89" s="159">
        <f>IF($F89=1,0,IF(AND($H89=1,BJ$1&lt;=$Y89),$V89,IF(AND($H89=1,BJ$1&gt;$Y89,BJ$1&lt;=$Y89+$Z89),($T89*(1+$Z$1)^$Z89)/$Z89,IF(AND($H89=1,BJ$1&gt;($Y89+$Z89),BJ$1&lt;=($Y89+$Z89*2)),($T89*(1+$Z$1)^($Z89*2))/$Z89,IF(AND($H89=1,BJ$1&gt;($Y89+$Z89*2),BJ$1&lt;=($Y89+$Z89*3)),($T89*(1+$Z$1)^($Z89*3))/$Z89,IF(AND($H89=1,BJ$1&gt;($Y89+$Z89*3),BJ$1&lt;=($Y89+$Z89*4)),($T89*(1+$Z$1)^($Z89*4))/$Z89,IF(AND($G89=1,BJ$1&lt;=$N89),0,IF(AND($G89=1,BJ$1&gt;$N89,BJ$1&lt;=($Y89+$Z89)),-1*PMT(VLOOKUP($P89,'9 - Finance Strategy Parameters'!$B$3:$C$6,2)/12,$Z89*12,$M89),IF(AND($G89=1,BJ$1&gt;($Y89+$Z89),BJ$1&lt;=($Y89+$Z89*2)),-1*PMT(VLOOKUP($P89,'9 - Finance Strategy Parameters'!$B$3:$C$6,2)/12,$Z89*12,$M89*(1+$Z$1)^($Z89*2)),IF(AND($G89=1,BJ$1&gt;($Y89+$Z89*2),BJ$1&lt;=($Y89+$Z89*3)),-1*PMT(VLOOKUP($P89,'9 - Finance Strategy Parameters'!$B$3:$C$6,2)/12,$Z89*12,$M89*(1+$Z$1)^($Z89*3)),"FAILURE"))))))))))</f>
        <v>165.774</v>
      </c>
      <c r="BK89" s="159">
        <f>IF($F89=1,0,IF(AND($H89=1,BK$1&lt;=$Y89),$V89,IF(AND($H89=1,BK$1&gt;$Y89,BK$1&lt;=$Y89+$Z89),($T89*(1+$Z$1)^$Z89)/$Z89,IF(AND($H89=1,BK$1&gt;($Y89+$Z89),BK$1&lt;=($Y89+$Z89*2)),($T89*(1+$Z$1)^($Z89*2))/$Z89,IF(AND($H89=1,BK$1&gt;($Y89+$Z89*2),BK$1&lt;=($Y89+$Z89*3)),($T89*(1+$Z$1)^($Z89*3))/$Z89,IF(AND($H89=1,BK$1&gt;($Y89+$Z89*3),BK$1&lt;=($Y89+$Z89*4)),($T89*(1+$Z$1)^($Z89*4))/$Z89,IF(AND($G89=1,BK$1&lt;=$N89),0,IF(AND($G89=1,BK$1&gt;$N89,BK$1&lt;=($Y89+$Z89)),-1*PMT(VLOOKUP($P89,'9 - Finance Strategy Parameters'!$B$3:$C$6,2)/12,$Z89*12,$M89),IF(AND($G89=1,BK$1&gt;($Y89+$Z89),BK$1&lt;=($Y89+$Z89*2)),-1*PMT(VLOOKUP($P89,'9 - Finance Strategy Parameters'!$B$3:$C$6,2)/12,$Z89*12,$M89*(1+$Z$1)^($Z89*2)),IF(AND($G89=1,BK$1&gt;($Y89+$Z89*2),BK$1&lt;=($Y89+$Z89*3)),-1*PMT(VLOOKUP($P89,'9 - Finance Strategy Parameters'!$B$3:$C$6,2)/12,$Z89*12,$M89*(1+$Z$1)^($Z89*3)),"FAILURE"))))))))))</f>
        <v>165.774</v>
      </c>
      <c r="BL89" s="159">
        <f>IF($F89=1,0,IF(AND($H89=1,BL$1&lt;=$Y89),$V89,IF(AND($H89=1,BL$1&gt;$Y89,BL$1&lt;=$Y89+$Z89),($T89*(1+$Z$1)^$Z89)/$Z89,IF(AND($H89=1,BL$1&gt;($Y89+$Z89),BL$1&lt;=($Y89+$Z89*2)),($T89*(1+$Z$1)^($Z89*2))/$Z89,IF(AND($H89=1,BL$1&gt;($Y89+$Z89*2),BL$1&lt;=($Y89+$Z89*3)),($T89*(1+$Z$1)^($Z89*3))/$Z89,IF(AND($H89=1,BL$1&gt;($Y89+$Z89*3),BL$1&lt;=($Y89+$Z89*4)),($T89*(1+$Z$1)^($Z89*4))/$Z89,IF(AND($G89=1,BL$1&lt;=$N89),0,IF(AND($G89=1,BL$1&gt;$N89,BL$1&lt;=($Y89+$Z89)),-1*PMT(VLOOKUP($P89,'9 - Finance Strategy Parameters'!$B$3:$C$6,2)/12,$Z89*12,$M89),IF(AND($G89=1,BL$1&gt;($Y89+$Z89),BL$1&lt;=($Y89+$Z89*2)),-1*PMT(VLOOKUP($P89,'9 - Finance Strategy Parameters'!$B$3:$C$6,2)/12,$Z89*12,$M89*(1+$Z$1)^($Z89*2)),IF(AND($G89=1,BL$1&gt;($Y89+$Z89*2),BL$1&lt;=($Y89+$Z89*3)),-1*PMT(VLOOKUP($P89,'9 - Finance Strategy Parameters'!$B$3:$C$6,2)/12,$Z89*12,$M89*(1+$Z$1)^($Z89*3)),"FAILURE"))))))))))</f>
        <v>165.774</v>
      </c>
      <c r="BM89" s="159">
        <f>IF($F89=1,0,IF(AND($H89=1,BM$1&lt;=$Y89),$V89,IF(AND($H89=1,BM$1&gt;$Y89,BM$1&lt;=$Y89+$Z89),($T89*(1+$Z$1)^$Z89)/$Z89,IF(AND($H89=1,BM$1&gt;($Y89+$Z89),BM$1&lt;=($Y89+$Z89*2)),($T89*(1+$Z$1)^($Z89*2))/$Z89,IF(AND($H89=1,BM$1&gt;($Y89+$Z89*2),BM$1&lt;=($Y89+$Z89*3)),($T89*(1+$Z$1)^($Z89*3))/$Z89,IF(AND($H89=1,BM$1&gt;($Y89+$Z89*3),BM$1&lt;=($Y89+$Z89*4)),($T89*(1+$Z$1)^($Z89*4))/$Z89,IF(AND($G89=1,BM$1&lt;=$N89),0,IF(AND($G89=1,BM$1&gt;$N89,BM$1&lt;=($Y89+$Z89)),-1*PMT(VLOOKUP($P89,'9 - Finance Strategy Parameters'!$B$3:$C$6,2)/12,$Z89*12,$M89),IF(AND($G89=1,BM$1&gt;($Y89+$Z89),BM$1&lt;=($Y89+$Z89*2)),-1*PMT(VLOOKUP($P89,'9 - Finance Strategy Parameters'!$B$3:$C$6,2)/12,$Z89*12,$M89*(1+$Z$1)^($Z89*2)),IF(AND($G89=1,BM$1&gt;($Y89+$Z89*2),BM$1&lt;=($Y89+$Z89*3)),-1*PMT(VLOOKUP($P89,'9 - Finance Strategy Parameters'!$B$3:$C$6,2)/12,$Z89*12,$M89*(1+$Z$1)^($Z89*3)),"FAILURE"))))))))))</f>
        <v>165.774</v>
      </c>
      <c r="BN89" s="159">
        <f>IF($F89=1,0,IF(AND($H89=1,BN$1&lt;=$Y89),$V89,IF(AND($H89=1,BN$1&gt;$Y89,BN$1&lt;=$Y89+$Z89),($T89*(1+$Z$1)^$Z89)/$Z89,IF(AND($H89=1,BN$1&gt;($Y89+$Z89),BN$1&lt;=($Y89+$Z89*2)),($T89*(1+$Z$1)^($Z89*2))/$Z89,IF(AND($H89=1,BN$1&gt;($Y89+$Z89*2),BN$1&lt;=($Y89+$Z89*3)),($T89*(1+$Z$1)^($Z89*3))/$Z89,IF(AND($H89=1,BN$1&gt;($Y89+$Z89*3),BN$1&lt;=($Y89+$Z89*4)),($T89*(1+$Z$1)^($Z89*4))/$Z89,IF(AND($G89=1,BN$1&lt;=$N89),0,IF(AND($G89=1,BN$1&gt;$N89,BN$1&lt;=($Y89+$Z89)),-1*PMT(VLOOKUP($P89,'9 - Finance Strategy Parameters'!$B$3:$C$6,2)/12,$Z89*12,$M89),IF(AND($G89=1,BN$1&gt;($Y89+$Z89),BN$1&lt;=($Y89+$Z89*2)),-1*PMT(VLOOKUP($P89,'9 - Finance Strategy Parameters'!$B$3:$C$6,2)/12,$Z89*12,$M89*(1+$Z$1)^($Z89*2)),IF(AND($G89=1,BN$1&gt;($Y89+$Z89*2),BN$1&lt;=($Y89+$Z89*3)),-1*PMT(VLOOKUP($P89,'9 - Finance Strategy Parameters'!$B$3:$C$6,2)/12,$Z89*12,$M89*(1+$Z$1)^($Z89*3)),"FAILURE"))))))))))</f>
        <v>165.774</v>
      </c>
      <c r="BO89" s="159">
        <f>IF($F89=1,0,IF(AND($H89=1,BO$1&lt;=$Y89),$V89,IF(AND($H89=1,BO$1&gt;$Y89,BO$1&lt;=$Y89+$Z89),($T89*(1+$Z$1)^$Z89)/$Z89,IF(AND($H89=1,BO$1&gt;($Y89+$Z89),BO$1&lt;=($Y89+$Z89*2)),($T89*(1+$Z$1)^($Z89*2))/$Z89,IF(AND($H89=1,BO$1&gt;($Y89+$Z89*2),BO$1&lt;=($Y89+$Z89*3)),($T89*(1+$Z$1)^($Z89*3))/$Z89,IF(AND($H89=1,BO$1&gt;($Y89+$Z89*3),BO$1&lt;=($Y89+$Z89*4)),($T89*(1+$Z$1)^($Z89*4))/$Z89,IF(AND($G89=1,BO$1&lt;=$N89),0,IF(AND($G89=1,BO$1&gt;$N89,BO$1&lt;=($Y89+$Z89)),-1*PMT(VLOOKUP($P89,'9 - Finance Strategy Parameters'!$B$3:$C$6,2)/12,$Z89*12,$M89),IF(AND($G89=1,BO$1&gt;($Y89+$Z89),BO$1&lt;=($Y89+$Z89*2)),-1*PMT(VLOOKUP($P89,'9 - Finance Strategy Parameters'!$B$3:$C$6,2)/12,$Z89*12,$M89*(1+$Z$1)^($Z89*2)),IF(AND($G89=1,BO$1&gt;($Y89+$Z89*2),BO$1&lt;=($Y89+$Z89*3)),-1*PMT(VLOOKUP($P89,'9 - Finance Strategy Parameters'!$B$3:$C$6,2)/12,$Z89*12,$M89*(1+$Z$1)^($Z89*3)),"FAILURE"))))))))))</f>
        <v>165.774</v>
      </c>
      <c r="BP89" s="159">
        <f>IF($F89=1,0,IF(AND($H89=1,BP$1&lt;=$Y89),$V89,IF(AND($H89=1,BP$1&gt;$Y89,BP$1&lt;=$Y89+$Z89),($T89*(1+$Z$1)^$Z89)/$Z89,IF(AND($H89=1,BP$1&gt;($Y89+$Z89),BP$1&lt;=($Y89+$Z89*2)),($T89*(1+$Z$1)^($Z89*2))/$Z89,IF(AND($H89=1,BP$1&gt;($Y89+$Z89*2),BP$1&lt;=($Y89+$Z89*3)),($T89*(1+$Z$1)^($Z89*3))/$Z89,IF(AND($H89=1,BP$1&gt;($Y89+$Z89*3),BP$1&lt;=($Y89+$Z89*4)),($T89*(1+$Z$1)^($Z89*4))/$Z89,IF(AND($G89=1,BP$1&lt;=$N89),0,IF(AND($G89=1,BP$1&gt;$N89,BP$1&lt;=($Y89+$Z89)),-1*PMT(VLOOKUP($P89,'9 - Finance Strategy Parameters'!$B$3:$C$6,2)/12,$Z89*12,$M89),IF(AND($G89=1,BP$1&gt;($Y89+$Z89),BP$1&lt;=($Y89+$Z89*2)),-1*PMT(VLOOKUP($P89,'9 - Finance Strategy Parameters'!$B$3:$C$6,2)/12,$Z89*12,$M89*(1+$Z$1)^($Z89*2)),IF(AND($G89=1,BP$1&gt;($Y89+$Z89*2),BP$1&lt;=($Y89+$Z89*3)),-1*PMT(VLOOKUP($P89,'9 - Finance Strategy Parameters'!$B$3:$C$6,2)/12,$Z89*12,$M89*(1+$Z$1)^($Z89*3)),"FAILURE"))))))))))</f>
        <v>165.774</v>
      </c>
      <c r="BQ89" s="159">
        <f>IF($F89=1,0,IF(AND($H89=1,BQ$1&lt;=$Y89),$V89,IF(AND($H89=1,BQ$1&gt;$Y89,BQ$1&lt;=$Y89+$Z89),($T89*(1+$Z$1)^$Z89)/$Z89,IF(AND($H89=1,BQ$1&gt;($Y89+$Z89),BQ$1&lt;=($Y89+$Z89*2)),($T89*(1+$Z$1)^($Z89*2))/$Z89,IF(AND($H89=1,BQ$1&gt;($Y89+$Z89*2),BQ$1&lt;=($Y89+$Z89*3)),($T89*(1+$Z$1)^($Z89*3))/$Z89,IF(AND($H89=1,BQ$1&gt;($Y89+$Z89*3),BQ$1&lt;=($Y89+$Z89*4)),($T89*(1+$Z$1)^($Z89*4))/$Z89,IF(AND($G89=1,BQ$1&lt;=$N89),0,IF(AND($G89=1,BQ$1&gt;$N89,BQ$1&lt;=($Y89+$Z89)),-1*PMT(VLOOKUP($P89,'9 - Finance Strategy Parameters'!$B$3:$C$6,2)/12,$Z89*12,$M89),IF(AND($G89=1,BQ$1&gt;($Y89+$Z89),BQ$1&lt;=($Y89+$Z89*2)),-1*PMT(VLOOKUP($P89,'9 - Finance Strategy Parameters'!$B$3:$C$6,2)/12,$Z89*12,$M89*(1+$Z$1)^($Z89*2)),IF(AND($G89=1,BQ$1&gt;($Y89+$Z89*2),BQ$1&lt;=($Y89+$Z89*3)),-1*PMT(VLOOKUP($P89,'9 - Finance Strategy Parameters'!$B$3:$C$6,2)/12,$Z89*12,$M89*(1+$Z$1)^($Z89*3)),"FAILURE"))))))))))</f>
        <v>165.774</v>
      </c>
      <c r="BR89" s="159">
        <f>IF($F89=1,0,IF(AND($H89=1,BR$1&lt;=$Y89),$V89,IF(AND($H89=1,BR$1&gt;$Y89,BR$1&lt;=$Y89+$Z89),($T89*(1+$Z$1)^$Z89)/$Z89,IF(AND($H89=1,BR$1&gt;($Y89+$Z89),BR$1&lt;=($Y89+$Z89*2)),($T89*(1+$Z$1)^($Z89*2))/$Z89,IF(AND($H89=1,BR$1&gt;($Y89+$Z89*2),BR$1&lt;=($Y89+$Z89*3)),($T89*(1+$Z$1)^($Z89*3))/$Z89,IF(AND($H89=1,BR$1&gt;($Y89+$Z89*3),BR$1&lt;=($Y89+$Z89*4)),($T89*(1+$Z$1)^($Z89*4))/$Z89,IF(AND($G89=1,BR$1&lt;=$N89),0,IF(AND($G89=1,BR$1&gt;$N89,BR$1&lt;=($Y89+$Z89)),-1*PMT(VLOOKUP($P89,'9 - Finance Strategy Parameters'!$B$3:$C$6,2)/12,$Z89*12,$M89),IF(AND($G89=1,BR$1&gt;($Y89+$Z89),BR$1&lt;=($Y89+$Z89*2)),-1*PMT(VLOOKUP($P89,'9 - Finance Strategy Parameters'!$B$3:$C$6,2)/12,$Z89*12,$M89*(1+$Z$1)^($Z89*2)),IF(AND($G89=1,BR$1&gt;($Y89+$Z89*2),BR$1&lt;=($Y89+$Z89*3)),-1*PMT(VLOOKUP($P89,'9 - Finance Strategy Parameters'!$B$3:$C$6,2)/12,$Z89*12,$M89*(1+$Z$1)^($Z89*3)),"FAILURE"))))))))))</f>
        <v>165.774</v>
      </c>
      <c r="BS89" s="159">
        <f>IF($F89=1,0,IF(AND($H89=1,BS$1&lt;=$Y89),$V89,IF(AND($H89=1,BS$1&gt;$Y89,BS$1&lt;=$Y89+$Z89),($T89*(1+$Z$1)^$Z89)/$Z89,IF(AND($H89=1,BS$1&gt;($Y89+$Z89),BS$1&lt;=($Y89+$Z89*2)),($T89*(1+$Z$1)^($Z89*2))/$Z89,IF(AND($H89=1,BS$1&gt;($Y89+$Z89*2),BS$1&lt;=($Y89+$Z89*3)),($T89*(1+$Z$1)^($Z89*3))/$Z89,IF(AND($H89=1,BS$1&gt;($Y89+$Z89*3),BS$1&lt;=($Y89+$Z89*4)),($T89*(1+$Z$1)^($Z89*4))/$Z89,IF(AND($G89=1,BS$1&lt;=$N89),0,IF(AND($G89=1,BS$1&gt;$N89,BS$1&lt;=($Y89+$Z89)),-1*PMT(VLOOKUP($P89,'9 - Finance Strategy Parameters'!$B$3:$C$6,2)/12,$Z89*12,$M89),IF(AND($G89=1,BS$1&gt;($Y89+$Z89),BS$1&lt;=($Y89+$Z89*2)),-1*PMT(VLOOKUP($P89,'9 - Finance Strategy Parameters'!$B$3:$C$6,2)/12,$Z89*12,$M89*(1+$Z$1)^($Z89*2)),IF(AND($G89=1,BS$1&gt;($Y89+$Z89*2),BS$1&lt;=($Y89+$Z89*3)),-1*PMT(VLOOKUP($P89,'9 - Finance Strategy Parameters'!$B$3:$C$6,2)/12,$Z89*12,$M89*(1+$Z$1)^($Z89*3)),"FAILURE"))))))))))</f>
        <v>165.774</v>
      </c>
      <c r="BT89" s="159">
        <f>IF($F89=1,0,IF(AND($H89=1,BT$1&lt;=$Y89),$V89,IF(AND($H89=1,BT$1&gt;$Y89,BT$1&lt;=$Y89+$Z89),($T89*(1+$Z$1)^$Z89)/$Z89,IF(AND($H89=1,BT$1&gt;($Y89+$Z89),BT$1&lt;=($Y89+$Z89*2)),($T89*(1+$Z$1)^($Z89*2))/$Z89,IF(AND($H89=1,BT$1&gt;($Y89+$Z89*2),BT$1&lt;=($Y89+$Z89*3)),($T89*(1+$Z$1)^($Z89*3))/$Z89,IF(AND($H89=1,BT$1&gt;($Y89+$Z89*3),BT$1&lt;=($Y89+$Z89*4)),($T89*(1+$Z$1)^($Z89*4))/$Z89,IF(AND($G89=1,BT$1&lt;=$N89),0,IF(AND($G89=1,BT$1&gt;$N89,BT$1&lt;=($Y89+$Z89)),-1*PMT(VLOOKUP($P89,'9 - Finance Strategy Parameters'!$B$3:$C$6,2)/12,$Z89*12,$M89),IF(AND($G89=1,BT$1&gt;($Y89+$Z89),BT$1&lt;=($Y89+$Z89*2)),-1*PMT(VLOOKUP($P89,'9 - Finance Strategy Parameters'!$B$3:$C$6,2)/12,$Z89*12,$M89*(1+$Z$1)^($Z89*2)),IF(AND($G89=1,BT$1&gt;($Y89+$Z89*2),BT$1&lt;=($Y89+$Z89*3)),-1*PMT(VLOOKUP($P89,'9 - Finance Strategy Parameters'!$B$3:$C$6,2)/12,$Z89*12,$M89*(1+$Z$1)^($Z89*3)),"FAILURE"))))))))))</f>
        <v>165.774</v>
      </c>
    </row>
    <row r="90" spans="1:72" ht="45" x14ac:dyDescent="0.25">
      <c r="A90" s="10" t="s">
        <v>34</v>
      </c>
      <c r="B90" s="138">
        <f>INDEX('8-Choosing Asset Strategies'!$B$4:$B$101,MATCH('9 - Financing Strategy'!C90,'8-Choosing Asset Strategies'!$C$4:$C$101,0))</f>
        <v>3</v>
      </c>
      <c r="C90" s="11" t="s">
        <v>183</v>
      </c>
      <c r="D90" s="13" t="str">
        <f>IF(INDEX('8-Choosing Asset Strategies'!$CW$4:$CW$101,MATCH($C90,'8-Choosing Asset Strategies'!$C$4:$C$101,0))=0,"",INDEX('8-Choosing Asset Strategies'!$CW$4:$CW$101,MATCH(C90,'8-Choosing Asset Strategies'!$C$4:$C$101,0)))</f>
        <v>Good condition</v>
      </c>
      <c r="E90" s="11"/>
      <c r="F90" s="138"/>
      <c r="G90" s="138"/>
      <c r="H90" s="138">
        <v>1</v>
      </c>
      <c r="J90" s="143" t="str">
        <f>IF(F90=1,ROUND(INDEX('8-Choosing Asset Strategies'!$DL$4:$DL$101,MATCH($C90,'8-Choosing Asset Strategies'!$C$4:$C$101,0)),2),"")</f>
        <v/>
      </c>
      <c r="K90" s="12" t="str">
        <f>IF(F90=1,ROUND(INDEX('8-Choosing Asset Strategies'!$DC$4:$DC$101,MATCH($C90,'8-Choosing Asset Strategies'!$C$4:$C$101,0)),2),"")</f>
        <v/>
      </c>
      <c r="L90" s="12"/>
      <c r="M90" s="143" t="str">
        <f>IF(G90=1,ROUND(INDEX('8-Choosing Asset Strategies'!$DL$4:$DL$101,MATCH($C90,'8-Choosing Asset Strategies'!$C$4:$C$101,0)),2),"")</f>
        <v/>
      </c>
      <c r="N90" s="12" t="str">
        <f>IF(G90=1,ROUND(INDEX('8-Choosing Asset Strategies'!$DC$4:$DC$101,MATCH($C90,'8-Choosing Asset Strategies'!$C$4:$C$101,0)),2),"")</f>
        <v/>
      </c>
      <c r="O90" s="12" t="str">
        <f>IF(G90="","",INDEX('9 - Finance Strategy Parameters'!$H$3:$H$9,MATCH(B90,'9 - Finance Strategy Parameters'!$F$3:$F$9,0)))</f>
        <v/>
      </c>
      <c r="P90" s="12"/>
      <c r="Q90" s="144" t="str">
        <f>IFERROR((M90*INDEX('9 - Finance Strategy Parameters'!$C$3:$C$6,MATCH(P90,'9 - Finance Strategy Parameters'!$B$3:$B$6,0))/12*(1+INDEX('9 - Finance Strategy Parameters'!$C$3:$C$6,MATCH(P90,'9 - Finance Strategy Parameters'!$B$3:$B$6,0))/12)^(O90*12))/((1+INDEX('9 - Finance Strategy Parameters'!$C$3:$C$6,MATCH(P90,'9 - Finance Strategy Parameters'!$B$3:$B$6,0))/12)^(O90*12)-1),"")</f>
        <v/>
      </c>
      <c r="R90" s="144" t="str">
        <f t="shared" si="4"/>
        <v/>
      </c>
      <c r="S90" s="12"/>
      <c r="T90" s="143">
        <f>IF(H90=1,ROUND(INDEX('8-Choosing Asset Strategies'!$DL$4:$DL$101,MATCH($C90,'8-Choosing Asset Strategies'!$C$4:$C$101,0)),2),"")</f>
        <v>6630.96</v>
      </c>
      <c r="U90" s="145">
        <f>IF(H90=1,ROUND(INDEX('8-Choosing Asset Strategies'!$DC$4:$DC$101,MATCH($C90,'8-Choosing Asset Strategies'!$C$4:$C$101,0)),2),"")</f>
        <v>15</v>
      </c>
      <c r="V90" s="101">
        <f t="shared" si="5"/>
        <v>442.06400000000002</v>
      </c>
      <c r="W90" s="155">
        <f t="shared" si="6"/>
        <v>36.838666666666668</v>
      </c>
      <c r="Y90">
        <f>INDEX('8-Choosing Asset Strategies'!$DC$4:$DC$101,MATCH(C90,'8-Choosing Asset Strategies'!$C$4:$C$101,0))</f>
        <v>15</v>
      </c>
      <c r="Z90">
        <f>INDEX('8-Choosing Asset Strategies'!$DA$4:$DA$101,MATCH(C90,'8-Choosing Asset Strategies'!$C$4:$C$101,0))</f>
        <v>40</v>
      </c>
      <c r="AB90" s="159">
        <f>IF($F90=1,0,IF(AND($H90=1,AB$1&lt;=$Y90),$V90,IF(AND($H90=1,AB$1&gt;$Y90,AB$1&lt;=$Y90+$Z90),($T90*(1+$Z$1)^$Z90)/$Z90,IF(AND($H90=1,AB$1&gt;($Y90+$Z90),AB$1&lt;=($Y90+$Z90*2)),($T90*(1+$Z$1)^($Z90*2))/$Z90,IF(AND($H90=1,AB$1&gt;($Y90+$Z90*2),AB$1&lt;=($Y90+$Z90*3)),($T90*(1+$Z$1)^($Z90*3))/$Z90,IF(AND($H90=1,AB$1&gt;($Y90+$Z90*3),AB$1&lt;=($Y90+$Z90*4)),($T90*(1+$Z$1)^($Z90*4))/$Z90,IF(AND($G90=1,AB$1&lt;=$N90),0,IF(AND($G90=1,AB$1&gt;$N90,AB$1&lt;=($Y90+$Z90)),-1*PMT(VLOOKUP($P90,'9 - Finance Strategy Parameters'!$B$3:$C$6,2)/12,$Z90*12,$M90),IF(AND($G90=1,AB$1&gt;($Y90+$Z90),AB$1&lt;=($Y90+$Z90*2)),-1*PMT(VLOOKUP($P90,'9 - Finance Strategy Parameters'!$B$3:$C$6,2)/12,$Z90*12,$M90*(1+$Z$1)^($Z90*2)),IF(AND($G90=1,AB$1&gt;($Y90+$Z90*2),AB$1&lt;=($Y90+$Z90*3)),-1*PMT(VLOOKUP($P90,'9 - Finance Strategy Parameters'!$B$3:$C$6,2)/12,$Z90*12,$M90*(1+$Z$1)^($Z90*3)),"FAILURE"))))))))))</f>
        <v>442.06400000000002</v>
      </c>
      <c r="AC90" s="159">
        <f>IF($F90=1,0,IF(AND($H90=1,AC$1&lt;=$Y90),$V90,IF(AND($H90=1,AC$1&gt;$Y90,AC$1&lt;=$Y90+$Z90),($T90*(1+$Z$1)^$Z90)/$Z90,IF(AND($H90=1,AC$1&gt;($Y90+$Z90),AC$1&lt;=($Y90+$Z90*2)),($T90*(1+$Z$1)^($Z90*2))/$Z90,IF(AND($H90=1,AC$1&gt;($Y90+$Z90*2),AC$1&lt;=($Y90+$Z90*3)),($T90*(1+$Z$1)^($Z90*3))/$Z90,IF(AND($H90=1,AC$1&gt;($Y90+$Z90*3),AC$1&lt;=($Y90+$Z90*4)),($T90*(1+$Z$1)^($Z90*4))/$Z90,IF(AND($G90=1,AC$1&lt;=$N90),0,IF(AND($G90=1,AC$1&gt;$N90,AC$1&lt;=($Y90+$Z90)),-1*PMT(VLOOKUP($P90,'9 - Finance Strategy Parameters'!$B$3:$C$6,2)/12,$Z90*12,$M90),IF(AND($G90=1,AC$1&gt;($Y90+$Z90),AC$1&lt;=($Y90+$Z90*2)),-1*PMT(VLOOKUP($P90,'9 - Finance Strategy Parameters'!$B$3:$C$6,2)/12,$Z90*12,$M90*(1+$Z$1)^($Z90*2)),IF(AND($G90=1,AC$1&gt;($Y90+$Z90*2),AC$1&lt;=($Y90+$Z90*3)),-1*PMT(VLOOKUP($P90,'9 - Finance Strategy Parameters'!$B$3:$C$6,2)/12,$Z90*12,$M90*(1+$Z$1)^($Z90*3)),"FAILURE"))))))))))</f>
        <v>442.06400000000002</v>
      </c>
      <c r="AD90" s="159">
        <f>IF($F90=1,0,IF(AND($H90=1,AD$1&lt;=$Y90),$V90,IF(AND($H90=1,AD$1&gt;$Y90,AD$1&lt;=$Y90+$Z90),($T90*(1+$Z$1)^$Z90)/$Z90,IF(AND($H90=1,AD$1&gt;($Y90+$Z90),AD$1&lt;=($Y90+$Z90*2)),($T90*(1+$Z$1)^($Z90*2))/$Z90,IF(AND($H90=1,AD$1&gt;($Y90+$Z90*2),AD$1&lt;=($Y90+$Z90*3)),($T90*(1+$Z$1)^($Z90*3))/$Z90,IF(AND($H90=1,AD$1&gt;($Y90+$Z90*3),AD$1&lt;=($Y90+$Z90*4)),($T90*(1+$Z$1)^($Z90*4))/$Z90,IF(AND($G90=1,AD$1&lt;=$N90),0,IF(AND($G90=1,AD$1&gt;$N90,AD$1&lt;=($Y90+$Z90)),-1*PMT(VLOOKUP($P90,'9 - Finance Strategy Parameters'!$B$3:$C$6,2)/12,$Z90*12,$M90),IF(AND($G90=1,AD$1&gt;($Y90+$Z90),AD$1&lt;=($Y90+$Z90*2)),-1*PMT(VLOOKUP($P90,'9 - Finance Strategy Parameters'!$B$3:$C$6,2)/12,$Z90*12,$M90*(1+$Z$1)^($Z90*2)),IF(AND($G90=1,AD$1&gt;($Y90+$Z90*2),AD$1&lt;=($Y90+$Z90*3)),-1*PMT(VLOOKUP($P90,'9 - Finance Strategy Parameters'!$B$3:$C$6,2)/12,$Z90*12,$M90*(1+$Z$1)^($Z90*3)),"FAILURE"))))))))))</f>
        <v>442.06400000000002</v>
      </c>
      <c r="AE90" s="159">
        <f>IF($F90=1,0,IF(AND($H90=1,AE$1&lt;=$Y90),$V90,IF(AND($H90=1,AE$1&gt;$Y90,AE$1&lt;=$Y90+$Z90),($T90*(1+$Z$1)^$Z90)/$Z90,IF(AND($H90=1,AE$1&gt;($Y90+$Z90),AE$1&lt;=($Y90+$Z90*2)),($T90*(1+$Z$1)^($Z90*2))/$Z90,IF(AND($H90=1,AE$1&gt;($Y90+$Z90*2),AE$1&lt;=($Y90+$Z90*3)),($T90*(1+$Z$1)^($Z90*3))/$Z90,IF(AND($H90=1,AE$1&gt;($Y90+$Z90*3),AE$1&lt;=($Y90+$Z90*4)),($T90*(1+$Z$1)^($Z90*4))/$Z90,IF(AND($G90=1,AE$1&lt;=$N90),0,IF(AND($G90=1,AE$1&gt;$N90,AE$1&lt;=($Y90+$Z90)),-1*PMT(VLOOKUP($P90,'9 - Finance Strategy Parameters'!$B$3:$C$6,2)/12,$Z90*12,$M90),IF(AND($G90=1,AE$1&gt;($Y90+$Z90),AE$1&lt;=($Y90+$Z90*2)),-1*PMT(VLOOKUP($P90,'9 - Finance Strategy Parameters'!$B$3:$C$6,2)/12,$Z90*12,$M90*(1+$Z$1)^($Z90*2)),IF(AND($G90=1,AE$1&gt;($Y90+$Z90*2),AE$1&lt;=($Y90+$Z90*3)),-1*PMT(VLOOKUP($P90,'9 - Finance Strategy Parameters'!$B$3:$C$6,2)/12,$Z90*12,$M90*(1+$Z$1)^($Z90*3)),"FAILURE"))))))))))</f>
        <v>442.06400000000002</v>
      </c>
      <c r="AF90" s="159">
        <f>IF($F90=1,0,IF(AND($H90=1,AF$1&lt;=$Y90),$V90,IF(AND($H90=1,AF$1&gt;$Y90,AF$1&lt;=$Y90+$Z90),($T90*(1+$Z$1)^$Z90)/$Z90,IF(AND($H90=1,AF$1&gt;($Y90+$Z90),AF$1&lt;=($Y90+$Z90*2)),($T90*(1+$Z$1)^($Z90*2))/$Z90,IF(AND($H90=1,AF$1&gt;($Y90+$Z90*2),AF$1&lt;=($Y90+$Z90*3)),($T90*(1+$Z$1)^($Z90*3))/$Z90,IF(AND($H90=1,AF$1&gt;($Y90+$Z90*3),AF$1&lt;=($Y90+$Z90*4)),($T90*(1+$Z$1)^($Z90*4))/$Z90,IF(AND($G90=1,AF$1&lt;=$N90),0,IF(AND($G90=1,AF$1&gt;$N90,AF$1&lt;=($Y90+$Z90)),-1*PMT(VLOOKUP($P90,'9 - Finance Strategy Parameters'!$B$3:$C$6,2)/12,$Z90*12,$M90),IF(AND($G90=1,AF$1&gt;($Y90+$Z90),AF$1&lt;=($Y90+$Z90*2)),-1*PMT(VLOOKUP($P90,'9 - Finance Strategy Parameters'!$B$3:$C$6,2)/12,$Z90*12,$M90*(1+$Z$1)^($Z90*2)),IF(AND($G90=1,AF$1&gt;($Y90+$Z90*2),AF$1&lt;=($Y90+$Z90*3)),-1*PMT(VLOOKUP($P90,'9 - Finance Strategy Parameters'!$B$3:$C$6,2)/12,$Z90*12,$M90*(1+$Z$1)^($Z90*3)),"FAILURE"))))))))))</f>
        <v>442.06400000000002</v>
      </c>
      <c r="AG90" s="159">
        <f>IF($F90=1,0,IF(AND($H90=1,AG$1&lt;=$Y90),$V90,IF(AND($H90=1,AG$1&gt;$Y90,AG$1&lt;=$Y90+$Z90),($T90*(1+$Z$1)^$Z90)/$Z90,IF(AND($H90=1,AG$1&gt;($Y90+$Z90),AG$1&lt;=($Y90+$Z90*2)),($T90*(1+$Z$1)^($Z90*2))/$Z90,IF(AND($H90=1,AG$1&gt;($Y90+$Z90*2),AG$1&lt;=($Y90+$Z90*3)),($T90*(1+$Z$1)^($Z90*3))/$Z90,IF(AND($H90=1,AG$1&gt;($Y90+$Z90*3),AG$1&lt;=($Y90+$Z90*4)),($T90*(1+$Z$1)^($Z90*4))/$Z90,IF(AND($G90=1,AG$1&lt;=$N90),0,IF(AND($G90=1,AG$1&gt;$N90,AG$1&lt;=($Y90+$Z90)),-1*PMT(VLOOKUP($P90,'9 - Finance Strategy Parameters'!$B$3:$C$6,2)/12,$Z90*12,$M90),IF(AND($G90=1,AG$1&gt;($Y90+$Z90),AG$1&lt;=($Y90+$Z90*2)),-1*PMT(VLOOKUP($P90,'9 - Finance Strategy Parameters'!$B$3:$C$6,2)/12,$Z90*12,$M90*(1+$Z$1)^($Z90*2)),IF(AND($G90=1,AG$1&gt;($Y90+$Z90*2),AG$1&lt;=($Y90+$Z90*3)),-1*PMT(VLOOKUP($P90,'9 - Finance Strategy Parameters'!$B$3:$C$6,2)/12,$Z90*12,$M90*(1+$Z$1)^($Z90*3)),"FAILURE"))))))))))</f>
        <v>442.06400000000002</v>
      </c>
      <c r="AH90" s="159">
        <f>IF($F90=1,0,IF(AND($H90=1,AH$1&lt;=$Y90),$V90,IF(AND($H90=1,AH$1&gt;$Y90,AH$1&lt;=$Y90+$Z90),($T90*(1+$Z$1)^$Z90)/$Z90,IF(AND($H90=1,AH$1&gt;($Y90+$Z90),AH$1&lt;=($Y90+$Z90*2)),($T90*(1+$Z$1)^($Z90*2))/$Z90,IF(AND($H90=1,AH$1&gt;($Y90+$Z90*2),AH$1&lt;=($Y90+$Z90*3)),($T90*(1+$Z$1)^($Z90*3))/$Z90,IF(AND($H90=1,AH$1&gt;($Y90+$Z90*3),AH$1&lt;=($Y90+$Z90*4)),($T90*(1+$Z$1)^($Z90*4))/$Z90,IF(AND($G90=1,AH$1&lt;=$N90),0,IF(AND($G90=1,AH$1&gt;$N90,AH$1&lt;=($Y90+$Z90)),-1*PMT(VLOOKUP($P90,'9 - Finance Strategy Parameters'!$B$3:$C$6,2)/12,$Z90*12,$M90),IF(AND($G90=1,AH$1&gt;($Y90+$Z90),AH$1&lt;=($Y90+$Z90*2)),-1*PMT(VLOOKUP($P90,'9 - Finance Strategy Parameters'!$B$3:$C$6,2)/12,$Z90*12,$M90*(1+$Z$1)^($Z90*2)),IF(AND($G90=1,AH$1&gt;($Y90+$Z90*2),AH$1&lt;=($Y90+$Z90*3)),-1*PMT(VLOOKUP($P90,'9 - Finance Strategy Parameters'!$B$3:$C$6,2)/12,$Z90*12,$M90*(1+$Z$1)^($Z90*3)),"FAILURE"))))))))))</f>
        <v>442.06400000000002</v>
      </c>
      <c r="AI90" s="159">
        <f>IF($F90=1,0,IF(AND($H90=1,AI$1&lt;=$Y90),$V90,IF(AND($H90=1,AI$1&gt;$Y90,AI$1&lt;=$Y90+$Z90),($T90*(1+$Z$1)^$Z90)/$Z90,IF(AND($H90=1,AI$1&gt;($Y90+$Z90),AI$1&lt;=($Y90+$Z90*2)),($T90*(1+$Z$1)^($Z90*2))/$Z90,IF(AND($H90=1,AI$1&gt;($Y90+$Z90*2),AI$1&lt;=($Y90+$Z90*3)),($T90*(1+$Z$1)^($Z90*3))/$Z90,IF(AND($H90=1,AI$1&gt;($Y90+$Z90*3),AI$1&lt;=($Y90+$Z90*4)),($T90*(1+$Z$1)^($Z90*4))/$Z90,IF(AND($G90=1,AI$1&lt;=$N90),0,IF(AND($G90=1,AI$1&gt;$N90,AI$1&lt;=($Y90+$Z90)),-1*PMT(VLOOKUP($P90,'9 - Finance Strategy Parameters'!$B$3:$C$6,2)/12,$Z90*12,$M90),IF(AND($G90=1,AI$1&gt;($Y90+$Z90),AI$1&lt;=($Y90+$Z90*2)),-1*PMT(VLOOKUP($P90,'9 - Finance Strategy Parameters'!$B$3:$C$6,2)/12,$Z90*12,$M90*(1+$Z$1)^($Z90*2)),IF(AND($G90=1,AI$1&gt;($Y90+$Z90*2),AI$1&lt;=($Y90+$Z90*3)),-1*PMT(VLOOKUP($P90,'9 - Finance Strategy Parameters'!$B$3:$C$6,2)/12,$Z90*12,$M90*(1+$Z$1)^($Z90*3)),"FAILURE"))))))))))</f>
        <v>442.06400000000002</v>
      </c>
      <c r="AJ90" s="159">
        <f>IF($F90=1,0,IF(AND($H90=1,AJ$1&lt;=$Y90),$V90,IF(AND($H90=1,AJ$1&gt;$Y90,AJ$1&lt;=$Y90+$Z90),($T90*(1+$Z$1)^$Z90)/$Z90,IF(AND($H90=1,AJ$1&gt;($Y90+$Z90),AJ$1&lt;=($Y90+$Z90*2)),($T90*(1+$Z$1)^($Z90*2))/$Z90,IF(AND($H90=1,AJ$1&gt;($Y90+$Z90*2),AJ$1&lt;=($Y90+$Z90*3)),($T90*(1+$Z$1)^($Z90*3))/$Z90,IF(AND($H90=1,AJ$1&gt;($Y90+$Z90*3),AJ$1&lt;=($Y90+$Z90*4)),($T90*(1+$Z$1)^($Z90*4))/$Z90,IF(AND($G90=1,AJ$1&lt;=$N90),0,IF(AND($G90=1,AJ$1&gt;$N90,AJ$1&lt;=($Y90+$Z90)),-1*PMT(VLOOKUP($P90,'9 - Finance Strategy Parameters'!$B$3:$C$6,2)/12,$Z90*12,$M90),IF(AND($G90=1,AJ$1&gt;($Y90+$Z90),AJ$1&lt;=($Y90+$Z90*2)),-1*PMT(VLOOKUP($P90,'9 - Finance Strategy Parameters'!$B$3:$C$6,2)/12,$Z90*12,$M90*(1+$Z$1)^($Z90*2)),IF(AND($G90=1,AJ$1&gt;($Y90+$Z90*2),AJ$1&lt;=($Y90+$Z90*3)),-1*PMT(VLOOKUP($P90,'9 - Finance Strategy Parameters'!$B$3:$C$6,2)/12,$Z90*12,$M90*(1+$Z$1)^($Z90*3)),"FAILURE"))))))))))</f>
        <v>442.06400000000002</v>
      </c>
      <c r="AK90" s="159">
        <f>IF($F90=1,0,IF(AND($H90=1,AK$1&lt;=$Y90),$V90,IF(AND($H90=1,AK$1&gt;$Y90,AK$1&lt;=$Y90+$Z90),($T90*(1+$Z$1)^$Z90)/$Z90,IF(AND($H90=1,AK$1&gt;($Y90+$Z90),AK$1&lt;=($Y90+$Z90*2)),($T90*(1+$Z$1)^($Z90*2))/$Z90,IF(AND($H90=1,AK$1&gt;($Y90+$Z90*2),AK$1&lt;=($Y90+$Z90*3)),($T90*(1+$Z$1)^($Z90*3))/$Z90,IF(AND($H90=1,AK$1&gt;($Y90+$Z90*3),AK$1&lt;=($Y90+$Z90*4)),($T90*(1+$Z$1)^($Z90*4))/$Z90,IF(AND($G90=1,AK$1&lt;=$N90),0,IF(AND($G90=1,AK$1&gt;$N90,AK$1&lt;=($Y90+$Z90)),-1*PMT(VLOOKUP($P90,'9 - Finance Strategy Parameters'!$B$3:$C$6,2)/12,$Z90*12,$M90),IF(AND($G90=1,AK$1&gt;($Y90+$Z90),AK$1&lt;=($Y90+$Z90*2)),-1*PMT(VLOOKUP($P90,'9 - Finance Strategy Parameters'!$B$3:$C$6,2)/12,$Z90*12,$M90*(1+$Z$1)^($Z90*2)),IF(AND($G90=1,AK$1&gt;($Y90+$Z90*2),AK$1&lt;=($Y90+$Z90*3)),-1*PMT(VLOOKUP($P90,'9 - Finance Strategy Parameters'!$B$3:$C$6,2)/12,$Z90*12,$M90*(1+$Z$1)^($Z90*3)),"FAILURE"))))))))))</f>
        <v>442.06400000000002</v>
      </c>
      <c r="AL90" s="159">
        <f>IF($F90=1,0,IF(AND($H90=1,AL$1&lt;=$Y90),$V90,IF(AND($H90=1,AL$1&gt;$Y90,AL$1&lt;=$Y90+$Z90),($T90*(1+$Z$1)^$Z90)/$Z90,IF(AND($H90=1,AL$1&gt;($Y90+$Z90),AL$1&lt;=($Y90+$Z90*2)),($T90*(1+$Z$1)^($Z90*2))/$Z90,IF(AND($H90=1,AL$1&gt;($Y90+$Z90*2),AL$1&lt;=($Y90+$Z90*3)),($T90*(1+$Z$1)^($Z90*3))/$Z90,IF(AND($H90=1,AL$1&gt;($Y90+$Z90*3),AL$1&lt;=($Y90+$Z90*4)),($T90*(1+$Z$1)^($Z90*4))/$Z90,IF(AND($G90=1,AL$1&lt;=$N90),0,IF(AND($G90=1,AL$1&gt;$N90,AL$1&lt;=($Y90+$Z90)),-1*PMT(VLOOKUP($P90,'9 - Finance Strategy Parameters'!$B$3:$C$6,2)/12,$Z90*12,$M90),IF(AND($G90=1,AL$1&gt;($Y90+$Z90),AL$1&lt;=($Y90+$Z90*2)),-1*PMT(VLOOKUP($P90,'9 - Finance Strategy Parameters'!$B$3:$C$6,2)/12,$Z90*12,$M90*(1+$Z$1)^($Z90*2)),IF(AND($G90=1,AL$1&gt;($Y90+$Z90*2),AL$1&lt;=($Y90+$Z90*3)),-1*PMT(VLOOKUP($P90,'9 - Finance Strategy Parameters'!$B$3:$C$6,2)/12,$Z90*12,$M90*(1+$Z$1)^($Z90*3)),"FAILURE"))))))))))</f>
        <v>442.06400000000002</v>
      </c>
      <c r="AM90" s="159">
        <f>IF($F90=1,0,IF(AND($H90=1,AM$1&lt;=$Y90),$V90,IF(AND($H90=1,AM$1&gt;$Y90,AM$1&lt;=$Y90+$Z90),($T90*(1+$Z$1)^$Z90)/$Z90,IF(AND($H90=1,AM$1&gt;($Y90+$Z90),AM$1&lt;=($Y90+$Z90*2)),($T90*(1+$Z$1)^($Z90*2))/$Z90,IF(AND($H90=1,AM$1&gt;($Y90+$Z90*2),AM$1&lt;=($Y90+$Z90*3)),($T90*(1+$Z$1)^($Z90*3))/$Z90,IF(AND($H90=1,AM$1&gt;($Y90+$Z90*3),AM$1&lt;=($Y90+$Z90*4)),($T90*(1+$Z$1)^($Z90*4))/$Z90,IF(AND($G90=1,AM$1&lt;=$N90),0,IF(AND($G90=1,AM$1&gt;$N90,AM$1&lt;=($Y90+$Z90)),-1*PMT(VLOOKUP($P90,'9 - Finance Strategy Parameters'!$B$3:$C$6,2)/12,$Z90*12,$M90),IF(AND($G90=1,AM$1&gt;($Y90+$Z90),AM$1&lt;=($Y90+$Z90*2)),-1*PMT(VLOOKUP($P90,'9 - Finance Strategy Parameters'!$B$3:$C$6,2)/12,$Z90*12,$M90*(1+$Z$1)^($Z90*2)),IF(AND($G90=1,AM$1&gt;($Y90+$Z90*2),AM$1&lt;=($Y90+$Z90*3)),-1*PMT(VLOOKUP($P90,'9 - Finance Strategy Parameters'!$B$3:$C$6,2)/12,$Z90*12,$M90*(1+$Z$1)^($Z90*3)),"FAILURE"))))))))))</f>
        <v>442.06400000000002</v>
      </c>
      <c r="AN90" s="159">
        <f>IF($F90=1,0,IF(AND($H90=1,AN$1&lt;=$Y90),$V90,IF(AND($H90=1,AN$1&gt;$Y90,AN$1&lt;=$Y90+$Z90),($T90*(1+$Z$1)^$Z90)/$Z90,IF(AND($H90=1,AN$1&gt;($Y90+$Z90),AN$1&lt;=($Y90+$Z90*2)),($T90*(1+$Z$1)^($Z90*2))/$Z90,IF(AND($H90=1,AN$1&gt;($Y90+$Z90*2),AN$1&lt;=($Y90+$Z90*3)),($T90*(1+$Z$1)^($Z90*3))/$Z90,IF(AND($H90=1,AN$1&gt;($Y90+$Z90*3),AN$1&lt;=($Y90+$Z90*4)),($T90*(1+$Z$1)^($Z90*4))/$Z90,IF(AND($G90=1,AN$1&lt;=$N90),0,IF(AND($G90=1,AN$1&gt;$N90,AN$1&lt;=($Y90+$Z90)),-1*PMT(VLOOKUP($P90,'9 - Finance Strategy Parameters'!$B$3:$C$6,2)/12,$Z90*12,$M90),IF(AND($G90=1,AN$1&gt;($Y90+$Z90),AN$1&lt;=($Y90+$Z90*2)),-1*PMT(VLOOKUP($P90,'9 - Finance Strategy Parameters'!$B$3:$C$6,2)/12,$Z90*12,$M90*(1+$Z$1)^($Z90*2)),IF(AND($G90=1,AN$1&gt;($Y90+$Z90*2),AN$1&lt;=($Y90+$Z90*3)),-1*PMT(VLOOKUP($P90,'9 - Finance Strategy Parameters'!$B$3:$C$6,2)/12,$Z90*12,$M90*(1+$Z$1)^($Z90*3)),"FAILURE"))))))))))</f>
        <v>442.06400000000002</v>
      </c>
      <c r="AO90" s="159">
        <f>IF($F90=1,0,IF(AND($H90=1,AO$1&lt;=$Y90),$V90,IF(AND($H90=1,AO$1&gt;$Y90,AO$1&lt;=$Y90+$Z90),($T90*(1+$Z$1)^$Z90)/$Z90,IF(AND($H90=1,AO$1&gt;($Y90+$Z90),AO$1&lt;=($Y90+$Z90*2)),($T90*(1+$Z$1)^($Z90*2))/$Z90,IF(AND($H90=1,AO$1&gt;($Y90+$Z90*2),AO$1&lt;=($Y90+$Z90*3)),($T90*(1+$Z$1)^($Z90*3))/$Z90,IF(AND($H90=1,AO$1&gt;($Y90+$Z90*3),AO$1&lt;=($Y90+$Z90*4)),($T90*(1+$Z$1)^($Z90*4))/$Z90,IF(AND($G90=1,AO$1&lt;=$N90),0,IF(AND($G90=1,AO$1&gt;$N90,AO$1&lt;=($Y90+$Z90)),-1*PMT(VLOOKUP($P90,'9 - Finance Strategy Parameters'!$B$3:$C$6,2)/12,$Z90*12,$M90),IF(AND($G90=1,AO$1&gt;($Y90+$Z90),AO$1&lt;=($Y90+$Z90*2)),-1*PMT(VLOOKUP($P90,'9 - Finance Strategy Parameters'!$B$3:$C$6,2)/12,$Z90*12,$M90*(1+$Z$1)^($Z90*2)),IF(AND($G90=1,AO$1&gt;($Y90+$Z90*2),AO$1&lt;=($Y90+$Z90*3)),-1*PMT(VLOOKUP($P90,'9 - Finance Strategy Parameters'!$B$3:$C$6,2)/12,$Z90*12,$M90*(1+$Z$1)^($Z90*3)),"FAILURE"))))))))))</f>
        <v>442.06400000000002</v>
      </c>
      <c r="AP90" s="159">
        <f>IF($F90=1,0,IF(AND($H90=1,AP$1&lt;=$Y90),$V90,IF(AND($H90=1,AP$1&gt;$Y90,AP$1&lt;=$Y90+$Z90),($T90*(1+$Z$1)^$Z90)/$Z90,IF(AND($H90=1,AP$1&gt;($Y90+$Z90),AP$1&lt;=($Y90+$Z90*2)),($T90*(1+$Z$1)^($Z90*2))/$Z90,IF(AND($H90=1,AP$1&gt;($Y90+$Z90*2),AP$1&lt;=($Y90+$Z90*3)),($T90*(1+$Z$1)^($Z90*3))/$Z90,IF(AND($H90=1,AP$1&gt;($Y90+$Z90*3),AP$1&lt;=($Y90+$Z90*4)),($T90*(1+$Z$1)^($Z90*4))/$Z90,IF(AND($G90=1,AP$1&lt;=$N90),0,IF(AND($G90=1,AP$1&gt;$N90,AP$1&lt;=($Y90+$Z90)),-1*PMT(VLOOKUP($P90,'9 - Finance Strategy Parameters'!$B$3:$C$6,2)/12,$Z90*12,$M90),IF(AND($G90=1,AP$1&gt;($Y90+$Z90),AP$1&lt;=($Y90+$Z90*2)),-1*PMT(VLOOKUP($P90,'9 - Finance Strategy Parameters'!$B$3:$C$6,2)/12,$Z90*12,$M90*(1+$Z$1)^($Z90*2)),IF(AND($G90=1,AP$1&gt;($Y90+$Z90*2),AP$1&lt;=($Y90+$Z90*3)),-1*PMT(VLOOKUP($P90,'9 - Finance Strategy Parameters'!$B$3:$C$6,2)/12,$Z90*12,$M90*(1+$Z$1)^($Z90*3)),"FAILURE"))))))))))</f>
        <v>442.06400000000002</v>
      </c>
      <c r="AQ90" s="159">
        <f>IF($F90=1,0,IF(AND($H90=1,AQ$1&lt;=$Y90),$V90,IF(AND($H90=1,AQ$1&gt;$Y90,AQ$1&lt;=$Y90+$Z90),($T90*(1+$Z$1)^$Z90)/$Z90,IF(AND($H90=1,AQ$1&gt;($Y90+$Z90),AQ$1&lt;=($Y90+$Z90*2)),($T90*(1+$Z$1)^($Z90*2))/$Z90,IF(AND($H90=1,AQ$1&gt;($Y90+$Z90*2),AQ$1&lt;=($Y90+$Z90*3)),($T90*(1+$Z$1)^($Z90*3))/$Z90,IF(AND($H90=1,AQ$1&gt;($Y90+$Z90*3),AQ$1&lt;=($Y90+$Z90*4)),($T90*(1+$Z$1)^($Z90*4))/$Z90,IF(AND($G90=1,AQ$1&lt;=$N90),0,IF(AND($G90=1,AQ$1&gt;$N90,AQ$1&lt;=($Y90+$Z90)),-1*PMT(VLOOKUP($P90,'9 - Finance Strategy Parameters'!$B$3:$C$6,2)/12,$Z90*12,$M90),IF(AND($G90=1,AQ$1&gt;($Y90+$Z90),AQ$1&lt;=($Y90+$Z90*2)),-1*PMT(VLOOKUP($P90,'9 - Finance Strategy Parameters'!$B$3:$C$6,2)/12,$Z90*12,$M90*(1+$Z$1)^($Z90*2)),IF(AND($G90=1,AQ$1&gt;($Y90+$Z90*2),AQ$1&lt;=($Y90+$Z90*3)),-1*PMT(VLOOKUP($P90,'9 - Finance Strategy Parameters'!$B$3:$C$6,2)/12,$Z90*12,$M90*(1+$Z$1)^($Z90*3)),"FAILURE"))))))))))</f>
        <v>165.774</v>
      </c>
      <c r="AR90" s="159">
        <f>IF($F90=1,0,IF(AND($H90=1,AR$1&lt;=$Y90),$V90,IF(AND($H90=1,AR$1&gt;$Y90,AR$1&lt;=$Y90+$Z90),($T90*(1+$Z$1)^$Z90)/$Z90,IF(AND($H90=1,AR$1&gt;($Y90+$Z90),AR$1&lt;=($Y90+$Z90*2)),($T90*(1+$Z$1)^($Z90*2))/$Z90,IF(AND($H90=1,AR$1&gt;($Y90+$Z90*2),AR$1&lt;=($Y90+$Z90*3)),($T90*(1+$Z$1)^($Z90*3))/$Z90,IF(AND($H90=1,AR$1&gt;($Y90+$Z90*3),AR$1&lt;=($Y90+$Z90*4)),($T90*(1+$Z$1)^($Z90*4))/$Z90,IF(AND($G90=1,AR$1&lt;=$N90),0,IF(AND($G90=1,AR$1&gt;$N90,AR$1&lt;=($Y90+$Z90)),-1*PMT(VLOOKUP($P90,'9 - Finance Strategy Parameters'!$B$3:$C$6,2)/12,$Z90*12,$M90),IF(AND($G90=1,AR$1&gt;($Y90+$Z90),AR$1&lt;=($Y90+$Z90*2)),-1*PMT(VLOOKUP($P90,'9 - Finance Strategy Parameters'!$B$3:$C$6,2)/12,$Z90*12,$M90*(1+$Z$1)^($Z90*2)),IF(AND($G90=1,AR$1&gt;($Y90+$Z90*2),AR$1&lt;=($Y90+$Z90*3)),-1*PMT(VLOOKUP($P90,'9 - Finance Strategy Parameters'!$B$3:$C$6,2)/12,$Z90*12,$M90*(1+$Z$1)^($Z90*3)),"FAILURE"))))))))))</f>
        <v>165.774</v>
      </c>
      <c r="AS90" s="159">
        <f>IF($F90=1,0,IF(AND($H90=1,AS$1&lt;=$Y90),$V90,IF(AND($H90=1,AS$1&gt;$Y90,AS$1&lt;=$Y90+$Z90),($T90*(1+$Z$1)^$Z90)/$Z90,IF(AND($H90=1,AS$1&gt;($Y90+$Z90),AS$1&lt;=($Y90+$Z90*2)),($T90*(1+$Z$1)^($Z90*2))/$Z90,IF(AND($H90=1,AS$1&gt;($Y90+$Z90*2),AS$1&lt;=($Y90+$Z90*3)),($T90*(1+$Z$1)^($Z90*3))/$Z90,IF(AND($H90=1,AS$1&gt;($Y90+$Z90*3),AS$1&lt;=($Y90+$Z90*4)),($T90*(1+$Z$1)^($Z90*4))/$Z90,IF(AND($G90=1,AS$1&lt;=$N90),0,IF(AND($G90=1,AS$1&gt;$N90,AS$1&lt;=($Y90+$Z90)),-1*PMT(VLOOKUP($P90,'9 - Finance Strategy Parameters'!$B$3:$C$6,2)/12,$Z90*12,$M90),IF(AND($G90=1,AS$1&gt;($Y90+$Z90),AS$1&lt;=($Y90+$Z90*2)),-1*PMT(VLOOKUP($P90,'9 - Finance Strategy Parameters'!$B$3:$C$6,2)/12,$Z90*12,$M90*(1+$Z$1)^($Z90*2)),IF(AND($G90=1,AS$1&gt;($Y90+$Z90*2),AS$1&lt;=($Y90+$Z90*3)),-1*PMT(VLOOKUP($P90,'9 - Finance Strategy Parameters'!$B$3:$C$6,2)/12,$Z90*12,$M90*(1+$Z$1)^($Z90*3)),"FAILURE"))))))))))</f>
        <v>165.774</v>
      </c>
      <c r="AT90" s="159">
        <f>IF($F90=1,0,IF(AND($H90=1,AT$1&lt;=$Y90),$V90,IF(AND($H90=1,AT$1&gt;$Y90,AT$1&lt;=$Y90+$Z90),($T90*(1+$Z$1)^$Z90)/$Z90,IF(AND($H90=1,AT$1&gt;($Y90+$Z90),AT$1&lt;=($Y90+$Z90*2)),($T90*(1+$Z$1)^($Z90*2))/$Z90,IF(AND($H90=1,AT$1&gt;($Y90+$Z90*2),AT$1&lt;=($Y90+$Z90*3)),($T90*(1+$Z$1)^($Z90*3))/$Z90,IF(AND($H90=1,AT$1&gt;($Y90+$Z90*3),AT$1&lt;=($Y90+$Z90*4)),($T90*(1+$Z$1)^($Z90*4))/$Z90,IF(AND($G90=1,AT$1&lt;=$N90),0,IF(AND($G90=1,AT$1&gt;$N90,AT$1&lt;=($Y90+$Z90)),-1*PMT(VLOOKUP($P90,'9 - Finance Strategy Parameters'!$B$3:$C$6,2)/12,$Z90*12,$M90),IF(AND($G90=1,AT$1&gt;($Y90+$Z90),AT$1&lt;=($Y90+$Z90*2)),-1*PMT(VLOOKUP($P90,'9 - Finance Strategy Parameters'!$B$3:$C$6,2)/12,$Z90*12,$M90*(1+$Z$1)^($Z90*2)),IF(AND($G90=1,AT$1&gt;($Y90+$Z90*2),AT$1&lt;=($Y90+$Z90*3)),-1*PMT(VLOOKUP($P90,'9 - Finance Strategy Parameters'!$B$3:$C$6,2)/12,$Z90*12,$M90*(1+$Z$1)^($Z90*3)),"FAILURE"))))))))))</f>
        <v>165.774</v>
      </c>
      <c r="AU90" s="159">
        <f>IF($F90=1,0,IF(AND($H90=1,AU$1&lt;=$Y90),$V90,IF(AND($H90=1,AU$1&gt;$Y90,AU$1&lt;=$Y90+$Z90),($T90*(1+$Z$1)^$Z90)/$Z90,IF(AND($H90=1,AU$1&gt;($Y90+$Z90),AU$1&lt;=($Y90+$Z90*2)),($T90*(1+$Z$1)^($Z90*2))/$Z90,IF(AND($H90=1,AU$1&gt;($Y90+$Z90*2),AU$1&lt;=($Y90+$Z90*3)),($T90*(1+$Z$1)^($Z90*3))/$Z90,IF(AND($H90=1,AU$1&gt;($Y90+$Z90*3),AU$1&lt;=($Y90+$Z90*4)),($T90*(1+$Z$1)^($Z90*4))/$Z90,IF(AND($G90=1,AU$1&lt;=$N90),0,IF(AND($G90=1,AU$1&gt;$N90,AU$1&lt;=($Y90+$Z90)),-1*PMT(VLOOKUP($P90,'9 - Finance Strategy Parameters'!$B$3:$C$6,2)/12,$Z90*12,$M90),IF(AND($G90=1,AU$1&gt;($Y90+$Z90),AU$1&lt;=($Y90+$Z90*2)),-1*PMT(VLOOKUP($P90,'9 - Finance Strategy Parameters'!$B$3:$C$6,2)/12,$Z90*12,$M90*(1+$Z$1)^($Z90*2)),IF(AND($G90=1,AU$1&gt;($Y90+$Z90*2),AU$1&lt;=($Y90+$Z90*3)),-1*PMT(VLOOKUP($P90,'9 - Finance Strategy Parameters'!$B$3:$C$6,2)/12,$Z90*12,$M90*(1+$Z$1)^($Z90*3)),"FAILURE"))))))))))</f>
        <v>165.774</v>
      </c>
      <c r="AV90" s="159">
        <f>IF($F90=1,0,IF(AND($H90=1,AV$1&lt;=$Y90),$V90,IF(AND($H90=1,AV$1&gt;$Y90,AV$1&lt;=$Y90+$Z90),($T90*(1+$Z$1)^$Z90)/$Z90,IF(AND($H90=1,AV$1&gt;($Y90+$Z90),AV$1&lt;=($Y90+$Z90*2)),($T90*(1+$Z$1)^($Z90*2))/$Z90,IF(AND($H90=1,AV$1&gt;($Y90+$Z90*2),AV$1&lt;=($Y90+$Z90*3)),($T90*(1+$Z$1)^($Z90*3))/$Z90,IF(AND($H90=1,AV$1&gt;($Y90+$Z90*3),AV$1&lt;=($Y90+$Z90*4)),($T90*(1+$Z$1)^($Z90*4))/$Z90,IF(AND($G90=1,AV$1&lt;=$N90),0,IF(AND($G90=1,AV$1&gt;$N90,AV$1&lt;=($Y90+$Z90)),-1*PMT(VLOOKUP($P90,'9 - Finance Strategy Parameters'!$B$3:$C$6,2)/12,$Z90*12,$M90),IF(AND($G90=1,AV$1&gt;($Y90+$Z90),AV$1&lt;=($Y90+$Z90*2)),-1*PMT(VLOOKUP($P90,'9 - Finance Strategy Parameters'!$B$3:$C$6,2)/12,$Z90*12,$M90*(1+$Z$1)^($Z90*2)),IF(AND($G90=1,AV$1&gt;($Y90+$Z90*2),AV$1&lt;=($Y90+$Z90*3)),-1*PMT(VLOOKUP($P90,'9 - Finance Strategy Parameters'!$B$3:$C$6,2)/12,$Z90*12,$M90*(1+$Z$1)^($Z90*3)),"FAILURE"))))))))))</f>
        <v>165.774</v>
      </c>
      <c r="AW90" s="159">
        <f>IF($F90=1,0,IF(AND($H90=1,AW$1&lt;=$Y90),$V90,IF(AND($H90=1,AW$1&gt;$Y90,AW$1&lt;=$Y90+$Z90),($T90*(1+$Z$1)^$Z90)/$Z90,IF(AND($H90=1,AW$1&gt;($Y90+$Z90),AW$1&lt;=($Y90+$Z90*2)),($T90*(1+$Z$1)^($Z90*2))/$Z90,IF(AND($H90=1,AW$1&gt;($Y90+$Z90*2),AW$1&lt;=($Y90+$Z90*3)),($T90*(1+$Z$1)^($Z90*3))/$Z90,IF(AND($H90=1,AW$1&gt;($Y90+$Z90*3),AW$1&lt;=($Y90+$Z90*4)),($T90*(1+$Z$1)^($Z90*4))/$Z90,IF(AND($G90=1,AW$1&lt;=$N90),0,IF(AND($G90=1,AW$1&gt;$N90,AW$1&lt;=($Y90+$Z90)),-1*PMT(VLOOKUP($P90,'9 - Finance Strategy Parameters'!$B$3:$C$6,2)/12,$Z90*12,$M90),IF(AND($G90=1,AW$1&gt;($Y90+$Z90),AW$1&lt;=($Y90+$Z90*2)),-1*PMT(VLOOKUP($P90,'9 - Finance Strategy Parameters'!$B$3:$C$6,2)/12,$Z90*12,$M90*(1+$Z$1)^($Z90*2)),IF(AND($G90=1,AW$1&gt;($Y90+$Z90*2),AW$1&lt;=($Y90+$Z90*3)),-1*PMT(VLOOKUP($P90,'9 - Finance Strategy Parameters'!$B$3:$C$6,2)/12,$Z90*12,$M90*(1+$Z$1)^($Z90*3)),"FAILURE"))))))))))</f>
        <v>165.774</v>
      </c>
      <c r="AX90" s="159">
        <f>IF($F90=1,0,IF(AND($H90=1,AX$1&lt;=$Y90),$V90,IF(AND($H90=1,AX$1&gt;$Y90,AX$1&lt;=$Y90+$Z90),($T90*(1+$Z$1)^$Z90)/$Z90,IF(AND($H90=1,AX$1&gt;($Y90+$Z90),AX$1&lt;=($Y90+$Z90*2)),($T90*(1+$Z$1)^($Z90*2))/$Z90,IF(AND($H90=1,AX$1&gt;($Y90+$Z90*2),AX$1&lt;=($Y90+$Z90*3)),($T90*(1+$Z$1)^($Z90*3))/$Z90,IF(AND($H90=1,AX$1&gt;($Y90+$Z90*3),AX$1&lt;=($Y90+$Z90*4)),($T90*(1+$Z$1)^($Z90*4))/$Z90,IF(AND($G90=1,AX$1&lt;=$N90),0,IF(AND($G90=1,AX$1&gt;$N90,AX$1&lt;=($Y90+$Z90)),-1*PMT(VLOOKUP($P90,'9 - Finance Strategy Parameters'!$B$3:$C$6,2)/12,$Z90*12,$M90),IF(AND($G90=1,AX$1&gt;($Y90+$Z90),AX$1&lt;=($Y90+$Z90*2)),-1*PMT(VLOOKUP($P90,'9 - Finance Strategy Parameters'!$B$3:$C$6,2)/12,$Z90*12,$M90*(1+$Z$1)^($Z90*2)),IF(AND($G90=1,AX$1&gt;($Y90+$Z90*2),AX$1&lt;=($Y90+$Z90*3)),-1*PMT(VLOOKUP($P90,'9 - Finance Strategy Parameters'!$B$3:$C$6,2)/12,$Z90*12,$M90*(1+$Z$1)^($Z90*3)),"FAILURE"))))))))))</f>
        <v>165.774</v>
      </c>
      <c r="AY90" s="159">
        <f>IF($F90=1,0,IF(AND($H90=1,AY$1&lt;=$Y90),$V90,IF(AND($H90=1,AY$1&gt;$Y90,AY$1&lt;=$Y90+$Z90),($T90*(1+$Z$1)^$Z90)/$Z90,IF(AND($H90=1,AY$1&gt;($Y90+$Z90),AY$1&lt;=($Y90+$Z90*2)),($T90*(1+$Z$1)^($Z90*2))/$Z90,IF(AND($H90=1,AY$1&gt;($Y90+$Z90*2),AY$1&lt;=($Y90+$Z90*3)),($T90*(1+$Z$1)^($Z90*3))/$Z90,IF(AND($H90=1,AY$1&gt;($Y90+$Z90*3),AY$1&lt;=($Y90+$Z90*4)),($T90*(1+$Z$1)^($Z90*4))/$Z90,IF(AND($G90=1,AY$1&lt;=$N90),0,IF(AND($G90=1,AY$1&gt;$N90,AY$1&lt;=($Y90+$Z90)),-1*PMT(VLOOKUP($P90,'9 - Finance Strategy Parameters'!$B$3:$C$6,2)/12,$Z90*12,$M90),IF(AND($G90=1,AY$1&gt;($Y90+$Z90),AY$1&lt;=($Y90+$Z90*2)),-1*PMT(VLOOKUP($P90,'9 - Finance Strategy Parameters'!$B$3:$C$6,2)/12,$Z90*12,$M90*(1+$Z$1)^($Z90*2)),IF(AND($G90=1,AY$1&gt;($Y90+$Z90*2),AY$1&lt;=($Y90+$Z90*3)),-1*PMT(VLOOKUP($P90,'9 - Finance Strategy Parameters'!$B$3:$C$6,2)/12,$Z90*12,$M90*(1+$Z$1)^($Z90*3)),"FAILURE"))))))))))</f>
        <v>165.774</v>
      </c>
      <c r="AZ90" s="159">
        <f>IF($F90=1,0,IF(AND($H90=1,AZ$1&lt;=$Y90),$V90,IF(AND($H90=1,AZ$1&gt;$Y90,AZ$1&lt;=$Y90+$Z90),($T90*(1+$Z$1)^$Z90)/$Z90,IF(AND($H90=1,AZ$1&gt;($Y90+$Z90),AZ$1&lt;=($Y90+$Z90*2)),($T90*(1+$Z$1)^($Z90*2))/$Z90,IF(AND($H90=1,AZ$1&gt;($Y90+$Z90*2),AZ$1&lt;=($Y90+$Z90*3)),($T90*(1+$Z$1)^($Z90*3))/$Z90,IF(AND($H90=1,AZ$1&gt;($Y90+$Z90*3),AZ$1&lt;=($Y90+$Z90*4)),($T90*(1+$Z$1)^($Z90*4))/$Z90,IF(AND($G90=1,AZ$1&lt;=$N90),0,IF(AND($G90=1,AZ$1&gt;$N90,AZ$1&lt;=($Y90+$Z90)),-1*PMT(VLOOKUP($P90,'9 - Finance Strategy Parameters'!$B$3:$C$6,2)/12,$Z90*12,$M90),IF(AND($G90=1,AZ$1&gt;($Y90+$Z90),AZ$1&lt;=($Y90+$Z90*2)),-1*PMT(VLOOKUP($P90,'9 - Finance Strategy Parameters'!$B$3:$C$6,2)/12,$Z90*12,$M90*(1+$Z$1)^($Z90*2)),IF(AND($G90=1,AZ$1&gt;($Y90+$Z90*2),AZ$1&lt;=($Y90+$Z90*3)),-1*PMT(VLOOKUP($P90,'9 - Finance Strategy Parameters'!$B$3:$C$6,2)/12,$Z90*12,$M90*(1+$Z$1)^($Z90*3)),"FAILURE"))))))))))</f>
        <v>165.774</v>
      </c>
      <c r="BA90" s="159">
        <f>IF($F90=1,0,IF(AND($H90=1,BA$1&lt;=$Y90),$V90,IF(AND($H90=1,BA$1&gt;$Y90,BA$1&lt;=$Y90+$Z90),($T90*(1+$Z$1)^$Z90)/$Z90,IF(AND($H90=1,BA$1&gt;($Y90+$Z90),BA$1&lt;=($Y90+$Z90*2)),($T90*(1+$Z$1)^($Z90*2))/$Z90,IF(AND($H90=1,BA$1&gt;($Y90+$Z90*2),BA$1&lt;=($Y90+$Z90*3)),($T90*(1+$Z$1)^($Z90*3))/$Z90,IF(AND($H90=1,BA$1&gt;($Y90+$Z90*3),BA$1&lt;=($Y90+$Z90*4)),($T90*(1+$Z$1)^($Z90*4))/$Z90,IF(AND($G90=1,BA$1&lt;=$N90),0,IF(AND($G90=1,BA$1&gt;$N90,BA$1&lt;=($Y90+$Z90)),-1*PMT(VLOOKUP($P90,'9 - Finance Strategy Parameters'!$B$3:$C$6,2)/12,$Z90*12,$M90),IF(AND($G90=1,BA$1&gt;($Y90+$Z90),BA$1&lt;=($Y90+$Z90*2)),-1*PMT(VLOOKUP($P90,'9 - Finance Strategy Parameters'!$B$3:$C$6,2)/12,$Z90*12,$M90*(1+$Z$1)^($Z90*2)),IF(AND($G90=1,BA$1&gt;($Y90+$Z90*2),BA$1&lt;=($Y90+$Z90*3)),-1*PMT(VLOOKUP($P90,'9 - Finance Strategy Parameters'!$B$3:$C$6,2)/12,$Z90*12,$M90*(1+$Z$1)^($Z90*3)),"FAILURE"))))))))))</f>
        <v>165.774</v>
      </c>
      <c r="BB90" s="159">
        <f>IF($F90=1,0,IF(AND($H90=1,BB$1&lt;=$Y90),$V90,IF(AND($H90=1,BB$1&gt;$Y90,BB$1&lt;=$Y90+$Z90),($T90*(1+$Z$1)^$Z90)/$Z90,IF(AND($H90=1,BB$1&gt;($Y90+$Z90),BB$1&lt;=($Y90+$Z90*2)),($T90*(1+$Z$1)^($Z90*2))/$Z90,IF(AND($H90=1,BB$1&gt;($Y90+$Z90*2),BB$1&lt;=($Y90+$Z90*3)),($T90*(1+$Z$1)^($Z90*3))/$Z90,IF(AND($H90=1,BB$1&gt;($Y90+$Z90*3),BB$1&lt;=($Y90+$Z90*4)),($T90*(1+$Z$1)^($Z90*4))/$Z90,IF(AND($G90=1,BB$1&lt;=$N90),0,IF(AND($G90=1,BB$1&gt;$N90,BB$1&lt;=($Y90+$Z90)),-1*PMT(VLOOKUP($P90,'9 - Finance Strategy Parameters'!$B$3:$C$6,2)/12,$Z90*12,$M90),IF(AND($G90=1,BB$1&gt;($Y90+$Z90),BB$1&lt;=($Y90+$Z90*2)),-1*PMT(VLOOKUP($P90,'9 - Finance Strategy Parameters'!$B$3:$C$6,2)/12,$Z90*12,$M90*(1+$Z$1)^($Z90*2)),IF(AND($G90=1,BB$1&gt;($Y90+$Z90*2),BB$1&lt;=($Y90+$Z90*3)),-1*PMT(VLOOKUP($P90,'9 - Finance Strategy Parameters'!$B$3:$C$6,2)/12,$Z90*12,$M90*(1+$Z$1)^($Z90*3)),"FAILURE"))))))))))</f>
        <v>165.774</v>
      </c>
      <c r="BC90" s="159">
        <f>IF($F90=1,0,IF(AND($H90=1,BC$1&lt;=$Y90),$V90,IF(AND($H90=1,BC$1&gt;$Y90,BC$1&lt;=$Y90+$Z90),($T90*(1+$Z$1)^$Z90)/$Z90,IF(AND($H90=1,BC$1&gt;($Y90+$Z90),BC$1&lt;=($Y90+$Z90*2)),($T90*(1+$Z$1)^($Z90*2))/$Z90,IF(AND($H90=1,BC$1&gt;($Y90+$Z90*2),BC$1&lt;=($Y90+$Z90*3)),($T90*(1+$Z$1)^($Z90*3))/$Z90,IF(AND($H90=1,BC$1&gt;($Y90+$Z90*3),BC$1&lt;=($Y90+$Z90*4)),($T90*(1+$Z$1)^($Z90*4))/$Z90,IF(AND($G90=1,BC$1&lt;=$N90),0,IF(AND($G90=1,BC$1&gt;$N90,BC$1&lt;=($Y90+$Z90)),-1*PMT(VLOOKUP($P90,'9 - Finance Strategy Parameters'!$B$3:$C$6,2)/12,$Z90*12,$M90),IF(AND($G90=1,BC$1&gt;($Y90+$Z90),BC$1&lt;=($Y90+$Z90*2)),-1*PMT(VLOOKUP($P90,'9 - Finance Strategy Parameters'!$B$3:$C$6,2)/12,$Z90*12,$M90*(1+$Z$1)^($Z90*2)),IF(AND($G90=1,BC$1&gt;($Y90+$Z90*2),BC$1&lt;=($Y90+$Z90*3)),-1*PMT(VLOOKUP($P90,'9 - Finance Strategy Parameters'!$B$3:$C$6,2)/12,$Z90*12,$M90*(1+$Z$1)^($Z90*3)),"FAILURE"))))))))))</f>
        <v>165.774</v>
      </c>
      <c r="BD90" s="159">
        <f>IF($F90=1,0,IF(AND($H90=1,BD$1&lt;=$Y90),$V90,IF(AND($H90=1,BD$1&gt;$Y90,BD$1&lt;=$Y90+$Z90),($T90*(1+$Z$1)^$Z90)/$Z90,IF(AND($H90=1,BD$1&gt;($Y90+$Z90),BD$1&lt;=($Y90+$Z90*2)),($T90*(1+$Z$1)^($Z90*2))/$Z90,IF(AND($H90=1,BD$1&gt;($Y90+$Z90*2),BD$1&lt;=($Y90+$Z90*3)),($T90*(1+$Z$1)^($Z90*3))/$Z90,IF(AND($H90=1,BD$1&gt;($Y90+$Z90*3),BD$1&lt;=($Y90+$Z90*4)),($T90*(1+$Z$1)^($Z90*4))/$Z90,IF(AND($G90=1,BD$1&lt;=$N90),0,IF(AND($G90=1,BD$1&gt;$N90,BD$1&lt;=($Y90+$Z90)),-1*PMT(VLOOKUP($P90,'9 - Finance Strategy Parameters'!$B$3:$C$6,2)/12,$Z90*12,$M90),IF(AND($G90=1,BD$1&gt;($Y90+$Z90),BD$1&lt;=($Y90+$Z90*2)),-1*PMT(VLOOKUP($P90,'9 - Finance Strategy Parameters'!$B$3:$C$6,2)/12,$Z90*12,$M90*(1+$Z$1)^($Z90*2)),IF(AND($G90=1,BD$1&gt;($Y90+$Z90*2),BD$1&lt;=($Y90+$Z90*3)),-1*PMT(VLOOKUP($P90,'9 - Finance Strategy Parameters'!$B$3:$C$6,2)/12,$Z90*12,$M90*(1+$Z$1)^($Z90*3)),"FAILURE"))))))))))</f>
        <v>165.774</v>
      </c>
      <c r="BE90" s="159">
        <f>IF($F90=1,0,IF(AND($H90=1,BE$1&lt;=$Y90),$V90,IF(AND($H90=1,BE$1&gt;$Y90,BE$1&lt;=$Y90+$Z90),($T90*(1+$Z$1)^$Z90)/$Z90,IF(AND($H90=1,BE$1&gt;($Y90+$Z90),BE$1&lt;=($Y90+$Z90*2)),($T90*(1+$Z$1)^($Z90*2))/$Z90,IF(AND($H90=1,BE$1&gt;($Y90+$Z90*2),BE$1&lt;=($Y90+$Z90*3)),($T90*(1+$Z$1)^($Z90*3))/$Z90,IF(AND($H90=1,BE$1&gt;($Y90+$Z90*3),BE$1&lt;=($Y90+$Z90*4)),($T90*(1+$Z$1)^($Z90*4))/$Z90,IF(AND($G90=1,BE$1&lt;=$N90),0,IF(AND($G90=1,BE$1&gt;$N90,BE$1&lt;=($Y90+$Z90)),-1*PMT(VLOOKUP($P90,'9 - Finance Strategy Parameters'!$B$3:$C$6,2)/12,$Z90*12,$M90),IF(AND($G90=1,BE$1&gt;($Y90+$Z90),BE$1&lt;=($Y90+$Z90*2)),-1*PMT(VLOOKUP($P90,'9 - Finance Strategy Parameters'!$B$3:$C$6,2)/12,$Z90*12,$M90*(1+$Z$1)^($Z90*2)),IF(AND($G90=1,BE$1&gt;($Y90+$Z90*2),BE$1&lt;=($Y90+$Z90*3)),-1*PMT(VLOOKUP($P90,'9 - Finance Strategy Parameters'!$B$3:$C$6,2)/12,$Z90*12,$M90*(1+$Z$1)^($Z90*3)),"FAILURE"))))))))))</f>
        <v>165.774</v>
      </c>
      <c r="BF90" s="159">
        <f>IF($F90=1,0,IF(AND($H90=1,BF$1&lt;=$Y90),$V90,IF(AND($H90=1,BF$1&gt;$Y90,BF$1&lt;=$Y90+$Z90),($T90*(1+$Z$1)^$Z90)/$Z90,IF(AND($H90=1,BF$1&gt;($Y90+$Z90),BF$1&lt;=($Y90+$Z90*2)),($T90*(1+$Z$1)^($Z90*2))/$Z90,IF(AND($H90=1,BF$1&gt;($Y90+$Z90*2),BF$1&lt;=($Y90+$Z90*3)),($T90*(1+$Z$1)^($Z90*3))/$Z90,IF(AND($H90=1,BF$1&gt;($Y90+$Z90*3),BF$1&lt;=($Y90+$Z90*4)),($T90*(1+$Z$1)^($Z90*4))/$Z90,IF(AND($G90=1,BF$1&lt;=$N90),0,IF(AND($G90=1,BF$1&gt;$N90,BF$1&lt;=($Y90+$Z90)),-1*PMT(VLOOKUP($P90,'9 - Finance Strategy Parameters'!$B$3:$C$6,2)/12,$Z90*12,$M90),IF(AND($G90=1,BF$1&gt;($Y90+$Z90),BF$1&lt;=($Y90+$Z90*2)),-1*PMT(VLOOKUP($P90,'9 - Finance Strategy Parameters'!$B$3:$C$6,2)/12,$Z90*12,$M90*(1+$Z$1)^($Z90*2)),IF(AND($G90=1,BF$1&gt;($Y90+$Z90*2),BF$1&lt;=($Y90+$Z90*3)),-1*PMT(VLOOKUP($P90,'9 - Finance Strategy Parameters'!$B$3:$C$6,2)/12,$Z90*12,$M90*(1+$Z$1)^($Z90*3)),"FAILURE"))))))))))</f>
        <v>165.774</v>
      </c>
      <c r="BG90" s="159">
        <f>IF($F90=1,0,IF(AND($H90=1,BG$1&lt;=$Y90),$V90,IF(AND($H90=1,BG$1&gt;$Y90,BG$1&lt;=$Y90+$Z90),($T90*(1+$Z$1)^$Z90)/$Z90,IF(AND($H90=1,BG$1&gt;($Y90+$Z90),BG$1&lt;=($Y90+$Z90*2)),($T90*(1+$Z$1)^($Z90*2))/$Z90,IF(AND($H90=1,BG$1&gt;($Y90+$Z90*2),BG$1&lt;=($Y90+$Z90*3)),($T90*(1+$Z$1)^($Z90*3))/$Z90,IF(AND($H90=1,BG$1&gt;($Y90+$Z90*3),BG$1&lt;=($Y90+$Z90*4)),($T90*(1+$Z$1)^($Z90*4))/$Z90,IF(AND($G90=1,BG$1&lt;=$N90),0,IF(AND($G90=1,BG$1&gt;$N90,BG$1&lt;=($Y90+$Z90)),-1*PMT(VLOOKUP($P90,'9 - Finance Strategy Parameters'!$B$3:$C$6,2)/12,$Z90*12,$M90),IF(AND($G90=1,BG$1&gt;($Y90+$Z90),BG$1&lt;=($Y90+$Z90*2)),-1*PMT(VLOOKUP($P90,'9 - Finance Strategy Parameters'!$B$3:$C$6,2)/12,$Z90*12,$M90*(1+$Z$1)^($Z90*2)),IF(AND($G90=1,BG$1&gt;($Y90+$Z90*2),BG$1&lt;=($Y90+$Z90*3)),-1*PMT(VLOOKUP($P90,'9 - Finance Strategy Parameters'!$B$3:$C$6,2)/12,$Z90*12,$M90*(1+$Z$1)^($Z90*3)),"FAILURE"))))))))))</f>
        <v>165.774</v>
      </c>
      <c r="BH90" s="159">
        <f>IF($F90=1,0,IF(AND($H90=1,BH$1&lt;=$Y90),$V90,IF(AND($H90=1,BH$1&gt;$Y90,BH$1&lt;=$Y90+$Z90),($T90*(1+$Z$1)^$Z90)/$Z90,IF(AND($H90=1,BH$1&gt;($Y90+$Z90),BH$1&lt;=($Y90+$Z90*2)),($T90*(1+$Z$1)^($Z90*2))/$Z90,IF(AND($H90=1,BH$1&gt;($Y90+$Z90*2),BH$1&lt;=($Y90+$Z90*3)),($T90*(1+$Z$1)^($Z90*3))/$Z90,IF(AND($H90=1,BH$1&gt;($Y90+$Z90*3),BH$1&lt;=($Y90+$Z90*4)),($T90*(1+$Z$1)^($Z90*4))/$Z90,IF(AND($G90=1,BH$1&lt;=$N90),0,IF(AND($G90=1,BH$1&gt;$N90,BH$1&lt;=($Y90+$Z90)),-1*PMT(VLOOKUP($P90,'9 - Finance Strategy Parameters'!$B$3:$C$6,2)/12,$Z90*12,$M90),IF(AND($G90=1,BH$1&gt;($Y90+$Z90),BH$1&lt;=($Y90+$Z90*2)),-1*PMT(VLOOKUP($P90,'9 - Finance Strategy Parameters'!$B$3:$C$6,2)/12,$Z90*12,$M90*(1+$Z$1)^($Z90*2)),IF(AND($G90=1,BH$1&gt;($Y90+$Z90*2),BH$1&lt;=($Y90+$Z90*3)),-1*PMT(VLOOKUP($P90,'9 - Finance Strategy Parameters'!$B$3:$C$6,2)/12,$Z90*12,$M90*(1+$Z$1)^($Z90*3)),"FAILURE"))))))))))</f>
        <v>165.774</v>
      </c>
      <c r="BI90" s="159">
        <f>IF($F90=1,0,IF(AND($H90=1,BI$1&lt;=$Y90),$V90,IF(AND($H90=1,BI$1&gt;$Y90,BI$1&lt;=$Y90+$Z90),($T90*(1+$Z$1)^$Z90)/$Z90,IF(AND($H90=1,BI$1&gt;($Y90+$Z90),BI$1&lt;=($Y90+$Z90*2)),($T90*(1+$Z$1)^($Z90*2))/$Z90,IF(AND($H90=1,BI$1&gt;($Y90+$Z90*2),BI$1&lt;=($Y90+$Z90*3)),($T90*(1+$Z$1)^($Z90*3))/$Z90,IF(AND($H90=1,BI$1&gt;($Y90+$Z90*3),BI$1&lt;=($Y90+$Z90*4)),($T90*(1+$Z$1)^($Z90*4))/$Z90,IF(AND($G90=1,BI$1&lt;=$N90),0,IF(AND($G90=1,BI$1&gt;$N90,BI$1&lt;=($Y90+$Z90)),-1*PMT(VLOOKUP($P90,'9 - Finance Strategy Parameters'!$B$3:$C$6,2)/12,$Z90*12,$M90),IF(AND($G90=1,BI$1&gt;($Y90+$Z90),BI$1&lt;=($Y90+$Z90*2)),-1*PMT(VLOOKUP($P90,'9 - Finance Strategy Parameters'!$B$3:$C$6,2)/12,$Z90*12,$M90*(1+$Z$1)^($Z90*2)),IF(AND($G90=1,BI$1&gt;($Y90+$Z90*2),BI$1&lt;=($Y90+$Z90*3)),-1*PMT(VLOOKUP($P90,'9 - Finance Strategy Parameters'!$B$3:$C$6,2)/12,$Z90*12,$M90*(1+$Z$1)^($Z90*3)),"FAILURE"))))))))))</f>
        <v>165.774</v>
      </c>
      <c r="BJ90" s="159">
        <f>IF($F90=1,0,IF(AND($H90=1,BJ$1&lt;=$Y90),$V90,IF(AND($H90=1,BJ$1&gt;$Y90,BJ$1&lt;=$Y90+$Z90),($T90*(1+$Z$1)^$Z90)/$Z90,IF(AND($H90=1,BJ$1&gt;($Y90+$Z90),BJ$1&lt;=($Y90+$Z90*2)),($T90*(1+$Z$1)^($Z90*2))/$Z90,IF(AND($H90=1,BJ$1&gt;($Y90+$Z90*2),BJ$1&lt;=($Y90+$Z90*3)),($T90*(1+$Z$1)^($Z90*3))/$Z90,IF(AND($H90=1,BJ$1&gt;($Y90+$Z90*3),BJ$1&lt;=($Y90+$Z90*4)),($T90*(1+$Z$1)^($Z90*4))/$Z90,IF(AND($G90=1,BJ$1&lt;=$N90),0,IF(AND($G90=1,BJ$1&gt;$N90,BJ$1&lt;=($Y90+$Z90)),-1*PMT(VLOOKUP($P90,'9 - Finance Strategy Parameters'!$B$3:$C$6,2)/12,$Z90*12,$M90),IF(AND($G90=1,BJ$1&gt;($Y90+$Z90),BJ$1&lt;=($Y90+$Z90*2)),-1*PMT(VLOOKUP($P90,'9 - Finance Strategy Parameters'!$B$3:$C$6,2)/12,$Z90*12,$M90*(1+$Z$1)^($Z90*2)),IF(AND($G90=1,BJ$1&gt;($Y90+$Z90*2),BJ$1&lt;=($Y90+$Z90*3)),-1*PMT(VLOOKUP($P90,'9 - Finance Strategy Parameters'!$B$3:$C$6,2)/12,$Z90*12,$M90*(1+$Z$1)^($Z90*3)),"FAILURE"))))))))))</f>
        <v>165.774</v>
      </c>
      <c r="BK90" s="159">
        <f>IF($F90=1,0,IF(AND($H90=1,BK$1&lt;=$Y90),$V90,IF(AND($H90=1,BK$1&gt;$Y90,BK$1&lt;=$Y90+$Z90),($T90*(1+$Z$1)^$Z90)/$Z90,IF(AND($H90=1,BK$1&gt;($Y90+$Z90),BK$1&lt;=($Y90+$Z90*2)),($T90*(1+$Z$1)^($Z90*2))/$Z90,IF(AND($H90=1,BK$1&gt;($Y90+$Z90*2),BK$1&lt;=($Y90+$Z90*3)),($T90*(1+$Z$1)^($Z90*3))/$Z90,IF(AND($H90=1,BK$1&gt;($Y90+$Z90*3),BK$1&lt;=($Y90+$Z90*4)),($T90*(1+$Z$1)^($Z90*4))/$Z90,IF(AND($G90=1,BK$1&lt;=$N90),0,IF(AND($G90=1,BK$1&gt;$N90,BK$1&lt;=($Y90+$Z90)),-1*PMT(VLOOKUP($P90,'9 - Finance Strategy Parameters'!$B$3:$C$6,2)/12,$Z90*12,$M90),IF(AND($G90=1,BK$1&gt;($Y90+$Z90),BK$1&lt;=($Y90+$Z90*2)),-1*PMT(VLOOKUP($P90,'9 - Finance Strategy Parameters'!$B$3:$C$6,2)/12,$Z90*12,$M90*(1+$Z$1)^($Z90*2)),IF(AND($G90=1,BK$1&gt;($Y90+$Z90*2),BK$1&lt;=($Y90+$Z90*3)),-1*PMT(VLOOKUP($P90,'9 - Finance Strategy Parameters'!$B$3:$C$6,2)/12,$Z90*12,$M90*(1+$Z$1)^($Z90*3)),"FAILURE"))))))))))</f>
        <v>165.774</v>
      </c>
      <c r="BL90" s="159">
        <f>IF($F90=1,0,IF(AND($H90=1,BL$1&lt;=$Y90),$V90,IF(AND($H90=1,BL$1&gt;$Y90,BL$1&lt;=$Y90+$Z90),($T90*(1+$Z$1)^$Z90)/$Z90,IF(AND($H90=1,BL$1&gt;($Y90+$Z90),BL$1&lt;=($Y90+$Z90*2)),($T90*(1+$Z$1)^($Z90*2))/$Z90,IF(AND($H90=1,BL$1&gt;($Y90+$Z90*2),BL$1&lt;=($Y90+$Z90*3)),($T90*(1+$Z$1)^($Z90*3))/$Z90,IF(AND($H90=1,BL$1&gt;($Y90+$Z90*3),BL$1&lt;=($Y90+$Z90*4)),($T90*(1+$Z$1)^($Z90*4))/$Z90,IF(AND($G90=1,BL$1&lt;=$N90),0,IF(AND($G90=1,BL$1&gt;$N90,BL$1&lt;=($Y90+$Z90)),-1*PMT(VLOOKUP($P90,'9 - Finance Strategy Parameters'!$B$3:$C$6,2)/12,$Z90*12,$M90),IF(AND($G90=1,BL$1&gt;($Y90+$Z90),BL$1&lt;=($Y90+$Z90*2)),-1*PMT(VLOOKUP($P90,'9 - Finance Strategy Parameters'!$B$3:$C$6,2)/12,$Z90*12,$M90*(1+$Z$1)^($Z90*2)),IF(AND($G90=1,BL$1&gt;($Y90+$Z90*2),BL$1&lt;=($Y90+$Z90*3)),-1*PMT(VLOOKUP($P90,'9 - Finance Strategy Parameters'!$B$3:$C$6,2)/12,$Z90*12,$M90*(1+$Z$1)^($Z90*3)),"FAILURE"))))))))))</f>
        <v>165.774</v>
      </c>
      <c r="BM90" s="159">
        <f>IF($F90=1,0,IF(AND($H90=1,BM$1&lt;=$Y90),$V90,IF(AND($H90=1,BM$1&gt;$Y90,BM$1&lt;=$Y90+$Z90),($T90*(1+$Z$1)^$Z90)/$Z90,IF(AND($H90=1,BM$1&gt;($Y90+$Z90),BM$1&lt;=($Y90+$Z90*2)),($T90*(1+$Z$1)^($Z90*2))/$Z90,IF(AND($H90=1,BM$1&gt;($Y90+$Z90*2),BM$1&lt;=($Y90+$Z90*3)),($T90*(1+$Z$1)^($Z90*3))/$Z90,IF(AND($H90=1,BM$1&gt;($Y90+$Z90*3),BM$1&lt;=($Y90+$Z90*4)),($T90*(1+$Z$1)^($Z90*4))/$Z90,IF(AND($G90=1,BM$1&lt;=$N90),0,IF(AND($G90=1,BM$1&gt;$N90,BM$1&lt;=($Y90+$Z90)),-1*PMT(VLOOKUP($P90,'9 - Finance Strategy Parameters'!$B$3:$C$6,2)/12,$Z90*12,$M90),IF(AND($G90=1,BM$1&gt;($Y90+$Z90),BM$1&lt;=($Y90+$Z90*2)),-1*PMT(VLOOKUP($P90,'9 - Finance Strategy Parameters'!$B$3:$C$6,2)/12,$Z90*12,$M90*(1+$Z$1)^($Z90*2)),IF(AND($G90=1,BM$1&gt;($Y90+$Z90*2),BM$1&lt;=($Y90+$Z90*3)),-1*PMT(VLOOKUP($P90,'9 - Finance Strategy Parameters'!$B$3:$C$6,2)/12,$Z90*12,$M90*(1+$Z$1)^($Z90*3)),"FAILURE"))))))))))</f>
        <v>165.774</v>
      </c>
      <c r="BN90" s="159">
        <f>IF($F90=1,0,IF(AND($H90=1,BN$1&lt;=$Y90),$V90,IF(AND($H90=1,BN$1&gt;$Y90,BN$1&lt;=$Y90+$Z90),($T90*(1+$Z$1)^$Z90)/$Z90,IF(AND($H90=1,BN$1&gt;($Y90+$Z90),BN$1&lt;=($Y90+$Z90*2)),($T90*(1+$Z$1)^($Z90*2))/$Z90,IF(AND($H90=1,BN$1&gt;($Y90+$Z90*2),BN$1&lt;=($Y90+$Z90*3)),($T90*(1+$Z$1)^($Z90*3))/$Z90,IF(AND($H90=1,BN$1&gt;($Y90+$Z90*3),BN$1&lt;=($Y90+$Z90*4)),($T90*(1+$Z$1)^($Z90*4))/$Z90,IF(AND($G90=1,BN$1&lt;=$N90),0,IF(AND($G90=1,BN$1&gt;$N90,BN$1&lt;=($Y90+$Z90)),-1*PMT(VLOOKUP($P90,'9 - Finance Strategy Parameters'!$B$3:$C$6,2)/12,$Z90*12,$M90),IF(AND($G90=1,BN$1&gt;($Y90+$Z90),BN$1&lt;=($Y90+$Z90*2)),-1*PMT(VLOOKUP($P90,'9 - Finance Strategy Parameters'!$B$3:$C$6,2)/12,$Z90*12,$M90*(1+$Z$1)^($Z90*2)),IF(AND($G90=1,BN$1&gt;($Y90+$Z90*2),BN$1&lt;=($Y90+$Z90*3)),-1*PMT(VLOOKUP($P90,'9 - Finance Strategy Parameters'!$B$3:$C$6,2)/12,$Z90*12,$M90*(1+$Z$1)^($Z90*3)),"FAILURE"))))))))))</f>
        <v>165.774</v>
      </c>
      <c r="BO90" s="159">
        <f>IF($F90=1,0,IF(AND($H90=1,BO$1&lt;=$Y90),$V90,IF(AND($H90=1,BO$1&gt;$Y90,BO$1&lt;=$Y90+$Z90),($T90*(1+$Z$1)^$Z90)/$Z90,IF(AND($H90=1,BO$1&gt;($Y90+$Z90),BO$1&lt;=($Y90+$Z90*2)),($T90*(1+$Z$1)^($Z90*2))/$Z90,IF(AND($H90=1,BO$1&gt;($Y90+$Z90*2),BO$1&lt;=($Y90+$Z90*3)),($T90*(1+$Z$1)^($Z90*3))/$Z90,IF(AND($H90=1,BO$1&gt;($Y90+$Z90*3),BO$1&lt;=($Y90+$Z90*4)),($T90*(1+$Z$1)^($Z90*4))/$Z90,IF(AND($G90=1,BO$1&lt;=$N90),0,IF(AND($G90=1,BO$1&gt;$N90,BO$1&lt;=($Y90+$Z90)),-1*PMT(VLOOKUP($P90,'9 - Finance Strategy Parameters'!$B$3:$C$6,2)/12,$Z90*12,$M90),IF(AND($G90=1,BO$1&gt;($Y90+$Z90),BO$1&lt;=($Y90+$Z90*2)),-1*PMT(VLOOKUP($P90,'9 - Finance Strategy Parameters'!$B$3:$C$6,2)/12,$Z90*12,$M90*(1+$Z$1)^($Z90*2)),IF(AND($G90=1,BO$1&gt;($Y90+$Z90*2),BO$1&lt;=($Y90+$Z90*3)),-1*PMT(VLOOKUP($P90,'9 - Finance Strategy Parameters'!$B$3:$C$6,2)/12,$Z90*12,$M90*(1+$Z$1)^($Z90*3)),"FAILURE"))))))))))</f>
        <v>165.774</v>
      </c>
      <c r="BP90" s="159">
        <f>IF($F90=1,0,IF(AND($H90=1,BP$1&lt;=$Y90),$V90,IF(AND($H90=1,BP$1&gt;$Y90,BP$1&lt;=$Y90+$Z90),($T90*(1+$Z$1)^$Z90)/$Z90,IF(AND($H90=1,BP$1&gt;($Y90+$Z90),BP$1&lt;=($Y90+$Z90*2)),($T90*(1+$Z$1)^($Z90*2))/$Z90,IF(AND($H90=1,BP$1&gt;($Y90+$Z90*2),BP$1&lt;=($Y90+$Z90*3)),($T90*(1+$Z$1)^($Z90*3))/$Z90,IF(AND($H90=1,BP$1&gt;($Y90+$Z90*3),BP$1&lt;=($Y90+$Z90*4)),($T90*(1+$Z$1)^($Z90*4))/$Z90,IF(AND($G90=1,BP$1&lt;=$N90),0,IF(AND($G90=1,BP$1&gt;$N90,BP$1&lt;=($Y90+$Z90)),-1*PMT(VLOOKUP($P90,'9 - Finance Strategy Parameters'!$B$3:$C$6,2)/12,$Z90*12,$M90),IF(AND($G90=1,BP$1&gt;($Y90+$Z90),BP$1&lt;=($Y90+$Z90*2)),-1*PMT(VLOOKUP($P90,'9 - Finance Strategy Parameters'!$B$3:$C$6,2)/12,$Z90*12,$M90*(1+$Z$1)^($Z90*2)),IF(AND($G90=1,BP$1&gt;($Y90+$Z90*2),BP$1&lt;=($Y90+$Z90*3)),-1*PMT(VLOOKUP($P90,'9 - Finance Strategy Parameters'!$B$3:$C$6,2)/12,$Z90*12,$M90*(1+$Z$1)^($Z90*3)),"FAILURE"))))))))))</f>
        <v>165.774</v>
      </c>
      <c r="BQ90" s="159">
        <f>IF($F90=1,0,IF(AND($H90=1,BQ$1&lt;=$Y90),$V90,IF(AND($H90=1,BQ$1&gt;$Y90,BQ$1&lt;=$Y90+$Z90),($T90*(1+$Z$1)^$Z90)/$Z90,IF(AND($H90=1,BQ$1&gt;($Y90+$Z90),BQ$1&lt;=($Y90+$Z90*2)),($T90*(1+$Z$1)^($Z90*2))/$Z90,IF(AND($H90=1,BQ$1&gt;($Y90+$Z90*2),BQ$1&lt;=($Y90+$Z90*3)),($T90*(1+$Z$1)^($Z90*3))/$Z90,IF(AND($H90=1,BQ$1&gt;($Y90+$Z90*3),BQ$1&lt;=($Y90+$Z90*4)),($T90*(1+$Z$1)^($Z90*4))/$Z90,IF(AND($G90=1,BQ$1&lt;=$N90),0,IF(AND($G90=1,BQ$1&gt;$N90,BQ$1&lt;=($Y90+$Z90)),-1*PMT(VLOOKUP($P90,'9 - Finance Strategy Parameters'!$B$3:$C$6,2)/12,$Z90*12,$M90),IF(AND($G90=1,BQ$1&gt;($Y90+$Z90),BQ$1&lt;=($Y90+$Z90*2)),-1*PMT(VLOOKUP($P90,'9 - Finance Strategy Parameters'!$B$3:$C$6,2)/12,$Z90*12,$M90*(1+$Z$1)^($Z90*2)),IF(AND($G90=1,BQ$1&gt;($Y90+$Z90*2),BQ$1&lt;=($Y90+$Z90*3)),-1*PMT(VLOOKUP($P90,'9 - Finance Strategy Parameters'!$B$3:$C$6,2)/12,$Z90*12,$M90*(1+$Z$1)^($Z90*3)),"FAILURE"))))))))))</f>
        <v>165.774</v>
      </c>
      <c r="BR90" s="159">
        <f>IF($F90=1,0,IF(AND($H90=1,BR$1&lt;=$Y90),$V90,IF(AND($H90=1,BR$1&gt;$Y90,BR$1&lt;=$Y90+$Z90),($T90*(1+$Z$1)^$Z90)/$Z90,IF(AND($H90=1,BR$1&gt;($Y90+$Z90),BR$1&lt;=($Y90+$Z90*2)),($T90*(1+$Z$1)^($Z90*2))/$Z90,IF(AND($H90=1,BR$1&gt;($Y90+$Z90*2),BR$1&lt;=($Y90+$Z90*3)),($T90*(1+$Z$1)^($Z90*3))/$Z90,IF(AND($H90=1,BR$1&gt;($Y90+$Z90*3),BR$1&lt;=($Y90+$Z90*4)),($T90*(1+$Z$1)^($Z90*4))/$Z90,IF(AND($G90=1,BR$1&lt;=$N90),0,IF(AND($G90=1,BR$1&gt;$N90,BR$1&lt;=($Y90+$Z90)),-1*PMT(VLOOKUP($P90,'9 - Finance Strategy Parameters'!$B$3:$C$6,2)/12,$Z90*12,$M90),IF(AND($G90=1,BR$1&gt;($Y90+$Z90),BR$1&lt;=($Y90+$Z90*2)),-1*PMT(VLOOKUP($P90,'9 - Finance Strategy Parameters'!$B$3:$C$6,2)/12,$Z90*12,$M90*(1+$Z$1)^($Z90*2)),IF(AND($G90=1,BR$1&gt;($Y90+$Z90*2),BR$1&lt;=($Y90+$Z90*3)),-1*PMT(VLOOKUP($P90,'9 - Finance Strategy Parameters'!$B$3:$C$6,2)/12,$Z90*12,$M90*(1+$Z$1)^($Z90*3)),"FAILURE"))))))))))</f>
        <v>165.774</v>
      </c>
      <c r="BS90" s="159">
        <f>IF($F90=1,0,IF(AND($H90=1,BS$1&lt;=$Y90),$V90,IF(AND($H90=1,BS$1&gt;$Y90,BS$1&lt;=$Y90+$Z90),($T90*(1+$Z$1)^$Z90)/$Z90,IF(AND($H90=1,BS$1&gt;($Y90+$Z90),BS$1&lt;=($Y90+$Z90*2)),($T90*(1+$Z$1)^($Z90*2))/$Z90,IF(AND($H90=1,BS$1&gt;($Y90+$Z90*2),BS$1&lt;=($Y90+$Z90*3)),($T90*(1+$Z$1)^($Z90*3))/$Z90,IF(AND($H90=1,BS$1&gt;($Y90+$Z90*3),BS$1&lt;=($Y90+$Z90*4)),($T90*(1+$Z$1)^($Z90*4))/$Z90,IF(AND($G90=1,BS$1&lt;=$N90),0,IF(AND($G90=1,BS$1&gt;$N90,BS$1&lt;=($Y90+$Z90)),-1*PMT(VLOOKUP($P90,'9 - Finance Strategy Parameters'!$B$3:$C$6,2)/12,$Z90*12,$M90),IF(AND($G90=1,BS$1&gt;($Y90+$Z90),BS$1&lt;=($Y90+$Z90*2)),-1*PMT(VLOOKUP($P90,'9 - Finance Strategy Parameters'!$B$3:$C$6,2)/12,$Z90*12,$M90*(1+$Z$1)^($Z90*2)),IF(AND($G90=1,BS$1&gt;($Y90+$Z90*2),BS$1&lt;=($Y90+$Z90*3)),-1*PMT(VLOOKUP($P90,'9 - Finance Strategy Parameters'!$B$3:$C$6,2)/12,$Z90*12,$M90*(1+$Z$1)^($Z90*3)),"FAILURE"))))))))))</f>
        <v>165.774</v>
      </c>
      <c r="BT90" s="159">
        <f>IF($F90=1,0,IF(AND($H90=1,BT$1&lt;=$Y90),$V90,IF(AND($H90=1,BT$1&gt;$Y90,BT$1&lt;=$Y90+$Z90),($T90*(1+$Z$1)^$Z90)/$Z90,IF(AND($H90=1,BT$1&gt;($Y90+$Z90),BT$1&lt;=($Y90+$Z90*2)),($T90*(1+$Z$1)^($Z90*2))/$Z90,IF(AND($H90=1,BT$1&gt;($Y90+$Z90*2),BT$1&lt;=($Y90+$Z90*3)),($T90*(1+$Z$1)^($Z90*3))/$Z90,IF(AND($H90=1,BT$1&gt;($Y90+$Z90*3),BT$1&lt;=($Y90+$Z90*4)),($T90*(1+$Z$1)^($Z90*4))/$Z90,IF(AND($G90=1,BT$1&lt;=$N90),0,IF(AND($G90=1,BT$1&gt;$N90,BT$1&lt;=($Y90+$Z90)),-1*PMT(VLOOKUP($P90,'9 - Finance Strategy Parameters'!$B$3:$C$6,2)/12,$Z90*12,$M90),IF(AND($G90=1,BT$1&gt;($Y90+$Z90),BT$1&lt;=($Y90+$Z90*2)),-1*PMT(VLOOKUP($P90,'9 - Finance Strategy Parameters'!$B$3:$C$6,2)/12,$Z90*12,$M90*(1+$Z$1)^($Z90*2)),IF(AND($G90=1,BT$1&gt;($Y90+$Z90*2),BT$1&lt;=($Y90+$Z90*3)),-1*PMT(VLOOKUP($P90,'9 - Finance Strategy Parameters'!$B$3:$C$6,2)/12,$Z90*12,$M90*(1+$Z$1)^($Z90*3)),"FAILURE"))))))))))</f>
        <v>165.774</v>
      </c>
    </row>
    <row r="91" spans="1:72" ht="45" x14ac:dyDescent="0.25">
      <c r="A91" s="10" t="s">
        <v>34</v>
      </c>
      <c r="B91" s="138">
        <f>INDEX('8-Choosing Asset Strategies'!$B$4:$B$101,MATCH('9 - Financing Strategy'!C91,'8-Choosing Asset Strategies'!$C$4:$C$101,0))</f>
        <v>3</v>
      </c>
      <c r="C91" s="11" t="s">
        <v>184</v>
      </c>
      <c r="D91" s="13" t="str">
        <f>IF(INDEX('8-Choosing Asset Strategies'!$CW$4:$CW$101,MATCH($C91,'8-Choosing Asset Strategies'!$C$4:$C$101,0))=0,"",INDEX('8-Choosing Asset Strategies'!$CW$4:$CW$101,MATCH(C91,'8-Choosing Asset Strategies'!$C$4:$C$101,0)))</f>
        <v>Good condition</v>
      </c>
      <c r="E91" s="11"/>
      <c r="F91" s="138"/>
      <c r="G91" s="138"/>
      <c r="H91" s="138">
        <v>1</v>
      </c>
      <c r="J91" s="143" t="str">
        <f>IF(F91=1,ROUND(INDEX('8-Choosing Asset Strategies'!$DL$4:$DL$101,MATCH($C91,'8-Choosing Asset Strategies'!$C$4:$C$101,0)),2),"")</f>
        <v/>
      </c>
      <c r="K91" s="12" t="str">
        <f>IF(F91=1,ROUND(INDEX('8-Choosing Asset Strategies'!$DC$4:$DC$101,MATCH($C91,'8-Choosing Asset Strategies'!$C$4:$C$101,0)),2),"")</f>
        <v/>
      </c>
      <c r="L91" s="12"/>
      <c r="M91" s="143" t="str">
        <f>IF(G91=1,ROUND(INDEX('8-Choosing Asset Strategies'!$DL$4:$DL$101,MATCH($C91,'8-Choosing Asset Strategies'!$C$4:$C$101,0)),2),"")</f>
        <v/>
      </c>
      <c r="N91" s="12" t="str">
        <f>IF(G91=1,ROUND(INDEX('8-Choosing Asset Strategies'!$DC$4:$DC$101,MATCH($C91,'8-Choosing Asset Strategies'!$C$4:$C$101,0)),2),"")</f>
        <v/>
      </c>
      <c r="O91" s="12" t="str">
        <f>IF(G91="","",INDEX('9 - Finance Strategy Parameters'!$H$3:$H$9,MATCH(B91,'9 - Finance Strategy Parameters'!$F$3:$F$9,0)))</f>
        <v/>
      </c>
      <c r="P91" s="12"/>
      <c r="Q91" s="144" t="str">
        <f>IFERROR((M91*INDEX('9 - Finance Strategy Parameters'!$C$3:$C$6,MATCH(P91,'9 - Finance Strategy Parameters'!$B$3:$B$6,0))/12*(1+INDEX('9 - Finance Strategy Parameters'!$C$3:$C$6,MATCH(P91,'9 - Finance Strategy Parameters'!$B$3:$B$6,0))/12)^(O91*12))/((1+INDEX('9 - Finance Strategy Parameters'!$C$3:$C$6,MATCH(P91,'9 - Finance Strategy Parameters'!$B$3:$B$6,0))/12)^(O91*12)-1),"")</f>
        <v/>
      </c>
      <c r="R91" s="144" t="str">
        <f t="shared" si="4"/>
        <v/>
      </c>
      <c r="S91" s="12"/>
      <c r="T91" s="143">
        <f>IF(H91=1,ROUND(INDEX('8-Choosing Asset Strategies'!$DL$4:$DL$101,MATCH($C91,'8-Choosing Asset Strategies'!$C$4:$C$101,0)),2),"")</f>
        <v>6630.96</v>
      </c>
      <c r="U91" s="145">
        <f>IF(H91=1,ROUND(INDEX('8-Choosing Asset Strategies'!$DC$4:$DC$101,MATCH($C91,'8-Choosing Asset Strategies'!$C$4:$C$101,0)),2),"")</f>
        <v>15</v>
      </c>
      <c r="V91" s="101">
        <f t="shared" si="5"/>
        <v>442.06400000000002</v>
      </c>
      <c r="W91" s="155">
        <f t="shared" si="6"/>
        <v>36.838666666666668</v>
      </c>
      <c r="Y91">
        <f>INDEX('8-Choosing Asset Strategies'!$DC$4:$DC$101,MATCH(C91,'8-Choosing Asset Strategies'!$C$4:$C$101,0))</f>
        <v>15</v>
      </c>
      <c r="Z91">
        <f>INDEX('8-Choosing Asset Strategies'!$DA$4:$DA$101,MATCH(C91,'8-Choosing Asset Strategies'!$C$4:$C$101,0))</f>
        <v>40</v>
      </c>
      <c r="AB91" s="159">
        <f>IF($F91=1,0,IF(AND($H91=1,AB$1&lt;=$Y91),$V91,IF(AND($H91=1,AB$1&gt;$Y91,AB$1&lt;=$Y91+$Z91),($T91*(1+$Z$1)^$Z91)/$Z91,IF(AND($H91=1,AB$1&gt;($Y91+$Z91),AB$1&lt;=($Y91+$Z91*2)),($T91*(1+$Z$1)^($Z91*2))/$Z91,IF(AND($H91=1,AB$1&gt;($Y91+$Z91*2),AB$1&lt;=($Y91+$Z91*3)),($T91*(1+$Z$1)^($Z91*3))/$Z91,IF(AND($H91=1,AB$1&gt;($Y91+$Z91*3),AB$1&lt;=($Y91+$Z91*4)),($T91*(1+$Z$1)^($Z91*4))/$Z91,IF(AND($G91=1,AB$1&lt;=$N91),0,IF(AND($G91=1,AB$1&gt;$N91,AB$1&lt;=($Y91+$Z91)),-1*PMT(VLOOKUP($P91,'9 - Finance Strategy Parameters'!$B$3:$C$6,2)/12,$Z91*12,$M91),IF(AND($G91=1,AB$1&gt;($Y91+$Z91),AB$1&lt;=($Y91+$Z91*2)),-1*PMT(VLOOKUP($P91,'9 - Finance Strategy Parameters'!$B$3:$C$6,2)/12,$Z91*12,$M91*(1+$Z$1)^($Z91*2)),IF(AND($G91=1,AB$1&gt;($Y91+$Z91*2),AB$1&lt;=($Y91+$Z91*3)),-1*PMT(VLOOKUP($P91,'9 - Finance Strategy Parameters'!$B$3:$C$6,2)/12,$Z91*12,$M91*(1+$Z$1)^($Z91*3)),"FAILURE"))))))))))</f>
        <v>442.06400000000002</v>
      </c>
      <c r="AC91" s="159">
        <f>IF($F91=1,0,IF(AND($H91=1,AC$1&lt;=$Y91),$V91,IF(AND($H91=1,AC$1&gt;$Y91,AC$1&lt;=$Y91+$Z91),($T91*(1+$Z$1)^$Z91)/$Z91,IF(AND($H91=1,AC$1&gt;($Y91+$Z91),AC$1&lt;=($Y91+$Z91*2)),($T91*(1+$Z$1)^($Z91*2))/$Z91,IF(AND($H91=1,AC$1&gt;($Y91+$Z91*2),AC$1&lt;=($Y91+$Z91*3)),($T91*(1+$Z$1)^($Z91*3))/$Z91,IF(AND($H91=1,AC$1&gt;($Y91+$Z91*3),AC$1&lt;=($Y91+$Z91*4)),($T91*(1+$Z$1)^($Z91*4))/$Z91,IF(AND($G91=1,AC$1&lt;=$N91),0,IF(AND($G91=1,AC$1&gt;$N91,AC$1&lt;=($Y91+$Z91)),-1*PMT(VLOOKUP($P91,'9 - Finance Strategy Parameters'!$B$3:$C$6,2)/12,$Z91*12,$M91),IF(AND($G91=1,AC$1&gt;($Y91+$Z91),AC$1&lt;=($Y91+$Z91*2)),-1*PMT(VLOOKUP($P91,'9 - Finance Strategy Parameters'!$B$3:$C$6,2)/12,$Z91*12,$M91*(1+$Z$1)^($Z91*2)),IF(AND($G91=1,AC$1&gt;($Y91+$Z91*2),AC$1&lt;=($Y91+$Z91*3)),-1*PMT(VLOOKUP($P91,'9 - Finance Strategy Parameters'!$B$3:$C$6,2)/12,$Z91*12,$M91*(1+$Z$1)^($Z91*3)),"FAILURE"))))))))))</f>
        <v>442.06400000000002</v>
      </c>
      <c r="AD91" s="159">
        <f>IF($F91=1,0,IF(AND($H91=1,AD$1&lt;=$Y91),$V91,IF(AND($H91=1,AD$1&gt;$Y91,AD$1&lt;=$Y91+$Z91),($T91*(1+$Z$1)^$Z91)/$Z91,IF(AND($H91=1,AD$1&gt;($Y91+$Z91),AD$1&lt;=($Y91+$Z91*2)),($T91*(1+$Z$1)^($Z91*2))/$Z91,IF(AND($H91=1,AD$1&gt;($Y91+$Z91*2),AD$1&lt;=($Y91+$Z91*3)),($T91*(1+$Z$1)^($Z91*3))/$Z91,IF(AND($H91=1,AD$1&gt;($Y91+$Z91*3),AD$1&lt;=($Y91+$Z91*4)),($T91*(1+$Z$1)^($Z91*4))/$Z91,IF(AND($G91=1,AD$1&lt;=$N91),0,IF(AND($G91=1,AD$1&gt;$N91,AD$1&lt;=($Y91+$Z91)),-1*PMT(VLOOKUP($P91,'9 - Finance Strategy Parameters'!$B$3:$C$6,2)/12,$Z91*12,$M91),IF(AND($G91=1,AD$1&gt;($Y91+$Z91),AD$1&lt;=($Y91+$Z91*2)),-1*PMT(VLOOKUP($P91,'9 - Finance Strategy Parameters'!$B$3:$C$6,2)/12,$Z91*12,$M91*(1+$Z$1)^($Z91*2)),IF(AND($G91=1,AD$1&gt;($Y91+$Z91*2),AD$1&lt;=($Y91+$Z91*3)),-1*PMT(VLOOKUP($P91,'9 - Finance Strategy Parameters'!$B$3:$C$6,2)/12,$Z91*12,$M91*(1+$Z$1)^($Z91*3)),"FAILURE"))))))))))</f>
        <v>442.06400000000002</v>
      </c>
      <c r="AE91" s="159">
        <f>IF($F91=1,0,IF(AND($H91=1,AE$1&lt;=$Y91),$V91,IF(AND($H91=1,AE$1&gt;$Y91,AE$1&lt;=$Y91+$Z91),($T91*(1+$Z$1)^$Z91)/$Z91,IF(AND($H91=1,AE$1&gt;($Y91+$Z91),AE$1&lt;=($Y91+$Z91*2)),($T91*(1+$Z$1)^($Z91*2))/$Z91,IF(AND($H91=1,AE$1&gt;($Y91+$Z91*2),AE$1&lt;=($Y91+$Z91*3)),($T91*(1+$Z$1)^($Z91*3))/$Z91,IF(AND($H91=1,AE$1&gt;($Y91+$Z91*3),AE$1&lt;=($Y91+$Z91*4)),($T91*(1+$Z$1)^($Z91*4))/$Z91,IF(AND($G91=1,AE$1&lt;=$N91),0,IF(AND($G91=1,AE$1&gt;$N91,AE$1&lt;=($Y91+$Z91)),-1*PMT(VLOOKUP($P91,'9 - Finance Strategy Parameters'!$B$3:$C$6,2)/12,$Z91*12,$M91),IF(AND($G91=1,AE$1&gt;($Y91+$Z91),AE$1&lt;=($Y91+$Z91*2)),-1*PMT(VLOOKUP($P91,'9 - Finance Strategy Parameters'!$B$3:$C$6,2)/12,$Z91*12,$M91*(1+$Z$1)^($Z91*2)),IF(AND($G91=1,AE$1&gt;($Y91+$Z91*2),AE$1&lt;=($Y91+$Z91*3)),-1*PMT(VLOOKUP($P91,'9 - Finance Strategy Parameters'!$B$3:$C$6,2)/12,$Z91*12,$M91*(1+$Z$1)^($Z91*3)),"FAILURE"))))))))))</f>
        <v>442.06400000000002</v>
      </c>
      <c r="AF91" s="159">
        <f>IF($F91=1,0,IF(AND($H91=1,AF$1&lt;=$Y91),$V91,IF(AND($H91=1,AF$1&gt;$Y91,AF$1&lt;=$Y91+$Z91),($T91*(1+$Z$1)^$Z91)/$Z91,IF(AND($H91=1,AF$1&gt;($Y91+$Z91),AF$1&lt;=($Y91+$Z91*2)),($T91*(1+$Z$1)^($Z91*2))/$Z91,IF(AND($H91=1,AF$1&gt;($Y91+$Z91*2),AF$1&lt;=($Y91+$Z91*3)),($T91*(1+$Z$1)^($Z91*3))/$Z91,IF(AND($H91=1,AF$1&gt;($Y91+$Z91*3),AF$1&lt;=($Y91+$Z91*4)),($T91*(1+$Z$1)^($Z91*4))/$Z91,IF(AND($G91=1,AF$1&lt;=$N91),0,IF(AND($G91=1,AF$1&gt;$N91,AF$1&lt;=($Y91+$Z91)),-1*PMT(VLOOKUP($P91,'9 - Finance Strategy Parameters'!$B$3:$C$6,2)/12,$Z91*12,$M91),IF(AND($G91=1,AF$1&gt;($Y91+$Z91),AF$1&lt;=($Y91+$Z91*2)),-1*PMT(VLOOKUP($P91,'9 - Finance Strategy Parameters'!$B$3:$C$6,2)/12,$Z91*12,$M91*(1+$Z$1)^($Z91*2)),IF(AND($G91=1,AF$1&gt;($Y91+$Z91*2),AF$1&lt;=($Y91+$Z91*3)),-1*PMT(VLOOKUP($P91,'9 - Finance Strategy Parameters'!$B$3:$C$6,2)/12,$Z91*12,$M91*(1+$Z$1)^($Z91*3)),"FAILURE"))))))))))</f>
        <v>442.06400000000002</v>
      </c>
      <c r="AG91" s="159">
        <f>IF($F91=1,0,IF(AND($H91=1,AG$1&lt;=$Y91),$V91,IF(AND($H91=1,AG$1&gt;$Y91,AG$1&lt;=$Y91+$Z91),($T91*(1+$Z$1)^$Z91)/$Z91,IF(AND($H91=1,AG$1&gt;($Y91+$Z91),AG$1&lt;=($Y91+$Z91*2)),($T91*(1+$Z$1)^($Z91*2))/$Z91,IF(AND($H91=1,AG$1&gt;($Y91+$Z91*2),AG$1&lt;=($Y91+$Z91*3)),($T91*(1+$Z$1)^($Z91*3))/$Z91,IF(AND($H91=1,AG$1&gt;($Y91+$Z91*3),AG$1&lt;=($Y91+$Z91*4)),($T91*(1+$Z$1)^($Z91*4))/$Z91,IF(AND($G91=1,AG$1&lt;=$N91),0,IF(AND($G91=1,AG$1&gt;$N91,AG$1&lt;=($Y91+$Z91)),-1*PMT(VLOOKUP($P91,'9 - Finance Strategy Parameters'!$B$3:$C$6,2)/12,$Z91*12,$M91),IF(AND($G91=1,AG$1&gt;($Y91+$Z91),AG$1&lt;=($Y91+$Z91*2)),-1*PMT(VLOOKUP($P91,'9 - Finance Strategy Parameters'!$B$3:$C$6,2)/12,$Z91*12,$M91*(1+$Z$1)^($Z91*2)),IF(AND($G91=1,AG$1&gt;($Y91+$Z91*2),AG$1&lt;=($Y91+$Z91*3)),-1*PMT(VLOOKUP($P91,'9 - Finance Strategy Parameters'!$B$3:$C$6,2)/12,$Z91*12,$M91*(1+$Z$1)^($Z91*3)),"FAILURE"))))))))))</f>
        <v>442.06400000000002</v>
      </c>
      <c r="AH91" s="159">
        <f>IF($F91=1,0,IF(AND($H91=1,AH$1&lt;=$Y91),$V91,IF(AND($H91=1,AH$1&gt;$Y91,AH$1&lt;=$Y91+$Z91),($T91*(1+$Z$1)^$Z91)/$Z91,IF(AND($H91=1,AH$1&gt;($Y91+$Z91),AH$1&lt;=($Y91+$Z91*2)),($T91*(1+$Z$1)^($Z91*2))/$Z91,IF(AND($H91=1,AH$1&gt;($Y91+$Z91*2),AH$1&lt;=($Y91+$Z91*3)),($T91*(1+$Z$1)^($Z91*3))/$Z91,IF(AND($H91=1,AH$1&gt;($Y91+$Z91*3),AH$1&lt;=($Y91+$Z91*4)),($T91*(1+$Z$1)^($Z91*4))/$Z91,IF(AND($G91=1,AH$1&lt;=$N91),0,IF(AND($G91=1,AH$1&gt;$N91,AH$1&lt;=($Y91+$Z91)),-1*PMT(VLOOKUP($P91,'9 - Finance Strategy Parameters'!$B$3:$C$6,2)/12,$Z91*12,$M91),IF(AND($G91=1,AH$1&gt;($Y91+$Z91),AH$1&lt;=($Y91+$Z91*2)),-1*PMT(VLOOKUP($P91,'9 - Finance Strategy Parameters'!$B$3:$C$6,2)/12,$Z91*12,$M91*(1+$Z$1)^($Z91*2)),IF(AND($G91=1,AH$1&gt;($Y91+$Z91*2),AH$1&lt;=($Y91+$Z91*3)),-1*PMT(VLOOKUP($P91,'9 - Finance Strategy Parameters'!$B$3:$C$6,2)/12,$Z91*12,$M91*(1+$Z$1)^($Z91*3)),"FAILURE"))))))))))</f>
        <v>442.06400000000002</v>
      </c>
      <c r="AI91" s="159">
        <f>IF($F91=1,0,IF(AND($H91=1,AI$1&lt;=$Y91),$V91,IF(AND($H91=1,AI$1&gt;$Y91,AI$1&lt;=$Y91+$Z91),($T91*(1+$Z$1)^$Z91)/$Z91,IF(AND($H91=1,AI$1&gt;($Y91+$Z91),AI$1&lt;=($Y91+$Z91*2)),($T91*(1+$Z$1)^($Z91*2))/$Z91,IF(AND($H91=1,AI$1&gt;($Y91+$Z91*2),AI$1&lt;=($Y91+$Z91*3)),($T91*(1+$Z$1)^($Z91*3))/$Z91,IF(AND($H91=1,AI$1&gt;($Y91+$Z91*3),AI$1&lt;=($Y91+$Z91*4)),($T91*(1+$Z$1)^($Z91*4))/$Z91,IF(AND($G91=1,AI$1&lt;=$N91),0,IF(AND($G91=1,AI$1&gt;$N91,AI$1&lt;=($Y91+$Z91)),-1*PMT(VLOOKUP($P91,'9 - Finance Strategy Parameters'!$B$3:$C$6,2)/12,$Z91*12,$M91),IF(AND($G91=1,AI$1&gt;($Y91+$Z91),AI$1&lt;=($Y91+$Z91*2)),-1*PMT(VLOOKUP($P91,'9 - Finance Strategy Parameters'!$B$3:$C$6,2)/12,$Z91*12,$M91*(1+$Z$1)^($Z91*2)),IF(AND($G91=1,AI$1&gt;($Y91+$Z91*2),AI$1&lt;=($Y91+$Z91*3)),-1*PMT(VLOOKUP($P91,'9 - Finance Strategy Parameters'!$B$3:$C$6,2)/12,$Z91*12,$M91*(1+$Z$1)^($Z91*3)),"FAILURE"))))))))))</f>
        <v>442.06400000000002</v>
      </c>
      <c r="AJ91" s="159">
        <f>IF($F91=1,0,IF(AND($H91=1,AJ$1&lt;=$Y91),$V91,IF(AND($H91=1,AJ$1&gt;$Y91,AJ$1&lt;=$Y91+$Z91),($T91*(1+$Z$1)^$Z91)/$Z91,IF(AND($H91=1,AJ$1&gt;($Y91+$Z91),AJ$1&lt;=($Y91+$Z91*2)),($T91*(1+$Z$1)^($Z91*2))/$Z91,IF(AND($H91=1,AJ$1&gt;($Y91+$Z91*2),AJ$1&lt;=($Y91+$Z91*3)),($T91*(1+$Z$1)^($Z91*3))/$Z91,IF(AND($H91=1,AJ$1&gt;($Y91+$Z91*3),AJ$1&lt;=($Y91+$Z91*4)),($T91*(1+$Z$1)^($Z91*4))/$Z91,IF(AND($G91=1,AJ$1&lt;=$N91),0,IF(AND($G91=1,AJ$1&gt;$N91,AJ$1&lt;=($Y91+$Z91)),-1*PMT(VLOOKUP($P91,'9 - Finance Strategy Parameters'!$B$3:$C$6,2)/12,$Z91*12,$M91),IF(AND($G91=1,AJ$1&gt;($Y91+$Z91),AJ$1&lt;=($Y91+$Z91*2)),-1*PMT(VLOOKUP($P91,'9 - Finance Strategy Parameters'!$B$3:$C$6,2)/12,$Z91*12,$M91*(1+$Z$1)^($Z91*2)),IF(AND($G91=1,AJ$1&gt;($Y91+$Z91*2),AJ$1&lt;=($Y91+$Z91*3)),-1*PMT(VLOOKUP($P91,'9 - Finance Strategy Parameters'!$B$3:$C$6,2)/12,$Z91*12,$M91*(1+$Z$1)^($Z91*3)),"FAILURE"))))))))))</f>
        <v>442.06400000000002</v>
      </c>
      <c r="AK91" s="159">
        <f>IF($F91=1,0,IF(AND($H91=1,AK$1&lt;=$Y91),$V91,IF(AND($H91=1,AK$1&gt;$Y91,AK$1&lt;=$Y91+$Z91),($T91*(1+$Z$1)^$Z91)/$Z91,IF(AND($H91=1,AK$1&gt;($Y91+$Z91),AK$1&lt;=($Y91+$Z91*2)),($T91*(1+$Z$1)^($Z91*2))/$Z91,IF(AND($H91=1,AK$1&gt;($Y91+$Z91*2),AK$1&lt;=($Y91+$Z91*3)),($T91*(1+$Z$1)^($Z91*3))/$Z91,IF(AND($H91=1,AK$1&gt;($Y91+$Z91*3),AK$1&lt;=($Y91+$Z91*4)),($T91*(1+$Z$1)^($Z91*4))/$Z91,IF(AND($G91=1,AK$1&lt;=$N91),0,IF(AND($G91=1,AK$1&gt;$N91,AK$1&lt;=($Y91+$Z91)),-1*PMT(VLOOKUP($P91,'9 - Finance Strategy Parameters'!$B$3:$C$6,2)/12,$Z91*12,$M91),IF(AND($G91=1,AK$1&gt;($Y91+$Z91),AK$1&lt;=($Y91+$Z91*2)),-1*PMT(VLOOKUP($P91,'9 - Finance Strategy Parameters'!$B$3:$C$6,2)/12,$Z91*12,$M91*(1+$Z$1)^($Z91*2)),IF(AND($G91=1,AK$1&gt;($Y91+$Z91*2),AK$1&lt;=($Y91+$Z91*3)),-1*PMT(VLOOKUP($P91,'9 - Finance Strategy Parameters'!$B$3:$C$6,2)/12,$Z91*12,$M91*(1+$Z$1)^($Z91*3)),"FAILURE"))))))))))</f>
        <v>442.06400000000002</v>
      </c>
      <c r="AL91" s="159">
        <f>IF($F91=1,0,IF(AND($H91=1,AL$1&lt;=$Y91),$V91,IF(AND($H91=1,AL$1&gt;$Y91,AL$1&lt;=$Y91+$Z91),($T91*(1+$Z$1)^$Z91)/$Z91,IF(AND($H91=1,AL$1&gt;($Y91+$Z91),AL$1&lt;=($Y91+$Z91*2)),($T91*(1+$Z$1)^($Z91*2))/$Z91,IF(AND($H91=1,AL$1&gt;($Y91+$Z91*2),AL$1&lt;=($Y91+$Z91*3)),($T91*(1+$Z$1)^($Z91*3))/$Z91,IF(AND($H91=1,AL$1&gt;($Y91+$Z91*3),AL$1&lt;=($Y91+$Z91*4)),($T91*(1+$Z$1)^($Z91*4))/$Z91,IF(AND($G91=1,AL$1&lt;=$N91),0,IF(AND($G91=1,AL$1&gt;$N91,AL$1&lt;=($Y91+$Z91)),-1*PMT(VLOOKUP($P91,'9 - Finance Strategy Parameters'!$B$3:$C$6,2)/12,$Z91*12,$M91),IF(AND($G91=1,AL$1&gt;($Y91+$Z91),AL$1&lt;=($Y91+$Z91*2)),-1*PMT(VLOOKUP($P91,'9 - Finance Strategy Parameters'!$B$3:$C$6,2)/12,$Z91*12,$M91*(1+$Z$1)^($Z91*2)),IF(AND($G91=1,AL$1&gt;($Y91+$Z91*2),AL$1&lt;=($Y91+$Z91*3)),-1*PMT(VLOOKUP($P91,'9 - Finance Strategy Parameters'!$B$3:$C$6,2)/12,$Z91*12,$M91*(1+$Z$1)^($Z91*3)),"FAILURE"))))))))))</f>
        <v>442.06400000000002</v>
      </c>
      <c r="AM91" s="159">
        <f>IF($F91=1,0,IF(AND($H91=1,AM$1&lt;=$Y91),$V91,IF(AND($H91=1,AM$1&gt;$Y91,AM$1&lt;=$Y91+$Z91),($T91*(1+$Z$1)^$Z91)/$Z91,IF(AND($H91=1,AM$1&gt;($Y91+$Z91),AM$1&lt;=($Y91+$Z91*2)),($T91*(1+$Z$1)^($Z91*2))/$Z91,IF(AND($H91=1,AM$1&gt;($Y91+$Z91*2),AM$1&lt;=($Y91+$Z91*3)),($T91*(1+$Z$1)^($Z91*3))/$Z91,IF(AND($H91=1,AM$1&gt;($Y91+$Z91*3),AM$1&lt;=($Y91+$Z91*4)),($T91*(1+$Z$1)^($Z91*4))/$Z91,IF(AND($G91=1,AM$1&lt;=$N91),0,IF(AND($G91=1,AM$1&gt;$N91,AM$1&lt;=($Y91+$Z91)),-1*PMT(VLOOKUP($P91,'9 - Finance Strategy Parameters'!$B$3:$C$6,2)/12,$Z91*12,$M91),IF(AND($G91=1,AM$1&gt;($Y91+$Z91),AM$1&lt;=($Y91+$Z91*2)),-1*PMT(VLOOKUP($P91,'9 - Finance Strategy Parameters'!$B$3:$C$6,2)/12,$Z91*12,$M91*(1+$Z$1)^($Z91*2)),IF(AND($G91=1,AM$1&gt;($Y91+$Z91*2),AM$1&lt;=($Y91+$Z91*3)),-1*PMT(VLOOKUP($P91,'9 - Finance Strategy Parameters'!$B$3:$C$6,2)/12,$Z91*12,$M91*(1+$Z$1)^($Z91*3)),"FAILURE"))))))))))</f>
        <v>442.06400000000002</v>
      </c>
      <c r="AN91" s="159">
        <f>IF($F91=1,0,IF(AND($H91=1,AN$1&lt;=$Y91),$V91,IF(AND($H91=1,AN$1&gt;$Y91,AN$1&lt;=$Y91+$Z91),($T91*(1+$Z$1)^$Z91)/$Z91,IF(AND($H91=1,AN$1&gt;($Y91+$Z91),AN$1&lt;=($Y91+$Z91*2)),($T91*(1+$Z$1)^($Z91*2))/$Z91,IF(AND($H91=1,AN$1&gt;($Y91+$Z91*2),AN$1&lt;=($Y91+$Z91*3)),($T91*(1+$Z$1)^($Z91*3))/$Z91,IF(AND($H91=1,AN$1&gt;($Y91+$Z91*3),AN$1&lt;=($Y91+$Z91*4)),($T91*(1+$Z$1)^($Z91*4))/$Z91,IF(AND($G91=1,AN$1&lt;=$N91),0,IF(AND($G91=1,AN$1&gt;$N91,AN$1&lt;=($Y91+$Z91)),-1*PMT(VLOOKUP($P91,'9 - Finance Strategy Parameters'!$B$3:$C$6,2)/12,$Z91*12,$M91),IF(AND($G91=1,AN$1&gt;($Y91+$Z91),AN$1&lt;=($Y91+$Z91*2)),-1*PMT(VLOOKUP($P91,'9 - Finance Strategy Parameters'!$B$3:$C$6,2)/12,$Z91*12,$M91*(1+$Z$1)^($Z91*2)),IF(AND($G91=1,AN$1&gt;($Y91+$Z91*2),AN$1&lt;=($Y91+$Z91*3)),-1*PMT(VLOOKUP($P91,'9 - Finance Strategy Parameters'!$B$3:$C$6,2)/12,$Z91*12,$M91*(1+$Z$1)^($Z91*3)),"FAILURE"))))))))))</f>
        <v>442.06400000000002</v>
      </c>
      <c r="AO91" s="159">
        <f>IF($F91=1,0,IF(AND($H91=1,AO$1&lt;=$Y91),$V91,IF(AND($H91=1,AO$1&gt;$Y91,AO$1&lt;=$Y91+$Z91),($T91*(1+$Z$1)^$Z91)/$Z91,IF(AND($H91=1,AO$1&gt;($Y91+$Z91),AO$1&lt;=($Y91+$Z91*2)),($T91*(1+$Z$1)^($Z91*2))/$Z91,IF(AND($H91=1,AO$1&gt;($Y91+$Z91*2),AO$1&lt;=($Y91+$Z91*3)),($T91*(1+$Z$1)^($Z91*3))/$Z91,IF(AND($H91=1,AO$1&gt;($Y91+$Z91*3),AO$1&lt;=($Y91+$Z91*4)),($T91*(1+$Z$1)^($Z91*4))/$Z91,IF(AND($G91=1,AO$1&lt;=$N91),0,IF(AND($G91=1,AO$1&gt;$N91,AO$1&lt;=($Y91+$Z91)),-1*PMT(VLOOKUP($P91,'9 - Finance Strategy Parameters'!$B$3:$C$6,2)/12,$Z91*12,$M91),IF(AND($G91=1,AO$1&gt;($Y91+$Z91),AO$1&lt;=($Y91+$Z91*2)),-1*PMT(VLOOKUP($P91,'9 - Finance Strategy Parameters'!$B$3:$C$6,2)/12,$Z91*12,$M91*(1+$Z$1)^($Z91*2)),IF(AND($G91=1,AO$1&gt;($Y91+$Z91*2),AO$1&lt;=($Y91+$Z91*3)),-1*PMT(VLOOKUP($P91,'9 - Finance Strategy Parameters'!$B$3:$C$6,2)/12,$Z91*12,$M91*(1+$Z$1)^($Z91*3)),"FAILURE"))))))))))</f>
        <v>442.06400000000002</v>
      </c>
      <c r="AP91" s="159">
        <f>IF($F91=1,0,IF(AND($H91=1,AP$1&lt;=$Y91),$V91,IF(AND($H91=1,AP$1&gt;$Y91,AP$1&lt;=$Y91+$Z91),($T91*(1+$Z$1)^$Z91)/$Z91,IF(AND($H91=1,AP$1&gt;($Y91+$Z91),AP$1&lt;=($Y91+$Z91*2)),($T91*(1+$Z$1)^($Z91*2))/$Z91,IF(AND($H91=1,AP$1&gt;($Y91+$Z91*2),AP$1&lt;=($Y91+$Z91*3)),($T91*(1+$Z$1)^($Z91*3))/$Z91,IF(AND($H91=1,AP$1&gt;($Y91+$Z91*3),AP$1&lt;=($Y91+$Z91*4)),($T91*(1+$Z$1)^($Z91*4))/$Z91,IF(AND($G91=1,AP$1&lt;=$N91),0,IF(AND($G91=1,AP$1&gt;$N91,AP$1&lt;=($Y91+$Z91)),-1*PMT(VLOOKUP($P91,'9 - Finance Strategy Parameters'!$B$3:$C$6,2)/12,$Z91*12,$M91),IF(AND($G91=1,AP$1&gt;($Y91+$Z91),AP$1&lt;=($Y91+$Z91*2)),-1*PMT(VLOOKUP($P91,'9 - Finance Strategy Parameters'!$B$3:$C$6,2)/12,$Z91*12,$M91*(1+$Z$1)^($Z91*2)),IF(AND($G91=1,AP$1&gt;($Y91+$Z91*2),AP$1&lt;=($Y91+$Z91*3)),-1*PMT(VLOOKUP($P91,'9 - Finance Strategy Parameters'!$B$3:$C$6,2)/12,$Z91*12,$M91*(1+$Z$1)^($Z91*3)),"FAILURE"))))))))))</f>
        <v>442.06400000000002</v>
      </c>
      <c r="AQ91" s="159">
        <f>IF($F91=1,0,IF(AND($H91=1,AQ$1&lt;=$Y91),$V91,IF(AND($H91=1,AQ$1&gt;$Y91,AQ$1&lt;=$Y91+$Z91),($T91*(1+$Z$1)^$Z91)/$Z91,IF(AND($H91=1,AQ$1&gt;($Y91+$Z91),AQ$1&lt;=($Y91+$Z91*2)),($T91*(1+$Z$1)^($Z91*2))/$Z91,IF(AND($H91=1,AQ$1&gt;($Y91+$Z91*2),AQ$1&lt;=($Y91+$Z91*3)),($T91*(1+$Z$1)^($Z91*3))/$Z91,IF(AND($H91=1,AQ$1&gt;($Y91+$Z91*3),AQ$1&lt;=($Y91+$Z91*4)),($T91*(1+$Z$1)^($Z91*4))/$Z91,IF(AND($G91=1,AQ$1&lt;=$N91),0,IF(AND($G91=1,AQ$1&gt;$N91,AQ$1&lt;=($Y91+$Z91)),-1*PMT(VLOOKUP($P91,'9 - Finance Strategy Parameters'!$B$3:$C$6,2)/12,$Z91*12,$M91),IF(AND($G91=1,AQ$1&gt;($Y91+$Z91),AQ$1&lt;=($Y91+$Z91*2)),-1*PMT(VLOOKUP($P91,'9 - Finance Strategy Parameters'!$B$3:$C$6,2)/12,$Z91*12,$M91*(1+$Z$1)^($Z91*2)),IF(AND($G91=1,AQ$1&gt;($Y91+$Z91*2),AQ$1&lt;=($Y91+$Z91*3)),-1*PMT(VLOOKUP($P91,'9 - Finance Strategy Parameters'!$B$3:$C$6,2)/12,$Z91*12,$M91*(1+$Z$1)^($Z91*3)),"FAILURE"))))))))))</f>
        <v>165.774</v>
      </c>
      <c r="AR91" s="159">
        <f>IF($F91=1,0,IF(AND($H91=1,AR$1&lt;=$Y91),$V91,IF(AND($H91=1,AR$1&gt;$Y91,AR$1&lt;=$Y91+$Z91),($T91*(1+$Z$1)^$Z91)/$Z91,IF(AND($H91=1,AR$1&gt;($Y91+$Z91),AR$1&lt;=($Y91+$Z91*2)),($T91*(1+$Z$1)^($Z91*2))/$Z91,IF(AND($H91=1,AR$1&gt;($Y91+$Z91*2),AR$1&lt;=($Y91+$Z91*3)),($T91*(1+$Z$1)^($Z91*3))/$Z91,IF(AND($H91=1,AR$1&gt;($Y91+$Z91*3),AR$1&lt;=($Y91+$Z91*4)),($T91*(1+$Z$1)^($Z91*4))/$Z91,IF(AND($G91=1,AR$1&lt;=$N91),0,IF(AND($G91=1,AR$1&gt;$N91,AR$1&lt;=($Y91+$Z91)),-1*PMT(VLOOKUP($P91,'9 - Finance Strategy Parameters'!$B$3:$C$6,2)/12,$Z91*12,$M91),IF(AND($G91=1,AR$1&gt;($Y91+$Z91),AR$1&lt;=($Y91+$Z91*2)),-1*PMT(VLOOKUP($P91,'9 - Finance Strategy Parameters'!$B$3:$C$6,2)/12,$Z91*12,$M91*(1+$Z$1)^($Z91*2)),IF(AND($G91=1,AR$1&gt;($Y91+$Z91*2),AR$1&lt;=($Y91+$Z91*3)),-1*PMT(VLOOKUP($P91,'9 - Finance Strategy Parameters'!$B$3:$C$6,2)/12,$Z91*12,$M91*(1+$Z$1)^($Z91*3)),"FAILURE"))))))))))</f>
        <v>165.774</v>
      </c>
      <c r="AS91" s="159">
        <f>IF($F91=1,0,IF(AND($H91=1,AS$1&lt;=$Y91),$V91,IF(AND($H91=1,AS$1&gt;$Y91,AS$1&lt;=$Y91+$Z91),($T91*(1+$Z$1)^$Z91)/$Z91,IF(AND($H91=1,AS$1&gt;($Y91+$Z91),AS$1&lt;=($Y91+$Z91*2)),($T91*(1+$Z$1)^($Z91*2))/$Z91,IF(AND($H91=1,AS$1&gt;($Y91+$Z91*2),AS$1&lt;=($Y91+$Z91*3)),($T91*(1+$Z$1)^($Z91*3))/$Z91,IF(AND($H91=1,AS$1&gt;($Y91+$Z91*3),AS$1&lt;=($Y91+$Z91*4)),($T91*(1+$Z$1)^($Z91*4))/$Z91,IF(AND($G91=1,AS$1&lt;=$N91),0,IF(AND($G91=1,AS$1&gt;$N91,AS$1&lt;=($Y91+$Z91)),-1*PMT(VLOOKUP($P91,'9 - Finance Strategy Parameters'!$B$3:$C$6,2)/12,$Z91*12,$M91),IF(AND($G91=1,AS$1&gt;($Y91+$Z91),AS$1&lt;=($Y91+$Z91*2)),-1*PMT(VLOOKUP($P91,'9 - Finance Strategy Parameters'!$B$3:$C$6,2)/12,$Z91*12,$M91*(1+$Z$1)^($Z91*2)),IF(AND($G91=1,AS$1&gt;($Y91+$Z91*2),AS$1&lt;=($Y91+$Z91*3)),-1*PMT(VLOOKUP($P91,'9 - Finance Strategy Parameters'!$B$3:$C$6,2)/12,$Z91*12,$M91*(1+$Z$1)^($Z91*3)),"FAILURE"))))))))))</f>
        <v>165.774</v>
      </c>
      <c r="AT91" s="159">
        <f>IF($F91=1,0,IF(AND($H91=1,AT$1&lt;=$Y91),$V91,IF(AND($H91=1,AT$1&gt;$Y91,AT$1&lt;=$Y91+$Z91),($T91*(1+$Z$1)^$Z91)/$Z91,IF(AND($H91=1,AT$1&gt;($Y91+$Z91),AT$1&lt;=($Y91+$Z91*2)),($T91*(1+$Z$1)^($Z91*2))/$Z91,IF(AND($H91=1,AT$1&gt;($Y91+$Z91*2),AT$1&lt;=($Y91+$Z91*3)),($T91*(1+$Z$1)^($Z91*3))/$Z91,IF(AND($H91=1,AT$1&gt;($Y91+$Z91*3),AT$1&lt;=($Y91+$Z91*4)),($T91*(1+$Z$1)^($Z91*4))/$Z91,IF(AND($G91=1,AT$1&lt;=$N91),0,IF(AND($G91=1,AT$1&gt;$N91,AT$1&lt;=($Y91+$Z91)),-1*PMT(VLOOKUP($P91,'9 - Finance Strategy Parameters'!$B$3:$C$6,2)/12,$Z91*12,$M91),IF(AND($G91=1,AT$1&gt;($Y91+$Z91),AT$1&lt;=($Y91+$Z91*2)),-1*PMT(VLOOKUP($P91,'9 - Finance Strategy Parameters'!$B$3:$C$6,2)/12,$Z91*12,$M91*(1+$Z$1)^($Z91*2)),IF(AND($G91=1,AT$1&gt;($Y91+$Z91*2),AT$1&lt;=($Y91+$Z91*3)),-1*PMT(VLOOKUP($P91,'9 - Finance Strategy Parameters'!$B$3:$C$6,2)/12,$Z91*12,$M91*(1+$Z$1)^($Z91*3)),"FAILURE"))))))))))</f>
        <v>165.774</v>
      </c>
      <c r="AU91" s="159">
        <f>IF($F91=1,0,IF(AND($H91=1,AU$1&lt;=$Y91),$V91,IF(AND($H91=1,AU$1&gt;$Y91,AU$1&lt;=$Y91+$Z91),($T91*(1+$Z$1)^$Z91)/$Z91,IF(AND($H91=1,AU$1&gt;($Y91+$Z91),AU$1&lt;=($Y91+$Z91*2)),($T91*(1+$Z$1)^($Z91*2))/$Z91,IF(AND($H91=1,AU$1&gt;($Y91+$Z91*2),AU$1&lt;=($Y91+$Z91*3)),($T91*(1+$Z$1)^($Z91*3))/$Z91,IF(AND($H91=1,AU$1&gt;($Y91+$Z91*3),AU$1&lt;=($Y91+$Z91*4)),($T91*(1+$Z$1)^($Z91*4))/$Z91,IF(AND($G91=1,AU$1&lt;=$N91),0,IF(AND($G91=1,AU$1&gt;$N91,AU$1&lt;=($Y91+$Z91)),-1*PMT(VLOOKUP($P91,'9 - Finance Strategy Parameters'!$B$3:$C$6,2)/12,$Z91*12,$M91),IF(AND($G91=1,AU$1&gt;($Y91+$Z91),AU$1&lt;=($Y91+$Z91*2)),-1*PMT(VLOOKUP($P91,'9 - Finance Strategy Parameters'!$B$3:$C$6,2)/12,$Z91*12,$M91*(1+$Z$1)^($Z91*2)),IF(AND($G91=1,AU$1&gt;($Y91+$Z91*2),AU$1&lt;=($Y91+$Z91*3)),-1*PMT(VLOOKUP($P91,'9 - Finance Strategy Parameters'!$B$3:$C$6,2)/12,$Z91*12,$M91*(1+$Z$1)^($Z91*3)),"FAILURE"))))))))))</f>
        <v>165.774</v>
      </c>
      <c r="AV91" s="159">
        <f>IF($F91=1,0,IF(AND($H91=1,AV$1&lt;=$Y91),$V91,IF(AND($H91=1,AV$1&gt;$Y91,AV$1&lt;=$Y91+$Z91),($T91*(1+$Z$1)^$Z91)/$Z91,IF(AND($H91=1,AV$1&gt;($Y91+$Z91),AV$1&lt;=($Y91+$Z91*2)),($T91*(1+$Z$1)^($Z91*2))/$Z91,IF(AND($H91=1,AV$1&gt;($Y91+$Z91*2),AV$1&lt;=($Y91+$Z91*3)),($T91*(1+$Z$1)^($Z91*3))/$Z91,IF(AND($H91=1,AV$1&gt;($Y91+$Z91*3),AV$1&lt;=($Y91+$Z91*4)),($T91*(1+$Z$1)^($Z91*4))/$Z91,IF(AND($G91=1,AV$1&lt;=$N91),0,IF(AND($G91=1,AV$1&gt;$N91,AV$1&lt;=($Y91+$Z91)),-1*PMT(VLOOKUP($P91,'9 - Finance Strategy Parameters'!$B$3:$C$6,2)/12,$Z91*12,$M91),IF(AND($G91=1,AV$1&gt;($Y91+$Z91),AV$1&lt;=($Y91+$Z91*2)),-1*PMT(VLOOKUP($P91,'9 - Finance Strategy Parameters'!$B$3:$C$6,2)/12,$Z91*12,$M91*(1+$Z$1)^($Z91*2)),IF(AND($G91=1,AV$1&gt;($Y91+$Z91*2),AV$1&lt;=($Y91+$Z91*3)),-1*PMT(VLOOKUP($P91,'9 - Finance Strategy Parameters'!$B$3:$C$6,2)/12,$Z91*12,$M91*(1+$Z$1)^($Z91*3)),"FAILURE"))))))))))</f>
        <v>165.774</v>
      </c>
      <c r="AW91" s="159">
        <f>IF($F91=1,0,IF(AND($H91=1,AW$1&lt;=$Y91),$V91,IF(AND($H91=1,AW$1&gt;$Y91,AW$1&lt;=$Y91+$Z91),($T91*(1+$Z$1)^$Z91)/$Z91,IF(AND($H91=1,AW$1&gt;($Y91+$Z91),AW$1&lt;=($Y91+$Z91*2)),($T91*(1+$Z$1)^($Z91*2))/$Z91,IF(AND($H91=1,AW$1&gt;($Y91+$Z91*2),AW$1&lt;=($Y91+$Z91*3)),($T91*(1+$Z$1)^($Z91*3))/$Z91,IF(AND($H91=1,AW$1&gt;($Y91+$Z91*3),AW$1&lt;=($Y91+$Z91*4)),($T91*(1+$Z$1)^($Z91*4))/$Z91,IF(AND($G91=1,AW$1&lt;=$N91),0,IF(AND($G91=1,AW$1&gt;$N91,AW$1&lt;=($Y91+$Z91)),-1*PMT(VLOOKUP($P91,'9 - Finance Strategy Parameters'!$B$3:$C$6,2)/12,$Z91*12,$M91),IF(AND($G91=1,AW$1&gt;($Y91+$Z91),AW$1&lt;=($Y91+$Z91*2)),-1*PMT(VLOOKUP($P91,'9 - Finance Strategy Parameters'!$B$3:$C$6,2)/12,$Z91*12,$M91*(1+$Z$1)^($Z91*2)),IF(AND($G91=1,AW$1&gt;($Y91+$Z91*2),AW$1&lt;=($Y91+$Z91*3)),-1*PMT(VLOOKUP($P91,'9 - Finance Strategy Parameters'!$B$3:$C$6,2)/12,$Z91*12,$M91*(1+$Z$1)^($Z91*3)),"FAILURE"))))))))))</f>
        <v>165.774</v>
      </c>
      <c r="AX91" s="159">
        <f>IF($F91=1,0,IF(AND($H91=1,AX$1&lt;=$Y91),$V91,IF(AND($H91=1,AX$1&gt;$Y91,AX$1&lt;=$Y91+$Z91),($T91*(1+$Z$1)^$Z91)/$Z91,IF(AND($H91=1,AX$1&gt;($Y91+$Z91),AX$1&lt;=($Y91+$Z91*2)),($T91*(1+$Z$1)^($Z91*2))/$Z91,IF(AND($H91=1,AX$1&gt;($Y91+$Z91*2),AX$1&lt;=($Y91+$Z91*3)),($T91*(1+$Z$1)^($Z91*3))/$Z91,IF(AND($H91=1,AX$1&gt;($Y91+$Z91*3),AX$1&lt;=($Y91+$Z91*4)),($T91*(1+$Z$1)^($Z91*4))/$Z91,IF(AND($G91=1,AX$1&lt;=$N91),0,IF(AND($G91=1,AX$1&gt;$N91,AX$1&lt;=($Y91+$Z91)),-1*PMT(VLOOKUP($P91,'9 - Finance Strategy Parameters'!$B$3:$C$6,2)/12,$Z91*12,$M91),IF(AND($G91=1,AX$1&gt;($Y91+$Z91),AX$1&lt;=($Y91+$Z91*2)),-1*PMT(VLOOKUP($P91,'9 - Finance Strategy Parameters'!$B$3:$C$6,2)/12,$Z91*12,$M91*(1+$Z$1)^($Z91*2)),IF(AND($G91=1,AX$1&gt;($Y91+$Z91*2),AX$1&lt;=($Y91+$Z91*3)),-1*PMT(VLOOKUP($P91,'9 - Finance Strategy Parameters'!$B$3:$C$6,2)/12,$Z91*12,$M91*(1+$Z$1)^($Z91*3)),"FAILURE"))))))))))</f>
        <v>165.774</v>
      </c>
      <c r="AY91" s="159">
        <f>IF($F91=1,0,IF(AND($H91=1,AY$1&lt;=$Y91),$V91,IF(AND($H91=1,AY$1&gt;$Y91,AY$1&lt;=$Y91+$Z91),($T91*(1+$Z$1)^$Z91)/$Z91,IF(AND($H91=1,AY$1&gt;($Y91+$Z91),AY$1&lt;=($Y91+$Z91*2)),($T91*(1+$Z$1)^($Z91*2))/$Z91,IF(AND($H91=1,AY$1&gt;($Y91+$Z91*2),AY$1&lt;=($Y91+$Z91*3)),($T91*(1+$Z$1)^($Z91*3))/$Z91,IF(AND($H91=1,AY$1&gt;($Y91+$Z91*3),AY$1&lt;=($Y91+$Z91*4)),($T91*(1+$Z$1)^($Z91*4))/$Z91,IF(AND($G91=1,AY$1&lt;=$N91),0,IF(AND($G91=1,AY$1&gt;$N91,AY$1&lt;=($Y91+$Z91)),-1*PMT(VLOOKUP($P91,'9 - Finance Strategy Parameters'!$B$3:$C$6,2)/12,$Z91*12,$M91),IF(AND($G91=1,AY$1&gt;($Y91+$Z91),AY$1&lt;=($Y91+$Z91*2)),-1*PMT(VLOOKUP($P91,'9 - Finance Strategy Parameters'!$B$3:$C$6,2)/12,$Z91*12,$M91*(1+$Z$1)^($Z91*2)),IF(AND($G91=1,AY$1&gt;($Y91+$Z91*2),AY$1&lt;=($Y91+$Z91*3)),-1*PMT(VLOOKUP($P91,'9 - Finance Strategy Parameters'!$B$3:$C$6,2)/12,$Z91*12,$M91*(1+$Z$1)^($Z91*3)),"FAILURE"))))))))))</f>
        <v>165.774</v>
      </c>
      <c r="AZ91" s="159">
        <f>IF($F91=1,0,IF(AND($H91=1,AZ$1&lt;=$Y91),$V91,IF(AND($H91=1,AZ$1&gt;$Y91,AZ$1&lt;=$Y91+$Z91),($T91*(1+$Z$1)^$Z91)/$Z91,IF(AND($H91=1,AZ$1&gt;($Y91+$Z91),AZ$1&lt;=($Y91+$Z91*2)),($T91*(1+$Z$1)^($Z91*2))/$Z91,IF(AND($H91=1,AZ$1&gt;($Y91+$Z91*2),AZ$1&lt;=($Y91+$Z91*3)),($T91*(1+$Z$1)^($Z91*3))/$Z91,IF(AND($H91=1,AZ$1&gt;($Y91+$Z91*3),AZ$1&lt;=($Y91+$Z91*4)),($T91*(1+$Z$1)^($Z91*4))/$Z91,IF(AND($G91=1,AZ$1&lt;=$N91),0,IF(AND($G91=1,AZ$1&gt;$N91,AZ$1&lt;=($Y91+$Z91)),-1*PMT(VLOOKUP($P91,'9 - Finance Strategy Parameters'!$B$3:$C$6,2)/12,$Z91*12,$M91),IF(AND($G91=1,AZ$1&gt;($Y91+$Z91),AZ$1&lt;=($Y91+$Z91*2)),-1*PMT(VLOOKUP($P91,'9 - Finance Strategy Parameters'!$B$3:$C$6,2)/12,$Z91*12,$M91*(1+$Z$1)^($Z91*2)),IF(AND($G91=1,AZ$1&gt;($Y91+$Z91*2),AZ$1&lt;=($Y91+$Z91*3)),-1*PMT(VLOOKUP($P91,'9 - Finance Strategy Parameters'!$B$3:$C$6,2)/12,$Z91*12,$M91*(1+$Z$1)^($Z91*3)),"FAILURE"))))))))))</f>
        <v>165.774</v>
      </c>
      <c r="BA91" s="159">
        <f>IF($F91=1,0,IF(AND($H91=1,BA$1&lt;=$Y91),$V91,IF(AND($H91=1,BA$1&gt;$Y91,BA$1&lt;=$Y91+$Z91),($T91*(1+$Z$1)^$Z91)/$Z91,IF(AND($H91=1,BA$1&gt;($Y91+$Z91),BA$1&lt;=($Y91+$Z91*2)),($T91*(1+$Z$1)^($Z91*2))/$Z91,IF(AND($H91=1,BA$1&gt;($Y91+$Z91*2),BA$1&lt;=($Y91+$Z91*3)),($T91*(1+$Z$1)^($Z91*3))/$Z91,IF(AND($H91=1,BA$1&gt;($Y91+$Z91*3),BA$1&lt;=($Y91+$Z91*4)),($T91*(1+$Z$1)^($Z91*4))/$Z91,IF(AND($G91=1,BA$1&lt;=$N91),0,IF(AND($G91=1,BA$1&gt;$N91,BA$1&lt;=($Y91+$Z91)),-1*PMT(VLOOKUP($P91,'9 - Finance Strategy Parameters'!$B$3:$C$6,2)/12,$Z91*12,$M91),IF(AND($G91=1,BA$1&gt;($Y91+$Z91),BA$1&lt;=($Y91+$Z91*2)),-1*PMT(VLOOKUP($P91,'9 - Finance Strategy Parameters'!$B$3:$C$6,2)/12,$Z91*12,$M91*(1+$Z$1)^($Z91*2)),IF(AND($G91=1,BA$1&gt;($Y91+$Z91*2),BA$1&lt;=($Y91+$Z91*3)),-1*PMT(VLOOKUP($P91,'9 - Finance Strategy Parameters'!$B$3:$C$6,2)/12,$Z91*12,$M91*(1+$Z$1)^($Z91*3)),"FAILURE"))))))))))</f>
        <v>165.774</v>
      </c>
      <c r="BB91" s="159">
        <f>IF($F91=1,0,IF(AND($H91=1,BB$1&lt;=$Y91),$V91,IF(AND($H91=1,BB$1&gt;$Y91,BB$1&lt;=$Y91+$Z91),($T91*(1+$Z$1)^$Z91)/$Z91,IF(AND($H91=1,BB$1&gt;($Y91+$Z91),BB$1&lt;=($Y91+$Z91*2)),($T91*(1+$Z$1)^($Z91*2))/$Z91,IF(AND($H91=1,BB$1&gt;($Y91+$Z91*2),BB$1&lt;=($Y91+$Z91*3)),($T91*(1+$Z$1)^($Z91*3))/$Z91,IF(AND($H91=1,BB$1&gt;($Y91+$Z91*3),BB$1&lt;=($Y91+$Z91*4)),($T91*(1+$Z$1)^($Z91*4))/$Z91,IF(AND($G91=1,BB$1&lt;=$N91),0,IF(AND($G91=1,BB$1&gt;$N91,BB$1&lt;=($Y91+$Z91)),-1*PMT(VLOOKUP($P91,'9 - Finance Strategy Parameters'!$B$3:$C$6,2)/12,$Z91*12,$M91),IF(AND($G91=1,BB$1&gt;($Y91+$Z91),BB$1&lt;=($Y91+$Z91*2)),-1*PMT(VLOOKUP($P91,'9 - Finance Strategy Parameters'!$B$3:$C$6,2)/12,$Z91*12,$M91*(1+$Z$1)^($Z91*2)),IF(AND($G91=1,BB$1&gt;($Y91+$Z91*2),BB$1&lt;=($Y91+$Z91*3)),-1*PMT(VLOOKUP($P91,'9 - Finance Strategy Parameters'!$B$3:$C$6,2)/12,$Z91*12,$M91*(1+$Z$1)^($Z91*3)),"FAILURE"))))))))))</f>
        <v>165.774</v>
      </c>
      <c r="BC91" s="159">
        <f>IF($F91=1,0,IF(AND($H91=1,BC$1&lt;=$Y91),$V91,IF(AND($H91=1,BC$1&gt;$Y91,BC$1&lt;=$Y91+$Z91),($T91*(1+$Z$1)^$Z91)/$Z91,IF(AND($H91=1,BC$1&gt;($Y91+$Z91),BC$1&lt;=($Y91+$Z91*2)),($T91*(1+$Z$1)^($Z91*2))/$Z91,IF(AND($H91=1,BC$1&gt;($Y91+$Z91*2),BC$1&lt;=($Y91+$Z91*3)),($T91*(1+$Z$1)^($Z91*3))/$Z91,IF(AND($H91=1,BC$1&gt;($Y91+$Z91*3),BC$1&lt;=($Y91+$Z91*4)),($T91*(1+$Z$1)^($Z91*4))/$Z91,IF(AND($G91=1,BC$1&lt;=$N91),0,IF(AND($G91=1,BC$1&gt;$N91,BC$1&lt;=($Y91+$Z91)),-1*PMT(VLOOKUP($P91,'9 - Finance Strategy Parameters'!$B$3:$C$6,2)/12,$Z91*12,$M91),IF(AND($G91=1,BC$1&gt;($Y91+$Z91),BC$1&lt;=($Y91+$Z91*2)),-1*PMT(VLOOKUP($P91,'9 - Finance Strategy Parameters'!$B$3:$C$6,2)/12,$Z91*12,$M91*(1+$Z$1)^($Z91*2)),IF(AND($G91=1,BC$1&gt;($Y91+$Z91*2),BC$1&lt;=($Y91+$Z91*3)),-1*PMT(VLOOKUP($P91,'9 - Finance Strategy Parameters'!$B$3:$C$6,2)/12,$Z91*12,$M91*(1+$Z$1)^($Z91*3)),"FAILURE"))))))))))</f>
        <v>165.774</v>
      </c>
      <c r="BD91" s="159">
        <f>IF($F91=1,0,IF(AND($H91=1,BD$1&lt;=$Y91),$V91,IF(AND($H91=1,BD$1&gt;$Y91,BD$1&lt;=$Y91+$Z91),($T91*(1+$Z$1)^$Z91)/$Z91,IF(AND($H91=1,BD$1&gt;($Y91+$Z91),BD$1&lt;=($Y91+$Z91*2)),($T91*(1+$Z$1)^($Z91*2))/$Z91,IF(AND($H91=1,BD$1&gt;($Y91+$Z91*2),BD$1&lt;=($Y91+$Z91*3)),($T91*(1+$Z$1)^($Z91*3))/$Z91,IF(AND($H91=1,BD$1&gt;($Y91+$Z91*3),BD$1&lt;=($Y91+$Z91*4)),($T91*(1+$Z$1)^($Z91*4))/$Z91,IF(AND($G91=1,BD$1&lt;=$N91),0,IF(AND($G91=1,BD$1&gt;$N91,BD$1&lt;=($Y91+$Z91)),-1*PMT(VLOOKUP($P91,'9 - Finance Strategy Parameters'!$B$3:$C$6,2)/12,$Z91*12,$M91),IF(AND($G91=1,BD$1&gt;($Y91+$Z91),BD$1&lt;=($Y91+$Z91*2)),-1*PMT(VLOOKUP($P91,'9 - Finance Strategy Parameters'!$B$3:$C$6,2)/12,$Z91*12,$M91*(1+$Z$1)^($Z91*2)),IF(AND($G91=1,BD$1&gt;($Y91+$Z91*2),BD$1&lt;=($Y91+$Z91*3)),-1*PMT(VLOOKUP($P91,'9 - Finance Strategy Parameters'!$B$3:$C$6,2)/12,$Z91*12,$M91*(1+$Z$1)^($Z91*3)),"FAILURE"))))))))))</f>
        <v>165.774</v>
      </c>
      <c r="BE91" s="159">
        <f>IF($F91=1,0,IF(AND($H91=1,BE$1&lt;=$Y91),$V91,IF(AND($H91=1,BE$1&gt;$Y91,BE$1&lt;=$Y91+$Z91),($T91*(1+$Z$1)^$Z91)/$Z91,IF(AND($H91=1,BE$1&gt;($Y91+$Z91),BE$1&lt;=($Y91+$Z91*2)),($T91*(1+$Z$1)^($Z91*2))/$Z91,IF(AND($H91=1,BE$1&gt;($Y91+$Z91*2),BE$1&lt;=($Y91+$Z91*3)),($T91*(1+$Z$1)^($Z91*3))/$Z91,IF(AND($H91=1,BE$1&gt;($Y91+$Z91*3),BE$1&lt;=($Y91+$Z91*4)),($T91*(1+$Z$1)^($Z91*4))/$Z91,IF(AND($G91=1,BE$1&lt;=$N91),0,IF(AND($G91=1,BE$1&gt;$N91,BE$1&lt;=($Y91+$Z91)),-1*PMT(VLOOKUP($P91,'9 - Finance Strategy Parameters'!$B$3:$C$6,2)/12,$Z91*12,$M91),IF(AND($G91=1,BE$1&gt;($Y91+$Z91),BE$1&lt;=($Y91+$Z91*2)),-1*PMT(VLOOKUP($P91,'9 - Finance Strategy Parameters'!$B$3:$C$6,2)/12,$Z91*12,$M91*(1+$Z$1)^($Z91*2)),IF(AND($G91=1,BE$1&gt;($Y91+$Z91*2),BE$1&lt;=($Y91+$Z91*3)),-1*PMT(VLOOKUP($P91,'9 - Finance Strategy Parameters'!$B$3:$C$6,2)/12,$Z91*12,$M91*(1+$Z$1)^($Z91*3)),"FAILURE"))))))))))</f>
        <v>165.774</v>
      </c>
      <c r="BF91" s="159">
        <f>IF($F91=1,0,IF(AND($H91=1,BF$1&lt;=$Y91),$V91,IF(AND($H91=1,BF$1&gt;$Y91,BF$1&lt;=$Y91+$Z91),($T91*(1+$Z$1)^$Z91)/$Z91,IF(AND($H91=1,BF$1&gt;($Y91+$Z91),BF$1&lt;=($Y91+$Z91*2)),($T91*(1+$Z$1)^($Z91*2))/$Z91,IF(AND($H91=1,BF$1&gt;($Y91+$Z91*2),BF$1&lt;=($Y91+$Z91*3)),($T91*(1+$Z$1)^($Z91*3))/$Z91,IF(AND($H91=1,BF$1&gt;($Y91+$Z91*3),BF$1&lt;=($Y91+$Z91*4)),($T91*(1+$Z$1)^($Z91*4))/$Z91,IF(AND($G91=1,BF$1&lt;=$N91),0,IF(AND($G91=1,BF$1&gt;$N91,BF$1&lt;=($Y91+$Z91)),-1*PMT(VLOOKUP($P91,'9 - Finance Strategy Parameters'!$B$3:$C$6,2)/12,$Z91*12,$M91),IF(AND($G91=1,BF$1&gt;($Y91+$Z91),BF$1&lt;=($Y91+$Z91*2)),-1*PMT(VLOOKUP($P91,'9 - Finance Strategy Parameters'!$B$3:$C$6,2)/12,$Z91*12,$M91*(1+$Z$1)^($Z91*2)),IF(AND($G91=1,BF$1&gt;($Y91+$Z91*2),BF$1&lt;=($Y91+$Z91*3)),-1*PMT(VLOOKUP($P91,'9 - Finance Strategy Parameters'!$B$3:$C$6,2)/12,$Z91*12,$M91*(1+$Z$1)^($Z91*3)),"FAILURE"))))))))))</f>
        <v>165.774</v>
      </c>
      <c r="BG91" s="159">
        <f>IF($F91=1,0,IF(AND($H91=1,BG$1&lt;=$Y91),$V91,IF(AND($H91=1,BG$1&gt;$Y91,BG$1&lt;=$Y91+$Z91),($T91*(1+$Z$1)^$Z91)/$Z91,IF(AND($H91=1,BG$1&gt;($Y91+$Z91),BG$1&lt;=($Y91+$Z91*2)),($T91*(1+$Z$1)^($Z91*2))/$Z91,IF(AND($H91=1,BG$1&gt;($Y91+$Z91*2),BG$1&lt;=($Y91+$Z91*3)),($T91*(1+$Z$1)^($Z91*3))/$Z91,IF(AND($H91=1,BG$1&gt;($Y91+$Z91*3),BG$1&lt;=($Y91+$Z91*4)),($T91*(1+$Z$1)^($Z91*4))/$Z91,IF(AND($G91=1,BG$1&lt;=$N91),0,IF(AND($G91=1,BG$1&gt;$N91,BG$1&lt;=($Y91+$Z91)),-1*PMT(VLOOKUP($P91,'9 - Finance Strategy Parameters'!$B$3:$C$6,2)/12,$Z91*12,$M91),IF(AND($G91=1,BG$1&gt;($Y91+$Z91),BG$1&lt;=($Y91+$Z91*2)),-1*PMT(VLOOKUP($P91,'9 - Finance Strategy Parameters'!$B$3:$C$6,2)/12,$Z91*12,$M91*(1+$Z$1)^($Z91*2)),IF(AND($G91=1,BG$1&gt;($Y91+$Z91*2),BG$1&lt;=($Y91+$Z91*3)),-1*PMT(VLOOKUP($P91,'9 - Finance Strategy Parameters'!$B$3:$C$6,2)/12,$Z91*12,$M91*(1+$Z$1)^($Z91*3)),"FAILURE"))))))))))</f>
        <v>165.774</v>
      </c>
      <c r="BH91" s="159">
        <f>IF($F91=1,0,IF(AND($H91=1,BH$1&lt;=$Y91),$V91,IF(AND($H91=1,BH$1&gt;$Y91,BH$1&lt;=$Y91+$Z91),($T91*(1+$Z$1)^$Z91)/$Z91,IF(AND($H91=1,BH$1&gt;($Y91+$Z91),BH$1&lt;=($Y91+$Z91*2)),($T91*(1+$Z$1)^($Z91*2))/$Z91,IF(AND($H91=1,BH$1&gt;($Y91+$Z91*2),BH$1&lt;=($Y91+$Z91*3)),($T91*(1+$Z$1)^($Z91*3))/$Z91,IF(AND($H91=1,BH$1&gt;($Y91+$Z91*3),BH$1&lt;=($Y91+$Z91*4)),($T91*(1+$Z$1)^($Z91*4))/$Z91,IF(AND($G91=1,BH$1&lt;=$N91),0,IF(AND($G91=1,BH$1&gt;$N91,BH$1&lt;=($Y91+$Z91)),-1*PMT(VLOOKUP($P91,'9 - Finance Strategy Parameters'!$B$3:$C$6,2)/12,$Z91*12,$M91),IF(AND($G91=1,BH$1&gt;($Y91+$Z91),BH$1&lt;=($Y91+$Z91*2)),-1*PMT(VLOOKUP($P91,'9 - Finance Strategy Parameters'!$B$3:$C$6,2)/12,$Z91*12,$M91*(1+$Z$1)^($Z91*2)),IF(AND($G91=1,BH$1&gt;($Y91+$Z91*2),BH$1&lt;=($Y91+$Z91*3)),-1*PMT(VLOOKUP($P91,'9 - Finance Strategy Parameters'!$B$3:$C$6,2)/12,$Z91*12,$M91*(1+$Z$1)^($Z91*3)),"FAILURE"))))))))))</f>
        <v>165.774</v>
      </c>
      <c r="BI91" s="159">
        <f>IF($F91=1,0,IF(AND($H91=1,BI$1&lt;=$Y91),$V91,IF(AND($H91=1,BI$1&gt;$Y91,BI$1&lt;=$Y91+$Z91),($T91*(1+$Z$1)^$Z91)/$Z91,IF(AND($H91=1,BI$1&gt;($Y91+$Z91),BI$1&lt;=($Y91+$Z91*2)),($T91*(1+$Z$1)^($Z91*2))/$Z91,IF(AND($H91=1,BI$1&gt;($Y91+$Z91*2),BI$1&lt;=($Y91+$Z91*3)),($T91*(1+$Z$1)^($Z91*3))/$Z91,IF(AND($H91=1,BI$1&gt;($Y91+$Z91*3),BI$1&lt;=($Y91+$Z91*4)),($T91*(1+$Z$1)^($Z91*4))/$Z91,IF(AND($G91=1,BI$1&lt;=$N91),0,IF(AND($G91=1,BI$1&gt;$N91,BI$1&lt;=($Y91+$Z91)),-1*PMT(VLOOKUP($P91,'9 - Finance Strategy Parameters'!$B$3:$C$6,2)/12,$Z91*12,$M91),IF(AND($G91=1,BI$1&gt;($Y91+$Z91),BI$1&lt;=($Y91+$Z91*2)),-1*PMT(VLOOKUP($P91,'9 - Finance Strategy Parameters'!$B$3:$C$6,2)/12,$Z91*12,$M91*(1+$Z$1)^($Z91*2)),IF(AND($G91=1,BI$1&gt;($Y91+$Z91*2),BI$1&lt;=($Y91+$Z91*3)),-1*PMT(VLOOKUP($P91,'9 - Finance Strategy Parameters'!$B$3:$C$6,2)/12,$Z91*12,$M91*(1+$Z$1)^($Z91*3)),"FAILURE"))))))))))</f>
        <v>165.774</v>
      </c>
      <c r="BJ91" s="159">
        <f>IF($F91=1,0,IF(AND($H91=1,BJ$1&lt;=$Y91),$V91,IF(AND($H91=1,BJ$1&gt;$Y91,BJ$1&lt;=$Y91+$Z91),($T91*(1+$Z$1)^$Z91)/$Z91,IF(AND($H91=1,BJ$1&gt;($Y91+$Z91),BJ$1&lt;=($Y91+$Z91*2)),($T91*(1+$Z$1)^($Z91*2))/$Z91,IF(AND($H91=1,BJ$1&gt;($Y91+$Z91*2),BJ$1&lt;=($Y91+$Z91*3)),($T91*(1+$Z$1)^($Z91*3))/$Z91,IF(AND($H91=1,BJ$1&gt;($Y91+$Z91*3),BJ$1&lt;=($Y91+$Z91*4)),($T91*(1+$Z$1)^($Z91*4))/$Z91,IF(AND($G91=1,BJ$1&lt;=$N91),0,IF(AND($G91=1,BJ$1&gt;$N91,BJ$1&lt;=($Y91+$Z91)),-1*PMT(VLOOKUP($P91,'9 - Finance Strategy Parameters'!$B$3:$C$6,2)/12,$Z91*12,$M91),IF(AND($G91=1,BJ$1&gt;($Y91+$Z91),BJ$1&lt;=($Y91+$Z91*2)),-1*PMT(VLOOKUP($P91,'9 - Finance Strategy Parameters'!$B$3:$C$6,2)/12,$Z91*12,$M91*(1+$Z$1)^($Z91*2)),IF(AND($G91=1,BJ$1&gt;($Y91+$Z91*2),BJ$1&lt;=($Y91+$Z91*3)),-1*PMT(VLOOKUP($P91,'9 - Finance Strategy Parameters'!$B$3:$C$6,2)/12,$Z91*12,$M91*(1+$Z$1)^($Z91*3)),"FAILURE"))))))))))</f>
        <v>165.774</v>
      </c>
      <c r="BK91" s="159">
        <f>IF($F91=1,0,IF(AND($H91=1,BK$1&lt;=$Y91),$V91,IF(AND($H91=1,BK$1&gt;$Y91,BK$1&lt;=$Y91+$Z91),($T91*(1+$Z$1)^$Z91)/$Z91,IF(AND($H91=1,BK$1&gt;($Y91+$Z91),BK$1&lt;=($Y91+$Z91*2)),($T91*(1+$Z$1)^($Z91*2))/$Z91,IF(AND($H91=1,BK$1&gt;($Y91+$Z91*2),BK$1&lt;=($Y91+$Z91*3)),($T91*(1+$Z$1)^($Z91*3))/$Z91,IF(AND($H91=1,BK$1&gt;($Y91+$Z91*3),BK$1&lt;=($Y91+$Z91*4)),($T91*(1+$Z$1)^($Z91*4))/$Z91,IF(AND($G91=1,BK$1&lt;=$N91),0,IF(AND($G91=1,BK$1&gt;$N91,BK$1&lt;=($Y91+$Z91)),-1*PMT(VLOOKUP($P91,'9 - Finance Strategy Parameters'!$B$3:$C$6,2)/12,$Z91*12,$M91),IF(AND($G91=1,BK$1&gt;($Y91+$Z91),BK$1&lt;=($Y91+$Z91*2)),-1*PMT(VLOOKUP($P91,'9 - Finance Strategy Parameters'!$B$3:$C$6,2)/12,$Z91*12,$M91*(1+$Z$1)^($Z91*2)),IF(AND($G91=1,BK$1&gt;($Y91+$Z91*2),BK$1&lt;=($Y91+$Z91*3)),-1*PMT(VLOOKUP($P91,'9 - Finance Strategy Parameters'!$B$3:$C$6,2)/12,$Z91*12,$M91*(1+$Z$1)^($Z91*3)),"FAILURE"))))))))))</f>
        <v>165.774</v>
      </c>
      <c r="BL91" s="159">
        <f>IF($F91=1,0,IF(AND($H91=1,BL$1&lt;=$Y91),$V91,IF(AND($H91=1,BL$1&gt;$Y91,BL$1&lt;=$Y91+$Z91),($T91*(1+$Z$1)^$Z91)/$Z91,IF(AND($H91=1,BL$1&gt;($Y91+$Z91),BL$1&lt;=($Y91+$Z91*2)),($T91*(1+$Z$1)^($Z91*2))/$Z91,IF(AND($H91=1,BL$1&gt;($Y91+$Z91*2),BL$1&lt;=($Y91+$Z91*3)),($T91*(1+$Z$1)^($Z91*3))/$Z91,IF(AND($H91=1,BL$1&gt;($Y91+$Z91*3),BL$1&lt;=($Y91+$Z91*4)),($T91*(1+$Z$1)^($Z91*4))/$Z91,IF(AND($G91=1,BL$1&lt;=$N91),0,IF(AND($G91=1,BL$1&gt;$N91,BL$1&lt;=($Y91+$Z91)),-1*PMT(VLOOKUP($P91,'9 - Finance Strategy Parameters'!$B$3:$C$6,2)/12,$Z91*12,$M91),IF(AND($G91=1,BL$1&gt;($Y91+$Z91),BL$1&lt;=($Y91+$Z91*2)),-1*PMT(VLOOKUP($P91,'9 - Finance Strategy Parameters'!$B$3:$C$6,2)/12,$Z91*12,$M91*(1+$Z$1)^($Z91*2)),IF(AND($G91=1,BL$1&gt;($Y91+$Z91*2),BL$1&lt;=($Y91+$Z91*3)),-1*PMT(VLOOKUP($P91,'9 - Finance Strategy Parameters'!$B$3:$C$6,2)/12,$Z91*12,$M91*(1+$Z$1)^($Z91*3)),"FAILURE"))))))))))</f>
        <v>165.774</v>
      </c>
      <c r="BM91" s="159">
        <f>IF($F91=1,0,IF(AND($H91=1,BM$1&lt;=$Y91),$V91,IF(AND($H91=1,BM$1&gt;$Y91,BM$1&lt;=$Y91+$Z91),($T91*(1+$Z$1)^$Z91)/$Z91,IF(AND($H91=1,BM$1&gt;($Y91+$Z91),BM$1&lt;=($Y91+$Z91*2)),($T91*(1+$Z$1)^($Z91*2))/$Z91,IF(AND($H91=1,BM$1&gt;($Y91+$Z91*2),BM$1&lt;=($Y91+$Z91*3)),($T91*(1+$Z$1)^($Z91*3))/$Z91,IF(AND($H91=1,BM$1&gt;($Y91+$Z91*3),BM$1&lt;=($Y91+$Z91*4)),($T91*(1+$Z$1)^($Z91*4))/$Z91,IF(AND($G91=1,BM$1&lt;=$N91),0,IF(AND($G91=1,BM$1&gt;$N91,BM$1&lt;=($Y91+$Z91)),-1*PMT(VLOOKUP($P91,'9 - Finance Strategy Parameters'!$B$3:$C$6,2)/12,$Z91*12,$M91),IF(AND($G91=1,BM$1&gt;($Y91+$Z91),BM$1&lt;=($Y91+$Z91*2)),-1*PMT(VLOOKUP($P91,'9 - Finance Strategy Parameters'!$B$3:$C$6,2)/12,$Z91*12,$M91*(1+$Z$1)^($Z91*2)),IF(AND($G91=1,BM$1&gt;($Y91+$Z91*2),BM$1&lt;=($Y91+$Z91*3)),-1*PMT(VLOOKUP($P91,'9 - Finance Strategy Parameters'!$B$3:$C$6,2)/12,$Z91*12,$M91*(1+$Z$1)^($Z91*3)),"FAILURE"))))))))))</f>
        <v>165.774</v>
      </c>
      <c r="BN91" s="159">
        <f>IF($F91=1,0,IF(AND($H91=1,BN$1&lt;=$Y91),$V91,IF(AND($H91=1,BN$1&gt;$Y91,BN$1&lt;=$Y91+$Z91),($T91*(1+$Z$1)^$Z91)/$Z91,IF(AND($H91=1,BN$1&gt;($Y91+$Z91),BN$1&lt;=($Y91+$Z91*2)),($T91*(1+$Z$1)^($Z91*2))/$Z91,IF(AND($H91=1,BN$1&gt;($Y91+$Z91*2),BN$1&lt;=($Y91+$Z91*3)),($T91*(1+$Z$1)^($Z91*3))/$Z91,IF(AND($H91=1,BN$1&gt;($Y91+$Z91*3),BN$1&lt;=($Y91+$Z91*4)),($T91*(1+$Z$1)^($Z91*4))/$Z91,IF(AND($G91=1,BN$1&lt;=$N91),0,IF(AND($G91=1,BN$1&gt;$N91,BN$1&lt;=($Y91+$Z91)),-1*PMT(VLOOKUP($P91,'9 - Finance Strategy Parameters'!$B$3:$C$6,2)/12,$Z91*12,$M91),IF(AND($G91=1,BN$1&gt;($Y91+$Z91),BN$1&lt;=($Y91+$Z91*2)),-1*PMT(VLOOKUP($P91,'9 - Finance Strategy Parameters'!$B$3:$C$6,2)/12,$Z91*12,$M91*(1+$Z$1)^($Z91*2)),IF(AND($G91=1,BN$1&gt;($Y91+$Z91*2),BN$1&lt;=($Y91+$Z91*3)),-1*PMT(VLOOKUP($P91,'9 - Finance Strategy Parameters'!$B$3:$C$6,2)/12,$Z91*12,$M91*(1+$Z$1)^($Z91*3)),"FAILURE"))))))))))</f>
        <v>165.774</v>
      </c>
      <c r="BO91" s="159">
        <f>IF($F91=1,0,IF(AND($H91=1,BO$1&lt;=$Y91),$V91,IF(AND($H91=1,BO$1&gt;$Y91,BO$1&lt;=$Y91+$Z91),($T91*(1+$Z$1)^$Z91)/$Z91,IF(AND($H91=1,BO$1&gt;($Y91+$Z91),BO$1&lt;=($Y91+$Z91*2)),($T91*(1+$Z$1)^($Z91*2))/$Z91,IF(AND($H91=1,BO$1&gt;($Y91+$Z91*2),BO$1&lt;=($Y91+$Z91*3)),($T91*(1+$Z$1)^($Z91*3))/$Z91,IF(AND($H91=1,BO$1&gt;($Y91+$Z91*3),BO$1&lt;=($Y91+$Z91*4)),($T91*(1+$Z$1)^($Z91*4))/$Z91,IF(AND($G91=1,BO$1&lt;=$N91),0,IF(AND($G91=1,BO$1&gt;$N91,BO$1&lt;=($Y91+$Z91)),-1*PMT(VLOOKUP($P91,'9 - Finance Strategy Parameters'!$B$3:$C$6,2)/12,$Z91*12,$M91),IF(AND($G91=1,BO$1&gt;($Y91+$Z91),BO$1&lt;=($Y91+$Z91*2)),-1*PMT(VLOOKUP($P91,'9 - Finance Strategy Parameters'!$B$3:$C$6,2)/12,$Z91*12,$M91*(1+$Z$1)^($Z91*2)),IF(AND($G91=1,BO$1&gt;($Y91+$Z91*2),BO$1&lt;=($Y91+$Z91*3)),-1*PMT(VLOOKUP($P91,'9 - Finance Strategy Parameters'!$B$3:$C$6,2)/12,$Z91*12,$M91*(1+$Z$1)^($Z91*3)),"FAILURE"))))))))))</f>
        <v>165.774</v>
      </c>
      <c r="BP91" s="159">
        <f>IF($F91=1,0,IF(AND($H91=1,BP$1&lt;=$Y91),$V91,IF(AND($H91=1,BP$1&gt;$Y91,BP$1&lt;=$Y91+$Z91),($T91*(1+$Z$1)^$Z91)/$Z91,IF(AND($H91=1,BP$1&gt;($Y91+$Z91),BP$1&lt;=($Y91+$Z91*2)),($T91*(1+$Z$1)^($Z91*2))/$Z91,IF(AND($H91=1,BP$1&gt;($Y91+$Z91*2),BP$1&lt;=($Y91+$Z91*3)),($T91*(1+$Z$1)^($Z91*3))/$Z91,IF(AND($H91=1,BP$1&gt;($Y91+$Z91*3),BP$1&lt;=($Y91+$Z91*4)),($T91*(1+$Z$1)^($Z91*4))/$Z91,IF(AND($G91=1,BP$1&lt;=$N91),0,IF(AND($G91=1,BP$1&gt;$N91,BP$1&lt;=($Y91+$Z91)),-1*PMT(VLOOKUP($P91,'9 - Finance Strategy Parameters'!$B$3:$C$6,2)/12,$Z91*12,$M91),IF(AND($G91=1,BP$1&gt;($Y91+$Z91),BP$1&lt;=($Y91+$Z91*2)),-1*PMT(VLOOKUP($P91,'9 - Finance Strategy Parameters'!$B$3:$C$6,2)/12,$Z91*12,$M91*(1+$Z$1)^($Z91*2)),IF(AND($G91=1,BP$1&gt;($Y91+$Z91*2),BP$1&lt;=($Y91+$Z91*3)),-1*PMT(VLOOKUP($P91,'9 - Finance Strategy Parameters'!$B$3:$C$6,2)/12,$Z91*12,$M91*(1+$Z$1)^($Z91*3)),"FAILURE"))))))))))</f>
        <v>165.774</v>
      </c>
      <c r="BQ91" s="159">
        <f>IF($F91=1,0,IF(AND($H91=1,BQ$1&lt;=$Y91),$V91,IF(AND($H91=1,BQ$1&gt;$Y91,BQ$1&lt;=$Y91+$Z91),($T91*(1+$Z$1)^$Z91)/$Z91,IF(AND($H91=1,BQ$1&gt;($Y91+$Z91),BQ$1&lt;=($Y91+$Z91*2)),($T91*(1+$Z$1)^($Z91*2))/$Z91,IF(AND($H91=1,BQ$1&gt;($Y91+$Z91*2),BQ$1&lt;=($Y91+$Z91*3)),($T91*(1+$Z$1)^($Z91*3))/$Z91,IF(AND($H91=1,BQ$1&gt;($Y91+$Z91*3),BQ$1&lt;=($Y91+$Z91*4)),($T91*(1+$Z$1)^($Z91*4))/$Z91,IF(AND($G91=1,BQ$1&lt;=$N91),0,IF(AND($G91=1,BQ$1&gt;$N91,BQ$1&lt;=($Y91+$Z91)),-1*PMT(VLOOKUP($P91,'9 - Finance Strategy Parameters'!$B$3:$C$6,2)/12,$Z91*12,$M91),IF(AND($G91=1,BQ$1&gt;($Y91+$Z91),BQ$1&lt;=($Y91+$Z91*2)),-1*PMT(VLOOKUP($P91,'9 - Finance Strategy Parameters'!$B$3:$C$6,2)/12,$Z91*12,$M91*(1+$Z$1)^($Z91*2)),IF(AND($G91=1,BQ$1&gt;($Y91+$Z91*2),BQ$1&lt;=($Y91+$Z91*3)),-1*PMT(VLOOKUP($P91,'9 - Finance Strategy Parameters'!$B$3:$C$6,2)/12,$Z91*12,$M91*(1+$Z$1)^($Z91*3)),"FAILURE"))))))))))</f>
        <v>165.774</v>
      </c>
      <c r="BR91" s="159">
        <f>IF($F91=1,0,IF(AND($H91=1,BR$1&lt;=$Y91),$V91,IF(AND($H91=1,BR$1&gt;$Y91,BR$1&lt;=$Y91+$Z91),($T91*(1+$Z$1)^$Z91)/$Z91,IF(AND($H91=1,BR$1&gt;($Y91+$Z91),BR$1&lt;=($Y91+$Z91*2)),($T91*(1+$Z$1)^($Z91*2))/$Z91,IF(AND($H91=1,BR$1&gt;($Y91+$Z91*2),BR$1&lt;=($Y91+$Z91*3)),($T91*(1+$Z$1)^($Z91*3))/$Z91,IF(AND($H91=1,BR$1&gt;($Y91+$Z91*3),BR$1&lt;=($Y91+$Z91*4)),($T91*(1+$Z$1)^($Z91*4))/$Z91,IF(AND($G91=1,BR$1&lt;=$N91),0,IF(AND($G91=1,BR$1&gt;$N91,BR$1&lt;=($Y91+$Z91)),-1*PMT(VLOOKUP($P91,'9 - Finance Strategy Parameters'!$B$3:$C$6,2)/12,$Z91*12,$M91),IF(AND($G91=1,BR$1&gt;($Y91+$Z91),BR$1&lt;=($Y91+$Z91*2)),-1*PMT(VLOOKUP($P91,'9 - Finance Strategy Parameters'!$B$3:$C$6,2)/12,$Z91*12,$M91*(1+$Z$1)^($Z91*2)),IF(AND($G91=1,BR$1&gt;($Y91+$Z91*2),BR$1&lt;=($Y91+$Z91*3)),-1*PMT(VLOOKUP($P91,'9 - Finance Strategy Parameters'!$B$3:$C$6,2)/12,$Z91*12,$M91*(1+$Z$1)^($Z91*3)),"FAILURE"))))))))))</f>
        <v>165.774</v>
      </c>
      <c r="BS91" s="159">
        <f>IF($F91=1,0,IF(AND($H91=1,BS$1&lt;=$Y91),$V91,IF(AND($H91=1,BS$1&gt;$Y91,BS$1&lt;=$Y91+$Z91),($T91*(1+$Z$1)^$Z91)/$Z91,IF(AND($H91=1,BS$1&gt;($Y91+$Z91),BS$1&lt;=($Y91+$Z91*2)),($T91*(1+$Z$1)^($Z91*2))/$Z91,IF(AND($H91=1,BS$1&gt;($Y91+$Z91*2),BS$1&lt;=($Y91+$Z91*3)),($T91*(1+$Z$1)^($Z91*3))/$Z91,IF(AND($H91=1,BS$1&gt;($Y91+$Z91*3),BS$1&lt;=($Y91+$Z91*4)),($T91*(1+$Z$1)^($Z91*4))/$Z91,IF(AND($G91=1,BS$1&lt;=$N91),0,IF(AND($G91=1,BS$1&gt;$N91,BS$1&lt;=($Y91+$Z91)),-1*PMT(VLOOKUP($P91,'9 - Finance Strategy Parameters'!$B$3:$C$6,2)/12,$Z91*12,$M91),IF(AND($G91=1,BS$1&gt;($Y91+$Z91),BS$1&lt;=($Y91+$Z91*2)),-1*PMT(VLOOKUP($P91,'9 - Finance Strategy Parameters'!$B$3:$C$6,2)/12,$Z91*12,$M91*(1+$Z$1)^($Z91*2)),IF(AND($G91=1,BS$1&gt;($Y91+$Z91*2),BS$1&lt;=($Y91+$Z91*3)),-1*PMT(VLOOKUP($P91,'9 - Finance Strategy Parameters'!$B$3:$C$6,2)/12,$Z91*12,$M91*(1+$Z$1)^($Z91*3)),"FAILURE"))))))))))</f>
        <v>165.774</v>
      </c>
      <c r="BT91" s="159">
        <f>IF($F91=1,0,IF(AND($H91=1,BT$1&lt;=$Y91),$V91,IF(AND($H91=1,BT$1&gt;$Y91,BT$1&lt;=$Y91+$Z91),($T91*(1+$Z$1)^$Z91)/$Z91,IF(AND($H91=1,BT$1&gt;($Y91+$Z91),BT$1&lt;=($Y91+$Z91*2)),($T91*(1+$Z$1)^($Z91*2))/$Z91,IF(AND($H91=1,BT$1&gt;($Y91+$Z91*2),BT$1&lt;=($Y91+$Z91*3)),($T91*(1+$Z$1)^($Z91*3))/$Z91,IF(AND($H91=1,BT$1&gt;($Y91+$Z91*3),BT$1&lt;=($Y91+$Z91*4)),($T91*(1+$Z$1)^($Z91*4))/$Z91,IF(AND($G91=1,BT$1&lt;=$N91),0,IF(AND($G91=1,BT$1&gt;$N91,BT$1&lt;=($Y91+$Z91)),-1*PMT(VLOOKUP($P91,'9 - Finance Strategy Parameters'!$B$3:$C$6,2)/12,$Z91*12,$M91),IF(AND($G91=1,BT$1&gt;($Y91+$Z91),BT$1&lt;=($Y91+$Z91*2)),-1*PMT(VLOOKUP($P91,'9 - Finance Strategy Parameters'!$B$3:$C$6,2)/12,$Z91*12,$M91*(1+$Z$1)^($Z91*2)),IF(AND($G91=1,BT$1&gt;($Y91+$Z91*2),BT$1&lt;=($Y91+$Z91*3)),-1*PMT(VLOOKUP($P91,'9 - Finance Strategy Parameters'!$B$3:$C$6,2)/12,$Z91*12,$M91*(1+$Z$1)^($Z91*3)),"FAILURE"))))))))))</f>
        <v>165.774</v>
      </c>
    </row>
    <row r="92" spans="1:72" ht="45" x14ac:dyDescent="0.25">
      <c r="A92" s="10" t="s">
        <v>34</v>
      </c>
      <c r="B92" s="138">
        <f>INDEX('8-Choosing Asset Strategies'!$B$4:$B$101,MATCH('9 - Financing Strategy'!C92,'8-Choosing Asset Strategies'!$C$4:$C$101,0))</f>
        <v>3</v>
      </c>
      <c r="C92" s="11" t="s">
        <v>185</v>
      </c>
      <c r="D92" s="13" t="str">
        <f>IF(INDEX('8-Choosing Asset Strategies'!$CW$4:$CW$101,MATCH($C92,'8-Choosing Asset Strategies'!$C$4:$C$101,0))=0,"",INDEX('8-Choosing Asset Strategies'!$CW$4:$CW$101,MATCH(C92,'8-Choosing Asset Strategies'!$C$4:$C$101,0)))</f>
        <v>Good condition</v>
      </c>
      <c r="E92" s="11"/>
      <c r="F92" s="138"/>
      <c r="G92" s="138"/>
      <c r="H92" s="138">
        <v>1</v>
      </c>
      <c r="J92" s="143" t="str">
        <f>IF(F92=1,ROUND(INDEX('8-Choosing Asset Strategies'!$DL$4:$DL$101,MATCH($C92,'8-Choosing Asset Strategies'!$C$4:$C$101,0)),2),"")</f>
        <v/>
      </c>
      <c r="K92" s="12" t="str">
        <f>IF(F92=1,ROUND(INDEX('8-Choosing Asset Strategies'!$DC$4:$DC$101,MATCH($C92,'8-Choosing Asset Strategies'!$C$4:$C$101,0)),2),"")</f>
        <v/>
      </c>
      <c r="L92" s="12"/>
      <c r="M92" s="143" t="str">
        <f>IF(G92=1,ROUND(INDEX('8-Choosing Asset Strategies'!$DL$4:$DL$101,MATCH($C92,'8-Choosing Asset Strategies'!$C$4:$C$101,0)),2),"")</f>
        <v/>
      </c>
      <c r="N92" s="12" t="str">
        <f>IF(G92=1,ROUND(INDEX('8-Choosing Asset Strategies'!$DC$4:$DC$101,MATCH($C92,'8-Choosing Asset Strategies'!$C$4:$C$101,0)),2),"")</f>
        <v/>
      </c>
      <c r="O92" s="12" t="str">
        <f>IF(G92="","",INDEX('9 - Finance Strategy Parameters'!$H$3:$H$9,MATCH(B92,'9 - Finance Strategy Parameters'!$F$3:$F$9,0)))</f>
        <v/>
      </c>
      <c r="P92" s="12"/>
      <c r="Q92" s="144" t="str">
        <f>IFERROR((M92*INDEX('9 - Finance Strategy Parameters'!$C$3:$C$6,MATCH(P92,'9 - Finance Strategy Parameters'!$B$3:$B$6,0))/12*(1+INDEX('9 - Finance Strategy Parameters'!$C$3:$C$6,MATCH(P92,'9 - Finance Strategy Parameters'!$B$3:$B$6,0))/12)^(O92*12))/((1+INDEX('9 - Finance Strategy Parameters'!$C$3:$C$6,MATCH(P92,'9 - Finance Strategy Parameters'!$B$3:$B$6,0))/12)^(O92*12)-1),"")</f>
        <v/>
      </c>
      <c r="R92" s="144" t="str">
        <f t="shared" si="4"/>
        <v/>
      </c>
      <c r="S92" s="12"/>
      <c r="T92" s="143">
        <f>IF(H92=1,ROUND(INDEX('8-Choosing Asset Strategies'!$DL$4:$DL$101,MATCH($C92,'8-Choosing Asset Strategies'!$C$4:$C$101,0)),2),"")</f>
        <v>6630.96</v>
      </c>
      <c r="U92" s="145">
        <f>IF(H92=1,ROUND(INDEX('8-Choosing Asset Strategies'!$DC$4:$DC$101,MATCH($C92,'8-Choosing Asset Strategies'!$C$4:$C$101,0)),2),"")</f>
        <v>15</v>
      </c>
      <c r="V92" s="101">
        <f t="shared" si="5"/>
        <v>442.06400000000002</v>
      </c>
      <c r="W92" s="155">
        <f t="shared" si="6"/>
        <v>36.838666666666668</v>
      </c>
      <c r="Y92">
        <f>INDEX('8-Choosing Asset Strategies'!$DC$4:$DC$101,MATCH(C92,'8-Choosing Asset Strategies'!$C$4:$C$101,0))</f>
        <v>15</v>
      </c>
      <c r="Z92">
        <f>INDEX('8-Choosing Asset Strategies'!$DA$4:$DA$101,MATCH(C92,'8-Choosing Asset Strategies'!$C$4:$C$101,0))</f>
        <v>40</v>
      </c>
      <c r="AB92" s="159">
        <f>IF($F92=1,0,IF(AND($H92=1,AB$1&lt;=$Y92),$V92,IF(AND($H92=1,AB$1&gt;$Y92,AB$1&lt;=$Y92+$Z92),($T92*(1+$Z$1)^$Z92)/$Z92,IF(AND($H92=1,AB$1&gt;($Y92+$Z92),AB$1&lt;=($Y92+$Z92*2)),($T92*(1+$Z$1)^($Z92*2))/$Z92,IF(AND($H92=1,AB$1&gt;($Y92+$Z92*2),AB$1&lt;=($Y92+$Z92*3)),($T92*(1+$Z$1)^($Z92*3))/$Z92,IF(AND($H92=1,AB$1&gt;($Y92+$Z92*3),AB$1&lt;=($Y92+$Z92*4)),($T92*(1+$Z$1)^($Z92*4))/$Z92,IF(AND($G92=1,AB$1&lt;=$N92),0,IF(AND($G92=1,AB$1&gt;$N92,AB$1&lt;=($Y92+$Z92)),-1*PMT(VLOOKUP($P92,'9 - Finance Strategy Parameters'!$B$3:$C$6,2)/12,$Z92*12,$M92),IF(AND($G92=1,AB$1&gt;($Y92+$Z92),AB$1&lt;=($Y92+$Z92*2)),-1*PMT(VLOOKUP($P92,'9 - Finance Strategy Parameters'!$B$3:$C$6,2)/12,$Z92*12,$M92*(1+$Z$1)^($Z92*2)),IF(AND($G92=1,AB$1&gt;($Y92+$Z92*2),AB$1&lt;=($Y92+$Z92*3)),-1*PMT(VLOOKUP($P92,'9 - Finance Strategy Parameters'!$B$3:$C$6,2)/12,$Z92*12,$M92*(1+$Z$1)^($Z92*3)),"FAILURE"))))))))))</f>
        <v>442.06400000000002</v>
      </c>
      <c r="AC92" s="159">
        <f>IF($F92=1,0,IF(AND($H92=1,AC$1&lt;=$Y92),$V92,IF(AND($H92=1,AC$1&gt;$Y92,AC$1&lt;=$Y92+$Z92),($T92*(1+$Z$1)^$Z92)/$Z92,IF(AND($H92=1,AC$1&gt;($Y92+$Z92),AC$1&lt;=($Y92+$Z92*2)),($T92*(1+$Z$1)^($Z92*2))/$Z92,IF(AND($H92=1,AC$1&gt;($Y92+$Z92*2),AC$1&lt;=($Y92+$Z92*3)),($T92*(1+$Z$1)^($Z92*3))/$Z92,IF(AND($H92=1,AC$1&gt;($Y92+$Z92*3),AC$1&lt;=($Y92+$Z92*4)),($T92*(1+$Z$1)^($Z92*4))/$Z92,IF(AND($G92=1,AC$1&lt;=$N92),0,IF(AND($G92=1,AC$1&gt;$N92,AC$1&lt;=($Y92+$Z92)),-1*PMT(VLOOKUP($P92,'9 - Finance Strategy Parameters'!$B$3:$C$6,2)/12,$Z92*12,$M92),IF(AND($G92=1,AC$1&gt;($Y92+$Z92),AC$1&lt;=($Y92+$Z92*2)),-1*PMT(VLOOKUP($P92,'9 - Finance Strategy Parameters'!$B$3:$C$6,2)/12,$Z92*12,$M92*(1+$Z$1)^($Z92*2)),IF(AND($G92=1,AC$1&gt;($Y92+$Z92*2),AC$1&lt;=($Y92+$Z92*3)),-1*PMT(VLOOKUP($P92,'9 - Finance Strategy Parameters'!$B$3:$C$6,2)/12,$Z92*12,$M92*(1+$Z$1)^($Z92*3)),"FAILURE"))))))))))</f>
        <v>442.06400000000002</v>
      </c>
      <c r="AD92" s="159">
        <f>IF($F92=1,0,IF(AND($H92=1,AD$1&lt;=$Y92),$V92,IF(AND($H92=1,AD$1&gt;$Y92,AD$1&lt;=$Y92+$Z92),($T92*(1+$Z$1)^$Z92)/$Z92,IF(AND($H92=1,AD$1&gt;($Y92+$Z92),AD$1&lt;=($Y92+$Z92*2)),($T92*(1+$Z$1)^($Z92*2))/$Z92,IF(AND($H92=1,AD$1&gt;($Y92+$Z92*2),AD$1&lt;=($Y92+$Z92*3)),($T92*(1+$Z$1)^($Z92*3))/$Z92,IF(AND($H92=1,AD$1&gt;($Y92+$Z92*3),AD$1&lt;=($Y92+$Z92*4)),($T92*(1+$Z$1)^($Z92*4))/$Z92,IF(AND($G92=1,AD$1&lt;=$N92),0,IF(AND($G92=1,AD$1&gt;$N92,AD$1&lt;=($Y92+$Z92)),-1*PMT(VLOOKUP($P92,'9 - Finance Strategy Parameters'!$B$3:$C$6,2)/12,$Z92*12,$M92),IF(AND($G92=1,AD$1&gt;($Y92+$Z92),AD$1&lt;=($Y92+$Z92*2)),-1*PMT(VLOOKUP($P92,'9 - Finance Strategy Parameters'!$B$3:$C$6,2)/12,$Z92*12,$M92*(1+$Z$1)^($Z92*2)),IF(AND($G92=1,AD$1&gt;($Y92+$Z92*2),AD$1&lt;=($Y92+$Z92*3)),-1*PMT(VLOOKUP($P92,'9 - Finance Strategy Parameters'!$B$3:$C$6,2)/12,$Z92*12,$M92*(1+$Z$1)^($Z92*3)),"FAILURE"))))))))))</f>
        <v>442.06400000000002</v>
      </c>
      <c r="AE92" s="159">
        <f>IF($F92=1,0,IF(AND($H92=1,AE$1&lt;=$Y92),$V92,IF(AND($H92=1,AE$1&gt;$Y92,AE$1&lt;=$Y92+$Z92),($T92*(1+$Z$1)^$Z92)/$Z92,IF(AND($H92=1,AE$1&gt;($Y92+$Z92),AE$1&lt;=($Y92+$Z92*2)),($T92*(1+$Z$1)^($Z92*2))/$Z92,IF(AND($H92=1,AE$1&gt;($Y92+$Z92*2),AE$1&lt;=($Y92+$Z92*3)),($T92*(1+$Z$1)^($Z92*3))/$Z92,IF(AND($H92=1,AE$1&gt;($Y92+$Z92*3),AE$1&lt;=($Y92+$Z92*4)),($T92*(1+$Z$1)^($Z92*4))/$Z92,IF(AND($G92=1,AE$1&lt;=$N92),0,IF(AND($G92=1,AE$1&gt;$N92,AE$1&lt;=($Y92+$Z92)),-1*PMT(VLOOKUP($P92,'9 - Finance Strategy Parameters'!$B$3:$C$6,2)/12,$Z92*12,$M92),IF(AND($G92=1,AE$1&gt;($Y92+$Z92),AE$1&lt;=($Y92+$Z92*2)),-1*PMT(VLOOKUP($P92,'9 - Finance Strategy Parameters'!$B$3:$C$6,2)/12,$Z92*12,$M92*(1+$Z$1)^($Z92*2)),IF(AND($G92=1,AE$1&gt;($Y92+$Z92*2),AE$1&lt;=($Y92+$Z92*3)),-1*PMT(VLOOKUP($P92,'9 - Finance Strategy Parameters'!$B$3:$C$6,2)/12,$Z92*12,$M92*(1+$Z$1)^($Z92*3)),"FAILURE"))))))))))</f>
        <v>442.06400000000002</v>
      </c>
      <c r="AF92" s="159">
        <f>IF($F92=1,0,IF(AND($H92=1,AF$1&lt;=$Y92),$V92,IF(AND($H92=1,AF$1&gt;$Y92,AF$1&lt;=$Y92+$Z92),($T92*(1+$Z$1)^$Z92)/$Z92,IF(AND($H92=1,AF$1&gt;($Y92+$Z92),AF$1&lt;=($Y92+$Z92*2)),($T92*(1+$Z$1)^($Z92*2))/$Z92,IF(AND($H92=1,AF$1&gt;($Y92+$Z92*2),AF$1&lt;=($Y92+$Z92*3)),($T92*(1+$Z$1)^($Z92*3))/$Z92,IF(AND($H92=1,AF$1&gt;($Y92+$Z92*3),AF$1&lt;=($Y92+$Z92*4)),($T92*(1+$Z$1)^($Z92*4))/$Z92,IF(AND($G92=1,AF$1&lt;=$N92),0,IF(AND($G92=1,AF$1&gt;$N92,AF$1&lt;=($Y92+$Z92)),-1*PMT(VLOOKUP($P92,'9 - Finance Strategy Parameters'!$B$3:$C$6,2)/12,$Z92*12,$M92),IF(AND($G92=1,AF$1&gt;($Y92+$Z92),AF$1&lt;=($Y92+$Z92*2)),-1*PMT(VLOOKUP($P92,'9 - Finance Strategy Parameters'!$B$3:$C$6,2)/12,$Z92*12,$M92*(1+$Z$1)^($Z92*2)),IF(AND($G92=1,AF$1&gt;($Y92+$Z92*2),AF$1&lt;=($Y92+$Z92*3)),-1*PMT(VLOOKUP($P92,'9 - Finance Strategy Parameters'!$B$3:$C$6,2)/12,$Z92*12,$M92*(1+$Z$1)^($Z92*3)),"FAILURE"))))))))))</f>
        <v>442.06400000000002</v>
      </c>
      <c r="AG92" s="159">
        <f>IF($F92=1,0,IF(AND($H92=1,AG$1&lt;=$Y92),$V92,IF(AND($H92=1,AG$1&gt;$Y92,AG$1&lt;=$Y92+$Z92),($T92*(1+$Z$1)^$Z92)/$Z92,IF(AND($H92=1,AG$1&gt;($Y92+$Z92),AG$1&lt;=($Y92+$Z92*2)),($T92*(1+$Z$1)^($Z92*2))/$Z92,IF(AND($H92=1,AG$1&gt;($Y92+$Z92*2),AG$1&lt;=($Y92+$Z92*3)),($T92*(1+$Z$1)^($Z92*3))/$Z92,IF(AND($H92=1,AG$1&gt;($Y92+$Z92*3),AG$1&lt;=($Y92+$Z92*4)),($T92*(1+$Z$1)^($Z92*4))/$Z92,IF(AND($G92=1,AG$1&lt;=$N92),0,IF(AND($G92=1,AG$1&gt;$N92,AG$1&lt;=($Y92+$Z92)),-1*PMT(VLOOKUP($P92,'9 - Finance Strategy Parameters'!$B$3:$C$6,2)/12,$Z92*12,$M92),IF(AND($G92=1,AG$1&gt;($Y92+$Z92),AG$1&lt;=($Y92+$Z92*2)),-1*PMT(VLOOKUP($P92,'9 - Finance Strategy Parameters'!$B$3:$C$6,2)/12,$Z92*12,$M92*(1+$Z$1)^($Z92*2)),IF(AND($G92=1,AG$1&gt;($Y92+$Z92*2),AG$1&lt;=($Y92+$Z92*3)),-1*PMT(VLOOKUP($P92,'9 - Finance Strategy Parameters'!$B$3:$C$6,2)/12,$Z92*12,$M92*(1+$Z$1)^($Z92*3)),"FAILURE"))))))))))</f>
        <v>442.06400000000002</v>
      </c>
      <c r="AH92" s="159">
        <f>IF($F92=1,0,IF(AND($H92=1,AH$1&lt;=$Y92),$V92,IF(AND($H92=1,AH$1&gt;$Y92,AH$1&lt;=$Y92+$Z92),($T92*(1+$Z$1)^$Z92)/$Z92,IF(AND($H92=1,AH$1&gt;($Y92+$Z92),AH$1&lt;=($Y92+$Z92*2)),($T92*(1+$Z$1)^($Z92*2))/$Z92,IF(AND($H92=1,AH$1&gt;($Y92+$Z92*2),AH$1&lt;=($Y92+$Z92*3)),($T92*(1+$Z$1)^($Z92*3))/$Z92,IF(AND($H92=1,AH$1&gt;($Y92+$Z92*3),AH$1&lt;=($Y92+$Z92*4)),($T92*(1+$Z$1)^($Z92*4))/$Z92,IF(AND($G92=1,AH$1&lt;=$N92),0,IF(AND($G92=1,AH$1&gt;$N92,AH$1&lt;=($Y92+$Z92)),-1*PMT(VLOOKUP($P92,'9 - Finance Strategy Parameters'!$B$3:$C$6,2)/12,$Z92*12,$M92),IF(AND($G92=1,AH$1&gt;($Y92+$Z92),AH$1&lt;=($Y92+$Z92*2)),-1*PMT(VLOOKUP($P92,'9 - Finance Strategy Parameters'!$B$3:$C$6,2)/12,$Z92*12,$M92*(1+$Z$1)^($Z92*2)),IF(AND($G92=1,AH$1&gt;($Y92+$Z92*2),AH$1&lt;=($Y92+$Z92*3)),-1*PMT(VLOOKUP($P92,'9 - Finance Strategy Parameters'!$B$3:$C$6,2)/12,$Z92*12,$M92*(1+$Z$1)^($Z92*3)),"FAILURE"))))))))))</f>
        <v>442.06400000000002</v>
      </c>
      <c r="AI92" s="159">
        <f>IF($F92=1,0,IF(AND($H92=1,AI$1&lt;=$Y92),$V92,IF(AND($H92=1,AI$1&gt;$Y92,AI$1&lt;=$Y92+$Z92),($T92*(1+$Z$1)^$Z92)/$Z92,IF(AND($H92=1,AI$1&gt;($Y92+$Z92),AI$1&lt;=($Y92+$Z92*2)),($T92*(1+$Z$1)^($Z92*2))/$Z92,IF(AND($H92=1,AI$1&gt;($Y92+$Z92*2),AI$1&lt;=($Y92+$Z92*3)),($T92*(1+$Z$1)^($Z92*3))/$Z92,IF(AND($H92=1,AI$1&gt;($Y92+$Z92*3),AI$1&lt;=($Y92+$Z92*4)),($T92*(1+$Z$1)^($Z92*4))/$Z92,IF(AND($G92=1,AI$1&lt;=$N92),0,IF(AND($G92=1,AI$1&gt;$N92,AI$1&lt;=($Y92+$Z92)),-1*PMT(VLOOKUP($P92,'9 - Finance Strategy Parameters'!$B$3:$C$6,2)/12,$Z92*12,$M92),IF(AND($G92=1,AI$1&gt;($Y92+$Z92),AI$1&lt;=($Y92+$Z92*2)),-1*PMT(VLOOKUP($P92,'9 - Finance Strategy Parameters'!$B$3:$C$6,2)/12,$Z92*12,$M92*(1+$Z$1)^($Z92*2)),IF(AND($G92=1,AI$1&gt;($Y92+$Z92*2),AI$1&lt;=($Y92+$Z92*3)),-1*PMT(VLOOKUP($P92,'9 - Finance Strategy Parameters'!$B$3:$C$6,2)/12,$Z92*12,$M92*(1+$Z$1)^($Z92*3)),"FAILURE"))))))))))</f>
        <v>442.06400000000002</v>
      </c>
      <c r="AJ92" s="159">
        <f>IF($F92=1,0,IF(AND($H92=1,AJ$1&lt;=$Y92),$V92,IF(AND($H92=1,AJ$1&gt;$Y92,AJ$1&lt;=$Y92+$Z92),($T92*(1+$Z$1)^$Z92)/$Z92,IF(AND($H92=1,AJ$1&gt;($Y92+$Z92),AJ$1&lt;=($Y92+$Z92*2)),($T92*(1+$Z$1)^($Z92*2))/$Z92,IF(AND($H92=1,AJ$1&gt;($Y92+$Z92*2),AJ$1&lt;=($Y92+$Z92*3)),($T92*(1+$Z$1)^($Z92*3))/$Z92,IF(AND($H92=1,AJ$1&gt;($Y92+$Z92*3),AJ$1&lt;=($Y92+$Z92*4)),($T92*(1+$Z$1)^($Z92*4))/$Z92,IF(AND($G92=1,AJ$1&lt;=$N92),0,IF(AND($G92=1,AJ$1&gt;$N92,AJ$1&lt;=($Y92+$Z92)),-1*PMT(VLOOKUP($P92,'9 - Finance Strategy Parameters'!$B$3:$C$6,2)/12,$Z92*12,$M92),IF(AND($G92=1,AJ$1&gt;($Y92+$Z92),AJ$1&lt;=($Y92+$Z92*2)),-1*PMT(VLOOKUP($P92,'9 - Finance Strategy Parameters'!$B$3:$C$6,2)/12,$Z92*12,$M92*(1+$Z$1)^($Z92*2)),IF(AND($G92=1,AJ$1&gt;($Y92+$Z92*2),AJ$1&lt;=($Y92+$Z92*3)),-1*PMT(VLOOKUP($P92,'9 - Finance Strategy Parameters'!$B$3:$C$6,2)/12,$Z92*12,$M92*(1+$Z$1)^($Z92*3)),"FAILURE"))))))))))</f>
        <v>442.06400000000002</v>
      </c>
      <c r="AK92" s="159">
        <f>IF($F92=1,0,IF(AND($H92=1,AK$1&lt;=$Y92),$V92,IF(AND($H92=1,AK$1&gt;$Y92,AK$1&lt;=$Y92+$Z92),($T92*(1+$Z$1)^$Z92)/$Z92,IF(AND($H92=1,AK$1&gt;($Y92+$Z92),AK$1&lt;=($Y92+$Z92*2)),($T92*(1+$Z$1)^($Z92*2))/$Z92,IF(AND($H92=1,AK$1&gt;($Y92+$Z92*2),AK$1&lt;=($Y92+$Z92*3)),($T92*(1+$Z$1)^($Z92*3))/$Z92,IF(AND($H92=1,AK$1&gt;($Y92+$Z92*3),AK$1&lt;=($Y92+$Z92*4)),($T92*(1+$Z$1)^($Z92*4))/$Z92,IF(AND($G92=1,AK$1&lt;=$N92),0,IF(AND($G92=1,AK$1&gt;$N92,AK$1&lt;=($Y92+$Z92)),-1*PMT(VLOOKUP($P92,'9 - Finance Strategy Parameters'!$B$3:$C$6,2)/12,$Z92*12,$M92),IF(AND($G92=1,AK$1&gt;($Y92+$Z92),AK$1&lt;=($Y92+$Z92*2)),-1*PMT(VLOOKUP($P92,'9 - Finance Strategy Parameters'!$B$3:$C$6,2)/12,$Z92*12,$M92*(1+$Z$1)^($Z92*2)),IF(AND($G92=1,AK$1&gt;($Y92+$Z92*2),AK$1&lt;=($Y92+$Z92*3)),-1*PMT(VLOOKUP($P92,'9 - Finance Strategy Parameters'!$B$3:$C$6,2)/12,$Z92*12,$M92*(1+$Z$1)^($Z92*3)),"FAILURE"))))))))))</f>
        <v>442.06400000000002</v>
      </c>
      <c r="AL92" s="159">
        <f>IF($F92=1,0,IF(AND($H92=1,AL$1&lt;=$Y92),$V92,IF(AND($H92=1,AL$1&gt;$Y92,AL$1&lt;=$Y92+$Z92),($T92*(1+$Z$1)^$Z92)/$Z92,IF(AND($H92=1,AL$1&gt;($Y92+$Z92),AL$1&lt;=($Y92+$Z92*2)),($T92*(1+$Z$1)^($Z92*2))/$Z92,IF(AND($H92=1,AL$1&gt;($Y92+$Z92*2),AL$1&lt;=($Y92+$Z92*3)),($T92*(1+$Z$1)^($Z92*3))/$Z92,IF(AND($H92=1,AL$1&gt;($Y92+$Z92*3),AL$1&lt;=($Y92+$Z92*4)),($T92*(1+$Z$1)^($Z92*4))/$Z92,IF(AND($G92=1,AL$1&lt;=$N92),0,IF(AND($G92=1,AL$1&gt;$N92,AL$1&lt;=($Y92+$Z92)),-1*PMT(VLOOKUP($P92,'9 - Finance Strategy Parameters'!$B$3:$C$6,2)/12,$Z92*12,$M92),IF(AND($G92=1,AL$1&gt;($Y92+$Z92),AL$1&lt;=($Y92+$Z92*2)),-1*PMT(VLOOKUP($P92,'9 - Finance Strategy Parameters'!$B$3:$C$6,2)/12,$Z92*12,$M92*(1+$Z$1)^($Z92*2)),IF(AND($G92=1,AL$1&gt;($Y92+$Z92*2),AL$1&lt;=($Y92+$Z92*3)),-1*PMT(VLOOKUP($P92,'9 - Finance Strategy Parameters'!$B$3:$C$6,2)/12,$Z92*12,$M92*(1+$Z$1)^($Z92*3)),"FAILURE"))))))))))</f>
        <v>442.06400000000002</v>
      </c>
      <c r="AM92" s="159">
        <f>IF($F92=1,0,IF(AND($H92=1,AM$1&lt;=$Y92),$V92,IF(AND($H92=1,AM$1&gt;$Y92,AM$1&lt;=$Y92+$Z92),($T92*(1+$Z$1)^$Z92)/$Z92,IF(AND($H92=1,AM$1&gt;($Y92+$Z92),AM$1&lt;=($Y92+$Z92*2)),($T92*(1+$Z$1)^($Z92*2))/$Z92,IF(AND($H92=1,AM$1&gt;($Y92+$Z92*2),AM$1&lt;=($Y92+$Z92*3)),($T92*(1+$Z$1)^($Z92*3))/$Z92,IF(AND($H92=1,AM$1&gt;($Y92+$Z92*3),AM$1&lt;=($Y92+$Z92*4)),($T92*(1+$Z$1)^($Z92*4))/$Z92,IF(AND($G92=1,AM$1&lt;=$N92),0,IF(AND($G92=1,AM$1&gt;$N92,AM$1&lt;=($Y92+$Z92)),-1*PMT(VLOOKUP($P92,'9 - Finance Strategy Parameters'!$B$3:$C$6,2)/12,$Z92*12,$M92),IF(AND($G92=1,AM$1&gt;($Y92+$Z92),AM$1&lt;=($Y92+$Z92*2)),-1*PMT(VLOOKUP($P92,'9 - Finance Strategy Parameters'!$B$3:$C$6,2)/12,$Z92*12,$M92*(1+$Z$1)^($Z92*2)),IF(AND($G92=1,AM$1&gt;($Y92+$Z92*2),AM$1&lt;=($Y92+$Z92*3)),-1*PMT(VLOOKUP($P92,'9 - Finance Strategy Parameters'!$B$3:$C$6,2)/12,$Z92*12,$M92*(1+$Z$1)^($Z92*3)),"FAILURE"))))))))))</f>
        <v>442.06400000000002</v>
      </c>
      <c r="AN92" s="159">
        <f>IF($F92=1,0,IF(AND($H92=1,AN$1&lt;=$Y92),$V92,IF(AND($H92=1,AN$1&gt;$Y92,AN$1&lt;=$Y92+$Z92),($T92*(1+$Z$1)^$Z92)/$Z92,IF(AND($H92=1,AN$1&gt;($Y92+$Z92),AN$1&lt;=($Y92+$Z92*2)),($T92*(1+$Z$1)^($Z92*2))/$Z92,IF(AND($H92=1,AN$1&gt;($Y92+$Z92*2),AN$1&lt;=($Y92+$Z92*3)),($T92*(1+$Z$1)^($Z92*3))/$Z92,IF(AND($H92=1,AN$1&gt;($Y92+$Z92*3),AN$1&lt;=($Y92+$Z92*4)),($T92*(1+$Z$1)^($Z92*4))/$Z92,IF(AND($G92=1,AN$1&lt;=$N92),0,IF(AND($G92=1,AN$1&gt;$N92,AN$1&lt;=($Y92+$Z92)),-1*PMT(VLOOKUP($P92,'9 - Finance Strategy Parameters'!$B$3:$C$6,2)/12,$Z92*12,$M92),IF(AND($G92=1,AN$1&gt;($Y92+$Z92),AN$1&lt;=($Y92+$Z92*2)),-1*PMT(VLOOKUP($P92,'9 - Finance Strategy Parameters'!$B$3:$C$6,2)/12,$Z92*12,$M92*(1+$Z$1)^($Z92*2)),IF(AND($G92=1,AN$1&gt;($Y92+$Z92*2),AN$1&lt;=($Y92+$Z92*3)),-1*PMT(VLOOKUP($P92,'9 - Finance Strategy Parameters'!$B$3:$C$6,2)/12,$Z92*12,$M92*(1+$Z$1)^($Z92*3)),"FAILURE"))))))))))</f>
        <v>442.06400000000002</v>
      </c>
      <c r="AO92" s="159">
        <f>IF($F92=1,0,IF(AND($H92=1,AO$1&lt;=$Y92),$V92,IF(AND($H92=1,AO$1&gt;$Y92,AO$1&lt;=$Y92+$Z92),($T92*(1+$Z$1)^$Z92)/$Z92,IF(AND($H92=1,AO$1&gt;($Y92+$Z92),AO$1&lt;=($Y92+$Z92*2)),($T92*(1+$Z$1)^($Z92*2))/$Z92,IF(AND($H92=1,AO$1&gt;($Y92+$Z92*2),AO$1&lt;=($Y92+$Z92*3)),($T92*(1+$Z$1)^($Z92*3))/$Z92,IF(AND($H92=1,AO$1&gt;($Y92+$Z92*3),AO$1&lt;=($Y92+$Z92*4)),($T92*(1+$Z$1)^($Z92*4))/$Z92,IF(AND($G92=1,AO$1&lt;=$N92),0,IF(AND($G92=1,AO$1&gt;$N92,AO$1&lt;=($Y92+$Z92)),-1*PMT(VLOOKUP($P92,'9 - Finance Strategy Parameters'!$B$3:$C$6,2)/12,$Z92*12,$M92),IF(AND($G92=1,AO$1&gt;($Y92+$Z92),AO$1&lt;=($Y92+$Z92*2)),-1*PMT(VLOOKUP($P92,'9 - Finance Strategy Parameters'!$B$3:$C$6,2)/12,$Z92*12,$M92*(1+$Z$1)^($Z92*2)),IF(AND($G92=1,AO$1&gt;($Y92+$Z92*2),AO$1&lt;=($Y92+$Z92*3)),-1*PMT(VLOOKUP($P92,'9 - Finance Strategy Parameters'!$B$3:$C$6,2)/12,$Z92*12,$M92*(1+$Z$1)^($Z92*3)),"FAILURE"))))))))))</f>
        <v>442.06400000000002</v>
      </c>
      <c r="AP92" s="159">
        <f>IF($F92=1,0,IF(AND($H92=1,AP$1&lt;=$Y92),$V92,IF(AND($H92=1,AP$1&gt;$Y92,AP$1&lt;=$Y92+$Z92),($T92*(1+$Z$1)^$Z92)/$Z92,IF(AND($H92=1,AP$1&gt;($Y92+$Z92),AP$1&lt;=($Y92+$Z92*2)),($T92*(1+$Z$1)^($Z92*2))/$Z92,IF(AND($H92=1,AP$1&gt;($Y92+$Z92*2),AP$1&lt;=($Y92+$Z92*3)),($T92*(1+$Z$1)^($Z92*3))/$Z92,IF(AND($H92=1,AP$1&gt;($Y92+$Z92*3),AP$1&lt;=($Y92+$Z92*4)),($T92*(1+$Z$1)^($Z92*4))/$Z92,IF(AND($G92=1,AP$1&lt;=$N92),0,IF(AND($G92=1,AP$1&gt;$N92,AP$1&lt;=($Y92+$Z92)),-1*PMT(VLOOKUP($P92,'9 - Finance Strategy Parameters'!$B$3:$C$6,2)/12,$Z92*12,$M92),IF(AND($G92=1,AP$1&gt;($Y92+$Z92),AP$1&lt;=($Y92+$Z92*2)),-1*PMT(VLOOKUP($P92,'9 - Finance Strategy Parameters'!$B$3:$C$6,2)/12,$Z92*12,$M92*(1+$Z$1)^($Z92*2)),IF(AND($G92=1,AP$1&gt;($Y92+$Z92*2),AP$1&lt;=($Y92+$Z92*3)),-1*PMT(VLOOKUP($P92,'9 - Finance Strategy Parameters'!$B$3:$C$6,2)/12,$Z92*12,$M92*(1+$Z$1)^($Z92*3)),"FAILURE"))))))))))</f>
        <v>442.06400000000002</v>
      </c>
      <c r="AQ92" s="159">
        <f>IF($F92=1,0,IF(AND($H92=1,AQ$1&lt;=$Y92),$V92,IF(AND($H92=1,AQ$1&gt;$Y92,AQ$1&lt;=$Y92+$Z92),($T92*(1+$Z$1)^$Z92)/$Z92,IF(AND($H92=1,AQ$1&gt;($Y92+$Z92),AQ$1&lt;=($Y92+$Z92*2)),($T92*(1+$Z$1)^($Z92*2))/$Z92,IF(AND($H92=1,AQ$1&gt;($Y92+$Z92*2),AQ$1&lt;=($Y92+$Z92*3)),($T92*(1+$Z$1)^($Z92*3))/$Z92,IF(AND($H92=1,AQ$1&gt;($Y92+$Z92*3),AQ$1&lt;=($Y92+$Z92*4)),($T92*(1+$Z$1)^($Z92*4))/$Z92,IF(AND($G92=1,AQ$1&lt;=$N92),0,IF(AND($G92=1,AQ$1&gt;$N92,AQ$1&lt;=($Y92+$Z92)),-1*PMT(VLOOKUP($P92,'9 - Finance Strategy Parameters'!$B$3:$C$6,2)/12,$Z92*12,$M92),IF(AND($G92=1,AQ$1&gt;($Y92+$Z92),AQ$1&lt;=($Y92+$Z92*2)),-1*PMT(VLOOKUP($P92,'9 - Finance Strategy Parameters'!$B$3:$C$6,2)/12,$Z92*12,$M92*(1+$Z$1)^($Z92*2)),IF(AND($G92=1,AQ$1&gt;($Y92+$Z92*2),AQ$1&lt;=($Y92+$Z92*3)),-1*PMT(VLOOKUP($P92,'9 - Finance Strategy Parameters'!$B$3:$C$6,2)/12,$Z92*12,$M92*(1+$Z$1)^($Z92*3)),"FAILURE"))))))))))</f>
        <v>165.774</v>
      </c>
      <c r="AR92" s="159">
        <f>IF($F92=1,0,IF(AND($H92=1,AR$1&lt;=$Y92),$V92,IF(AND($H92=1,AR$1&gt;$Y92,AR$1&lt;=$Y92+$Z92),($T92*(1+$Z$1)^$Z92)/$Z92,IF(AND($H92=1,AR$1&gt;($Y92+$Z92),AR$1&lt;=($Y92+$Z92*2)),($T92*(1+$Z$1)^($Z92*2))/$Z92,IF(AND($H92=1,AR$1&gt;($Y92+$Z92*2),AR$1&lt;=($Y92+$Z92*3)),($T92*(1+$Z$1)^($Z92*3))/$Z92,IF(AND($H92=1,AR$1&gt;($Y92+$Z92*3),AR$1&lt;=($Y92+$Z92*4)),($T92*(1+$Z$1)^($Z92*4))/$Z92,IF(AND($G92=1,AR$1&lt;=$N92),0,IF(AND($G92=1,AR$1&gt;$N92,AR$1&lt;=($Y92+$Z92)),-1*PMT(VLOOKUP($P92,'9 - Finance Strategy Parameters'!$B$3:$C$6,2)/12,$Z92*12,$M92),IF(AND($G92=1,AR$1&gt;($Y92+$Z92),AR$1&lt;=($Y92+$Z92*2)),-1*PMT(VLOOKUP($P92,'9 - Finance Strategy Parameters'!$B$3:$C$6,2)/12,$Z92*12,$M92*(1+$Z$1)^($Z92*2)),IF(AND($G92=1,AR$1&gt;($Y92+$Z92*2),AR$1&lt;=($Y92+$Z92*3)),-1*PMT(VLOOKUP($P92,'9 - Finance Strategy Parameters'!$B$3:$C$6,2)/12,$Z92*12,$M92*(1+$Z$1)^($Z92*3)),"FAILURE"))))))))))</f>
        <v>165.774</v>
      </c>
      <c r="AS92" s="159">
        <f>IF($F92=1,0,IF(AND($H92=1,AS$1&lt;=$Y92),$V92,IF(AND($H92=1,AS$1&gt;$Y92,AS$1&lt;=$Y92+$Z92),($T92*(1+$Z$1)^$Z92)/$Z92,IF(AND($H92=1,AS$1&gt;($Y92+$Z92),AS$1&lt;=($Y92+$Z92*2)),($T92*(1+$Z$1)^($Z92*2))/$Z92,IF(AND($H92=1,AS$1&gt;($Y92+$Z92*2),AS$1&lt;=($Y92+$Z92*3)),($T92*(1+$Z$1)^($Z92*3))/$Z92,IF(AND($H92=1,AS$1&gt;($Y92+$Z92*3),AS$1&lt;=($Y92+$Z92*4)),($T92*(1+$Z$1)^($Z92*4))/$Z92,IF(AND($G92=1,AS$1&lt;=$N92),0,IF(AND($G92=1,AS$1&gt;$N92,AS$1&lt;=($Y92+$Z92)),-1*PMT(VLOOKUP($P92,'9 - Finance Strategy Parameters'!$B$3:$C$6,2)/12,$Z92*12,$M92),IF(AND($G92=1,AS$1&gt;($Y92+$Z92),AS$1&lt;=($Y92+$Z92*2)),-1*PMT(VLOOKUP($P92,'9 - Finance Strategy Parameters'!$B$3:$C$6,2)/12,$Z92*12,$M92*(1+$Z$1)^($Z92*2)),IF(AND($G92=1,AS$1&gt;($Y92+$Z92*2),AS$1&lt;=($Y92+$Z92*3)),-1*PMT(VLOOKUP($P92,'9 - Finance Strategy Parameters'!$B$3:$C$6,2)/12,$Z92*12,$M92*(1+$Z$1)^($Z92*3)),"FAILURE"))))))))))</f>
        <v>165.774</v>
      </c>
      <c r="AT92" s="159">
        <f>IF($F92=1,0,IF(AND($H92=1,AT$1&lt;=$Y92),$V92,IF(AND($H92=1,AT$1&gt;$Y92,AT$1&lt;=$Y92+$Z92),($T92*(1+$Z$1)^$Z92)/$Z92,IF(AND($H92=1,AT$1&gt;($Y92+$Z92),AT$1&lt;=($Y92+$Z92*2)),($T92*(1+$Z$1)^($Z92*2))/$Z92,IF(AND($H92=1,AT$1&gt;($Y92+$Z92*2),AT$1&lt;=($Y92+$Z92*3)),($T92*(1+$Z$1)^($Z92*3))/$Z92,IF(AND($H92=1,AT$1&gt;($Y92+$Z92*3),AT$1&lt;=($Y92+$Z92*4)),($T92*(1+$Z$1)^($Z92*4))/$Z92,IF(AND($G92=1,AT$1&lt;=$N92),0,IF(AND($G92=1,AT$1&gt;$N92,AT$1&lt;=($Y92+$Z92)),-1*PMT(VLOOKUP($P92,'9 - Finance Strategy Parameters'!$B$3:$C$6,2)/12,$Z92*12,$M92),IF(AND($G92=1,AT$1&gt;($Y92+$Z92),AT$1&lt;=($Y92+$Z92*2)),-1*PMT(VLOOKUP($P92,'9 - Finance Strategy Parameters'!$B$3:$C$6,2)/12,$Z92*12,$M92*(1+$Z$1)^($Z92*2)),IF(AND($G92=1,AT$1&gt;($Y92+$Z92*2),AT$1&lt;=($Y92+$Z92*3)),-1*PMT(VLOOKUP($P92,'9 - Finance Strategy Parameters'!$B$3:$C$6,2)/12,$Z92*12,$M92*(1+$Z$1)^($Z92*3)),"FAILURE"))))))))))</f>
        <v>165.774</v>
      </c>
      <c r="AU92" s="159">
        <f>IF($F92=1,0,IF(AND($H92=1,AU$1&lt;=$Y92),$V92,IF(AND($H92=1,AU$1&gt;$Y92,AU$1&lt;=$Y92+$Z92),($T92*(1+$Z$1)^$Z92)/$Z92,IF(AND($H92=1,AU$1&gt;($Y92+$Z92),AU$1&lt;=($Y92+$Z92*2)),($T92*(1+$Z$1)^($Z92*2))/$Z92,IF(AND($H92=1,AU$1&gt;($Y92+$Z92*2),AU$1&lt;=($Y92+$Z92*3)),($T92*(1+$Z$1)^($Z92*3))/$Z92,IF(AND($H92=1,AU$1&gt;($Y92+$Z92*3),AU$1&lt;=($Y92+$Z92*4)),($T92*(1+$Z$1)^($Z92*4))/$Z92,IF(AND($G92=1,AU$1&lt;=$N92),0,IF(AND($G92=1,AU$1&gt;$N92,AU$1&lt;=($Y92+$Z92)),-1*PMT(VLOOKUP($P92,'9 - Finance Strategy Parameters'!$B$3:$C$6,2)/12,$Z92*12,$M92),IF(AND($G92=1,AU$1&gt;($Y92+$Z92),AU$1&lt;=($Y92+$Z92*2)),-1*PMT(VLOOKUP($P92,'9 - Finance Strategy Parameters'!$B$3:$C$6,2)/12,$Z92*12,$M92*(1+$Z$1)^($Z92*2)),IF(AND($G92=1,AU$1&gt;($Y92+$Z92*2),AU$1&lt;=($Y92+$Z92*3)),-1*PMT(VLOOKUP($P92,'9 - Finance Strategy Parameters'!$B$3:$C$6,2)/12,$Z92*12,$M92*(1+$Z$1)^($Z92*3)),"FAILURE"))))))))))</f>
        <v>165.774</v>
      </c>
      <c r="AV92" s="159">
        <f>IF($F92=1,0,IF(AND($H92=1,AV$1&lt;=$Y92),$V92,IF(AND($H92=1,AV$1&gt;$Y92,AV$1&lt;=$Y92+$Z92),($T92*(1+$Z$1)^$Z92)/$Z92,IF(AND($H92=1,AV$1&gt;($Y92+$Z92),AV$1&lt;=($Y92+$Z92*2)),($T92*(1+$Z$1)^($Z92*2))/$Z92,IF(AND($H92=1,AV$1&gt;($Y92+$Z92*2),AV$1&lt;=($Y92+$Z92*3)),($T92*(1+$Z$1)^($Z92*3))/$Z92,IF(AND($H92=1,AV$1&gt;($Y92+$Z92*3),AV$1&lt;=($Y92+$Z92*4)),($T92*(1+$Z$1)^($Z92*4))/$Z92,IF(AND($G92=1,AV$1&lt;=$N92),0,IF(AND($G92=1,AV$1&gt;$N92,AV$1&lt;=($Y92+$Z92)),-1*PMT(VLOOKUP($P92,'9 - Finance Strategy Parameters'!$B$3:$C$6,2)/12,$Z92*12,$M92),IF(AND($G92=1,AV$1&gt;($Y92+$Z92),AV$1&lt;=($Y92+$Z92*2)),-1*PMT(VLOOKUP($P92,'9 - Finance Strategy Parameters'!$B$3:$C$6,2)/12,$Z92*12,$M92*(1+$Z$1)^($Z92*2)),IF(AND($G92=1,AV$1&gt;($Y92+$Z92*2),AV$1&lt;=($Y92+$Z92*3)),-1*PMT(VLOOKUP($P92,'9 - Finance Strategy Parameters'!$B$3:$C$6,2)/12,$Z92*12,$M92*(1+$Z$1)^($Z92*3)),"FAILURE"))))))))))</f>
        <v>165.774</v>
      </c>
      <c r="AW92" s="159">
        <f>IF($F92=1,0,IF(AND($H92=1,AW$1&lt;=$Y92),$V92,IF(AND($H92=1,AW$1&gt;$Y92,AW$1&lt;=$Y92+$Z92),($T92*(1+$Z$1)^$Z92)/$Z92,IF(AND($H92=1,AW$1&gt;($Y92+$Z92),AW$1&lt;=($Y92+$Z92*2)),($T92*(1+$Z$1)^($Z92*2))/$Z92,IF(AND($H92=1,AW$1&gt;($Y92+$Z92*2),AW$1&lt;=($Y92+$Z92*3)),($T92*(1+$Z$1)^($Z92*3))/$Z92,IF(AND($H92=1,AW$1&gt;($Y92+$Z92*3),AW$1&lt;=($Y92+$Z92*4)),($T92*(1+$Z$1)^($Z92*4))/$Z92,IF(AND($G92=1,AW$1&lt;=$N92),0,IF(AND($G92=1,AW$1&gt;$N92,AW$1&lt;=($Y92+$Z92)),-1*PMT(VLOOKUP($P92,'9 - Finance Strategy Parameters'!$B$3:$C$6,2)/12,$Z92*12,$M92),IF(AND($G92=1,AW$1&gt;($Y92+$Z92),AW$1&lt;=($Y92+$Z92*2)),-1*PMT(VLOOKUP($P92,'9 - Finance Strategy Parameters'!$B$3:$C$6,2)/12,$Z92*12,$M92*(1+$Z$1)^($Z92*2)),IF(AND($G92=1,AW$1&gt;($Y92+$Z92*2),AW$1&lt;=($Y92+$Z92*3)),-1*PMT(VLOOKUP($P92,'9 - Finance Strategy Parameters'!$B$3:$C$6,2)/12,$Z92*12,$M92*(1+$Z$1)^($Z92*3)),"FAILURE"))))))))))</f>
        <v>165.774</v>
      </c>
      <c r="AX92" s="159">
        <f>IF($F92=1,0,IF(AND($H92=1,AX$1&lt;=$Y92),$V92,IF(AND($H92=1,AX$1&gt;$Y92,AX$1&lt;=$Y92+$Z92),($T92*(1+$Z$1)^$Z92)/$Z92,IF(AND($H92=1,AX$1&gt;($Y92+$Z92),AX$1&lt;=($Y92+$Z92*2)),($T92*(1+$Z$1)^($Z92*2))/$Z92,IF(AND($H92=1,AX$1&gt;($Y92+$Z92*2),AX$1&lt;=($Y92+$Z92*3)),($T92*(1+$Z$1)^($Z92*3))/$Z92,IF(AND($H92=1,AX$1&gt;($Y92+$Z92*3),AX$1&lt;=($Y92+$Z92*4)),($T92*(1+$Z$1)^($Z92*4))/$Z92,IF(AND($G92=1,AX$1&lt;=$N92),0,IF(AND($G92=1,AX$1&gt;$N92,AX$1&lt;=($Y92+$Z92)),-1*PMT(VLOOKUP($P92,'9 - Finance Strategy Parameters'!$B$3:$C$6,2)/12,$Z92*12,$M92),IF(AND($G92=1,AX$1&gt;($Y92+$Z92),AX$1&lt;=($Y92+$Z92*2)),-1*PMT(VLOOKUP($P92,'9 - Finance Strategy Parameters'!$B$3:$C$6,2)/12,$Z92*12,$M92*(1+$Z$1)^($Z92*2)),IF(AND($G92=1,AX$1&gt;($Y92+$Z92*2),AX$1&lt;=($Y92+$Z92*3)),-1*PMT(VLOOKUP($P92,'9 - Finance Strategy Parameters'!$B$3:$C$6,2)/12,$Z92*12,$M92*(1+$Z$1)^($Z92*3)),"FAILURE"))))))))))</f>
        <v>165.774</v>
      </c>
      <c r="AY92" s="159">
        <f>IF($F92=1,0,IF(AND($H92=1,AY$1&lt;=$Y92),$V92,IF(AND($H92=1,AY$1&gt;$Y92,AY$1&lt;=$Y92+$Z92),($T92*(1+$Z$1)^$Z92)/$Z92,IF(AND($H92=1,AY$1&gt;($Y92+$Z92),AY$1&lt;=($Y92+$Z92*2)),($T92*(1+$Z$1)^($Z92*2))/$Z92,IF(AND($H92=1,AY$1&gt;($Y92+$Z92*2),AY$1&lt;=($Y92+$Z92*3)),($T92*(1+$Z$1)^($Z92*3))/$Z92,IF(AND($H92=1,AY$1&gt;($Y92+$Z92*3),AY$1&lt;=($Y92+$Z92*4)),($T92*(1+$Z$1)^($Z92*4))/$Z92,IF(AND($G92=1,AY$1&lt;=$N92),0,IF(AND($G92=1,AY$1&gt;$N92,AY$1&lt;=($Y92+$Z92)),-1*PMT(VLOOKUP($P92,'9 - Finance Strategy Parameters'!$B$3:$C$6,2)/12,$Z92*12,$M92),IF(AND($G92=1,AY$1&gt;($Y92+$Z92),AY$1&lt;=($Y92+$Z92*2)),-1*PMT(VLOOKUP($P92,'9 - Finance Strategy Parameters'!$B$3:$C$6,2)/12,$Z92*12,$M92*(1+$Z$1)^($Z92*2)),IF(AND($G92=1,AY$1&gt;($Y92+$Z92*2),AY$1&lt;=($Y92+$Z92*3)),-1*PMT(VLOOKUP($P92,'9 - Finance Strategy Parameters'!$B$3:$C$6,2)/12,$Z92*12,$M92*(1+$Z$1)^($Z92*3)),"FAILURE"))))))))))</f>
        <v>165.774</v>
      </c>
      <c r="AZ92" s="159">
        <f>IF($F92=1,0,IF(AND($H92=1,AZ$1&lt;=$Y92),$V92,IF(AND($H92=1,AZ$1&gt;$Y92,AZ$1&lt;=$Y92+$Z92),($T92*(1+$Z$1)^$Z92)/$Z92,IF(AND($H92=1,AZ$1&gt;($Y92+$Z92),AZ$1&lt;=($Y92+$Z92*2)),($T92*(1+$Z$1)^($Z92*2))/$Z92,IF(AND($H92=1,AZ$1&gt;($Y92+$Z92*2),AZ$1&lt;=($Y92+$Z92*3)),($T92*(1+$Z$1)^($Z92*3))/$Z92,IF(AND($H92=1,AZ$1&gt;($Y92+$Z92*3),AZ$1&lt;=($Y92+$Z92*4)),($T92*(1+$Z$1)^($Z92*4))/$Z92,IF(AND($G92=1,AZ$1&lt;=$N92),0,IF(AND($G92=1,AZ$1&gt;$N92,AZ$1&lt;=($Y92+$Z92)),-1*PMT(VLOOKUP($P92,'9 - Finance Strategy Parameters'!$B$3:$C$6,2)/12,$Z92*12,$M92),IF(AND($G92=1,AZ$1&gt;($Y92+$Z92),AZ$1&lt;=($Y92+$Z92*2)),-1*PMT(VLOOKUP($P92,'9 - Finance Strategy Parameters'!$B$3:$C$6,2)/12,$Z92*12,$M92*(1+$Z$1)^($Z92*2)),IF(AND($G92=1,AZ$1&gt;($Y92+$Z92*2),AZ$1&lt;=($Y92+$Z92*3)),-1*PMT(VLOOKUP($P92,'9 - Finance Strategy Parameters'!$B$3:$C$6,2)/12,$Z92*12,$M92*(1+$Z$1)^($Z92*3)),"FAILURE"))))))))))</f>
        <v>165.774</v>
      </c>
      <c r="BA92" s="159">
        <f>IF($F92=1,0,IF(AND($H92=1,BA$1&lt;=$Y92),$V92,IF(AND($H92=1,BA$1&gt;$Y92,BA$1&lt;=$Y92+$Z92),($T92*(1+$Z$1)^$Z92)/$Z92,IF(AND($H92=1,BA$1&gt;($Y92+$Z92),BA$1&lt;=($Y92+$Z92*2)),($T92*(1+$Z$1)^($Z92*2))/$Z92,IF(AND($H92=1,BA$1&gt;($Y92+$Z92*2),BA$1&lt;=($Y92+$Z92*3)),($T92*(1+$Z$1)^($Z92*3))/$Z92,IF(AND($H92=1,BA$1&gt;($Y92+$Z92*3),BA$1&lt;=($Y92+$Z92*4)),($T92*(1+$Z$1)^($Z92*4))/$Z92,IF(AND($G92=1,BA$1&lt;=$N92),0,IF(AND($G92=1,BA$1&gt;$N92,BA$1&lt;=($Y92+$Z92)),-1*PMT(VLOOKUP($P92,'9 - Finance Strategy Parameters'!$B$3:$C$6,2)/12,$Z92*12,$M92),IF(AND($G92=1,BA$1&gt;($Y92+$Z92),BA$1&lt;=($Y92+$Z92*2)),-1*PMT(VLOOKUP($P92,'9 - Finance Strategy Parameters'!$B$3:$C$6,2)/12,$Z92*12,$M92*(1+$Z$1)^($Z92*2)),IF(AND($G92=1,BA$1&gt;($Y92+$Z92*2),BA$1&lt;=($Y92+$Z92*3)),-1*PMT(VLOOKUP($P92,'9 - Finance Strategy Parameters'!$B$3:$C$6,2)/12,$Z92*12,$M92*(1+$Z$1)^($Z92*3)),"FAILURE"))))))))))</f>
        <v>165.774</v>
      </c>
      <c r="BB92" s="159">
        <f>IF($F92=1,0,IF(AND($H92=1,BB$1&lt;=$Y92),$V92,IF(AND($H92=1,BB$1&gt;$Y92,BB$1&lt;=$Y92+$Z92),($T92*(1+$Z$1)^$Z92)/$Z92,IF(AND($H92=1,BB$1&gt;($Y92+$Z92),BB$1&lt;=($Y92+$Z92*2)),($T92*(1+$Z$1)^($Z92*2))/$Z92,IF(AND($H92=1,BB$1&gt;($Y92+$Z92*2),BB$1&lt;=($Y92+$Z92*3)),($T92*(1+$Z$1)^($Z92*3))/$Z92,IF(AND($H92=1,BB$1&gt;($Y92+$Z92*3),BB$1&lt;=($Y92+$Z92*4)),($T92*(1+$Z$1)^($Z92*4))/$Z92,IF(AND($G92=1,BB$1&lt;=$N92),0,IF(AND($G92=1,BB$1&gt;$N92,BB$1&lt;=($Y92+$Z92)),-1*PMT(VLOOKUP($P92,'9 - Finance Strategy Parameters'!$B$3:$C$6,2)/12,$Z92*12,$M92),IF(AND($G92=1,BB$1&gt;($Y92+$Z92),BB$1&lt;=($Y92+$Z92*2)),-1*PMT(VLOOKUP($P92,'9 - Finance Strategy Parameters'!$B$3:$C$6,2)/12,$Z92*12,$M92*(1+$Z$1)^($Z92*2)),IF(AND($G92=1,BB$1&gt;($Y92+$Z92*2),BB$1&lt;=($Y92+$Z92*3)),-1*PMT(VLOOKUP($P92,'9 - Finance Strategy Parameters'!$B$3:$C$6,2)/12,$Z92*12,$M92*(1+$Z$1)^($Z92*3)),"FAILURE"))))))))))</f>
        <v>165.774</v>
      </c>
      <c r="BC92" s="159">
        <f>IF($F92=1,0,IF(AND($H92=1,BC$1&lt;=$Y92),$V92,IF(AND($H92=1,BC$1&gt;$Y92,BC$1&lt;=$Y92+$Z92),($T92*(1+$Z$1)^$Z92)/$Z92,IF(AND($H92=1,BC$1&gt;($Y92+$Z92),BC$1&lt;=($Y92+$Z92*2)),($T92*(1+$Z$1)^($Z92*2))/$Z92,IF(AND($H92=1,BC$1&gt;($Y92+$Z92*2),BC$1&lt;=($Y92+$Z92*3)),($T92*(1+$Z$1)^($Z92*3))/$Z92,IF(AND($H92=1,BC$1&gt;($Y92+$Z92*3),BC$1&lt;=($Y92+$Z92*4)),($T92*(1+$Z$1)^($Z92*4))/$Z92,IF(AND($G92=1,BC$1&lt;=$N92),0,IF(AND($G92=1,BC$1&gt;$N92,BC$1&lt;=($Y92+$Z92)),-1*PMT(VLOOKUP($P92,'9 - Finance Strategy Parameters'!$B$3:$C$6,2)/12,$Z92*12,$M92),IF(AND($G92=1,BC$1&gt;($Y92+$Z92),BC$1&lt;=($Y92+$Z92*2)),-1*PMT(VLOOKUP($P92,'9 - Finance Strategy Parameters'!$B$3:$C$6,2)/12,$Z92*12,$M92*(1+$Z$1)^($Z92*2)),IF(AND($G92=1,BC$1&gt;($Y92+$Z92*2),BC$1&lt;=($Y92+$Z92*3)),-1*PMT(VLOOKUP($P92,'9 - Finance Strategy Parameters'!$B$3:$C$6,2)/12,$Z92*12,$M92*(1+$Z$1)^($Z92*3)),"FAILURE"))))))))))</f>
        <v>165.774</v>
      </c>
      <c r="BD92" s="159">
        <f>IF($F92=1,0,IF(AND($H92=1,BD$1&lt;=$Y92),$V92,IF(AND($H92=1,BD$1&gt;$Y92,BD$1&lt;=$Y92+$Z92),($T92*(1+$Z$1)^$Z92)/$Z92,IF(AND($H92=1,BD$1&gt;($Y92+$Z92),BD$1&lt;=($Y92+$Z92*2)),($T92*(1+$Z$1)^($Z92*2))/$Z92,IF(AND($H92=1,BD$1&gt;($Y92+$Z92*2),BD$1&lt;=($Y92+$Z92*3)),($T92*(1+$Z$1)^($Z92*3))/$Z92,IF(AND($H92=1,BD$1&gt;($Y92+$Z92*3),BD$1&lt;=($Y92+$Z92*4)),($T92*(1+$Z$1)^($Z92*4))/$Z92,IF(AND($G92=1,BD$1&lt;=$N92),0,IF(AND($G92=1,BD$1&gt;$N92,BD$1&lt;=($Y92+$Z92)),-1*PMT(VLOOKUP($P92,'9 - Finance Strategy Parameters'!$B$3:$C$6,2)/12,$Z92*12,$M92),IF(AND($G92=1,BD$1&gt;($Y92+$Z92),BD$1&lt;=($Y92+$Z92*2)),-1*PMT(VLOOKUP($P92,'9 - Finance Strategy Parameters'!$B$3:$C$6,2)/12,$Z92*12,$M92*(1+$Z$1)^($Z92*2)),IF(AND($G92=1,BD$1&gt;($Y92+$Z92*2),BD$1&lt;=($Y92+$Z92*3)),-1*PMT(VLOOKUP($P92,'9 - Finance Strategy Parameters'!$B$3:$C$6,2)/12,$Z92*12,$M92*(1+$Z$1)^($Z92*3)),"FAILURE"))))))))))</f>
        <v>165.774</v>
      </c>
      <c r="BE92" s="159">
        <f>IF($F92=1,0,IF(AND($H92=1,BE$1&lt;=$Y92),$V92,IF(AND($H92=1,BE$1&gt;$Y92,BE$1&lt;=$Y92+$Z92),($T92*(1+$Z$1)^$Z92)/$Z92,IF(AND($H92=1,BE$1&gt;($Y92+$Z92),BE$1&lt;=($Y92+$Z92*2)),($T92*(1+$Z$1)^($Z92*2))/$Z92,IF(AND($H92=1,BE$1&gt;($Y92+$Z92*2),BE$1&lt;=($Y92+$Z92*3)),($T92*(1+$Z$1)^($Z92*3))/$Z92,IF(AND($H92=1,BE$1&gt;($Y92+$Z92*3),BE$1&lt;=($Y92+$Z92*4)),($T92*(1+$Z$1)^($Z92*4))/$Z92,IF(AND($G92=1,BE$1&lt;=$N92),0,IF(AND($G92=1,BE$1&gt;$N92,BE$1&lt;=($Y92+$Z92)),-1*PMT(VLOOKUP($P92,'9 - Finance Strategy Parameters'!$B$3:$C$6,2)/12,$Z92*12,$M92),IF(AND($G92=1,BE$1&gt;($Y92+$Z92),BE$1&lt;=($Y92+$Z92*2)),-1*PMT(VLOOKUP($P92,'9 - Finance Strategy Parameters'!$B$3:$C$6,2)/12,$Z92*12,$M92*(1+$Z$1)^($Z92*2)),IF(AND($G92=1,BE$1&gt;($Y92+$Z92*2),BE$1&lt;=($Y92+$Z92*3)),-1*PMT(VLOOKUP($P92,'9 - Finance Strategy Parameters'!$B$3:$C$6,2)/12,$Z92*12,$M92*(1+$Z$1)^($Z92*3)),"FAILURE"))))))))))</f>
        <v>165.774</v>
      </c>
      <c r="BF92" s="159">
        <f>IF($F92=1,0,IF(AND($H92=1,BF$1&lt;=$Y92),$V92,IF(AND($H92=1,BF$1&gt;$Y92,BF$1&lt;=$Y92+$Z92),($T92*(1+$Z$1)^$Z92)/$Z92,IF(AND($H92=1,BF$1&gt;($Y92+$Z92),BF$1&lt;=($Y92+$Z92*2)),($T92*(1+$Z$1)^($Z92*2))/$Z92,IF(AND($H92=1,BF$1&gt;($Y92+$Z92*2),BF$1&lt;=($Y92+$Z92*3)),($T92*(1+$Z$1)^($Z92*3))/$Z92,IF(AND($H92=1,BF$1&gt;($Y92+$Z92*3),BF$1&lt;=($Y92+$Z92*4)),($T92*(1+$Z$1)^($Z92*4))/$Z92,IF(AND($G92=1,BF$1&lt;=$N92),0,IF(AND($G92=1,BF$1&gt;$N92,BF$1&lt;=($Y92+$Z92)),-1*PMT(VLOOKUP($P92,'9 - Finance Strategy Parameters'!$B$3:$C$6,2)/12,$Z92*12,$M92),IF(AND($G92=1,BF$1&gt;($Y92+$Z92),BF$1&lt;=($Y92+$Z92*2)),-1*PMT(VLOOKUP($P92,'9 - Finance Strategy Parameters'!$B$3:$C$6,2)/12,$Z92*12,$M92*(1+$Z$1)^($Z92*2)),IF(AND($G92=1,BF$1&gt;($Y92+$Z92*2),BF$1&lt;=($Y92+$Z92*3)),-1*PMT(VLOOKUP($P92,'9 - Finance Strategy Parameters'!$B$3:$C$6,2)/12,$Z92*12,$M92*(1+$Z$1)^($Z92*3)),"FAILURE"))))))))))</f>
        <v>165.774</v>
      </c>
      <c r="BG92" s="159">
        <f>IF($F92=1,0,IF(AND($H92=1,BG$1&lt;=$Y92),$V92,IF(AND($H92=1,BG$1&gt;$Y92,BG$1&lt;=$Y92+$Z92),($T92*(1+$Z$1)^$Z92)/$Z92,IF(AND($H92=1,BG$1&gt;($Y92+$Z92),BG$1&lt;=($Y92+$Z92*2)),($T92*(1+$Z$1)^($Z92*2))/$Z92,IF(AND($H92=1,BG$1&gt;($Y92+$Z92*2),BG$1&lt;=($Y92+$Z92*3)),($T92*(1+$Z$1)^($Z92*3))/$Z92,IF(AND($H92=1,BG$1&gt;($Y92+$Z92*3),BG$1&lt;=($Y92+$Z92*4)),($T92*(1+$Z$1)^($Z92*4))/$Z92,IF(AND($G92=1,BG$1&lt;=$N92),0,IF(AND($G92=1,BG$1&gt;$N92,BG$1&lt;=($Y92+$Z92)),-1*PMT(VLOOKUP($P92,'9 - Finance Strategy Parameters'!$B$3:$C$6,2)/12,$Z92*12,$M92),IF(AND($G92=1,BG$1&gt;($Y92+$Z92),BG$1&lt;=($Y92+$Z92*2)),-1*PMT(VLOOKUP($P92,'9 - Finance Strategy Parameters'!$B$3:$C$6,2)/12,$Z92*12,$M92*(1+$Z$1)^($Z92*2)),IF(AND($G92=1,BG$1&gt;($Y92+$Z92*2),BG$1&lt;=($Y92+$Z92*3)),-1*PMT(VLOOKUP($P92,'9 - Finance Strategy Parameters'!$B$3:$C$6,2)/12,$Z92*12,$M92*(1+$Z$1)^($Z92*3)),"FAILURE"))))))))))</f>
        <v>165.774</v>
      </c>
      <c r="BH92" s="159">
        <f>IF($F92=1,0,IF(AND($H92=1,BH$1&lt;=$Y92),$V92,IF(AND($H92=1,BH$1&gt;$Y92,BH$1&lt;=$Y92+$Z92),($T92*(1+$Z$1)^$Z92)/$Z92,IF(AND($H92=1,BH$1&gt;($Y92+$Z92),BH$1&lt;=($Y92+$Z92*2)),($T92*(1+$Z$1)^($Z92*2))/$Z92,IF(AND($H92=1,BH$1&gt;($Y92+$Z92*2),BH$1&lt;=($Y92+$Z92*3)),($T92*(1+$Z$1)^($Z92*3))/$Z92,IF(AND($H92=1,BH$1&gt;($Y92+$Z92*3),BH$1&lt;=($Y92+$Z92*4)),($T92*(1+$Z$1)^($Z92*4))/$Z92,IF(AND($G92=1,BH$1&lt;=$N92),0,IF(AND($G92=1,BH$1&gt;$N92,BH$1&lt;=($Y92+$Z92)),-1*PMT(VLOOKUP($P92,'9 - Finance Strategy Parameters'!$B$3:$C$6,2)/12,$Z92*12,$M92),IF(AND($G92=1,BH$1&gt;($Y92+$Z92),BH$1&lt;=($Y92+$Z92*2)),-1*PMT(VLOOKUP($P92,'9 - Finance Strategy Parameters'!$B$3:$C$6,2)/12,$Z92*12,$M92*(1+$Z$1)^($Z92*2)),IF(AND($G92=1,BH$1&gt;($Y92+$Z92*2),BH$1&lt;=($Y92+$Z92*3)),-1*PMT(VLOOKUP($P92,'9 - Finance Strategy Parameters'!$B$3:$C$6,2)/12,$Z92*12,$M92*(1+$Z$1)^($Z92*3)),"FAILURE"))))))))))</f>
        <v>165.774</v>
      </c>
      <c r="BI92" s="159">
        <f>IF($F92=1,0,IF(AND($H92=1,BI$1&lt;=$Y92),$V92,IF(AND($H92=1,BI$1&gt;$Y92,BI$1&lt;=$Y92+$Z92),($T92*(1+$Z$1)^$Z92)/$Z92,IF(AND($H92=1,BI$1&gt;($Y92+$Z92),BI$1&lt;=($Y92+$Z92*2)),($T92*(1+$Z$1)^($Z92*2))/$Z92,IF(AND($H92=1,BI$1&gt;($Y92+$Z92*2),BI$1&lt;=($Y92+$Z92*3)),($T92*(1+$Z$1)^($Z92*3))/$Z92,IF(AND($H92=1,BI$1&gt;($Y92+$Z92*3),BI$1&lt;=($Y92+$Z92*4)),($T92*(1+$Z$1)^($Z92*4))/$Z92,IF(AND($G92=1,BI$1&lt;=$N92),0,IF(AND($G92=1,BI$1&gt;$N92,BI$1&lt;=($Y92+$Z92)),-1*PMT(VLOOKUP($P92,'9 - Finance Strategy Parameters'!$B$3:$C$6,2)/12,$Z92*12,$M92),IF(AND($G92=1,BI$1&gt;($Y92+$Z92),BI$1&lt;=($Y92+$Z92*2)),-1*PMT(VLOOKUP($P92,'9 - Finance Strategy Parameters'!$B$3:$C$6,2)/12,$Z92*12,$M92*(1+$Z$1)^($Z92*2)),IF(AND($G92=1,BI$1&gt;($Y92+$Z92*2),BI$1&lt;=($Y92+$Z92*3)),-1*PMT(VLOOKUP($P92,'9 - Finance Strategy Parameters'!$B$3:$C$6,2)/12,$Z92*12,$M92*(1+$Z$1)^($Z92*3)),"FAILURE"))))))))))</f>
        <v>165.774</v>
      </c>
      <c r="BJ92" s="159">
        <f>IF($F92=1,0,IF(AND($H92=1,BJ$1&lt;=$Y92),$V92,IF(AND($H92=1,BJ$1&gt;$Y92,BJ$1&lt;=$Y92+$Z92),($T92*(1+$Z$1)^$Z92)/$Z92,IF(AND($H92=1,BJ$1&gt;($Y92+$Z92),BJ$1&lt;=($Y92+$Z92*2)),($T92*(1+$Z$1)^($Z92*2))/$Z92,IF(AND($H92=1,BJ$1&gt;($Y92+$Z92*2),BJ$1&lt;=($Y92+$Z92*3)),($T92*(1+$Z$1)^($Z92*3))/$Z92,IF(AND($H92=1,BJ$1&gt;($Y92+$Z92*3),BJ$1&lt;=($Y92+$Z92*4)),($T92*(1+$Z$1)^($Z92*4))/$Z92,IF(AND($G92=1,BJ$1&lt;=$N92),0,IF(AND($G92=1,BJ$1&gt;$N92,BJ$1&lt;=($Y92+$Z92)),-1*PMT(VLOOKUP($P92,'9 - Finance Strategy Parameters'!$B$3:$C$6,2)/12,$Z92*12,$M92),IF(AND($G92=1,BJ$1&gt;($Y92+$Z92),BJ$1&lt;=($Y92+$Z92*2)),-1*PMT(VLOOKUP($P92,'9 - Finance Strategy Parameters'!$B$3:$C$6,2)/12,$Z92*12,$M92*(1+$Z$1)^($Z92*2)),IF(AND($G92=1,BJ$1&gt;($Y92+$Z92*2),BJ$1&lt;=($Y92+$Z92*3)),-1*PMT(VLOOKUP($P92,'9 - Finance Strategy Parameters'!$B$3:$C$6,2)/12,$Z92*12,$M92*(1+$Z$1)^($Z92*3)),"FAILURE"))))))))))</f>
        <v>165.774</v>
      </c>
      <c r="BK92" s="159">
        <f>IF($F92=1,0,IF(AND($H92=1,BK$1&lt;=$Y92),$V92,IF(AND($H92=1,BK$1&gt;$Y92,BK$1&lt;=$Y92+$Z92),($T92*(1+$Z$1)^$Z92)/$Z92,IF(AND($H92=1,BK$1&gt;($Y92+$Z92),BK$1&lt;=($Y92+$Z92*2)),($T92*(1+$Z$1)^($Z92*2))/$Z92,IF(AND($H92=1,BK$1&gt;($Y92+$Z92*2),BK$1&lt;=($Y92+$Z92*3)),($T92*(1+$Z$1)^($Z92*3))/$Z92,IF(AND($H92=1,BK$1&gt;($Y92+$Z92*3),BK$1&lt;=($Y92+$Z92*4)),($T92*(1+$Z$1)^($Z92*4))/$Z92,IF(AND($G92=1,BK$1&lt;=$N92),0,IF(AND($G92=1,BK$1&gt;$N92,BK$1&lt;=($Y92+$Z92)),-1*PMT(VLOOKUP($P92,'9 - Finance Strategy Parameters'!$B$3:$C$6,2)/12,$Z92*12,$M92),IF(AND($G92=1,BK$1&gt;($Y92+$Z92),BK$1&lt;=($Y92+$Z92*2)),-1*PMT(VLOOKUP($P92,'9 - Finance Strategy Parameters'!$B$3:$C$6,2)/12,$Z92*12,$M92*(1+$Z$1)^($Z92*2)),IF(AND($G92=1,BK$1&gt;($Y92+$Z92*2),BK$1&lt;=($Y92+$Z92*3)),-1*PMT(VLOOKUP($P92,'9 - Finance Strategy Parameters'!$B$3:$C$6,2)/12,$Z92*12,$M92*(1+$Z$1)^($Z92*3)),"FAILURE"))))))))))</f>
        <v>165.774</v>
      </c>
      <c r="BL92" s="159">
        <f>IF($F92=1,0,IF(AND($H92=1,BL$1&lt;=$Y92),$V92,IF(AND($H92=1,BL$1&gt;$Y92,BL$1&lt;=$Y92+$Z92),($T92*(1+$Z$1)^$Z92)/$Z92,IF(AND($H92=1,BL$1&gt;($Y92+$Z92),BL$1&lt;=($Y92+$Z92*2)),($T92*(1+$Z$1)^($Z92*2))/$Z92,IF(AND($H92=1,BL$1&gt;($Y92+$Z92*2),BL$1&lt;=($Y92+$Z92*3)),($T92*(1+$Z$1)^($Z92*3))/$Z92,IF(AND($H92=1,BL$1&gt;($Y92+$Z92*3),BL$1&lt;=($Y92+$Z92*4)),($T92*(1+$Z$1)^($Z92*4))/$Z92,IF(AND($G92=1,BL$1&lt;=$N92),0,IF(AND($G92=1,BL$1&gt;$N92,BL$1&lt;=($Y92+$Z92)),-1*PMT(VLOOKUP($P92,'9 - Finance Strategy Parameters'!$B$3:$C$6,2)/12,$Z92*12,$M92),IF(AND($G92=1,BL$1&gt;($Y92+$Z92),BL$1&lt;=($Y92+$Z92*2)),-1*PMT(VLOOKUP($P92,'9 - Finance Strategy Parameters'!$B$3:$C$6,2)/12,$Z92*12,$M92*(1+$Z$1)^($Z92*2)),IF(AND($G92=1,BL$1&gt;($Y92+$Z92*2),BL$1&lt;=($Y92+$Z92*3)),-1*PMT(VLOOKUP($P92,'9 - Finance Strategy Parameters'!$B$3:$C$6,2)/12,$Z92*12,$M92*(1+$Z$1)^($Z92*3)),"FAILURE"))))))))))</f>
        <v>165.774</v>
      </c>
      <c r="BM92" s="159">
        <f>IF($F92=1,0,IF(AND($H92=1,BM$1&lt;=$Y92),$V92,IF(AND($H92=1,BM$1&gt;$Y92,BM$1&lt;=$Y92+$Z92),($T92*(1+$Z$1)^$Z92)/$Z92,IF(AND($H92=1,BM$1&gt;($Y92+$Z92),BM$1&lt;=($Y92+$Z92*2)),($T92*(1+$Z$1)^($Z92*2))/$Z92,IF(AND($H92=1,BM$1&gt;($Y92+$Z92*2),BM$1&lt;=($Y92+$Z92*3)),($T92*(1+$Z$1)^($Z92*3))/$Z92,IF(AND($H92=1,BM$1&gt;($Y92+$Z92*3),BM$1&lt;=($Y92+$Z92*4)),($T92*(1+$Z$1)^($Z92*4))/$Z92,IF(AND($G92=1,BM$1&lt;=$N92),0,IF(AND($G92=1,BM$1&gt;$N92,BM$1&lt;=($Y92+$Z92)),-1*PMT(VLOOKUP($P92,'9 - Finance Strategy Parameters'!$B$3:$C$6,2)/12,$Z92*12,$M92),IF(AND($G92=1,BM$1&gt;($Y92+$Z92),BM$1&lt;=($Y92+$Z92*2)),-1*PMT(VLOOKUP($P92,'9 - Finance Strategy Parameters'!$B$3:$C$6,2)/12,$Z92*12,$M92*(1+$Z$1)^($Z92*2)),IF(AND($G92=1,BM$1&gt;($Y92+$Z92*2),BM$1&lt;=($Y92+$Z92*3)),-1*PMT(VLOOKUP($P92,'9 - Finance Strategy Parameters'!$B$3:$C$6,2)/12,$Z92*12,$M92*(1+$Z$1)^($Z92*3)),"FAILURE"))))))))))</f>
        <v>165.774</v>
      </c>
      <c r="BN92" s="159">
        <f>IF($F92=1,0,IF(AND($H92=1,BN$1&lt;=$Y92),$V92,IF(AND($H92=1,BN$1&gt;$Y92,BN$1&lt;=$Y92+$Z92),($T92*(1+$Z$1)^$Z92)/$Z92,IF(AND($H92=1,BN$1&gt;($Y92+$Z92),BN$1&lt;=($Y92+$Z92*2)),($T92*(1+$Z$1)^($Z92*2))/$Z92,IF(AND($H92=1,BN$1&gt;($Y92+$Z92*2),BN$1&lt;=($Y92+$Z92*3)),($T92*(1+$Z$1)^($Z92*3))/$Z92,IF(AND($H92=1,BN$1&gt;($Y92+$Z92*3),BN$1&lt;=($Y92+$Z92*4)),($T92*(1+$Z$1)^($Z92*4))/$Z92,IF(AND($G92=1,BN$1&lt;=$N92),0,IF(AND($G92=1,BN$1&gt;$N92,BN$1&lt;=($Y92+$Z92)),-1*PMT(VLOOKUP($P92,'9 - Finance Strategy Parameters'!$B$3:$C$6,2)/12,$Z92*12,$M92),IF(AND($G92=1,BN$1&gt;($Y92+$Z92),BN$1&lt;=($Y92+$Z92*2)),-1*PMT(VLOOKUP($P92,'9 - Finance Strategy Parameters'!$B$3:$C$6,2)/12,$Z92*12,$M92*(1+$Z$1)^($Z92*2)),IF(AND($G92=1,BN$1&gt;($Y92+$Z92*2),BN$1&lt;=($Y92+$Z92*3)),-1*PMT(VLOOKUP($P92,'9 - Finance Strategy Parameters'!$B$3:$C$6,2)/12,$Z92*12,$M92*(1+$Z$1)^($Z92*3)),"FAILURE"))))))))))</f>
        <v>165.774</v>
      </c>
      <c r="BO92" s="159">
        <f>IF($F92=1,0,IF(AND($H92=1,BO$1&lt;=$Y92),$V92,IF(AND($H92=1,BO$1&gt;$Y92,BO$1&lt;=$Y92+$Z92),($T92*(1+$Z$1)^$Z92)/$Z92,IF(AND($H92=1,BO$1&gt;($Y92+$Z92),BO$1&lt;=($Y92+$Z92*2)),($T92*(1+$Z$1)^($Z92*2))/$Z92,IF(AND($H92=1,BO$1&gt;($Y92+$Z92*2),BO$1&lt;=($Y92+$Z92*3)),($T92*(1+$Z$1)^($Z92*3))/$Z92,IF(AND($H92=1,BO$1&gt;($Y92+$Z92*3),BO$1&lt;=($Y92+$Z92*4)),($T92*(1+$Z$1)^($Z92*4))/$Z92,IF(AND($G92=1,BO$1&lt;=$N92),0,IF(AND($G92=1,BO$1&gt;$N92,BO$1&lt;=($Y92+$Z92)),-1*PMT(VLOOKUP($P92,'9 - Finance Strategy Parameters'!$B$3:$C$6,2)/12,$Z92*12,$M92),IF(AND($G92=1,BO$1&gt;($Y92+$Z92),BO$1&lt;=($Y92+$Z92*2)),-1*PMT(VLOOKUP($P92,'9 - Finance Strategy Parameters'!$B$3:$C$6,2)/12,$Z92*12,$M92*(1+$Z$1)^($Z92*2)),IF(AND($G92=1,BO$1&gt;($Y92+$Z92*2),BO$1&lt;=($Y92+$Z92*3)),-1*PMT(VLOOKUP($P92,'9 - Finance Strategy Parameters'!$B$3:$C$6,2)/12,$Z92*12,$M92*(1+$Z$1)^($Z92*3)),"FAILURE"))))))))))</f>
        <v>165.774</v>
      </c>
      <c r="BP92" s="159">
        <f>IF($F92=1,0,IF(AND($H92=1,BP$1&lt;=$Y92),$V92,IF(AND($H92=1,BP$1&gt;$Y92,BP$1&lt;=$Y92+$Z92),($T92*(1+$Z$1)^$Z92)/$Z92,IF(AND($H92=1,BP$1&gt;($Y92+$Z92),BP$1&lt;=($Y92+$Z92*2)),($T92*(1+$Z$1)^($Z92*2))/$Z92,IF(AND($H92=1,BP$1&gt;($Y92+$Z92*2),BP$1&lt;=($Y92+$Z92*3)),($T92*(1+$Z$1)^($Z92*3))/$Z92,IF(AND($H92=1,BP$1&gt;($Y92+$Z92*3),BP$1&lt;=($Y92+$Z92*4)),($T92*(1+$Z$1)^($Z92*4))/$Z92,IF(AND($G92=1,BP$1&lt;=$N92),0,IF(AND($G92=1,BP$1&gt;$N92,BP$1&lt;=($Y92+$Z92)),-1*PMT(VLOOKUP($P92,'9 - Finance Strategy Parameters'!$B$3:$C$6,2)/12,$Z92*12,$M92),IF(AND($G92=1,BP$1&gt;($Y92+$Z92),BP$1&lt;=($Y92+$Z92*2)),-1*PMT(VLOOKUP($P92,'9 - Finance Strategy Parameters'!$B$3:$C$6,2)/12,$Z92*12,$M92*(1+$Z$1)^($Z92*2)),IF(AND($G92=1,BP$1&gt;($Y92+$Z92*2),BP$1&lt;=($Y92+$Z92*3)),-1*PMT(VLOOKUP($P92,'9 - Finance Strategy Parameters'!$B$3:$C$6,2)/12,$Z92*12,$M92*(1+$Z$1)^($Z92*3)),"FAILURE"))))))))))</f>
        <v>165.774</v>
      </c>
      <c r="BQ92" s="159">
        <f>IF($F92=1,0,IF(AND($H92=1,BQ$1&lt;=$Y92),$V92,IF(AND($H92=1,BQ$1&gt;$Y92,BQ$1&lt;=$Y92+$Z92),($T92*(1+$Z$1)^$Z92)/$Z92,IF(AND($H92=1,BQ$1&gt;($Y92+$Z92),BQ$1&lt;=($Y92+$Z92*2)),($T92*(1+$Z$1)^($Z92*2))/$Z92,IF(AND($H92=1,BQ$1&gt;($Y92+$Z92*2),BQ$1&lt;=($Y92+$Z92*3)),($T92*(1+$Z$1)^($Z92*3))/$Z92,IF(AND($H92=1,BQ$1&gt;($Y92+$Z92*3),BQ$1&lt;=($Y92+$Z92*4)),($T92*(1+$Z$1)^($Z92*4))/$Z92,IF(AND($G92=1,BQ$1&lt;=$N92),0,IF(AND($G92=1,BQ$1&gt;$N92,BQ$1&lt;=($Y92+$Z92)),-1*PMT(VLOOKUP($P92,'9 - Finance Strategy Parameters'!$B$3:$C$6,2)/12,$Z92*12,$M92),IF(AND($G92=1,BQ$1&gt;($Y92+$Z92),BQ$1&lt;=($Y92+$Z92*2)),-1*PMT(VLOOKUP($P92,'9 - Finance Strategy Parameters'!$B$3:$C$6,2)/12,$Z92*12,$M92*(1+$Z$1)^($Z92*2)),IF(AND($G92=1,BQ$1&gt;($Y92+$Z92*2),BQ$1&lt;=($Y92+$Z92*3)),-1*PMT(VLOOKUP($P92,'9 - Finance Strategy Parameters'!$B$3:$C$6,2)/12,$Z92*12,$M92*(1+$Z$1)^($Z92*3)),"FAILURE"))))))))))</f>
        <v>165.774</v>
      </c>
      <c r="BR92" s="159">
        <f>IF($F92=1,0,IF(AND($H92=1,BR$1&lt;=$Y92),$V92,IF(AND($H92=1,BR$1&gt;$Y92,BR$1&lt;=$Y92+$Z92),($T92*(1+$Z$1)^$Z92)/$Z92,IF(AND($H92=1,BR$1&gt;($Y92+$Z92),BR$1&lt;=($Y92+$Z92*2)),($T92*(1+$Z$1)^($Z92*2))/$Z92,IF(AND($H92=1,BR$1&gt;($Y92+$Z92*2),BR$1&lt;=($Y92+$Z92*3)),($T92*(1+$Z$1)^($Z92*3))/$Z92,IF(AND($H92=1,BR$1&gt;($Y92+$Z92*3),BR$1&lt;=($Y92+$Z92*4)),($T92*(1+$Z$1)^($Z92*4))/$Z92,IF(AND($G92=1,BR$1&lt;=$N92),0,IF(AND($G92=1,BR$1&gt;$N92,BR$1&lt;=($Y92+$Z92)),-1*PMT(VLOOKUP($P92,'9 - Finance Strategy Parameters'!$B$3:$C$6,2)/12,$Z92*12,$M92),IF(AND($G92=1,BR$1&gt;($Y92+$Z92),BR$1&lt;=($Y92+$Z92*2)),-1*PMT(VLOOKUP($P92,'9 - Finance Strategy Parameters'!$B$3:$C$6,2)/12,$Z92*12,$M92*(1+$Z$1)^($Z92*2)),IF(AND($G92=1,BR$1&gt;($Y92+$Z92*2),BR$1&lt;=($Y92+$Z92*3)),-1*PMT(VLOOKUP($P92,'9 - Finance Strategy Parameters'!$B$3:$C$6,2)/12,$Z92*12,$M92*(1+$Z$1)^($Z92*3)),"FAILURE"))))))))))</f>
        <v>165.774</v>
      </c>
      <c r="BS92" s="159">
        <f>IF($F92=1,0,IF(AND($H92=1,BS$1&lt;=$Y92),$V92,IF(AND($H92=1,BS$1&gt;$Y92,BS$1&lt;=$Y92+$Z92),($T92*(1+$Z$1)^$Z92)/$Z92,IF(AND($H92=1,BS$1&gt;($Y92+$Z92),BS$1&lt;=($Y92+$Z92*2)),($T92*(1+$Z$1)^($Z92*2))/$Z92,IF(AND($H92=1,BS$1&gt;($Y92+$Z92*2),BS$1&lt;=($Y92+$Z92*3)),($T92*(1+$Z$1)^($Z92*3))/$Z92,IF(AND($H92=1,BS$1&gt;($Y92+$Z92*3),BS$1&lt;=($Y92+$Z92*4)),($T92*(1+$Z$1)^($Z92*4))/$Z92,IF(AND($G92=1,BS$1&lt;=$N92),0,IF(AND($G92=1,BS$1&gt;$N92,BS$1&lt;=($Y92+$Z92)),-1*PMT(VLOOKUP($P92,'9 - Finance Strategy Parameters'!$B$3:$C$6,2)/12,$Z92*12,$M92),IF(AND($G92=1,BS$1&gt;($Y92+$Z92),BS$1&lt;=($Y92+$Z92*2)),-1*PMT(VLOOKUP($P92,'9 - Finance Strategy Parameters'!$B$3:$C$6,2)/12,$Z92*12,$M92*(1+$Z$1)^($Z92*2)),IF(AND($G92=1,BS$1&gt;($Y92+$Z92*2),BS$1&lt;=($Y92+$Z92*3)),-1*PMT(VLOOKUP($P92,'9 - Finance Strategy Parameters'!$B$3:$C$6,2)/12,$Z92*12,$M92*(1+$Z$1)^($Z92*3)),"FAILURE"))))))))))</f>
        <v>165.774</v>
      </c>
      <c r="BT92" s="159">
        <f>IF($F92=1,0,IF(AND($H92=1,BT$1&lt;=$Y92),$V92,IF(AND($H92=1,BT$1&gt;$Y92,BT$1&lt;=$Y92+$Z92),($T92*(1+$Z$1)^$Z92)/$Z92,IF(AND($H92=1,BT$1&gt;($Y92+$Z92),BT$1&lt;=($Y92+$Z92*2)),($T92*(1+$Z$1)^($Z92*2))/$Z92,IF(AND($H92=1,BT$1&gt;($Y92+$Z92*2),BT$1&lt;=($Y92+$Z92*3)),($T92*(1+$Z$1)^($Z92*3))/$Z92,IF(AND($H92=1,BT$1&gt;($Y92+$Z92*3),BT$1&lt;=($Y92+$Z92*4)),($T92*(1+$Z$1)^($Z92*4))/$Z92,IF(AND($G92=1,BT$1&lt;=$N92),0,IF(AND($G92=1,BT$1&gt;$N92,BT$1&lt;=($Y92+$Z92)),-1*PMT(VLOOKUP($P92,'9 - Finance Strategy Parameters'!$B$3:$C$6,2)/12,$Z92*12,$M92),IF(AND($G92=1,BT$1&gt;($Y92+$Z92),BT$1&lt;=($Y92+$Z92*2)),-1*PMT(VLOOKUP($P92,'9 - Finance Strategy Parameters'!$B$3:$C$6,2)/12,$Z92*12,$M92*(1+$Z$1)^($Z92*2)),IF(AND($G92=1,BT$1&gt;($Y92+$Z92*2),BT$1&lt;=($Y92+$Z92*3)),-1*PMT(VLOOKUP($P92,'9 - Finance Strategy Parameters'!$B$3:$C$6,2)/12,$Z92*12,$M92*(1+$Z$1)^($Z92*3)),"FAILURE"))))))))))</f>
        <v>165.774</v>
      </c>
    </row>
    <row r="93" spans="1:72" ht="45" x14ac:dyDescent="0.25">
      <c r="A93" s="10" t="s">
        <v>34</v>
      </c>
      <c r="B93" s="138">
        <f>INDEX('8-Choosing Asset Strategies'!$B$4:$B$101,MATCH('9 - Financing Strategy'!C93,'8-Choosing Asset Strategies'!$C$4:$C$101,0))</f>
        <v>3</v>
      </c>
      <c r="C93" s="11" t="s">
        <v>186</v>
      </c>
      <c r="D93" s="13" t="str">
        <f>IF(INDEX('8-Choosing Asset Strategies'!$CW$4:$CW$101,MATCH($C93,'8-Choosing Asset Strategies'!$C$4:$C$101,0))=0,"",INDEX('8-Choosing Asset Strategies'!$CW$4:$CW$101,MATCH(C93,'8-Choosing Asset Strategies'!$C$4:$C$101,0)))</f>
        <v>Good condition</v>
      </c>
      <c r="E93" s="11"/>
      <c r="F93" s="138"/>
      <c r="G93" s="138"/>
      <c r="H93" s="138">
        <v>1</v>
      </c>
      <c r="J93" s="143" t="str">
        <f>IF(F93=1,ROUND(INDEX('8-Choosing Asset Strategies'!$DL$4:$DL$101,MATCH($C93,'8-Choosing Asset Strategies'!$C$4:$C$101,0)),2),"")</f>
        <v/>
      </c>
      <c r="K93" s="12" t="str">
        <f>IF(F93=1,ROUND(INDEX('8-Choosing Asset Strategies'!$DC$4:$DC$101,MATCH($C93,'8-Choosing Asset Strategies'!$C$4:$C$101,0)),2),"")</f>
        <v/>
      </c>
      <c r="L93" s="12"/>
      <c r="M93" s="143" t="str">
        <f>IF(G93=1,ROUND(INDEX('8-Choosing Asset Strategies'!$DL$4:$DL$101,MATCH($C93,'8-Choosing Asset Strategies'!$C$4:$C$101,0)),2),"")</f>
        <v/>
      </c>
      <c r="N93" s="12" t="str">
        <f>IF(G93=1,ROUND(INDEX('8-Choosing Asset Strategies'!$DC$4:$DC$101,MATCH($C93,'8-Choosing Asset Strategies'!$C$4:$C$101,0)),2),"")</f>
        <v/>
      </c>
      <c r="O93" s="12" t="str">
        <f>IF(G93="","",INDEX('9 - Finance Strategy Parameters'!$H$3:$H$9,MATCH(B93,'9 - Finance Strategy Parameters'!$F$3:$F$9,0)))</f>
        <v/>
      </c>
      <c r="P93" s="12"/>
      <c r="Q93" s="144" t="str">
        <f>IFERROR((M93*INDEX('9 - Finance Strategy Parameters'!$C$3:$C$6,MATCH(P93,'9 - Finance Strategy Parameters'!$B$3:$B$6,0))/12*(1+INDEX('9 - Finance Strategy Parameters'!$C$3:$C$6,MATCH(P93,'9 - Finance Strategy Parameters'!$B$3:$B$6,0))/12)^(O93*12))/((1+INDEX('9 - Finance Strategy Parameters'!$C$3:$C$6,MATCH(P93,'9 - Finance Strategy Parameters'!$B$3:$B$6,0))/12)^(O93*12)-1),"")</f>
        <v/>
      </c>
      <c r="R93" s="144" t="str">
        <f t="shared" si="4"/>
        <v/>
      </c>
      <c r="S93" s="12"/>
      <c r="T93" s="143">
        <f>IF(H93=1,ROUND(INDEX('8-Choosing Asset Strategies'!$DL$4:$DL$101,MATCH($C93,'8-Choosing Asset Strategies'!$C$4:$C$101,0)),2),"")</f>
        <v>6630.96</v>
      </c>
      <c r="U93" s="145">
        <f>IF(H93=1,ROUND(INDEX('8-Choosing Asset Strategies'!$DC$4:$DC$101,MATCH($C93,'8-Choosing Asset Strategies'!$C$4:$C$101,0)),2),"")</f>
        <v>15</v>
      </c>
      <c r="V93" s="101">
        <f t="shared" si="5"/>
        <v>442.06400000000002</v>
      </c>
      <c r="W93" s="155">
        <f t="shared" si="6"/>
        <v>36.838666666666668</v>
      </c>
      <c r="Y93">
        <f>INDEX('8-Choosing Asset Strategies'!$DC$4:$DC$101,MATCH(C93,'8-Choosing Asset Strategies'!$C$4:$C$101,0))</f>
        <v>15</v>
      </c>
      <c r="Z93">
        <f>INDEX('8-Choosing Asset Strategies'!$DA$4:$DA$101,MATCH(C93,'8-Choosing Asset Strategies'!$C$4:$C$101,0))</f>
        <v>40</v>
      </c>
      <c r="AB93" s="159">
        <f>IF($F93=1,0,IF(AND($H93=1,AB$1&lt;=$Y93),$V93,IF(AND($H93=1,AB$1&gt;$Y93,AB$1&lt;=$Y93+$Z93),($T93*(1+$Z$1)^$Z93)/$Z93,IF(AND($H93=1,AB$1&gt;($Y93+$Z93),AB$1&lt;=($Y93+$Z93*2)),($T93*(1+$Z$1)^($Z93*2))/$Z93,IF(AND($H93=1,AB$1&gt;($Y93+$Z93*2),AB$1&lt;=($Y93+$Z93*3)),($T93*(1+$Z$1)^($Z93*3))/$Z93,IF(AND($H93=1,AB$1&gt;($Y93+$Z93*3),AB$1&lt;=($Y93+$Z93*4)),($T93*(1+$Z$1)^($Z93*4))/$Z93,IF(AND($G93=1,AB$1&lt;=$N93),0,IF(AND($G93=1,AB$1&gt;$N93,AB$1&lt;=($Y93+$Z93)),-1*PMT(VLOOKUP($P93,'9 - Finance Strategy Parameters'!$B$3:$C$6,2)/12,$Z93*12,$M93),IF(AND($G93=1,AB$1&gt;($Y93+$Z93),AB$1&lt;=($Y93+$Z93*2)),-1*PMT(VLOOKUP($P93,'9 - Finance Strategy Parameters'!$B$3:$C$6,2)/12,$Z93*12,$M93*(1+$Z$1)^($Z93*2)),IF(AND($G93=1,AB$1&gt;($Y93+$Z93*2),AB$1&lt;=($Y93+$Z93*3)),-1*PMT(VLOOKUP($P93,'9 - Finance Strategy Parameters'!$B$3:$C$6,2)/12,$Z93*12,$M93*(1+$Z$1)^($Z93*3)),"FAILURE"))))))))))</f>
        <v>442.06400000000002</v>
      </c>
      <c r="AC93" s="159">
        <f>IF($F93=1,0,IF(AND($H93=1,AC$1&lt;=$Y93),$V93,IF(AND($H93=1,AC$1&gt;$Y93,AC$1&lt;=$Y93+$Z93),($T93*(1+$Z$1)^$Z93)/$Z93,IF(AND($H93=1,AC$1&gt;($Y93+$Z93),AC$1&lt;=($Y93+$Z93*2)),($T93*(1+$Z$1)^($Z93*2))/$Z93,IF(AND($H93=1,AC$1&gt;($Y93+$Z93*2),AC$1&lt;=($Y93+$Z93*3)),($T93*(1+$Z$1)^($Z93*3))/$Z93,IF(AND($H93=1,AC$1&gt;($Y93+$Z93*3),AC$1&lt;=($Y93+$Z93*4)),($T93*(1+$Z$1)^($Z93*4))/$Z93,IF(AND($G93=1,AC$1&lt;=$N93),0,IF(AND($G93=1,AC$1&gt;$N93,AC$1&lt;=($Y93+$Z93)),-1*PMT(VLOOKUP($P93,'9 - Finance Strategy Parameters'!$B$3:$C$6,2)/12,$Z93*12,$M93),IF(AND($G93=1,AC$1&gt;($Y93+$Z93),AC$1&lt;=($Y93+$Z93*2)),-1*PMT(VLOOKUP($P93,'9 - Finance Strategy Parameters'!$B$3:$C$6,2)/12,$Z93*12,$M93*(1+$Z$1)^($Z93*2)),IF(AND($G93=1,AC$1&gt;($Y93+$Z93*2),AC$1&lt;=($Y93+$Z93*3)),-1*PMT(VLOOKUP($P93,'9 - Finance Strategy Parameters'!$B$3:$C$6,2)/12,$Z93*12,$M93*(1+$Z$1)^($Z93*3)),"FAILURE"))))))))))</f>
        <v>442.06400000000002</v>
      </c>
      <c r="AD93" s="159">
        <f>IF($F93=1,0,IF(AND($H93=1,AD$1&lt;=$Y93),$V93,IF(AND($H93=1,AD$1&gt;$Y93,AD$1&lt;=$Y93+$Z93),($T93*(1+$Z$1)^$Z93)/$Z93,IF(AND($H93=1,AD$1&gt;($Y93+$Z93),AD$1&lt;=($Y93+$Z93*2)),($T93*(1+$Z$1)^($Z93*2))/$Z93,IF(AND($H93=1,AD$1&gt;($Y93+$Z93*2),AD$1&lt;=($Y93+$Z93*3)),($T93*(1+$Z$1)^($Z93*3))/$Z93,IF(AND($H93=1,AD$1&gt;($Y93+$Z93*3),AD$1&lt;=($Y93+$Z93*4)),($T93*(1+$Z$1)^($Z93*4))/$Z93,IF(AND($G93=1,AD$1&lt;=$N93),0,IF(AND($G93=1,AD$1&gt;$N93,AD$1&lt;=($Y93+$Z93)),-1*PMT(VLOOKUP($P93,'9 - Finance Strategy Parameters'!$B$3:$C$6,2)/12,$Z93*12,$M93),IF(AND($G93=1,AD$1&gt;($Y93+$Z93),AD$1&lt;=($Y93+$Z93*2)),-1*PMT(VLOOKUP($P93,'9 - Finance Strategy Parameters'!$B$3:$C$6,2)/12,$Z93*12,$M93*(1+$Z$1)^($Z93*2)),IF(AND($G93=1,AD$1&gt;($Y93+$Z93*2),AD$1&lt;=($Y93+$Z93*3)),-1*PMT(VLOOKUP($P93,'9 - Finance Strategy Parameters'!$B$3:$C$6,2)/12,$Z93*12,$M93*(1+$Z$1)^($Z93*3)),"FAILURE"))))))))))</f>
        <v>442.06400000000002</v>
      </c>
      <c r="AE93" s="159">
        <f>IF($F93=1,0,IF(AND($H93=1,AE$1&lt;=$Y93),$V93,IF(AND($H93=1,AE$1&gt;$Y93,AE$1&lt;=$Y93+$Z93),($T93*(1+$Z$1)^$Z93)/$Z93,IF(AND($H93=1,AE$1&gt;($Y93+$Z93),AE$1&lt;=($Y93+$Z93*2)),($T93*(1+$Z$1)^($Z93*2))/$Z93,IF(AND($H93=1,AE$1&gt;($Y93+$Z93*2),AE$1&lt;=($Y93+$Z93*3)),($T93*(1+$Z$1)^($Z93*3))/$Z93,IF(AND($H93=1,AE$1&gt;($Y93+$Z93*3),AE$1&lt;=($Y93+$Z93*4)),($T93*(1+$Z$1)^($Z93*4))/$Z93,IF(AND($G93=1,AE$1&lt;=$N93),0,IF(AND($G93=1,AE$1&gt;$N93,AE$1&lt;=($Y93+$Z93)),-1*PMT(VLOOKUP($P93,'9 - Finance Strategy Parameters'!$B$3:$C$6,2)/12,$Z93*12,$M93),IF(AND($G93=1,AE$1&gt;($Y93+$Z93),AE$1&lt;=($Y93+$Z93*2)),-1*PMT(VLOOKUP($P93,'9 - Finance Strategy Parameters'!$B$3:$C$6,2)/12,$Z93*12,$M93*(1+$Z$1)^($Z93*2)),IF(AND($G93=1,AE$1&gt;($Y93+$Z93*2),AE$1&lt;=($Y93+$Z93*3)),-1*PMT(VLOOKUP($P93,'9 - Finance Strategy Parameters'!$B$3:$C$6,2)/12,$Z93*12,$M93*(1+$Z$1)^($Z93*3)),"FAILURE"))))))))))</f>
        <v>442.06400000000002</v>
      </c>
      <c r="AF93" s="159">
        <f>IF($F93=1,0,IF(AND($H93=1,AF$1&lt;=$Y93),$V93,IF(AND($H93=1,AF$1&gt;$Y93,AF$1&lt;=$Y93+$Z93),($T93*(1+$Z$1)^$Z93)/$Z93,IF(AND($H93=1,AF$1&gt;($Y93+$Z93),AF$1&lt;=($Y93+$Z93*2)),($T93*(1+$Z$1)^($Z93*2))/$Z93,IF(AND($H93=1,AF$1&gt;($Y93+$Z93*2),AF$1&lt;=($Y93+$Z93*3)),($T93*(1+$Z$1)^($Z93*3))/$Z93,IF(AND($H93=1,AF$1&gt;($Y93+$Z93*3),AF$1&lt;=($Y93+$Z93*4)),($T93*(1+$Z$1)^($Z93*4))/$Z93,IF(AND($G93=1,AF$1&lt;=$N93),0,IF(AND($G93=1,AF$1&gt;$N93,AF$1&lt;=($Y93+$Z93)),-1*PMT(VLOOKUP($P93,'9 - Finance Strategy Parameters'!$B$3:$C$6,2)/12,$Z93*12,$M93),IF(AND($G93=1,AF$1&gt;($Y93+$Z93),AF$1&lt;=($Y93+$Z93*2)),-1*PMT(VLOOKUP($P93,'9 - Finance Strategy Parameters'!$B$3:$C$6,2)/12,$Z93*12,$M93*(1+$Z$1)^($Z93*2)),IF(AND($G93=1,AF$1&gt;($Y93+$Z93*2),AF$1&lt;=($Y93+$Z93*3)),-1*PMT(VLOOKUP($P93,'9 - Finance Strategy Parameters'!$B$3:$C$6,2)/12,$Z93*12,$M93*(1+$Z$1)^($Z93*3)),"FAILURE"))))))))))</f>
        <v>442.06400000000002</v>
      </c>
      <c r="AG93" s="159">
        <f>IF($F93=1,0,IF(AND($H93=1,AG$1&lt;=$Y93),$V93,IF(AND($H93=1,AG$1&gt;$Y93,AG$1&lt;=$Y93+$Z93),($T93*(1+$Z$1)^$Z93)/$Z93,IF(AND($H93=1,AG$1&gt;($Y93+$Z93),AG$1&lt;=($Y93+$Z93*2)),($T93*(1+$Z$1)^($Z93*2))/$Z93,IF(AND($H93=1,AG$1&gt;($Y93+$Z93*2),AG$1&lt;=($Y93+$Z93*3)),($T93*(1+$Z$1)^($Z93*3))/$Z93,IF(AND($H93=1,AG$1&gt;($Y93+$Z93*3),AG$1&lt;=($Y93+$Z93*4)),($T93*(1+$Z$1)^($Z93*4))/$Z93,IF(AND($G93=1,AG$1&lt;=$N93),0,IF(AND($G93=1,AG$1&gt;$N93,AG$1&lt;=($Y93+$Z93)),-1*PMT(VLOOKUP($P93,'9 - Finance Strategy Parameters'!$B$3:$C$6,2)/12,$Z93*12,$M93),IF(AND($G93=1,AG$1&gt;($Y93+$Z93),AG$1&lt;=($Y93+$Z93*2)),-1*PMT(VLOOKUP($P93,'9 - Finance Strategy Parameters'!$B$3:$C$6,2)/12,$Z93*12,$M93*(1+$Z$1)^($Z93*2)),IF(AND($G93=1,AG$1&gt;($Y93+$Z93*2),AG$1&lt;=($Y93+$Z93*3)),-1*PMT(VLOOKUP($P93,'9 - Finance Strategy Parameters'!$B$3:$C$6,2)/12,$Z93*12,$M93*(1+$Z$1)^($Z93*3)),"FAILURE"))))))))))</f>
        <v>442.06400000000002</v>
      </c>
      <c r="AH93" s="159">
        <f>IF($F93=1,0,IF(AND($H93=1,AH$1&lt;=$Y93),$V93,IF(AND($H93=1,AH$1&gt;$Y93,AH$1&lt;=$Y93+$Z93),($T93*(1+$Z$1)^$Z93)/$Z93,IF(AND($H93=1,AH$1&gt;($Y93+$Z93),AH$1&lt;=($Y93+$Z93*2)),($T93*(1+$Z$1)^($Z93*2))/$Z93,IF(AND($H93=1,AH$1&gt;($Y93+$Z93*2),AH$1&lt;=($Y93+$Z93*3)),($T93*(1+$Z$1)^($Z93*3))/$Z93,IF(AND($H93=1,AH$1&gt;($Y93+$Z93*3),AH$1&lt;=($Y93+$Z93*4)),($T93*(1+$Z$1)^($Z93*4))/$Z93,IF(AND($G93=1,AH$1&lt;=$N93),0,IF(AND($G93=1,AH$1&gt;$N93,AH$1&lt;=($Y93+$Z93)),-1*PMT(VLOOKUP($P93,'9 - Finance Strategy Parameters'!$B$3:$C$6,2)/12,$Z93*12,$M93),IF(AND($G93=1,AH$1&gt;($Y93+$Z93),AH$1&lt;=($Y93+$Z93*2)),-1*PMT(VLOOKUP($P93,'9 - Finance Strategy Parameters'!$B$3:$C$6,2)/12,$Z93*12,$M93*(1+$Z$1)^($Z93*2)),IF(AND($G93=1,AH$1&gt;($Y93+$Z93*2),AH$1&lt;=($Y93+$Z93*3)),-1*PMT(VLOOKUP($P93,'9 - Finance Strategy Parameters'!$B$3:$C$6,2)/12,$Z93*12,$M93*(1+$Z$1)^($Z93*3)),"FAILURE"))))))))))</f>
        <v>442.06400000000002</v>
      </c>
      <c r="AI93" s="159">
        <f>IF($F93=1,0,IF(AND($H93=1,AI$1&lt;=$Y93),$V93,IF(AND($H93=1,AI$1&gt;$Y93,AI$1&lt;=$Y93+$Z93),($T93*(1+$Z$1)^$Z93)/$Z93,IF(AND($H93=1,AI$1&gt;($Y93+$Z93),AI$1&lt;=($Y93+$Z93*2)),($T93*(1+$Z$1)^($Z93*2))/$Z93,IF(AND($H93=1,AI$1&gt;($Y93+$Z93*2),AI$1&lt;=($Y93+$Z93*3)),($T93*(1+$Z$1)^($Z93*3))/$Z93,IF(AND($H93=1,AI$1&gt;($Y93+$Z93*3),AI$1&lt;=($Y93+$Z93*4)),($T93*(1+$Z$1)^($Z93*4))/$Z93,IF(AND($G93=1,AI$1&lt;=$N93),0,IF(AND($G93=1,AI$1&gt;$N93,AI$1&lt;=($Y93+$Z93)),-1*PMT(VLOOKUP($P93,'9 - Finance Strategy Parameters'!$B$3:$C$6,2)/12,$Z93*12,$M93),IF(AND($G93=1,AI$1&gt;($Y93+$Z93),AI$1&lt;=($Y93+$Z93*2)),-1*PMT(VLOOKUP($P93,'9 - Finance Strategy Parameters'!$B$3:$C$6,2)/12,$Z93*12,$M93*(1+$Z$1)^($Z93*2)),IF(AND($G93=1,AI$1&gt;($Y93+$Z93*2),AI$1&lt;=($Y93+$Z93*3)),-1*PMT(VLOOKUP($P93,'9 - Finance Strategy Parameters'!$B$3:$C$6,2)/12,$Z93*12,$M93*(1+$Z$1)^($Z93*3)),"FAILURE"))))))))))</f>
        <v>442.06400000000002</v>
      </c>
      <c r="AJ93" s="159">
        <f>IF($F93=1,0,IF(AND($H93=1,AJ$1&lt;=$Y93),$V93,IF(AND($H93=1,AJ$1&gt;$Y93,AJ$1&lt;=$Y93+$Z93),($T93*(1+$Z$1)^$Z93)/$Z93,IF(AND($H93=1,AJ$1&gt;($Y93+$Z93),AJ$1&lt;=($Y93+$Z93*2)),($T93*(1+$Z$1)^($Z93*2))/$Z93,IF(AND($H93=1,AJ$1&gt;($Y93+$Z93*2),AJ$1&lt;=($Y93+$Z93*3)),($T93*(1+$Z$1)^($Z93*3))/$Z93,IF(AND($H93=1,AJ$1&gt;($Y93+$Z93*3),AJ$1&lt;=($Y93+$Z93*4)),($T93*(1+$Z$1)^($Z93*4))/$Z93,IF(AND($G93=1,AJ$1&lt;=$N93),0,IF(AND($G93=1,AJ$1&gt;$N93,AJ$1&lt;=($Y93+$Z93)),-1*PMT(VLOOKUP($P93,'9 - Finance Strategy Parameters'!$B$3:$C$6,2)/12,$Z93*12,$M93),IF(AND($G93=1,AJ$1&gt;($Y93+$Z93),AJ$1&lt;=($Y93+$Z93*2)),-1*PMT(VLOOKUP($P93,'9 - Finance Strategy Parameters'!$B$3:$C$6,2)/12,$Z93*12,$M93*(1+$Z$1)^($Z93*2)),IF(AND($G93=1,AJ$1&gt;($Y93+$Z93*2),AJ$1&lt;=($Y93+$Z93*3)),-1*PMT(VLOOKUP($P93,'9 - Finance Strategy Parameters'!$B$3:$C$6,2)/12,$Z93*12,$M93*(1+$Z$1)^($Z93*3)),"FAILURE"))))))))))</f>
        <v>442.06400000000002</v>
      </c>
      <c r="AK93" s="159">
        <f>IF($F93=1,0,IF(AND($H93=1,AK$1&lt;=$Y93),$V93,IF(AND($H93=1,AK$1&gt;$Y93,AK$1&lt;=$Y93+$Z93),($T93*(1+$Z$1)^$Z93)/$Z93,IF(AND($H93=1,AK$1&gt;($Y93+$Z93),AK$1&lt;=($Y93+$Z93*2)),($T93*(1+$Z$1)^($Z93*2))/$Z93,IF(AND($H93=1,AK$1&gt;($Y93+$Z93*2),AK$1&lt;=($Y93+$Z93*3)),($T93*(1+$Z$1)^($Z93*3))/$Z93,IF(AND($H93=1,AK$1&gt;($Y93+$Z93*3),AK$1&lt;=($Y93+$Z93*4)),($T93*(1+$Z$1)^($Z93*4))/$Z93,IF(AND($G93=1,AK$1&lt;=$N93),0,IF(AND($G93=1,AK$1&gt;$N93,AK$1&lt;=($Y93+$Z93)),-1*PMT(VLOOKUP($P93,'9 - Finance Strategy Parameters'!$B$3:$C$6,2)/12,$Z93*12,$M93),IF(AND($G93=1,AK$1&gt;($Y93+$Z93),AK$1&lt;=($Y93+$Z93*2)),-1*PMT(VLOOKUP($P93,'9 - Finance Strategy Parameters'!$B$3:$C$6,2)/12,$Z93*12,$M93*(1+$Z$1)^($Z93*2)),IF(AND($G93=1,AK$1&gt;($Y93+$Z93*2),AK$1&lt;=($Y93+$Z93*3)),-1*PMT(VLOOKUP($P93,'9 - Finance Strategy Parameters'!$B$3:$C$6,2)/12,$Z93*12,$M93*(1+$Z$1)^($Z93*3)),"FAILURE"))))))))))</f>
        <v>442.06400000000002</v>
      </c>
      <c r="AL93" s="159">
        <f>IF($F93=1,0,IF(AND($H93=1,AL$1&lt;=$Y93),$V93,IF(AND($H93=1,AL$1&gt;$Y93,AL$1&lt;=$Y93+$Z93),($T93*(1+$Z$1)^$Z93)/$Z93,IF(AND($H93=1,AL$1&gt;($Y93+$Z93),AL$1&lt;=($Y93+$Z93*2)),($T93*(1+$Z$1)^($Z93*2))/$Z93,IF(AND($H93=1,AL$1&gt;($Y93+$Z93*2),AL$1&lt;=($Y93+$Z93*3)),($T93*(1+$Z$1)^($Z93*3))/$Z93,IF(AND($H93=1,AL$1&gt;($Y93+$Z93*3),AL$1&lt;=($Y93+$Z93*4)),($T93*(1+$Z$1)^($Z93*4))/$Z93,IF(AND($G93=1,AL$1&lt;=$N93),0,IF(AND($G93=1,AL$1&gt;$N93,AL$1&lt;=($Y93+$Z93)),-1*PMT(VLOOKUP($P93,'9 - Finance Strategy Parameters'!$B$3:$C$6,2)/12,$Z93*12,$M93),IF(AND($G93=1,AL$1&gt;($Y93+$Z93),AL$1&lt;=($Y93+$Z93*2)),-1*PMT(VLOOKUP($P93,'9 - Finance Strategy Parameters'!$B$3:$C$6,2)/12,$Z93*12,$M93*(1+$Z$1)^($Z93*2)),IF(AND($G93=1,AL$1&gt;($Y93+$Z93*2),AL$1&lt;=($Y93+$Z93*3)),-1*PMT(VLOOKUP($P93,'9 - Finance Strategy Parameters'!$B$3:$C$6,2)/12,$Z93*12,$M93*(1+$Z$1)^($Z93*3)),"FAILURE"))))))))))</f>
        <v>442.06400000000002</v>
      </c>
      <c r="AM93" s="159">
        <f>IF($F93=1,0,IF(AND($H93=1,AM$1&lt;=$Y93),$V93,IF(AND($H93=1,AM$1&gt;$Y93,AM$1&lt;=$Y93+$Z93),($T93*(1+$Z$1)^$Z93)/$Z93,IF(AND($H93=1,AM$1&gt;($Y93+$Z93),AM$1&lt;=($Y93+$Z93*2)),($T93*(1+$Z$1)^($Z93*2))/$Z93,IF(AND($H93=1,AM$1&gt;($Y93+$Z93*2),AM$1&lt;=($Y93+$Z93*3)),($T93*(1+$Z$1)^($Z93*3))/$Z93,IF(AND($H93=1,AM$1&gt;($Y93+$Z93*3),AM$1&lt;=($Y93+$Z93*4)),($T93*(1+$Z$1)^($Z93*4))/$Z93,IF(AND($G93=1,AM$1&lt;=$N93),0,IF(AND($G93=1,AM$1&gt;$N93,AM$1&lt;=($Y93+$Z93)),-1*PMT(VLOOKUP($P93,'9 - Finance Strategy Parameters'!$B$3:$C$6,2)/12,$Z93*12,$M93),IF(AND($G93=1,AM$1&gt;($Y93+$Z93),AM$1&lt;=($Y93+$Z93*2)),-1*PMT(VLOOKUP($P93,'9 - Finance Strategy Parameters'!$B$3:$C$6,2)/12,$Z93*12,$M93*(1+$Z$1)^($Z93*2)),IF(AND($G93=1,AM$1&gt;($Y93+$Z93*2),AM$1&lt;=($Y93+$Z93*3)),-1*PMT(VLOOKUP($P93,'9 - Finance Strategy Parameters'!$B$3:$C$6,2)/12,$Z93*12,$M93*(1+$Z$1)^($Z93*3)),"FAILURE"))))))))))</f>
        <v>442.06400000000002</v>
      </c>
      <c r="AN93" s="159">
        <f>IF($F93=1,0,IF(AND($H93=1,AN$1&lt;=$Y93),$V93,IF(AND($H93=1,AN$1&gt;$Y93,AN$1&lt;=$Y93+$Z93),($T93*(1+$Z$1)^$Z93)/$Z93,IF(AND($H93=1,AN$1&gt;($Y93+$Z93),AN$1&lt;=($Y93+$Z93*2)),($T93*(1+$Z$1)^($Z93*2))/$Z93,IF(AND($H93=1,AN$1&gt;($Y93+$Z93*2),AN$1&lt;=($Y93+$Z93*3)),($T93*(1+$Z$1)^($Z93*3))/$Z93,IF(AND($H93=1,AN$1&gt;($Y93+$Z93*3),AN$1&lt;=($Y93+$Z93*4)),($T93*(1+$Z$1)^($Z93*4))/$Z93,IF(AND($G93=1,AN$1&lt;=$N93),0,IF(AND($G93=1,AN$1&gt;$N93,AN$1&lt;=($Y93+$Z93)),-1*PMT(VLOOKUP($P93,'9 - Finance Strategy Parameters'!$B$3:$C$6,2)/12,$Z93*12,$M93),IF(AND($G93=1,AN$1&gt;($Y93+$Z93),AN$1&lt;=($Y93+$Z93*2)),-1*PMT(VLOOKUP($P93,'9 - Finance Strategy Parameters'!$B$3:$C$6,2)/12,$Z93*12,$M93*(1+$Z$1)^($Z93*2)),IF(AND($G93=1,AN$1&gt;($Y93+$Z93*2),AN$1&lt;=($Y93+$Z93*3)),-1*PMT(VLOOKUP($P93,'9 - Finance Strategy Parameters'!$B$3:$C$6,2)/12,$Z93*12,$M93*(1+$Z$1)^($Z93*3)),"FAILURE"))))))))))</f>
        <v>442.06400000000002</v>
      </c>
      <c r="AO93" s="159">
        <f>IF($F93=1,0,IF(AND($H93=1,AO$1&lt;=$Y93),$V93,IF(AND($H93=1,AO$1&gt;$Y93,AO$1&lt;=$Y93+$Z93),($T93*(1+$Z$1)^$Z93)/$Z93,IF(AND($H93=1,AO$1&gt;($Y93+$Z93),AO$1&lt;=($Y93+$Z93*2)),($T93*(1+$Z$1)^($Z93*2))/$Z93,IF(AND($H93=1,AO$1&gt;($Y93+$Z93*2),AO$1&lt;=($Y93+$Z93*3)),($T93*(1+$Z$1)^($Z93*3))/$Z93,IF(AND($H93=1,AO$1&gt;($Y93+$Z93*3),AO$1&lt;=($Y93+$Z93*4)),($T93*(1+$Z$1)^($Z93*4))/$Z93,IF(AND($G93=1,AO$1&lt;=$N93),0,IF(AND($G93=1,AO$1&gt;$N93,AO$1&lt;=($Y93+$Z93)),-1*PMT(VLOOKUP($P93,'9 - Finance Strategy Parameters'!$B$3:$C$6,2)/12,$Z93*12,$M93),IF(AND($G93=1,AO$1&gt;($Y93+$Z93),AO$1&lt;=($Y93+$Z93*2)),-1*PMT(VLOOKUP($P93,'9 - Finance Strategy Parameters'!$B$3:$C$6,2)/12,$Z93*12,$M93*(1+$Z$1)^($Z93*2)),IF(AND($G93=1,AO$1&gt;($Y93+$Z93*2),AO$1&lt;=($Y93+$Z93*3)),-1*PMT(VLOOKUP($P93,'9 - Finance Strategy Parameters'!$B$3:$C$6,2)/12,$Z93*12,$M93*(1+$Z$1)^($Z93*3)),"FAILURE"))))))))))</f>
        <v>442.06400000000002</v>
      </c>
      <c r="AP93" s="159">
        <f>IF($F93=1,0,IF(AND($H93=1,AP$1&lt;=$Y93),$V93,IF(AND($H93=1,AP$1&gt;$Y93,AP$1&lt;=$Y93+$Z93),($T93*(1+$Z$1)^$Z93)/$Z93,IF(AND($H93=1,AP$1&gt;($Y93+$Z93),AP$1&lt;=($Y93+$Z93*2)),($T93*(1+$Z$1)^($Z93*2))/$Z93,IF(AND($H93=1,AP$1&gt;($Y93+$Z93*2),AP$1&lt;=($Y93+$Z93*3)),($T93*(1+$Z$1)^($Z93*3))/$Z93,IF(AND($H93=1,AP$1&gt;($Y93+$Z93*3),AP$1&lt;=($Y93+$Z93*4)),($T93*(1+$Z$1)^($Z93*4))/$Z93,IF(AND($G93=1,AP$1&lt;=$N93),0,IF(AND($G93=1,AP$1&gt;$N93,AP$1&lt;=($Y93+$Z93)),-1*PMT(VLOOKUP($P93,'9 - Finance Strategy Parameters'!$B$3:$C$6,2)/12,$Z93*12,$M93),IF(AND($G93=1,AP$1&gt;($Y93+$Z93),AP$1&lt;=($Y93+$Z93*2)),-1*PMT(VLOOKUP($P93,'9 - Finance Strategy Parameters'!$B$3:$C$6,2)/12,$Z93*12,$M93*(1+$Z$1)^($Z93*2)),IF(AND($G93=1,AP$1&gt;($Y93+$Z93*2),AP$1&lt;=($Y93+$Z93*3)),-1*PMT(VLOOKUP($P93,'9 - Finance Strategy Parameters'!$B$3:$C$6,2)/12,$Z93*12,$M93*(1+$Z$1)^($Z93*3)),"FAILURE"))))))))))</f>
        <v>442.06400000000002</v>
      </c>
      <c r="AQ93" s="159">
        <f>IF($F93=1,0,IF(AND($H93=1,AQ$1&lt;=$Y93),$V93,IF(AND($H93=1,AQ$1&gt;$Y93,AQ$1&lt;=$Y93+$Z93),($T93*(1+$Z$1)^$Z93)/$Z93,IF(AND($H93=1,AQ$1&gt;($Y93+$Z93),AQ$1&lt;=($Y93+$Z93*2)),($T93*(1+$Z$1)^($Z93*2))/$Z93,IF(AND($H93=1,AQ$1&gt;($Y93+$Z93*2),AQ$1&lt;=($Y93+$Z93*3)),($T93*(1+$Z$1)^($Z93*3))/$Z93,IF(AND($H93=1,AQ$1&gt;($Y93+$Z93*3),AQ$1&lt;=($Y93+$Z93*4)),($T93*(1+$Z$1)^($Z93*4))/$Z93,IF(AND($G93=1,AQ$1&lt;=$N93),0,IF(AND($G93=1,AQ$1&gt;$N93,AQ$1&lt;=($Y93+$Z93)),-1*PMT(VLOOKUP($P93,'9 - Finance Strategy Parameters'!$B$3:$C$6,2)/12,$Z93*12,$M93),IF(AND($G93=1,AQ$1&gt;($Y93+$Z93),AQ$1&lt;=($Y93+$Z93*2)),-1*PMT(VLOOKUP($P93,'9 - Finance Strategy Parameters'!$B$3:$C$6,2)/12,$Z93*12,$M93*(1+$Z$1)^($Z93*2)),IF(AND($G93=1,AQ$1&gt;($Y93+$Z93*2),AQ$1&lt;=($Y93+$Z93*3)),-1*PMT(VLOOKUP($P93,'9 - Finance Strategy Parameters'!$B$3:$C$6,2)/12,$Z93*12,$M93*(1+$Z$1)^($Z93*3)),"FAILURE"))))))))))</f>
        <v>165.774</v>
      </c>
      <c r="AR93" s="159">
        <f>IF($F93=1,0,IF(AND($H93=1,AR$1&lt;=$Y93),$V93,IF(AND($H93=1,AR$1&gt;$Y93,AR$1&lt;=$Y93+$Z93),($T93*(1+$Z$1)^$Z93)/$Z93,IF(AND($H93=1,AR$1&gt;($Y93+$Z93),AR$1&lt;=($Y93+$Z93*2)),($T93*(1+$Z$1)^($Z93*2))/$Z93,IF(AND($H93=1,AR$1&gt;($Y93+$Z93*2),AR$1&lt;=($Y93+$Z93*3)),($T93*(1+$Z$1)^($Z93*3))/$Z93,IF(AND($H93=1,AR$1&gt;($Y93+$Z93*3),AR$1&lt;=($Y93+$Z93*4)),($T93*(1+$Z$1)^($Z93*4))/$Z93,IF(AND($G93=1,AR$1&lt;=$N93),0,IF(AND($G93=1,AR$1&gt;$N93,AR$1&lt;=($Y93+$Z93)),-1*PMT(VLOOKUP($P93,'9 - Finance Strategy Parameters'!$B$3:$C$6,2)/12,$Z93*12,$M93),IF(AND($G93=1,AR$1&gt;($Y93+$Z93),AR$1&lt;=($Y93+$Z93*2)),-1*PMT(VLOOKUP($P93,'9 - Finance Strategy Parameters'!$B$3:$C$6,2)/12,$Z93*12,$M93*(1+$Z$1)^($Z93*2)),IF(AND($G93=1,AR$1&gt;($Y93+$Z93*2),AR$1&lt;=($Y93+$Z93*3)),-1*PMT(VLOOKUP($P93,'9 - Finance Strategy Parameters'!$B$3:$C$6,2)/12,$Z93*12,$M93*(1+$Z$1)^($Z93*3)),"FAILURE"))))))))))</f>
        <v>165.774</v>
      </c>
      <c r="AS93" s="159">
        <f>IF($F93=1,0,IF(AND($H93=1,AS$1&lt;=$Y93),$V93,IF(AND($H93=1,AS$1&gt;$Y93,AS$1&lt;=$Y93+$Z93),($T93*(1+$Z$1)^$Z93)/$Z93,IF(AND($H93=1,AS$1&gt;($Y93+$Z93),AS$1&lt;=($Y93+$Z93*2)),($T93*(1+$Z$1)^($Z93*2))/$Z93,IF(AND($H93=1,AS$1&gt;($Y93+$Z93*2),AS$1&lt;=($Y93+$Z93*3)),($T93*(1+$Z$1)^($Z93*3))/$Z93,IF(AND($H93=1,AS$1&gt;($Y93+$Z93*3),AS$1&lt;=($Y93+$Z93*4)),($T93*(1+$Z$1)^($Z93*4))/$Z93,IF(AND($G93=1,AS$1&lt;=$N93),0,IF(AND($G93=1,AS$1&gt;$N93,AS$1&lt;=($Y93+$Z93)),-1*PMT(VLOOKUP($P93,'9 - Finance Strategy Parameters'!$B$3:$C$6,2)/12,$Z93*12,$M93),IF(AND($G93=1,AS$1&gt;($Y93+$Z93),AS$1&lt;=($Y93+$Z93*2)),-1*PMT(VLOOKUP($P93,'9 - Finance Strategy Parameters'!$B$3:$C$6,2)/12,$Z93*12,$M93*(1+$Z$1)^($Z93*2)),IF(AND($G93=1,AS$1&gt;($Y93+$Z93*2),AS$1&lt;=($Y93+$Z93*3)),-1*PMT(VLOOKUP($P93,'9 - Finance Strategy Parameters'!$B$3:$C$6,2)/12,$Z93*12,$M93*(1+$Z$1)^($Z93*3)),"FAILURE"))))))))))</f>
        <v>165.774</v>
      </c>
      <c r="AT93" s="159">
        <f>IF($F93=1,0,IF(AND($H93=1,AT$1&lt;=$Y93),$V93,IF(AND($H93=1,AT$1&gt;$Y93,AT$1&lt;=$Y93+$Z93),($T93*(1+$Z$1)^$Z93)/$Z93,IF(AND($H93=1,AT$1&gt;($Y93+$Z93),AT$1&lt;=($Y93+$Z93*2)),($T93*(1+$Z$1)^($Z93*2))/$Z93,IF(AND($H93=1,AT$1&gt;($Y93+$Z93*2),AT$1&lt;=($Y93+$Z93*3)),($T93*(1+$Z$1)^($Z93*3))/$Z93,IF(AND($H93=1,AT$1&gt;($Y93+$Z93*3),AT$1&lt;=($Y93+$Z93*4)),($T93*(1+$Z$1)^($Z93*4))/$Z93,IF(AND($G93=1,AT$1&lt;=$N93),0,IF(AND($G93=1,AT$1&gt;$N93,AT$1&lt;=($Y93+$Z93)),-1*PMT(VLOOKUP($P93,'9 - Finance Strategy Parameters'!$B$3:$C$6,2)/12,$Z93*12,$M93),IF(AND($G93=1,AT$1&gt;($Y93+$Z93),AT$1&lt;=($Y93+$Z93*2)),-1*PMT(VLOOKUP($P93,'9 - Finance Strategy Parameters'!$B$3:$C$6,2)/12,$Z93*12,$M93*(1+$Z$1)^($Z93*2)),IF(AND($G93=1,AT$1&gt;($Y93+$Z93*2),AT$1&lt;=($Y93+$Z93*3)),-1*PMT(VLOOKUP($P93,'9 - Finance Strategy Parameters'!$B$3:$C$6,2)/12,$Z93*12,$M93*(1+$Z$1)^($Z93*3)),"FAILURE"))))))))))</f>
        <v>165.774</v>
      </c>
      <c r="AU93" s="159">
        <f>IF($F93=1,0,IF(AND($H93=1,AU$1&lt;=$Y93),$V93,IF(AND($H93=1,AU$1&gt;$Y93,AU$1&lt;=$Y93+$Z93),($T93*(1+$Z$1)^$Z93)/$Z93,IF(AND($H93=1,AU$1&gt;($Y93+$Z93),AU$1&lt;=($Y93+$Z93*2)),($T93*(1+$Z$1)^($Z93*2))/$Z93,IF(AND($H93=1,AU$1&gt;($Y93+$Z93*2),AU$1&lt;=($Y93+$Z93*3)),($T93*(1+$Z$1)^($Z93*3))/$Z93,IF(AND($H93=1,AU$1&gt;($Y93+$Z93*3),AU$1&lt;=($Y93+$Z93*4)),($T93*(1+$Z$1)^($Z93*4))/$Z93,IF(AND($G93=1,AU$1&lt;=$N93),0,IF(AND($G93=1,AU$1&gt;$N93,AU$1&lt;=($Y93+$Z93)),-1*PMT(VLOOKUP($P93,'9 - Finance Strategy Parameters'!$B$3:$C$6,2)/12,$Z93*12,$M93),IF(AND($G93=1,AU$1&gt;($Y93+$Z93),AU$1&lt;=($Y93+$Z93*2)),-1*PMT(VLOOKUP($P93,'9 - Finance Strategy Parameters'!$B$3:$C$6,2)/12,$Z93*12,$M93*(1+$Z$1)^($Z93*2)),IF(AND($G93=1,AU$1&gt;($Y93+$Z93*2),AU$1&lt;=($Y93+$Z93*3)),-1*PMT(VLOOKUP($P93,'9 - Finance Strategy Parameters'!$B$3:$C$6,2)/12,$Z93*12,$M93*(1+$Z$1)^($Z93*3)),"FAILURE"))))))))))</f>
        <v>165.774</v>
      </c>
      <c r="AV93" s="159">
        <f>IF($F93=1,0,IF(AND($H93=1,AV$1&lt;=$Y93),$V93,IF(AND($H93=1,AV$1&gt;$Y93,AV$1&lt;=$Y93+$Z93),($T93*(1+$Z$1)^$Z93)/$Z93,IF(AND($H93=1,AV$1&gt;($Y93+$Z93),AV$1&lt;=($Y93+$Z93*2)),($T93*(1+$Z$1)^($Z93*2))/$Z93,IF(AND($H93=1,AV$1&gt;($Y93+$Z93*2),AV$1&lt;=($Y93+$Z93*3)),($T93*(1+$Z$1)^($Z93*3))/$Z93,IF(AND($H93=1,AV$1&gt;($Y93+$Z93*3),AV$1&lt;=($Y93+$Z93*4)),($T93*(1+$Z$1)^($Z93*4))/$Z93,IF(AND($G93=1,AV$1&lt;=$N93),0,IF(AND($G93=1,AV$1&gt;$N93,AV$1&lt;=($Y93+$Z93)),-1*PMT(VLOOKUP($P93,'9 - Finance Strategy Parameters'!$B$3:$C$6,2)/12,$Z93*12,$M93),IF(AND($G93=1,AV$1&gt;($Y93+$Z93),AV$1&lt;=($Y93+$Z93*2)),-1*PMT(VLOOKUP($P93,'9 - Finance Strategy Parameters'!$B$3:$C$6,2)/12,$Z93*12,$M93*(1+$Z$1)^($Z93*2)),IF(AND($G93=1,AV$1&gt;($Y93+$Z93*2),AV$1&lt;=($Y93+$Z93*3)),-1*PMT(VLOOKUP($P93,'9 - Finance Strategy Parameters'!$B$3:$C$6,2)/12,$Z93*12,$M93*(1+$Z$1)^($Z93*3)),"FAILURE"))))))))))</f>
        <v>165.774</v>
      </c>
      <c r="AW93" s="159">
        <f>IF($F93=1,0,IF(AND($H93=1,AW$1&lt;=$Y93),$V93,IF(AND($H93=1,AW$1&gt;$Y93,AW$1&lt;=$Y93+$Z93),($T93*(1+$Z$1)^$Z93)/$Z93,IF(AND($H93=1,AW$1&gt;($Y93+$Z93),AW$1&lt;=($Y93+$Z93*2)),($T93*(1+$Z$1)^($Z93*2))/$Z93,IF(AND($H93=1,AW$1&gt;($Y93+$Z93*2),AW$1&lt;=($Y93+$Z93*3)),($T93*(1+$Z$1)^($Z93*3))/$Z93,IF(AND($H93=1,AW$1&gt;($Y93+$Z93*3),AW$1&lt;=($Y93+$Z93*4)),($T93*(1+$Z$1)^($Z93*4))/$Z93,IF(AND($G93=1,AW$1&lt;=$N93),0,IF(AND($G93=1,AW$1&gt;$N93,AW$1&lt;=($Y93+$Z93)),-1*PMT(VLOOKUP($P93,'9 - Finance Strategy Parameters'!$B$3:$C$6,2)/12,$Z93*12,$M93),IF(AND($G93=1,AW$1&gt;($Y93+$Z93),AW$1&lt;=($Y93+$Z93*2)),-1*PMT(VLOOKUP($P93,'9 - Finance Strategy Parameters'!$B$3:$C$6,2)/12,$Z93*12,$M93*(1+$Z$1)^($Z93*2)),IF(AND($G93=1,AW$1&gt;($Y93+$Z93*2),AW$1&lt;=($Y93+$Z93*3)),-1*PMT(VLOOKUP($P93,'9 - Finance Strategy Parameters'!$B$3:$C$6,2)/12,$Z93*12,$M93*(1+$Z$1)^($Z93*3)),"FAILURE"))))))))))</f>
        <v>165.774</v>
      </c>
      <c r="AX93" s="159">
        <f>IF($F93=1,0,IF(AND($H93=1,AX$1&lt;=$Y93),$V93,IF(AND($H93=1,AX$1&gt;$Y93,AX$1&lt;=$Y93+$Z93),($T93*(1+$Z$1)^$Z93)/$Z93,IF(AND($H93=1,AX$1&gt;($Y93+$Z93),AX$1&lt;=($Y93+$Z93*2)),($T93*(1+$Z$1)^($Z93*2))/$Z93,IF(AND($H93=1,AX$1&gt;($Y93+$Z93*2),AX$1&lt;=($Y93+$Z93*3)),($T93*(1+$Z$1)^($Z93*3))/$Z93,IF(AND($H93=1,AX$1&gt;($Y93+$Z93*3),AX$1&lt;=($Y93+$Z93*4)),($T93*(1+$Z$1)^($Z93*4))/$Z93,IF(AND($G93=1,AX$1&lt;=$N93),0,IF(AND($G93=1,AX$1&gt;$N93,AX$1&lt;=($Y93+$Z93)),-1*PMT(VLOOKUP($P93,'9 - Finance Strategy Parameters'!$B$3:$C$6,2)/12,$Z93*12,$M93),IF(AND($G93=1,AX$1&gt;($Y93+$Z93),AX$1&lt;=($Y93+$Z93*2)),-1*PMT(VLOOKUP($P93,'9 - Finance Strategy Parameters'!$B$3:$C$6,2)/12,$Z93*12,$M93*(1+$Z$1)^($Z93*2)),IF(AND($G93=1,AX$1&gt;($Y93+$Z93*2),AX$1&lt;=($Y93+$Z93*3)),-1*PMT(VLOOKUP($P93,'9 - Finance Strategy Parameters'!$B$3:$C$6,2)/12,$Z93*12,$M93*(1+$Z$1)^($Z93*3)),"FAILURE"))))))))))</f>
        <v>165.774</v>
      </c>
      <c r="AY93" s="159">
        <f>IF($F93=1,0,IF(AND($H93=1,AY$1&lt;=$Y93),$V93,IF(AND($H93=1,AY$1&gt;$Y93,AY$1&lt;=$Y93+$Z93),($T93*(1+$Z$1)^$Z93)/$Z93,IF(AND($H93=1,AY$1&gt;($Y93+$Z93),AY$1&lt;=($Y93+$Z93*2)),($T93*(1+$Z$1)^($Z93*2))/$Z93,IF(AND($H93=1,AY$1&gt;($Y93+$Z93*2),AY$1&lt;=($Y93+$Z93*3)),($T93*(1+$Z$1)^($Z93*3))/$Z93,IF(AND($H93=1,AY$1&gt;($Y93+$Z93*3),AY$1&lt;=($Y93+$Z93*4)),($T93*(1+$Z$1)^($Z93*4))/$Z93,IF(AND($G93=1,AY$1&lt;=$N93),0,IF(AND($G93=1,AY$1&gt;$N93,AY$1&lt;=($Y93+$Z93)),-1*PMT(VLOOKUP($P93,'9 - Finance Strategy Parameters'!$B$3:$C$6,2)/12,$Z93*12,$M93),IF(AND($G93=1,AY$1&gt;($Y93+$Z93),AY$1&lt;=($Y93+$Z93*2)),-1*PMT(VLOOKUP($P93,'9 - Finance Strategy Parameters'!$B$3:$C$6,2)/12,$Z93*12,$M93*(1+$Z$1)^($Z93*2)),IF(AND($G93=1,AY$1&gt;($Y93+$Z93*2),AY$1&lt;=($Y93+$Z93*3)),-1*PMT(VLOOKUP($P93,'9 - Finance Strategy Parameters'!$B$3:$C$6,2)/12,$Z93*12,$M93*(1+$Z$1)^($Z93*3)),"FAILURE"))))))))))</f>
        <v>165.774</v>
      </c>
      <c r="AZ93" s="159">
        <f>IF($F93=1,0,IF(AND($H93=1,AZ$1&lt;=$Y93),$V93,IF(AND($H93=1,AZ$1&gt;$Y93,AZ$1&lt;=$Y93+$Z93),($T93*(1+$Z$1)^$Z93)/$Z93,IF(AND($H93=1,AZ$1&gt;($Y93+$Z93),AZ$1&lt;=($Y93+$Z93*2)),($T93*(1+$Z$1)^($Z93*2))/$Z93,IF(AND($H93=1,AZ$1&gt;($Y93+$Z93*2),AZ$1&lt;=($Y93+$Z93*3)),($T93*(1+$Z$1)^($Z93*3))/$Z93,IF(AND($H93=1,AZ$1&gt;($Y93+$Z93*3),AZ$1&lt;=($Y93+$Z93*4)),($T93*(1+$Z$1)^($Z93*4))/$Z93,IF(AND($G93=1,AZ$1&lt;=$N93),0,IF(AND($G93=1,AZ$1&gt;$N93,AZ$1&lt;=($Y93+$Z93)),-1*PMT(VLOOKUP($P93,'9 - Finance Strategy Parameters'!$B$3:$C$6,2)/12,$Z93*12,$M93),IF(AND($G93=1,AZ$1&gt;($Y93+$Z93),AZ$1&lt;=($Y93+$Z93*2)),-1*PMT(VLOOKUP($P93,'9 - Finance Strategy Parameters'!$B$3:$C$6,2)/12,$Z93*12,$M93*(1+$Z$1)^($Z93*2)),IF(AND($G93=1,AZ$1&gt;($Y93+$Z93*2),AZ$1&lt;=($Y93+$Z93*3)),-1*PMT(VLOOKUP($P93,'9 - Finance Strategy Parameters'!$B$3:$C$6,2)/12,$Z93*12,$M93*(1+$Z$1)^($Z93*3)),"FAILURE"))))))))))</f>
        <v>165.774</v>
      </c>
      <c r="BA93" s="159">
        <f>IF($F93=1,0,IF(AND($H93=1,BA$1&lt;=$Y93),$V93,IF(AND($H93=1,BA$1&gt;$Y93,BA$1&lt;=$Y93+$Z93),($T93*(1+$Z$1)^$Z93)/$Z93,IF(AND($H93=1,BA$1&gt;($Y93+$Z93),BA$1&lt;=($Y93+$Z93*2)),($T93*(1+$Z$1)^($Z93*2))/$Z93,IF(AND($H93=1,BA$1&gt;($Y93+$Z93*2),BA$1&lt;=($Y93+$Z93*3)),($T93*(1+$Z$1)^($Z93*3))/$Z93,IF(AND($H93=1,BA$1&gt;($Y93+$Z93*3),BA$1&lt;=($Y93+$Z93*4)),($T93*(1+$Z$1)^($Z93*4))/$Z93,IF(AND($G93=1,BA$1&lt;=$N93),0,IF(AND($G93=1,BA$1&gt;$N93,BA$1&lt;=($Y93+$Z93)),-1*PMT(VLOOKUP($P93,'9 - Finance Strategy Parameters'!$B$3:$C$6,2)/12,$Z93*12,$M93),IF(AND($G93=1,BA$1&gt;($Y93+$Z93),BA$1&lt;=($Y93+$Z93*2)),-1*PMT(VLOOKUP($P93,'9 - Finance Strategy Parameters'!$B$3:$C$6,2)/12,$Z93*12,$M93*(1+$Z$1)^($Z93*2)),IF(AND($G93=1,BA$1&gt;($Y93+$Z93*2),BA$1&lt;=($Y93+$Z93*3)),-1*PMT(VLOOKUP($P93,'9 - Finance Strategy Parameters'!$B$3:$C$6,2)/12,$Z93*12,$M93*(1+$Z$1)^($Z93*3)),"FAILURE"))))))))))</f>
        <v>165.774</v>
      </c>
      <c r="BB93" s="159">
        <f>IF($F93=1,0,IF(AND($H93=1,BB$1&lt;=$Y93),$V93,IF(AND($H93=1,BB$1&gt;$Y93,BB$1&lt;=$Y93+$Z93),($T93*(1+$Z$1)^$Z93)/$Z93,IF(AND($H93=1,BB$1&gt;($Y93+$Z93),BB$1&lt;=($Y93+$Z93*2)),($T93*(1+$Z$1)^($Z93*2))/$Z93,IF(AND($H93=1,BB$1&gt;($Y93+$Z93*2),BB$1&lt;=($Y93+$Z93*3)),($T93*(1+$Z$1)^($Z93*3))/$Z93,IF(AND($H93=1,BB$1&gt;($Y93+$Z93*3),BB$1&lt;=($Y93+$Z93*4)),($T93*(1+$Z$1)^($Z93*4))/$Z93,IF(AND($G93=1,BB$1&lt;=$N93),0,IF(AND($G93=1,BB$1&gt;$N93,BB$1&lt;=($Y93+$Z93)),-1*PMT(VLOOKUP($P93,'9 - Finance Strategy Parameters'!$B$3:$C$6,2)/12,$Z93*12,$M93),IF(AND($G93=1,BB$1&gt;($Y93+$Z93),BB$1&lt;=($Y93+$Z93*2)),-1*PMT(VLOOKUP($P93,'9 - Finance Strategy Parameters'!$B$3:$C$6,2)/12,$Z93*12,$M93*(1+$Z$1)^($Z93*2)),IF(AND($G93=1,BB$1&gt;($Y93+$Z93*2),BB$1&lt;=($Y93+$Z93*3)),-1*PMT(VLOOKUP($P93,'9 - Finance Strategy Parameters'!$B$3:$C$6,2)/12,$Z93*12,$M93*(1+$Z$1)^($Z93*3)),"FAILURE"))))))))))</f>
        <v>165.774</v>
      </c>
      <c r="BC93" s="159">
        <f>IF($F93=1,0,IF(AND($H93=1,BC$1&lt;=$Y93),$V93,IF(AND($H93=1,BC$1&gt;$Y93,BC$1&lt;=$Y93+$Z93),($T93*(1+$Z$1)^$Z93)/$Z93,IF(AND($H93=1,BC$1&gt;($Y93+$Z93),BC$1&lt;=($Y93+$Z93*2)),($T93*(1+$Z$1)^($Z93*2))/$Z93,IF(AND($H93=1,BC$1&gt;($Y93+$Z93*2),BC$1&lt;=($Y93+$Z93*3)),($T93*(1+$Z$1)^($Z93*3))/$Z93,IF(AND($H93=1,BC$1&gt;($Y93+$Z93*3),BC$1&lt;=($Y93+$Z93*4)),($T93*(1+$Z$1)^($Z93*4))/$Z93,IF(AND($G93=1,BC$1&lt;=$N93),0,IF(AND($G93=1,BC$1&gt;$N93,BC$1&lt;=($Y93+$Z93)),-1*PMT(VLOOKUP($P93,'9 - Finance Strategy Parameters'!$B$3:$C$6,2)/12,$Z93*12,$M93),IF(AND($G93=1,BC$1&gt;($Y93+$Z93),BC$1&lt;=($Y93+$Z93*2)),-1*PMT(VLOOKUP($P93,'9 - Finance Strategy Parameters'!$B$3:$C$6,2)/12,$Z93*12,$M93*(1+$Z$1)^($Z93*2)),IF(AND($G93=1,BC$1&gt;($Y93+$Z93*2),BC$1&lt;=($Y93+$Z93*3)),-1*PMT(VLOOKUP($P93,'9 - Finance Strategy Parameters'!$B$3:$C$6,2)/12,$Z93*12,$M93*(1+$Z$1)^($Z93*3)),"FAILURE"))))))))))</f>
        <v>165.774</v>
      </c>
      <c r="BD93" s="159">
        <f>IF($F93=1,0,IF(AND($H93=1,BD$1&lt;=$Y93),$V93,IF(AND($H93=1,BD$1&gt;$Y93,BD$1&lt;=$Y93+$Z93),($T93*(1+$Z$1)^$Z93)/$Z93,IF(AND($H93=1,BD$1&gt;($Y93+$Z93),BD$1&lt;=($Y93+$Z93*2)),($T93*(1+$Z$1)^($Z93*2))/$Z93,IF(AND($H93=1,BD$1&gt;($Y93+$Z93*2),BD$1&lt;=($Y93+$Z93*3)),($T93*(1+$Z$1)^($Z93*3))/$Z93,IF(AND($H93=1,BD$1&gt;($Y93+$Z93*3),BD$1&lt;=($Y93+$Z93*4)),($T93*(1+$Z$1)^($Z93*4))/$Z93,IF(AND($G93=1,BD$1&lt;=$N93),0,IF(AND($G93=1,BD$1&gt;$N93,BD$1&lt;=($Y93+$Z93)),-1*PMT(VLOOKUP($P93,'9 - Finance Strategy Parameters'!$B$3:$C$6,2)/12,$Z93*12,$M93),IF(AND($G93=1,BD$1&gt;($Y93+$Z93),BD$1&lt;=($Y93+$Z93*2)),-1*PMT(VLOOKUP($P93,'9 - Finance Strategy Parameters'!$B$3:$C$6,2)/12,$Z93*12,$M93*(1+$Z$1)^($Z93*2)),IF(AND($G93=1,BD$1&gt;($Y93+$Z93*2),BD$1&lt;=($Y93+$Z93*3)),-1*PMT(VLOOKUP($P93,'9 - Finance Strategy Parameters'!$B$3:$C$6,2)/12,$Z93*12,$M93*(1+$Z$1)^($Z93*3)),"FAILURE"))))))))))</f>
        <v>165.774</v>
      </c>
      <c r="BE93" s="159">
        <f>IF($F93=1,0,IF(AND($H93=1,BE$1&lt;=$Y93),$V93,IF(AND($H93=1,BE$1&gt;$Y93,BE$1&lt;=$Y93+$Z93),($T93*(1+$Z$1)^$Z93)/$Z93,IF(AND($H93=1,BE$1&gt;($Y93+$Z93),BE$1&lt;=($Y93+$Z93*2)),($T93*(1+$Z$1)^($Z93*2))/$Z93,IF(AND($H93=1,BE$1&gt;($Y93+$Z93*2),BE$1&lt;=($Y93+$Z93*3)),($T93*(1+$Z$1)^($Z93*3))/$Z93,IF(AND($H93=1,BE$1&gt;($Y93+$Z93*3),BE$1&lt;=($Y93+$Z93*4)),($T93*(1+$Z$1)^($Z93*4))/$Z93,IF(AND($G93=1,BE$1&lt;=$N93),0,IF(AND($G93=1,BE$1&gt;$N93,BE$1&lt;=($Y93+$Z93)),-1*PMT(VLOOKUP($P93,'9 - Finance Strategy Parameters'!$B$3:$C$6,2)/12,$Z93*12,$M93),IF(AND($G93=1,BE$1&gt;($Y93+$Z93),BE$1&lt;=($Y93+$Z93*2)),-1*PMT(VLOOKUP($P93,'9 - Finance Strategy Parameters'!$B$3:$C$6,2)/12,$Z93*12,$M93*(1+$Z$1)^($Z93*2)),IF(AND($G93=1,BE$1&gt;($Y93+$Z93*2),BE$1&lt;=($Y93+$Z93*3)),-1*PMT(VLOOKUP($P93,'9 - Finance Strategy Parameters'!$B$3:$C$6,2)/12,$Z93*12,$M93*(1+$Z$1)^($Z93*3)),"FAILURE"))))))))))</f>
        <v>165.774</v>
      </c>
      <c r="BF93" s="159">
        <f>IF($F93=1,0,IF(AND($H93=1,BF$1&lt;=$Y93),$V93,IF(AND($H93=1,BF$1&gt;$Y93,BF$1&lt;=$Y93+$Z93),($T93*(1+$Z$1)^$Z93)/$Z93,IF(AND($H93=1,BF$1&gt;($Y93+$Z93),BF$1&lt;=($Y93+$Z93*2)),($T93*(1+$Z$1)^($Z93*2))/$Z93,IF(AND($H93=1,BF$1&gt;($Y93+$Z93*2),BF$1&lt;=($Y93+$Z93*3)),($T93*(1+$Z$1)^($Z93*3))/$Z93,IF(AND($H93=1,BF$1&gt;($Y93+$Z93*3),BF$1&lt;=($Y93+$Z93*4)),($T93*(1+$Z$1)^($Z93*4))/$Z93,IF(AND($G93=1,BF$1&lt;=$N93),0,IF(AND($G93=1,BF$1&gt;$N93,BF$1&lt;=($Y93+$Z93)),-1*PMT(VLOOKUP($P93,'9 - Finance Strategy Parameters'!$B$3:$C$6,2)/12,$Z93*12,$M93),IF(AND($G93=1,BF$1&gt;($Y93+$Z93),BF$1&lt;=($Y93+$Z93*2)),-1*PMT(VLOOKUP($P93,'9 - Finance Strategy Parameters'!$B$3:$C$6,2)/12,$Z93*12,$M93*(1+$Z$1)^($Z93*2)),IF(AND($G93=1,BF$1&gt;($Y93+$Z93*2),BF$1&lt;=($Y93+$Z93*3)),-1*PMT(VLOOKUP($P93,'9 - Finance Strategy Parameters'!$B$3:$C$6,2)/12,$Z93*12,$M93*(1+$Z$1)^($Z93*3)),"FAILURE"))))))))))</f>
        <v>165.774</v>
      </c>
      <c r="BG93" s="159">
        <f>IF($F93=1,0,IF(AND($H93=1,BG$1&lt;=$Y93),$V93,IF(AND($H93=1,BG$1&gt;$Y93,BG$1&lt;=$Y93+$Z93),($T93*(1+$Z$1)^$Z93)/$Z93,IF(AND($H93=1,BG$1&gt;($Y93+$Z93),BG$1&lt;=($Y93+$Z93*2)),($T93*(1+$Z$1)^($Z93*2))/$Z93,IF(AND($H93=1,BG$1&gt;($Y93+$Z93*2),BG$1&lt;=($Y93+$Z93*3)),($T93*(1+$Z$1)^($Z93*3))/$Z93,IF(AND($H93=1,BG$1&gt;($Y93+$Z93*3),BG$1&lt;=($Y93+$Z93*4)),($T93*(1+$Z$1)^($Z93*4))/$Z93,IF(AND($G93=1,BG$1&lt;=$N93),0,IF(AND($G93=1,BG$1&gt;$N93,BG$1&lt;=($Y93+$Z93)),-1*PMT(VLOOKUP($P93,'9 - Finance Strategy Parameters'!$B$3:$C$6,2)/12,$Z93*12,$M93),IF(AND($G93=1,BG$1&gt;($Y93+$Z93),BG$1&lt;=($Y93+$Z93*2)),-1*PMT(VLOOKUP($P93,'9 - Finance Strategy Parameters'!$B$3:$C$6,2)/12,$Z93*12,$M93*(1+$Z$1)^($Z93*2)),IF(AND($G93=1,BG$1&gt;($Y93+$Z93*2),BG$1&lt;=($Y93+$Z93*3)),-1*PMT(VLOOKUP($P93,'9 - Finance Strategy Parameters'!$B$3:$C$6,2)/12,$Z93*12,$M93*(1+$Z$1)^($Z93*3)),"FAILURE"))))))))))</f>
        <v>165.774</v>
      </c>
      <c r="BH93" s="159">
        <f>IF($F93=1,0,IF(AND($H93=1,BH$1&lt;=$Y93),$V93,IF(AND($H93=1,BH$1&gt;$Y93,BH$1&lt;=$Y93+$Z93),($T93*(1+$Z$1)^$Z93)/$Z93,IF(AND($H93=1,BH$1&gt;($Y93+$Z93),BH$1&lt;=($Y93+$Z93*2)),($T93*(1+$Z$1)^($Z93*2))/$Z93,IF(AND($H93=1,BH$1&gt;($Y93+$Z93*2),BH$1&lt;=($Y93+$Z93*3)),($T93*(1+$Z$1)^($Z93*3))/$Z93,IF(AND($H93=1,BH$1&gt;($Y93+$Z93*3),BH$1&lt;=($Y93+$Z93*4)),($T93*(1+$Z$1)^($Z93*4))/$Z93,IF(AND($G93=1,BH$1&lt;=$N93),0,IF(AND($G93=1,BH$1&gt;$N93,BH$1&lt;=($Y93+$Z93)),-1*PMT(VLOOKUP($P93,'9 - Finance Strategy Parameters'!$B$3:$C$6,2)/12,$Z93*12,$M93),IF(AND($G93=1,BH$1&gt;($Y93+$Z93),BH$1&lt;=($Y93+$Z93*2)),-1*PMT(VLOOKUP($P93,'9 - Finance Strategy Parameters'!$B$3:$C$6,2)/12,$Z93*12,$M93*(1+$Z$1)^($Z93*2)),IF(AND($G93=1,BH$1&gt;($Y93+$Z93*2),BH$1&lt;=($Y93+$Z93*3)),-1*PMT(VLOOKUP($P93,'9 - Finance Strategy Parameters'!$B$3:$C$6,2)/12,$Z93*12,$M93*(1+$Z$1)^($Z93*3)),"FAILURE"))))))))))</f>
        <v>165.774</v>
      </c>
      <c r="BI93" s="159">
        <f>IF($F93=1,0,IF(AND($H93=1,BI$1&lt;=$Y93),$V93,IF(AND($H93=1,BI$1&gt;$Y93,BI$1&lt;=$Y93+$Z93),($T93*(1+$Z$1)^$Z93)/$Z93,IF(AND($H93=1,BI$1&gt;($Y93+$Z93),BI$1&lt;=($Y93+$Z93*2)),($T93*(1+$Z$1)^($Z93*2))/$Z93,IF(AND($H93=1,BI$1&gt;($Y93+$Z93*2),BI$1&lt;=($Y93+$Z93*3)),($T93*(1+$Z$1)^($Z93*3))/$Z93,IF(AND($H93=1,BI$1&gt;($Y93+$Z93*3),BI$1&lt;=($Y93+$Z93*4)),($T93*(1+$Z$1)^($Z93*4))/$Z93,IF(AND($G93=1,BI$1&lt;=$N93),0,IF(AND($G93=1,BI$1&gt;$N93,BI$1&lt;=($Y93+$Z93)),-1*PMT(VLOOKUP($P93,'9 - Finance Strategy Parameters'!$B$3:$C$6,2)/12,$Z93*12,$M93),IF(AND($G93=1,BI$1&gt;($Y93+$Z93),BI$1&lt;=($Y93+$Z93*2)),-1*PMT(VLOOKUP($P93,'9 - Finance Strategy Parameters'!$B$3:$C$6,2)/12,$Z93*12,$M93*(1+$Z$1)^($Z93*2)),IF(AND($G93=1,BI$1&gt;($Y93+$Z93*2),BI$1&lt;=($Y93+$Z93*3)),-1*PMT(VLOOKUP($P93,'9 - Finance Strategy Parameters'!$B$3:$C$6,2)/12,$Z93*12,$M93*(1+$Z$1)^($Z93*3)),"FAILURE"))))))))))</f>
        <v>165.774</v>
      </c>
      <c r="BJ93" s="159">
        <f>IF($F93=1,0,IF(AND($H93=1,BJ$1&lt;=$Y93),$V93,IF(AND($H93=1,BJ$1&gt;$Y93,BJ$1&lt;=$Y93+$Z93),($T93*(1+$Z$1)^$Z93)/$Z93,IF(AND($H93=1,BJ$1&gt;($Y93+$Z93),BJ$1&lt;=($Y93+$Z93*2)),($T93*(1+$Z$1)^($Z93*2))/$Z93,IF(AND($H93=1,BJ$1&gt;($Y93+$Z93*2),BJ$1&lt;=($Y93+$Z93*3)),($T93*(1+$Z$1)^($Z93*3))/$Z93,IF(AND($H93=1,BJ$1&gt;($Y93+$Z93*3),BJ$1&lt;=($Y93+$Z93*4)),($T93*(1+$Z$1)^($Z93*4))/$Z93,IF(AND($G93=1,BJ$1&lt;=$N93),0,IF(AND($G93=1,BJ$1&gt;$N93,BJ$1&lt;=($Y93+$Z93)),-1*PMT(VLOOKUP($P93,'9 - Finance Strategy Parameters'!$B$3:$C$6,2)/12,$Z93*12,$M93),IF(AND($G93=1,BJ$1&gt;($Y93+$Z93),BJ$1&lt;=($Y93+$Z93*2)),-1*PMT(VLOOKUP($P93,'9 - Finance Strategy Parameters'!$B$3:$C$6,2)/12,$Z93*12,$M93*(1+$Z$1)^($Z93*2)),IF(AND($G93=1,BJ$1&gt;($Y93+$Z93*2),BJ$1&lt;=($Y93+$Z93*3)),-1*PMT(VLOOKUP($P93,'9 - Finance Strategy Parameters'!$B$3:$C$6,2)/12,$Z93*12,$M93*(1+$Z$1)^($Z93*3)),"FAILURE"))))))))))</f>
        <v>165.774</v>
      </c>
      <c r="BK93" s="159">
        <f>IF($F93=1,0,IF(AND($H93=1,BK$1&lt;=$Y93),$V93,IF(AND($H93=1,BK$1&gt;$Y93,BK$1&lt;=$Y93+$Z93),($T93*(1+$Z$1)^$Z93)/$Z93,IF(AND($H93=1,BK$1&gt;($Y93+$Z93),BK$1&lt;=($Y93+$Z93*2)),($T93*(1+$Z$1)^($Z93*2))/$Z93,IF(AND($H93=1,BK$1&gt;($Y93+$Z93*2),BK$1&lt;=($Y93+$Z93*3)),($T93*(1+$Z$1)^($Z93*3))/$Z93,IF(AND($H93=1,BK$1&gt;($Y93+$Z93*3),BK$1&lt;=($Y93+$Z93*4)),($T93*(1+$Z$1)^($Z93*4))/$Z93,IF(AND($G93=1,BK$1&lt;=$N93),0,IF(AND($G93=1,BK$1&gt;$N93,BK$1&lt;=($Y93+$Z93)),-1*PMT(VLOOKUP($P93,'9 - Finance Strategy Parameters'!$B$3:$C$6,2)/12,$Z93*12,$M93),IF(AND($G93=1,BK$1&gt;($Y93+$Z93),BK$1&lt;=($Y93+$Z93*2)),-1*PMT(VLOOKUP($P93,'9 - Finance Strategy Parameters'!$B$3:$C$6,2)/12,$Z93*12,$M93*(1+$Z$1)^($Z93*2)),IF(AND($G93=1,BK$1&gt;($Y93+$Z93*2),BK$1&lt;=($Y93+$Z93*3)),-1*PMT(VLOOKUP($P93,'9 - Finance Strategy Parameters'!$B$3:$C$6,2)/12,$Z93*12,$M93*(1+$Z$1)^($Z93*3)),"FAILURE"))))))))))</f>
        <v>165.774</v>
      </c>
      <c r="BL93" s="159">
        <f>IF($F93=1,0,IF(AND($H93=1,BL$1&lt;=$Y93),$V93,IF(AND($H93=1,BL$1&gt;$Y93,BL$1&lt;=$Y93+$Z93),($T93*(1+$Z$1)^$Z93)/$Z93,IF(AND($H93=1,BL$1&gt;($Y93+$Z93),BL$1&lt;=($Y93+$Z93*2)),($T93*(1+$Z$1)^($Z93*2))/$Z93,IF(AND($H93=1,BL$1&gt;($Y93+$Z93*2),BL$1&lt;=($Y93+$Z93*3)),($T93*(1+$Z$1)^($Z93*3))/$Z93,IF(AND($H93=1,BL$1&gt;($Y93+$Z93*3),BL$1&lt;=($Y93+$Z93*4)),($T93*(1+$Z$1)^($Z93*4))/$Z93,IF(AND($G93=1,BL$1&lt;=$N93),0,IF(AND($G93=1,BL$1&gt;$N93,BL$1&lt;=($Y93+$Z93)),-1*PMT(VLOOKUP($P93,'9 - Finance Strategy Parameters'!$B$3:$C$6,2)/12,$Z93*12,$M93),IF(AND($G93=1,BL$1&gt;($Y93+$Z93),BL$1&lt;=($Y93+$Z93*2)),-1*PMT(VLOOKUP($P93,'9 - Finance Strategy Parameters'!$B$3:$C$6,2)/12,$Z93*12,$M93*(1+$Z$1)^($Z93*2)),IF(AND($G93=1,BL$1&gt;($Y93+$Z93*2),BL$1&lt;=($Y93+$Z93*3)),-1*PMT(VLOOKUP($P93,'9 - Finance Strategy Parameters'!$B$3:$C$6,2)/12,$Z93*12,$M93*(1+$Z$1)^($Z93*3)),"FAILURE"))))))))))</f>
        <v>165.774</v>
      </c>
      <c r="BM93" s="159">
        <f>IF($F93=1,0,IF(AND($H93=1,BM$1&lt;=$Y93),$V93,IF(AND($H93=1,BM$1&gt;$Y93,BM$1&lt;=$Y93+$Z93),($T93*(1+$Z$1)^$Z93)/$Z93,IF(AND($H93=1,BM$1&gt;($Y93+$Z93),BM$1&lt;=($Y93+$Z93*2)),($T93*(1+$Z$1)^($Z93*2))/$Z93,IF(AND($H93=1,BM$1&gt;($Y93+$Z93*2),BM$1&lt;=($Y93+$Z93*3)),($T93*(1+$Z$1)^($Z93*3))/$Z93,IF(AND($H93=1,BM$1&gt;($Y93+$Z93*3),BM$1&lt;=($Y93+$Z93*4)),($T93*(1+$Z$1)^($Z93*4))/$Z93,IF(AND($G93=1,BM$1&lt;=$N93),0,IF(AND($G93=1,BM$1&gt;$N93,BM$1&lt;=($Y93+$Z93)),-1*PMT(VLOOKUP($P93,'9 - Finance Strategy Parameters'!$B$3:$C$6,2)/12,$Z93*12,$M93),IF(AND($G93=1,BM$1&gt;($Y93+$Z93),BM$1&lt;=($Y93+$Z93*2)),-1*PMT(VLOOKUP($P93,'9 - Finance Strategy Parameters'!$B$3:$C$6,2)/12,$Z93*12,$M93*(1+$Z$1)^($Z93*2)),IF(AND($G93=1,BM$1&gt;($Y93+$Z93*2),BM$1&lt;=($Y93+$Z93*3)),-1*PMT(VLOOKUP($P93,'9 - Finance Strategy Parameters'!$B$3:$C$6,2)/12,$Z93*12,$M93*(1+$Z$1)^($Z93*3)),"FAILURE"))))))))))</f>
        <v>165.774</v>
      </c>
      <c r="BN93" s="159">
        <f>IF($F93=1,0,IF(AND($H93=1,BN$1&lt;=$Y93),$V93,IF(AND($H93=1,BN$1&gt;$Y93,BN$1&lt;=$Y93+$Z93),($T93*(1+$Z$1)^$Z93)/$Z93,IF(AND($H93=1,BN$1&gt;($Y93+$Z93),BN$1&lt;=($Y93+$Z93*2)),($T93*(1+$Z$1)^($Z93*2))/$Z93,IF(AND($H93=1,BN$1&gt;($Y93+$Z93*2),BN$1&lt;=($Y93+$Z93*3)),($T93*(1+$Z$1)^($Z93*3))/$Z93,IF(AND($H93=1,BN$1&gt;($Y93+$Z93*3),BN$1&lt;=($Y93+$Z93*4)),($T93*(1+$Z$1)^($Z93*4))/$Z93,IF(AND($G93=1,BN$1&lt;=$N93),0,IF(AND($G93=1,BN$1&gt;$N93,BN$1&lt;=($Y93+$Z93)),-1*PMT(VLOOKUP($P93,'9 - Finance Strategy Parameters'!$B$3:$C$6,2)/12,$Z93*12,$M93),IF(AND($G93=1,BN$1&gt;($Y93+$Z93),BN$1&lt;=($Y93+$Z93*2)),-1*PMT(VLOOKUP($P93,'9 - Finance Strategy Parameters'!$B$3:$C$6,2)/12,$Z93*12,$M93*(1+$Z$1)^($Z93*2)),IF(AND($G93=1,BN$1&gt;($Y93+$Z93*2),BN$1&lt;=($Y93+$Z93*3)),-1*PMT(VLOOKUP($P93,'9 - Finance Strategy Parameters'!$B$3:$C$6,2)/12,$Z93*12,$M93*(1+$Z$1)^($Z93*3)),"FAILURE"))))))))))</f>
        <v>165.774</v>
      </c>
      <c r="BO93" s="159">
        <f>IF($F93=1,0,IF(AND($H93=1,BO$1&lt;=$Y93),$V93,IF(AND($H93=1,BO$1&gt;$Y93,BO$1&lt;=$Y93+$Z93),($T93*(1+$Z$1)^$Z93)/$Z93,IF(AND($H93=1,BO$1&gt;($Y93+$Z93),BO$1&lt;=($Y93+$Z93*2)),($T93*(1+$Z$1)^($Z93*2))/$Z93,IF(AND($H93=1,BO$1&gt;($Y93+$Z93*2),BO$1&lt;=($Y93+$Z93*3)),($T93*(1+$Z$1)^($Z93*3))/$Z93,IF(AND($H93=1,BO$1&gt;($Y93+$Z93*3),BO$1&lt;=($Y93+$Z93*4)),($T93*(1+$Z$1)^($Z93*4))/$Z93,IF(AND($G93=1,BO$1&lt;=$N93),0,IF(AND($G93=1,BO$1&gt;$N93,BO$1&lt;=($Y93+$Z93)),-1*PMT(VLOOKUP($P93,'9 - Finance Strategy Parameters'!$B$3:$C$6,2)/12,$Z93*12,$M93),IF(AND($G93=1,BO$1&gt;($Y93+$Z93),BO$1&lt;=($Y93+$Z93*2)),-1*PMT(VLOOKUP($P93,'9 - Finance Strategy Parameters'!$B$3:$C$6,2)/12,$Z93*12,$M93*(1+$Z$1)^($Z93*2)),IF(AND($G93=1,BO$1&gt;($Y93+$Z93*2),BO$1&lt;=($Y93+$Z93*3)),-1*PMT(VLOOKUP($P93,'9 - Finance Strategy Parameters'!$B$3:$C$6,2)/12,$Z93*12,$M93*(1+$Z$1)^($Z93*3)),"FAILURE"))))))))))</f>
        <v>165.774</v>
      </c>
      <c r="BP93" s="159">
        <f>IF($F93=1,0,IF(AND($H93=1,BP$1&lt;=$Y93),$V93,IF(AND($H93=1,BP$1&gt;$Y93,BP$1&lt;=$Y93+$Z93),($T93*(1+$Z$1)^$Z93)/$Z93,IF(AND($H93=1,BP$1&gt;($Y93+$Z93),BP$1&lt;=($Y93+$Z93*2)),($T93*(1+$Z$1)^($Z93*2))/$Z93,IF(AND($H93=1,BP$1&gt;($Y93+$Z93*2),BP$1&lt;=($Y93+$Z93*3)),($T93*(1+$Z$1)^($Z93*3))/$Z93,IF(AND($H93=1,BP$1&gt;($Y93+$Z93*3),BP$1&lt;=($Y93+$Z93*4)),($T93*(1+$Z$1)^($Z93*4))/$Z93,IF(AND($G93=1,BP$1&lt;=$N93),0,IF(AND($G93=1,BP$1&gt;$N93,BP$1&lt;=($Y93+$Z93)),-1*PMT(VLOOKUP($P93,'9 - Finance Strategy Parameters'!$B$3:$C$6,2)/12,$Z93*12,$M93),IF(AND($G93=1,BP$1&gt;($Y93+$Z93),BP$1&lt;=($Y93+$Z93*2)),-1*PMT(VLOOKUP($P93,'9 - Finance Strategy Parameters'!$B$3:$C$6,2)/12,$Z93*12,$M93*(1+$Z$1)^($Z93*2)),IF(AND($G93=1,BP$1&gt;($Y93+$Z93*2),BP$1&lt;=($Y93+$Z93*3)),-1*PMT(VLOOKUP($P93,'9 - Finance Strategy Parameters'!$B$3:$C$6,2)/12,$Z93*12,$M93*(1+$Z$1)^($Z93*3)),"FAILURE"))))))))))</f>
        <v>165.774</v>
      </c>
      <c r="BQ93" s="159">
        <f>IF($F93=1,0,IF(AND($H93=1,BQ$1&lt;=$Y93),$V93,IF(AND($H93=1,BQ$1&gt;$Y93,BQ$1&lt;=$Y93+$Z93),($T93*(1+$Z$1)^$Z93)/$Z93,IF(AND($H93=1,BQ$1&gt;($Y93+$Z93),BQ$1&lt;=($Y93+$Z93*2)),($T93*(1+$Z$1)^($Z93*2))/$Z93,IF(AND($H93=1,BQ$1&gt;($Y93+$Z93*2),BQ$1&lt;=($Y93+$Z93*3)),($T93*(1+$Z$1)^($Z93*3))/$Z93,IF(AND($H93=1,BQ$1&gt;($Y93+$Z93*3),BQ$1&lt;=($Y93+$Z93*4)),($T93*(1+$Z$1)^($Z93*4))/$Z93,IF(AND($G93=1,BQ$1&lt;=$N93),0,IF(AND($G93=1,BQ$1&gt;$N93,BQ$1&lt;=($Y93+$Z93)),-1*PMT(VLOOKUP($P93,'9 - Finance Strategy Parameters'!$B$3:$C$6,2)/12,$Z93*12,$M93),IF(AND($G93=1,BQ$1&gt;($Y93+$Z93),BQ$1&lt;=($Y93+$Z93*2)),-1*PMT(VLOOKUP($P93,'9 - Finance Strategy Parameters'!$B$3:$C$6,2)/12,$Z93*12,$M93*(1+$Z$1)^($Z93*2)),IF(AND($G93=1,BQ$1&gt;($Y93+$Z93*2),BQ$1&lt;=($Y93+$Z93*3)),-1*PMT(VLOOKUP($P93,'9 - Finance Strategy Parameters'!$B$3:$C$6,2)/12,$Z93*12,$M93*(1+$Z$1)^($Z93*3)),"FAILURE"))))))))))</f>
        <v>165.774</v>
      </c>
      <c r="BR93" s="159">
        <f>IF($F93=1,0,IF(AND($H93=1,BR$1&lt;=$Y93),$V93,IF(AND($H93=1,BR$1&gt;$Y93,BR$1&lt;=$Y93+$Z93),($T93*(1+$Z$1)^$Z93)/$Z93,IF(AND($H93=1,BR$1&gt;($Y93+$Z93),BR$1&lt;=($Y93+$Z93*2)),($T93*(1+$Z$1)^($Z93*2))/$Z93,IF(AND($H93=1,BR$1&gt;($Y93+$Z93*2),BR$1&lt;=($Y93+$Z93*3)),($T93*(1+$Z$1)^($Z93*3))/$Z93,IF(AND($H93=1,BR$1&gt;($Y93+$Z93*3),BR$1&lt;=($Y93+$Z93*4)),($T93*(1+$Z$1)^($Z93*4))/$Z93,IF(AND($G93=1,BR$1&lt;=$N93),0,IF(AND($G93=1,BR$1&gt;$N93,BR$1&lt;=($Y93+$Z93)),-1*PMT(VLOOKUP($P93,'9 - Finance Strategy Parameters'!$B$3:$C$6,2)/12,$Z93*12,$M93),IF(AND($G93=1,BR$1&gt;($Y93+$Z93),BR$1&lt;=($Y93+$Z93*2)),-1*PMT(VLOOKUP($P93,'9 - Finance Strategy Parameters'!$B$3:$C$6,2)/12,$Z93*12,$M93*(1+$Z$1)^($Z93*2)),IF(AND($G93=1,BR$1&gt;($Y93+$Z93*2),BR$1&lt;=($Y93+$Z93*3)),-1*PMT(VLOOKUP($P93,'9 - Finance Strategy Parameters'!$B$3:$C$6,2)/12,$Z93*12,$M93*(1+$Z$1)^($Z93*3)),"FAILURE"))))))))))</f>
        <v>165.774</v>
      </c>
      <c r="BS93" s="159">
        <f>IF($F93=1,0,IF(AND($H93=1,BS$1&lt;=$Y93),$V93,IF(AND($H93=1,BS$1&gt;$Y93,BS$1&lt;=$Y93+$Z93),($T93*(1+$Z$1)^$Z93)/$Z93,IF(AND($H93=1,BS$1&gt;($Y93+$Z93),BS$1&lt;=($Y93+$Z93*2)),($T93*(1+$Z$1)^($Z93*2))/$Z93,IF(AND($H93=1,BS$1&gt;($Y93+$Z93*2),BS$1&lt;=($Y93+$Z93*3)),($T93*(1+$Z$1)^($Z93*3))/$Z93,IF(AND($H93=1,BS$1&gt;($Y93+$Z93*3),BS$1&lt;=($Y93+$Z93*4)),($T93*(1+$Z$1)^($Z93*4))/$Z93,IF(AND($G93=1,BS$1&lt;=$N93),0,IF(AND($G93=1,BS$1&gt;$N93,BS$1&lt;=($Y93+$Z93)),-1*PMT(VLOOKUP($P93,'9 - Finance Strategy Parameters'!$B$3:$C$6,2)/12,$Z93*12,$M93),IF(AND($G93=1,BS$1&gt;($Y93+$Z93),BS$1&lt;=($Y93+$Z93*2)),-1*PMT(VLOOKUP($P93,'9 - Finance Strategy Parameters'!$B$3:$C$6,2)/12,$Z93*12,$M93*(1+$Z$1)^($Z93*2)),IF(AND($G93=1,BS$1&gt;($Y93+$Z93*2),BS$1&lt;=($Y93+$Z93*3)),-1*PMT(VLOOKUP($P93,'9 - Finance Strategy Parameters'!$B$3:$C$6,2)/12,$Z93*12,$M93*(1+$Z$1)^($Z93*3)),"FAILURE"))))))))))</f>
        <v>165.774</v>
      </c>
      <c r="BT93" s="159">
        <f>IF($F93=1,0,IF(AND($H93=1,BT$1&lt;=$Y93),$V93,IF(AND($H93=1,BT$1&gt;$Y93,BT$1&lt;=$Y93+$Z93),($T93*(1+$Z$1)^$Z93)/$Z93,IF(AND($H93=1,BT$1&gt;($Y93+$Z93),BT$1&lt;=($Y93+$Z93*2)),($T93*(1+$Z$1)^($Z93*2))/$Z93,IF(AND($H93=1,BT$1&gt;($Y93+$Z93*2),BT$1&lt;=($Y93+$Z93*3)),($T93*(1+$Z$1)^($Z93*3))/$Z93,IF(AND($H93=1,BT$1&gt;($Y93+$Z93*3),BT$1&lt;=($Y93+$Z93*4)),($T93*(1+$Z$1)^($Z93*4))/$Z93,IF(AND($G93=1,BT$1&lt;=$N93),0,IF(AND($G93=1,BT$1&gt;$N93,BT$1&lt;=($Y93+$Z93)),-1*PMT(VLOOKUP($P93,'9 - Finance Strategy Parameters'!$B$3:$C$6,2)/12,$Z93*12,$M93),IF(AND($G93=1,BT$1&gt;($Y93+$Z93),BT$1&lt;=($Y93+$Z93*2)),-1*PMT(VLOOKUP($P93,'9 - Finance Strategy Parameters'!$B$3:$C$6,2)/12,$Z93*12,$M93*(1+$Z$1)^($Z93*2)),IF(AND($G93=1,BT$1&gt;($Y93+$Z93*2),BT$1&lt;=($Y93+$Z93*3)),-1*PMT(VLOOKUP($P93,'9 - Finance Strategy Parameters'!$B$3:$C$6,2)/12,$Z93*12,$M93*(1+$Z$1)^($Z93*3)),"FAILURE"))))))))))</f>
        <v>165.774</v>
      </c>
    </row>
    <row r="94" spans="1:72" x14ac:dyDescent="0.25">
      <c r="A94" s="10" t="s">
        <v>37</v>
      </c>
      <c r="B94" s="138">
        <f>INDEX('8-Choosing Asset Strategies'!$B$4:$B$101,MATCH('9 - Financing Strategy'!C94,'8-Choosing Asset Strategies'!$C$4:$C$101,0))</f>
        <v>7</v>
      </c>
      <c r="C94" s="11" t="s">
        <v>18</v>
      </c>
      <c r="D94" s="13" t="str">
        <f>IF(INDEX('8-Choosing Asset Strategies'!$CW$4:$CW$101,MATCH($C94,'8-Choosing Asset Strategies'!$C$4:$C$101,0))=0,"",INDEX('8-Choosing Asset Strategies'!$CW$4:$CW$101,MATCH(C94,'8-Choosing Asset Strategies'!$C$4:$C$101,0)))</f>
        <v>Good condition</v>
      </c>
      <c r="E94" s="11"/>
      <c r="F94" s="138"/>
      <c r="G94" s="138"/>
      <c r="H94" s="138">
        <v>1</v>
      </c>
      <c r="J94" s="143" t="str">
        <f>IF(F94=1,ROUND(INDEX('8-Choosing Asset Strategies'!$DL$4:$DL$101,MATCH($C94,'8-Choosing Asset Strategies'!$C$4:$C$101,0)),2),"")</f>
        <v/>
      </c>
      <c r="K94" s="12" t="str">
        <f>IF(F94=1,ROUND(INDEX('8-Choosing Asset Strategies'!$DC$4:$DC$101,MATCH($C94,'8-Choosing Asset Strategies'!$C$4:$C$101,0)),2),"")</f>
        <v/>
      </c>
      <c r="L94" s="12"/>
      <c r="M94" s="143" t="str">
        <f>IF(G94=1,ROUND(INDEX('8-Choosing Asset Strategies'!$DL$4:$DL$101,MATCH($C94,'8-Choosing Asset Strategies'!$C$4:$C$101,0)),2),"")</f>
        <v/>
      </c>
      <c r="N94" s="12" t="str">
        <f>IF(G94=1,ROUND(INDEX('8-Choosing Asset Strategies'!$DC$4:$DC$101,MATCH($C94,'8-Choosing Asset Strategies'!$C$4:$C$101,0)),2),"")</f>
        <v/>
      </c>
      <c r="O94" s="12" t="str">
        <f>IF(G94="","",INDEX('9 - Finance Strategy Parameters'!$H$3:$H$9,MATCH(B94,'9 - Finance Strategy Parameters'!$F$3:$F$9,0)))</f>
        <v/>
      </c>
      <c r="P94" s="12"/>
      <c r="Q94" s="144" t="str">
        <f>IFERROR((M94*INDEX('9 - Finance Strategy Parameters'!$C$3:$C$6,MATCH(P94,'9 - Finance Strategy Parameters'!$B$3:$B$6,0))/12*(1+INDEX('9 - Finance Strategy Parameters'!$C$3:$C$6,MATCH(P94,'9 - Finance Strategy Parameters'!$B$3:$B$6,0))/12)^(O94*12))/((1+INDEX('9 - Finance Strategy Parameters'!$C$3:$C$6,MATCH(P94,'9 - Finance Strategy Parameters'!$B$3:$B$6,0))/12)^(O94*12)-1),"")</f>
        <v/>
      </c>
      <c r="R94" s="144" t="str">
        <f t="shared" si="4"/>
        <v/>
      </c>
      <c r="S94" s="12"/>
      <c r="T94" s="143">
        <f>IF(H94=1,ROUND(INDEX('8-Choosing Asset Strategies'!$DL$4:$DL$101,MATCH($C94,'8-Choosing Asset Strategies'!$C$4:$C$101,0)),2),"")</f>
        <v>90573.87</v>
      </c>
      <c r="U94" s="145">
        <f>IF(H94=1,ROUND(INDEX('8-Choosing Asset Strategies'!$DC$4:$DC$101,MATCH($C94,'8-Choosing Asset Strategies'!$C$4:$C$101,0)),2),"")</f>
        <v>19</v>
      </c>
      <c r="V94" s="101">
        <f t="shared" si="5"/>
        <v>4767.0457894736837</v>
      </c>
      <c r="W94" s="155">
        <f t="shared" si="6"/>
        <v>397.25381578947366</v>
      </c>
      <c r="Y94">
        <f>INDEX('8-Choosing Asset Strategies'!$DC$4:$DC$101,MATCH(C94,'8-Choosing Asset Strategies'!$C$4:$C$101,0))</f>
        <v>19</v>
      </c>
      <c r="Z94">
        <f>INDEX('8-Choosing Asset Strategies'!$DA$4:$DA$101,MATCH(C94,'8-Choosing Asset Strategies'!$C$4:$C$101,0))</f>
        <v>20</v>
      </c>
      <c r="AB94" s="159">
        <f>IF($F94=1,0,IF(AND($H94=1,AB$1&lt;=$Y94),$V94,IF(AND($H94=1,AB$1&gt;$Y94,AB$1&lt;=$Y94+$Z94),($T94*(1+$Z$1)^$Z94)/$Z94,IF(AND($H94=1,AB$1&gt;($Y94+$Z94),AB$1&lt;=($Y94+$Z94*2)),($T94*(1+$Z$1)^($Z94*2))/$Z94,IF(AND($H94=1,AB$1&gt;($Y94+$Z94*2),AB$1&lt;=($Y94+$Z94*3)),($T94*(1+$Z$1)^($Z94*3))/$Z94,IF(AND($H94=1,AB$1&gt;($Y94+$Z94*3),AB$1&lt;=($Y94+$Z94*4)),($T94*(1+$Z$1)^($Z94*4))/$Z94,IF(AND($G94=1,AB$1&lt;=$N94),0,IF(AND($G94=1,AB$1&gt;$N94,AB$1&lt;=($Y94+$Z94)),-1*PMT(VLOOKUP($P94,'9 - Finance Strategy Parameters'!$B$3:$C$6,2)/12,$Z94*12,$M94),IF(AND($G94=1,AB$1&gt;($Y94+$Z94),AB$1&lt;=($Y94+$Z94*2)),-1*PMT(VLOOKUP($P94,'9 - Finance Strategy Parameters'!$B$3:$C$6,2)/12,$Z94*12,$M94*(1+$Z$1)^($Z94*2)),IF(AND($G94=1,AB$1&gt;($Y94+$Z94*2),AB$1&lt;=($Y94+$Z94*3)),-1*PMT(VLOOKUP($P94,'9 - Finance Strategy Parameters'!$B$3:$C$6,2)/12,$Z94*12,$M94*(1+$Z$1)^($Z94*3)),"FAILURE"))))))))))</f>
        <v>4767.0457894736837</v>
      </c>
      <c r="AC94" s="159">
        <f>IF($F94=1,0,IF(AND($H94=1,AC$1&lt;=$Y94),$V94,IF(AND($H94=1,AC$1&gt;$Y94,AC$1&lt;=$Y94+$Z94),($T94*(1+$Z$1)^$Z94)/$Z94,IF(AND($H94=1,AC$1&gt;($Y94+$Z94),AC$1&lt;=($Y94+$Z94*2)),($T94*(1+$Z$1)^($Z94*2))/$Z94,IF(AND($H94=1,AC$1&gt;($Y94+$Z94*2),AC$1&lt;=($Y94+$Z94*3)),($T94*(1+$Z$1)^($Z94*3))/$Z94,IF(AND($H94=1,AC$1&gt;($Y94+$Z94*3),AC$1&lt;=($Y94+$Z94*4)),($T94*(1+$Z$1)^($Z94*4))/$Z94,IF(AND($G94=1,AC$1&lt;=$N94),0,IF(AND($G94=1,AC$1&gt;$N94,AC$1&lt;=($Y94+$Z94)),-1*PMT(VLOOKUP($P94,'9 - Finance Strategy Parameters'!$B$3:$C$6,2)/12,$Z94*12,$M94),IF(AND($G94=1,AC$1&gt;($Y94+$Z94),AC$1&lt;=($Y94+$Z94*2)),-1*PMT(VLOOKUP($P94,'9 - Finance Strategy Parameters'!$B$3:$C$6,2)/12,$Z94*12,$M94*(1+$Z$1)^($Z94*2)),IF(AND($G94=1,AC$1&gt;($Y94+$Z94*2),AC$1&lt;=($Y94+$Z94*3)),-1*PMT(VLOOKUP($P94,'9 - Finance Strategy Parameters'!$B$3:$C$6,2)/12,$Z94*12,$M94*(1+$Z$1)^($Z94*3)),"FAILURE"))))))))))</f>
        <v>4767.0457894736837</v>
      </c>
      <c r="AD94" s="159">
        <f>IF($F94=1,0,IF(AND($H94=1,AD$1&lt;=$Y94),$V94,IF(AND($H94=1,AD$1&gt;$Y94,AD$1&lt;=$Y94+$Z94),($T94*(1+$Z$1)^$Z94)/$Z94,IF(AND($H94=1,AD$1&gt;($Y94+$Z94),AD$1&lt;=($Y94+$Z94*2)),($T94*(1+$Z$1)^($Z94*2))/$Z94,IF(AND($H94=1,AD$1&gt;($Y94+$Z94*2),AD$1&lt;=($Y94+$Z94*3)),($T94*(1+$Z$1)^($Z94*3))/$Z94,IF(AND($H94=1,AD$1&gt;($Y94+$Z94*3),AD$1&lt;=($Y94+$Z94*4)),($T94*(1+$Z$1)^($Z94*4))/$Z94,IF(AND($G94=1,AD$1&lt;=$N94),0,IF(AND($G94=1,AD$1&gt;$N94,AD$1&lt;=($Y94+$Z94)),-1*PMT(VLOOKUP($P94,'9 - Finance Strategy Parameters'!$B$3:$C$6,2)/12,$Z94*12,$M94),IF(AND($G94=1,AD$1&gt;($Y94+$Z94),AD$1&lt;=($Y94+$Z94*2)),-1*PMT(VLOOKUP($P94,'9 - Finance Strategy Parameters'!$B$3:$C$6,2)/12,$Z94*12,$M94*(1+$Z$1)^($Z94*2)),IF(AND($G94=1,AD$1&gt;($Y94+$Z94*2),AD$1&lt;=($Y94+$Z94*3)),-1*PMT(VLOOKUP($P94,'9 - Finance Strategy Parameters'!$B$3:$C$6,2)/12,$Z94*12,$M94*(1+$Z$1)^($Z94*3)),"FAILURE"))))))))))</f>
        <v>4767.0457894736837</v>
      </c>
      <c r="AE94" s="159">
        <f>IF($F94=1,0,IF(AND($H94=1,AE$1&lt;=$Y94),$V94,IF(AND($H94=1,AE$1&gt;$Y94,AE$1&lt;=$Y94+$Z94),($T94*(1+$Z$1)^$Z94)/$Z94,IF(AND($H94=1,AE$1&gt;($Y94+$Z94),AE$1&lt;=($Y94+$Z94*2)),($T94*(1+$Z$1)^($Z94*2))/$Z94,IF(AND($H94=1,AE$1&gt;($Y94+$Z94*2),AE$1&lt;=($Y94+$Z94*3)),($T94*(1+$Z$1)^($Z94*3))/$Z94,IF(AND($H94=1,AE$1&gt;($Y94+$Z94*3),AE$1&lt;=($Y94+$Z94*4)),($T94*(1+$Z$1)^($Z94*4))/$Z94,IF(AND($G94=1,AE$1&lt;=$N94),0,IF(AND($G94=1,AE$1&gt;$N94,AE$1&lt;=($Y94+$Z94)),-1*PMT(VLOOKUP($P94,'9 - Finance Strategy Parameters'!$B$3:$C$6,2)/12,$Z94*12,$M94),IF(AND($G94=1,AE$1&gt;($Y94+$Z94),AE$1&lt;=($Y94+$Z94*2)),-1*PMT(VLOOKUP($P94,'9 - Finance Strategy Parameters'!$B$3:$C$6,2)/12,$Z94*12,$M94*(1+$Z$1)^($Z94*2)),IF(AND($G94=1,AE$1&gt;($Y94+$Z94*2),AE$1&lt;=($Y94+$Z94*3)),-1*PMT(VLOOKUP($P94,'9 - Finance Strategy Parameters'!$B$3:$C$6,2)/12,$Z94*12,$M94*(1+$Z$1)^($Z94*3)),"FAILURE"))))))))))</f>
        <v>4767.0457894736837</v>
      </c>
      <c r="AF94" s="159">
        <f>IF($F94=1,0,IF(AND($H94=1,AF$1&lt;=$Y94),$V94,IF(AND($H94=1,AF$1&gt;$Y94,AF$1&lt;=$Y94+$Z94),($T94*(1+$Z$1)^$Z94)/$Z94,IF(AND($H94=1,AF$1&gt;($Y94+$Z94),AF$1&lt;=($Y94+$Z94*2)),($T94*(1+$Z$1)^($Z94*2))/$Z94,IF(AND($H94=1,AF$1&gt;($Y94+$Z94*2),AF$1&lt;=($Y94+$Z94*3)),($T94*(1+$Z$1)^($Z94*3))/$Z94,IF(AND($H94=1,AF$1&gt;($Y94+$Z94*3),AF$1&lt;=($Y94+$Z94*4)),($T94*(1+$Z$1)^($Z94*4))/$Z94,IF(AND($G94=1,AF$1&lt;=$N94),0,IF(AND($G94=1,AF$1&gt;$N94,AF$1&lt;=($Y94+$Z94)),-1*PMT(VLOOKUP($P94,'9 - Finance Strategy Parameters'!$B$3:$C$6,2)/12,$Z94*12,$M94),IF(AND($G94=1,AF$1&gt;($Y94+$Z94),AF$1&lt;=($Y94+$Z94*2)),-1*PMT(VLOOKUP($P94,'9 - Finance Strategy Parameters'!$B$3:$C$6,2)/12,$Z94*12,$M94*(1+$Z$1)^($Z94*2)),IF(AND($G94=1,AF$1&gt;($Y94+$Z94*2),AF$1&lt;=($Y94+$Z94*3)),-1*PMT(VLOOKUP($P94,'9 - Finance Strategy Parameters'!$B$3:$C$6,2)/12,$Z94*12,$M94*(1+$Z$1)^($Z94*3)),"FAILURE"))))))))))</f>
        <v>4767.0457894736837</v>
      </c>
      <c r="AG94" s="159">
        <f>IF($F94=1,0,IF(AND($H94=1,AG$1&lt;=$Y94),$V94,IF(AND($H94=1,AG$1&gt;$Y94,AG$1&lt;=$Y94+$Z94),($T94*(1+$Z$1)^$Z94)/$Z94,IF(AND($H94=1,AG$1&gt;($Y94+$Z94),AG$1&lt;=($Y94+$Z94*2)),($T94*(1+$Z$1)^($Z94*2))/$Z94,IF(AND($H94=1,AG$1&gt;($Y94+$Z94*2),AG$1&lt;=($Y94+$Z94*3)),($T94*(1+$Z$1)^($Z94*3))/$Z94,IF(AND($H94=1,AG$1&gt;($Y94+$Z94*3),AG$1&lt;=($Y94+$Z94*4)),($T94*(1+$Z$1)^($Z94*4))/$Z94,IF(AND($G94=1,AG$1&lt;=$N94),0,IF(AND($G94=1,AG$1&gt;$N94,AG$1&lt;=($Y94+$Z94)),-1*PMT(VLOOKUP($P94,'9 - Finance Strategy Parameters'!$B$3:$C$6,2)/12,$Z94*12,$M94),IF(AND($G94=1,AG$1&gt;($Y94+$Z94),AG$1&lt;=($Y94+$Z94*2)),-1*PMT(VLOOKUP($P94,'9 - Finance Strategy Parameters'!$B$3:$C$6,2)/12,$Z94*12,$M94*(1+$Z$1)^($Z94*2)),IF(AND($G94=1,AG$1&gt;($Y94+$Z94*2),AG$1&lt;=($Y94+$Z94*3)),-1*PMT(VLOOKUP($P94,'9 - Finance Strategy Parameters'!$B$3:$C$6,2)/12,$Z94*12,$M94*(1+$Z$1)^($Z94*3)),"FAILURE"))))))))))</f>
        <v>4767.0457894736837</v>
      </c>
      <c r="AH94" s="159">
        <f>IF($F94=1,0,IF(AND($H94=1,AH$1&lt;=$Y94),$V94,IF(AND($H94=1,AH$1&gt;$Y94,AH$1&lt;=$Y94+$Z94),($T94*(1+$Z$1)^$Z94)/$Z94,IF(AND($H94=1,AH$1&gt;($Y94+$Z94),AH$1&lt;=($Y94+$Z94*2)),($T94*(1+$Z$1)^($Z94*2))/$Z94,IF(AND($H94=1,AH$1&gt;($Y94+$Z94*2),AH$1&lt;=($Y94+$Z94*3)),($T94*(1+$Z$1)^($Z94*3))/$Z94,IF(AND($H94=1,AH$1&gt;($Y94+$Z94*3),AH$1&lt;=($Y94+$Z94*4)),($T94*(1+$Z$1)^($Z94*4))/$Z94,IF(AND($G94=1,AH$1&lt;=$N94),0,IF(AND($G94=1,AH$1&gt;$N94,AH$1&lt;=($Y94+$Z94)),-1*PMT(VLOOKUP($P94,'9 - Finance Strategy Parameters'!$B$3:$C$6,2)/12,$Z94*12,$M94),IF(AND($G94=1,AH$1&gt;($Y94+$Z94),AH$1&lt;=($Y94+$Z94*2)),-1*PMT(VLOOKUP($P94,'9 - Finance Strategy Parameters'!$B$3:$C$6,2)/12,$Z94*12,$M94*(1+$Z$1)^($Z94*2)),IF(AND($G94=1,AH$1&gt;($Y94+$Z94*2),AH$1&lt;=($Y94+$Z94*3)),-1*PMT(VLOOKUP($P94,'9 - Finance Strategy Parameters'!$B$3:$C$6,2)/12,$Z94*12,$M94*(1+$Z$1)^($Z94*3)),"FAILURE"))))))))))</f>
        <v>4767.0457894736837</v>
      </c>
      <c r="AI94" s="159">
        <f>IF($F94=1,0,IF(AND($H94=1,AI$1&lt;=$Y94),$V94,IF(AND($H94=1,AI$1&gt;$Y94,AI$1&lt;=$Y94+$Z94),($T94*(1+$Z$1)^$Z94)/$Z94,IF(AND($H94=1,AI$1&gt;($Y94+$Z94),AI$1&lt;=($Y94+$Z94*2)),($T94*(1+$Z$1)^($Z94*2))/$Z94,IF(AND($H94=1,AI$1&gt;($Y94+$Z94*2),AI$1&lt;=($Y94+$Z94*3)),($T94*(1+$Z$1)^($Z94*3))/$Z94,IF(AND($H94=1,AI$1&gt;($Y94+$Z94*3),AI$1&lt;=($Y94+$Z94*4)),($T94*(1+$Z$1)^($Z94*4))/$Z94,IF(AND($G94=1,AI$1&lt;=$N94),0,IF(AND($G94=1,AI$1&gt;$N94,AI$1&lt;=($Y94+$Z94)),-1*PMT(VLOOKUP($P94,'9 - Finance Strategy Parameters'!$B$3:$C$6,2)/12,$Z94*12,$M94),IF(AND($G94=1,AI$1&gt;($Y94+$Z94),AI$1&lt;=($Y94+$Z94*2)),-1*PMT(VLOOKUP($P94,'9 - Finance Strategy Parameters'!$B$3:$C$6,2)/12,$Z94*12,$M94*(1+$Z$1)^($Z94*2)),IF(AND($G94=1,AI$1&gt;($Y94+$Z94*2),AI$1&lt;=($Y94+$Z94*3)),-1*PMT(VLOOKUP($P94,'9 - Finance Strategy Parameters'!$B$3:$C$6,2)/12,$Z94*12,$M94*(1+$Z$1)^($Z94*3)),"FAILURE"))))))))))</f>
        <v>4767.0457894736837</v>
      </c>
      <c r="AJ94" s="159">
        <f>IF($F94=1,0,IF(AND($H94=1,AJ$1&lt;=$Y94),$V94,IF(AND($H94=1,AJ$1&gt;$Y94,AJ$1&lt;=$Y94+$Z94),($T94*(1+$Z$1)^$Z94)/$Z94,IF(AND($H94=1,AJ$1&gt;($Y94+$Z94),AJ$1&lt;=($Y94+$Z94*2)),($T94*(1+$Z$1)^($Z94*2))/$Z94,IF(AND($H94=1,AJ$1&gt;($Y94+$Z94*2),AJ$1&lt;=($Y94+$Z94*3)),($T94*(1+$Z$1)^($Z94*3))/$Z94,IF(AND($H94=1,AJ$1&gt;($Y94+$Z94*3),AJ$1&lt;=($Y94+$Z94*4)),($T94*(1+$Z$1)^($Z94*4))/$Z94,IF(AND($G94=1,AJ$1&lt;=$N94),0,IF(AND($G94=1,AJ$1&gt;$N94,AJ$1&lt;=($Y94+$Z94)),-1*PMT(VLOOKUP($P94,'9 - Finance Strategy Parameters'!$B$3:$C$6,2)/12,$Z94*12,$M94),IF(AND($G94=1,AJ$1&gt;($Y94+$Z94),AJ$1&lt;=($Y94+$Z94*2)),-1*PMT(VLOOKUP($P94,'9 - Finance Strategy Parameters'!$B$3:$C$6,2)/12,$Z94*12,$M94*(1+$Z$1)^($Z94*2)),IF(AND($G94=1,AJ$1&gt;($Y94+$Z94*2),AJ$1&lt;=($Y94+$Z94*3)),-1*PMT(VLOOKUP($P94,'9 - Finance Strategy Parameters'!$B$3:$C$6,2)/12,$Z94*12,$M94*(1+$Z$1)^($Z94*3)),"FAILURE"))))))))))</f>
        <v>4767.0457894736837</v>
      </c>
      <c r="AK94" s="159">
        <f>IF($F94=1,0,IF(AND($H94=1,AK$1&lt;=$Y94),$V94,IF(AND($H94=1,AK$1&gt;$Y94,AK$1&lt;=$Y94+$Z94),($T94*(1+$Z$1)^$Z94)/$Z94,IF(AND($H94=1,AK$1&gt;($Y94+$Z94),AK$1&lt;=($Y94+$Z94*2)),($T94*(1+$Z$1)^($Z94*2))/$Z94,IF(AND($H94=1,AK$1&gt;($Y94+$Z94*2),AK$1&lt;=($Y94+$Z94*3)),($T94*(1+$Z$1)^($Z94*3))/$Z94,IF(AND($H94=1,AK$1&gt;($Y94+$Z94*3),AK$1&lt;=($Y94+$Z94*4)),($T94*(1+$Z$1)^($Z94*4))/$Z94,IF(AND($G94=1,AK$1&lt;=$N94),0,IF(AND($G94=1,AK$1&gt;$N94,AK$1&lt;=($Y94+$Z94)),-1*PMT(VLOOKUP($P94,'9 - Finance Strategy Parameters'!$B$3:$C$6,2)/12,$Z94*12,$M94),IF(AND($G94=1,AK$1&gt;($Y94+$Z94),AK$1&lt;=($Y94+$Z94*2)),-1*PMT(VLOOKUP($P94,'9 - Finance Strategy Parameters'!$B$3:$C$6,2)/12,$Z94*12,$M94*(1+$Z$1)^($Z94*2)),IF(AND($G94=1,AK$1&gt;($Y94+$Z94*2),AK$1&lt;=($Y94+$Z94*3)),-1*PMT(VLOOKUP($P94,'9 - Finance Strategy Parameters'!$B$3:$C$6,2)/12,$Z94*12,$M94*(1+$Z$1)^($Z94*3)),"FAILURE"))))))))))</f>
        <v>4767.0457894736837</v>
      </c>
      <c r="AL94" s="159">
        <f>IF($F94=1,0,IF(AND($H94=1,AL$1&lt;=$Y94),$V94,IF(AND($H94=1,AL$1&gt;$Y94,AL$1&lt;=$Y94+$Z94),($T94*(1+$Z$1)^$Z94)/$Z94,IF(AND($H94=1,AL$1&gt;($Y94+$Z94),AL$1&lt;=($Y94+$Z94*2)),($T94*(1+$Z$1)^($Z94*2))/$Z94,IF(AND($H94=1,AL$1&gt;($Y94+$Z94*2),AL$1&lt;=($Y94+$Z94*3)),($T94*(1+$Z$1)^($Z94*3))/$Z94,IF(AND($H94=1,AL$1&gt;($Y94+$Z94*3),AL$1&lt;=($Y94+$Z94*4)),($T94*(1+$Z$1)^($Z94*4))/$Z94,IF(AND($G94=1,AL$1&lt;=$N94),0,IF(AND($G94=1,AL$1&gt;$N94,AL$1&lt;=($Y94+$Z94)),-1*PMT(VLOOKUP($P94,'9 - Finance Strategy Parameters'!$B$3:$C$6,2)/12,$Z94*12,$M94),IF(AND($G94=1,AL$1&gt;($Y94+$Z94),AL$1&lt;=($Y94+$Z94*2)),-1*PMT(VLOOKUP($P94,'9 - Finance Strategy Parameters'!$B$3:$C$6,2)/12,$Z94*12,$M94*(1+$Z$1)^($Z94*2)),IF(AND($G94=1,AL$1&gt;($Y94+$Z94*2),AL$1&lt;=($Y94+$Z94*3)),-1*PMT(VLOOKUP($P94,'9 - Finance Strategy Parameters'!$B$3:$C$6,2)/12,$Z94*12,$M94*(1+$Z$1)^($Z94*3)),"FAILURE"))))))))))</f>
        <v>4767.0457894736837</v>
      </c>
      <c r="AM94" s="159">
        <f>IF($F94=1,0,IF(AND($H94=1,AM$1&lt;=$Y94),$V94,IF(AND($H94=1,AM$1&gt;$Y94,AM$1&lt;=$Y94+$Z94),($T94*(1+$Z$1)^$Z94)/$Z94,IF(AND($H94=1,AM$1&gt;($Y94+$Z94),AM$1&lt;=($Y94+$Z94*2)),($T94*(1+$Z$1)^($Z94*2))/$Z94,IF(AND($H94=1,AM$1&gt;($Y94+$Z94*2),AM$1&lt;=($Y94+$Z94*3)),($T94*(1+$Z$1)^($Z94*3))/$Z94,IF(AND($H94=1,AM$1&gt;($Y94+$Z94*3),AM$1&lt;=($Y94+$Z94*4)),($T94*(1+$Z$1)^($Z94*4))/$Z94,IF(AND($G94=1,AM$1&lt;=$N94),0,IF(AND($G94=1,AM$1&gt;$N94,AM$1&lt;=($Y94+$Z94)),-1*PMT(VLOOKUP($P94,'9 - Finance Strategy Parameters'!$B$3:$C$6,2)/12,$Z94*12,$M94),IF(AND($G94=1,AM$1&gt;($Y94+$Z94),AM$1&lt;=($Y94+$Z94*2)),-1*PMT(VLOOKUP($P94,'9 - Finance Strategy Parameters'!$B$3:$C$6,2)/12,$Z94*12,$M94*(1+$Z$1)^($Z94*2)),IF(AND($G94=1,AM$1&gt;($Y94+$Z94*2),AM$1&lt;=($Y94+$Z94*3)),-1*PMT(VLOOKUP($P94,'9 - Finance Strategy Parameters'!$B$3:$C$6,2)/12,$Z94*12,$M94*(1+$Z$1)^($Z94*3)),"FAILURE"))))))))))</f>
        <v>4767.0457894736837</v>
      </c>
      <c r="AN94" s="159">
        <f>IF($F94=1,0,IF(AND($H94=1,AN$1&lt;=$Y94),$V94,IF(AND($H94=1,AN$1&gt;$Y94,AN$1&lt;=$Y94+$Z94),($T94*(1+$Z$1)^$Z94)/$Z94,IF(AND($H94=1,AN$1&gt;($Y94+$Z94),AN$1&lt;=($Y94+$Z94*2)),($T94*(1+$Z$1)^($Z94*2))/$Z94,IF(AND($H94=1,AN$1&gt;($Y94+$Z94*2),AN$1&lt;=($Y94+$Z94*3)),($T94*(1+$Z$1)^($Z94*3))/$Z94,IF(AND($H94=1,AN$1&gt;($Y94+$Z94*3),AN$1&lt;=($Y94+$Z94*4)),($T94*(1+$Z$1)^($Z94*4))/$Z94,IF(AND($G94=1,AN$1&lt;=$N94),0,IF(AND($G94=1,AN$1&gt;$N94,AN$1&lt;=($Y94+$Z94)),-1*PMT(VLOOKUP($P94,'9 - Finance Strategy Parameters'!$B$3:$C$6,2)/12,$Z94*12,$M94),IF(AND($G94=1,AN$1&gt;($Y94+$Z94),AN$1&lt;=($Y94+$Z94*2)),-1*PMT(VLOOKUP($P94,'9 - Finance Strategy Parameters'!$B$3:$C$6,2)/12,$Z94*12,$M94*(1+$Z$1)^($Z94*2)),IF(AND($G94=1,AN$1&gt;($Y94+$Z94*2),AN$1&lt;=($Y94+$Z94*3)),-1*PMT(VLOOKUP($P94,'9 - Finance Strategy Parameters'!$B$3:$C$6,2)/12,$Z94*12,$M94*(1+$Z$1)^($Z94*3)),"FAILURE"))))))))))</f>
        <v>4767.0457894736837</v>
      </c>
      <c r="AO94" s="159">
        <f>IF($F94=1,0,IF(AND($H94=1,AO$1&lt;=$Y94),$V94,IF(AND($H94=1,AO$1&gt;$Y94,AO$1&lt;=$Y94+$Z94),($T94*(1+$Z$1)^$Z94)/$Z94,IF(AND($H94=1,AO$1&gt;($Y94+$Z94),AO$1&lt;=($Y94+$Z94*2)),($T94*(1+$Z$1)^($Z94*2))/$Z94,IF(AND($H94=1,AO$1&gt;($Y94+$Z94*2),AO$1&lt;=($Y94+$Z94*3)),($T94*(1+$Z$1)^($Z94*3))/$Z94,IF(AND($H94=1,AO$1&gt;($Y94+$Z94*3),AO$1&lt;=($Y94+$Z94*4)),($T94*(1+$Z$1)^($Z94*4))/$Z94,IF(AND($G94=1,AO$1&lt;=$N94),0,IF(AND($G94=1,AO$1&gt;$N94,AO$1&lt;=($Y94+$Z94)),-1*PMT(VLOOKUP($P94,'9 - Finance Strategy Parameters'!$B$3:$C$6,2)/12,$Z94*12,$M94),IF(AND($G94=1,AO$1&gt;($Y94+$Z94),AO$1&lt;=($Y94+$Z94*2)),-1*PMT(VLOOKUP($P94,'9 - Finance Strategy Parameters'!$B$3:$C$6,2)/12,$Z94*12,$M94*(1+$Z$1)^($Z94*2)),IF(AND($G94=1,AO$1&gt;($Y94+$Z94*2),AO$1&lt;=($Y94+$Z94*3)),-1*PMT(VLOOKUP($P94,'9 - Finance Strategy Parameters'!$B$3:$C$6,2)/12,$Z94*12,$M94*(1+$Z$1)^($Z94*3)),"FAILURE"))))))))))</f>
        <v>4767.0457894736837</v>
      </c>
      <c r="AP94" s="159">
        <f>IF($F94=1,0,IF(AND($H94=1,AP$1&lt;=$Y94),$V94,IF(AND($H94=1,AP$1&gt;$Y94,AP$1&lt;=$Y94+$Z94),($T94*(1+$Z$1)^$Z94)/$Z94,IF(AND($H94=1,AP$1&gt;($Y94+$Z94),AP$1&lt;=($Y94+$Z94*2)),($T94*(1+$Z$1)^($Z94*2))/$Z94,IF(AND($H94=1,AP$1&gt;($Y94+$Z94*2),AP$1&lt;=($Y94+$Z94*3)),($T94*(1+$Z$1)^($Z94*3))/$Z94,IF(AND($H94=1,AP$1&gt;($Y94+$Z94*3),AP$1&lt;=($Y94+$Z94*4)),($T94*(1+$Z$1)^($Z94*4))/$Z94,IF(AND($G94=1,AP$1&lt;=$N94),0,IF(AND($G94=1,AP$1&gt;$N94,AP$1&lt;=($Y94+$Z94)),-1*PMT(VLOOKUP($P94,'9 - Finance Strategy Parameters'!$B$3:$C$6,2)/12,$Z94*12,$M94),IF(AND($G94=1,AP$1&gt;($Y94+$Z94),AP$1&lt;=($Y94+$Z94*2)),-1*PMT(VLOOKUP($P94,'9 - Finance Strategy Parameters'!$B$3:$C$6,2)/12,$Z94*12,$M94*(1+$Z$1)^($Z94*2)),IF(AND($G94=1,AP$1&gt;($Y94+$Z94*2),AP$1&lt;=($Y94+$Z94*3)),-1*PMT(VLOOKUP($P94,'9 - Finance Strategy Parameters'!$B$3:$C$6,2)/12,$Z94*12,$M94*(1+$Z$1)^($Z94*3)),"FAILURE"))))))))))</f>
        <v>4767.0457894736837</v>
      </c>
      <c r="AQ94" s="159">
        <f>IF($F94=1,0,IF(AND($H94=1,AQ$1&lt;=$Y94),$V94,IF(AND($H94=1,AQ$1&gt;$Y94,AQ$1&lt;=$Y94+$Z94),($T94*(1+$Z$1)^$Z94)/$Z94,IF(AND($H94=1,AQ$1&gt;($Y94+$Z94),AQ$1&lt;=($Y94+$Z94*2)),($T94*(1+$Z$1)^($Z94*2))/$Z94,IF(AND($H94=1,AQ$1&gt;($Y94+$Z94*2),AQ$1&lt;=($Y94+$Z94*3)),($T94*(1+$Z$1)^($Z94*3))/$Z94,IF(AND($H94=1,AQ$1&gt;($Y94+$Z94*3),AQ$1&lt;=($Y94+$Z94*4)),($T94*(1+$Z$1)^($Z94*4))/$Z94,IF(AND($G94=1,AQ$1&lt;=$N94),0,IF(AND($G94=1,AQ$1&gt;$N94,AQ$1&lt;=($Y94+$Z94)),-1*PMT(VLOOKUP($P94,'9 - Finance Strategy Parameters'!$B$3:$C$6,2)/12,$Z94*12,$M94),IF(AND($G94=1,AQ$1&gt;($Y94+$Z94),AQ$1&lt;=($Y94+$Z94*2)),-1*PMT(VLOOKUP($P94,'9 - Finance Strategy Parameters'!$B$3:$C$6,2)/12,$Z94*12,$M94*(1+$Z$1)^($Z94*2)),IF(AND($G94=1,AQ$1&gt;($Y94+$Z94*2),AQ$1&lt;=($Y94+$Z94*3)),-1*PMT(VLOOKUP($P94,'9 - Finance Strategy Parameters'!$B$3:$C$6,2)/12,$Z94*12,$M94*(1+$Z$1)^($Z94*3)),"FAILURE"))))))))))</f>
        <v>4767.0457894736837</v>
      </c>
      <c r="AR94" s="159">
        <f>IF($F94=1,0,IF(AND($H94=1,AR$1&lt;=$Y94),$V94,IF(AND($H94=1,AR$1&gt;$Y94,AR$1&lt;=$Y94+$Z94),($T94*(1+$Z$1)^$Z94)/$Z94,IF(AND($H94=1,AR$1&gt;($Y94+$Z94),AR$1&lt;=($Y94+$Z94*2)),($T94*(1+$Z$1)^($Z94*2))/$Z94,IF(AND($H94=1,AR$1&gt;($Y94+$Z94*2),AR$1&lt;=($Y94+$Z94*3)),($T94*(1+$Z$1)^($Z94*3))/$Z94,IF(AND($H94=1,AR$1&gt;($Y94+$Z94*3),AR$1&lt;=($Y94+$Z94*4)),($T94*(1+$Z$1)^($Z94*4))/$Z94,IF(AND($G94=1,AR$1&lt;=$N94),0,IF(AND($G94=1,AR$1&gt;$N94,AR$1&lt;=($Y94+$Z94)),-1*PMT(VLOOKUP($P94,'9 - Finance Strategy Parameters'!$B$3:$C$6,2)/12,$Z94*12,$M94),IF(AND($G94=1,AR$1&gt;($Y94+$Z94),AR$1&lt;=($Y94+$Z94*2)),-1*PMT(VLOOKUP($P94,'9 - Finance Strategy Parameters'!$B$3:$C$6,2)/12,$Z94*12,$M94*(1+$Z$1)^($Z94*2)),IF(AND($G94=1,AR$1&gt;($Y94+$Z94*2),AR$1&lt;=($Y94+$Z94*3)),-1*PMT(VLOOKUP($P94,'9 - Finance Strategy Parameters'!$B$3:$C$6,2)/12,$Z94*12,$M94*(1+$Z$1)^($Z94*3)),"FAILURE"))))))))))</f>
        <v>4767.0457894736837</v>
      </c>
      <c r="AS94" s="159">
        <f>IF($F94=1,0,IF(AND($H94=1,AS$1&lt;=$Y94),$V94,IF(AND($H94=1,AS$1&gt;$Y94,AS$1&lt;=$Y94+$Z94),($T94*(1+$Z$1)^$Z94)/$Z94,IF(AND($H94=1,AS$1&gt;($Y94+$Z94),AS$1&lt;=($Y94+$Z94*2)),($T94*(1+$Z$1)^($Z94*2))/$Z94,IF(AND($H94=1,AS$1&gt;($Y94+$Z94*2),AS$1&lt;=($Y94+$Z94*3)),($T94*(1+$Z$1)^($Z94*3))/$Z94,IF(AND($H94=1,AS$1&gt;($Y94+$Z94*3),AS$1&lt;=($Y94+$Z94*4)),($T94*(1+$Z$1)^($Z94*4))/$Z94,IF(AND($G94=1,AS$1&lt;=$N94),0,IF(AND($G94=1,AS$1&gt;$N94,AS$1&lt;=($Y94+$Z94)),-1*PMT(VLOOKUP($P94,'9 - Finance Strategy Parameters'!$B$3:$C$6,2)/12,$Z94*12,$M94),IF(AND($G94=1,AS$1&gt;($Y94+$Z94),AS$1&lt;=($Y94+$Z94*2)),-1*PMT(VLOOKUP($P94,'9 - Finance Strategy Parameters'!$B$3:$C$6,2)/12,$Z94*12,$M94*(1+$Z$1)^($Z94*2)),IF(AND($G94=1,AS$1&gt;($Y94+$Z94*2),AS$1&lt;=($Y94+$Z94*3)),-1*PMT(VLOOKUP($P94,'9 - Finance Strategy Parameters'!$B$3:$C$6,2)/12,$Z94*12,$M94*(1+$Z$1)^($Z94*3)),"FAILURE"))))))))))</f>
        <v>4767.0457894736837</v>
      </c>
      <c r="AT94" s="159">
        <f>IF($F94=1,0,IF(AND($H94=1,AT$1&lt;=$Y94),$V94,IF(AND($H94=1,AT$1&gt;$Y94,AT$1&lt;=$Y94+$Z94),($T94*(1+$Z$1)^$Z94)/$Z94,IF(AND($H94=1,AT$1&gt;($Y94+$Z94),AT$1&lt;=($Y94+$Z94*2)),($T94*(1+$Z$1)^($Z94*2))/$Z94,IF(AND($H94=1,AT$1&gt;($Y94+$Z94*2),AT$1&lt;=($Y94+$Z94*3)),($T94*(1+$Z$1)^($Z94*3))/$Z94,IF(AND($H94=1,AT$1&gt;($Y94+$Z94*3),AT$1&lt;=($Y94+$Z94*4)),($T94*(1+$Z$1)^($Z94*4))/$Z94,IF(AND($G94=1,AT$1&lt;=$N94),0,IF(AND($G94=1,AT$1&gt;$N94,AT$1&lt;=($Y94+$Z94)),-1*PMT(VLOOKUP($P94,'9 - Finance Strategy Parameters'!$B$3:$C$6,2)/12,$Z94*12,$M94),IF(AND($G94=1,AT$1&gt;($Y94+$Z94),AT$1&lt;=($Y94+$Z94*2)),-1*PMT(VLOOKUP($P94,'9 - Finance Strategy Parameters'!$B$3:$C$6,2)/12,$Z94*12,$M94*(1+$Z$1)^($Z94*2)),IF(AND($G94=1,AT$1&gt;($Y94+$Z94*2),AT$1&lt;=($Y94+$Z94*3)),-1*PMT(VLOOKUP($P94,'9 - Finance Strategy Parameters'!$B$3:$C$6,2)/12,$Z94*12,$M94*(1+$Z$1)^($Z94*3)),"FAILURE"))))))))))</f>
        <v>4767.0457894736837</v>
      </c>
      <c r="AU94" s="159">
        <f>IF($F94=1,0,IF(AND($H94=1,AU$1&lt;=$Y94),$V94,IF(AND($H94=1,AU$1&gt;$Y94,AU$1&lt;=$Y94+$Z94),($T94*(1+$Z$1)^$Z94)/$Z94,IF(AND($H94=1,AU$1&gt;($Y94+$Z94),AU$1&lt;=($Y94+$Z94*2)),($T94*(1+$Z$1)^($Z94*2))/$Z94,IF(AND($H94=1,AU$1&gt;($Y94+$Z94*2),AU$1&lt;=($Y94+$Z94*3)),($T94*(1+$Z$1)^($Z94*3))/$Z94,IF(AND($H94=1,AU$1&gt;($Y94+$Z94*3),AU$1&lt;=($Y94+$Z94*4)),($T94*(1+$Z$1)^($Z94*4))/$Z94,IF(AND($G94=1,AU$1&lt;=$N94),0,IF(AND($G94=1,AU$1&gt;$N94,AU$1&lt;=($Y94+$Z94)),-1*PMT(VLOOKUP($P94,'9 - Finance Strategy Parameters'!$B$3:$C$6,2)/12,$Z94*12,$M94),IF(AND($G94=1,AU$1&gt;($Y94+$Z94),AU$1&lt;=($Y94+$Z94*2)),-1*PMT(VLOOKUP($P94,'9 - Finance Strategy Parameters'!$B$3:$C$6,2)/12,$Z94*12,$M94*(1+$Z$1)^($Z94*2)),IF(AND($G94=1,AU$1&gt;($Y94+$Z94*2),AU$1&lt;=($Y94+$Z94*3)),-1*PMT(VLOOKUP($P94,'9 - Finance Strategy Parameters'!$B$3:$C$6,2)/12,$Z94*12,$M94*(1+$Z$1)^($Z94*3)),"FAILURE"))))))))))</f>
        <v>4528.6934999999994</v>
      </c>
      <c r="AV94" s="159">
        <f>IF($F94=1,0,IF(AND($H94=1,AV$1&lt;=$Y94),$V94,IF(AND($H94=1,AV$1&gt;$Y94,AV$1&lt;=$Y94+$Z94),($T94*(1+$Z$1)^$Z94)/$Z94,IF(AND($H94=1,AV$1&gt;($Y94+$Z94),AV$1&lt;=($Y94+$Z94*2)),($T94*(1+$Z$1)^($Z94*2))/$Z94,IF(AND($H94=1,AV$1&gt;($Y94+$Z94*2),AV$1&lt;=($Y94+$Z94*3)),($T94*(1+$Z$1)^($Z94*3))/$Z94,IF(AND($H94=1,AV$1&gt;($Y94+$Z94*3),AV$1&lt;=($Y94+$Z94*4)),($T94*(1+$Z$1)^($Z94*4))/$Z94,IF(AND($G94=1,AV$1&lt;=$N94),0,IF(AND($G94=1,AV$1&gt;$N94,AV$1&lt;=($Y94+$Z94)),-1*PMT(VLOOKUP($P94,'9 - Finance Strategy Parameters'!$B$3:$C$6,2)/12,$Z94*12,$M94),IF(AND($G94=1,AV$1&gt;($Y94+$Z94),AV$1&lt;=($Y94+$Z94*2)),-1*PMT(VLOOKUP($P94,'9 - Finance Strategy Parameters'!$B$3:$C$6,2)/12,$Z94*12,$M94*(1+$Z$1)^($Z94*2)),IF(AND($G94=1,AV$1&gt;($Y94+$Z94*2),AV$1&lt;=($Y94+$Z94*3)),-1*PMT(VLOOKUP($P94,'9 - Finance Strategy Parameters'!$B$3:$C$6,2)/12,$Z94*12,$M94*(1+$Z$1)^($Z94*3)),"FAILURE"))))))))))</f>
        <v>4528.6934999999994</v>
      </c>
      <c r="AW94" s="159">
        <f>IF($F94=1,0,IF(AND($H94=1,AW$1&lt;=$Y94),$V94,IF(AND($H94=1,AW$1&gt;$Y94,AW$1&lt;=$Y94+$Z94),($T94*(1+$Z$1)^$Z94)/$Z94,IF(AND($H94=1,AW$1&gt;($Y94+$Z94),AW$1&lt;=($Y94+$Z94*2)),($T94*(1+$Z$1)^($Z94*2))/$Z94,IF(AND($H94=1,AW$1&gt;($Y94+$Z94*2),AW$1&lt;=($Y94+$Z94*3)),($T94*(1+$Z$1)^($Z94*3))/$Z94,IF(AND($H94=1,AW$1&gt;($Y94+$Z94*3),AW$1&lt;=($Y94+$Z94*4)),($T94*(1+$Z$1)^($Z94*4))/$Z94,IF(AND($G94=1,AW$1&lt;=$N94),0,IF(AND($G94=1,AW$1&gt;$N94,AW$1&lt;=($Y94+$Z94)),-1*PMT(VLOOKUP($P94,'9 - Finance Strategy Parameters'!$B$3:$C$6,2)/12,$Z94*12,$M94),IF(AND($G94=1,AW$1&gt;($Y94+$Z94),AW$1&lt;=($Y94+$Z94*2)),-1*PMT(VLOOKUP($P94,'9 - Finance Strategy Parameters'!$B$3:$C$6,2)/12,$Z94*12,$M94*(1+$Z$1)^($Z94*2)),IF(AND($G94=1,AW$1&gt;($Y94+$Z94*2),AW$1&lt;=($Y94+$Z94*3)),-1*PMT(VLOOKUP($P94,'9 - Finance Strategy Parameters'!$B$3:$C$6,2)/12,$Z94*12,$M94*(1+$Z$1)^($Z94*3)),"FAILURE"))))))))))</f>
        <v>4528.6934999999994</v>
      </c>
      <c r="AX94" s="159">
        <f>IF($F94=1,0,IF(AND($H94=1,AX$1&lt;=$Y94),$V94,IF(AND($H94=1,AX$1&gt;$Y94,AX$1&lt;=$Y94+$Z94),($T94*(1+$Z$1)^$Z94)/$Z94,IF(AND($H94=1,AX$1&gt;($Y94+$Z94),AX$1&lt;=($Y94+$Z94*2)),($T94*(1+$Z$1)^($Z94*2))/$Z94,IF(AND($H94=1,AX$1&gt;($Y94+$Z94*2),AX$1&lt;=($Y94+$Z94*3)),($T94*(1+$Z$1)^($Z94*3))/$Z94,IF(AND($H94=1,AX$1&gt;($Y94+$Z94*3),AX$1&lt;=($Y94+$Z94*4)),($T94*(1+$Z$1)^($Z94*4))/$Z94,IF(AND($G94=1,AX$1&lt;=$N94),0,IF(AND($G94=1,AX$1&gt;$N94,AX$1&lt;=($Y94+$Z94)),-1*PMT(VLOOKUP($P94,'9 - Finance Strategy Parameters'!$B$3:$C$6,2)/12,$Z94*12,$M94),IF(AND($G94=1,AX$1&gt;($Y94+$Z94),AX$1&lt;=($Y94+$Z94*2)),-1*PMT(VLOOKUP($P94,'9 - Finance Strategy Parameters'!$B$3:$C$6,2)/12,$Z94*12,$M94*(1+$Z$1)^($Z94*2)),IF(AND($G94=1,AX$1&gt;($Y94+$Z94*2),AX$1&lt;=($Y94+$Z94*3)),-1*PMT(VLOOKUP($P94,'9 - Finance Strategy Parameters'!$B$3:$C$6,2)/12,$Z94*12,$M94*(1+$Z$1)^($Z94*3)),"FAILURE"))))))))))</f>
        <v>4528.6934999999994</v>
      </c>
      <c r="AY94" s="159">
        <f>IF($F94=1,0,IF(AND($H94=1,AY$1&lt;=$Y94),$V94,IF(AND($H94=1,AY$1&gt;$Y94,AY$1&lt;=$Y94+$Z94),($T94*(1+$Z$1)^$Z94)/$Z94,IF(AND($H94=1,AY$1&gt;($Y94+$Z94),AY$1&lt;=($Y94+$Z94*2)),($T94*(1+$Z$1)^($Z94*2))/$Z94,IF(AND($H94=1,AY$1&gt;($Y94+$Z94*2),AY$1&lt;=($Y94+$Z94*3)),($T94*(1+$Z$1)^($Z94*3))/$Z94,IF(AND($H94=1,AY$1&gt;($Y94+$Z94*3),AY$1&lt;=($Y94+$Z94*4)),($T94*(1+$Z$1)^($Z94*4))/$Z94,IF(AND($G94=1,AY$1&lt;=$N94),0,IF(AND($G94=1,AY$1&gt;$N94,AY$1&lt;=($Y94+$Z94)),-1*PMT(VLOOKUP($P94,'9 - Finance Strategy Parameters'!$B$3:$C$6,2)/12,$Z94*12,$M94),IF(AND($G94=1,AY$1&gt;($Y94+$Z94),AY$1&lt;=($Y94+$Z94*2)),-1*PMT(VLOOKUP($P94,'9 - Finance Strategy Parameters'!$B$3:$C$6,2)/12,$Z94*12,$M94*(1+$Z$1)^($Z94*2)),IF(AND($G94=1,AY$1&gt;($Y94+$Z94*2),AY$1&lt;=($Y94+$Z94*3)),-1*PMT(VLOOKUP($P94,'9 - Finance Strategy Parameters'!$B$3:$C$6,2)/12,$Z94*12,$M94*(1+$Z$1)^($Z94*3)),"FAILURE"))))))))))</f>
        <v>4528.6934999999994</v>
      </c>
      <c r="AZ94" s="159">
        <f>IF($F94=1,0,IF(AND($H94=1,AZ$1&lt;=$Y94),$V94,IF(AND($H94=1,AZ$1&gt;$Y94,AZ$1&lt;=$Y94+$Z94),($T94*(1+$Z$1)^$Z94)/$Z94,IF(AND($H94=1,AZ$1&gt;($Y94+$Z94),AZ$1&lt;=($Y94+$Z94*2)),($T94*(1+$Z$1)^($Z94*2))/$Z94,IF(AND($H94=1,AZ$1&gt;($Y94+$Z94*2),AZ$1&lt;=($Y94+$Z94*3)),($T94*(1+$Z$1)^($Z94*3))/$Z94,IF(AND($H94=1,AZ$1&gt;($Y94+$Z94*3),AZ$1&lt;=($Y94+$Z94*4)),($T94*(1+$Z$1)^($Z94*4))/$Z94,IF(AND($G94=1,AZ$1&lt;=$N94),0,IF(AND($G94=1,AZ$1&gt;$N94,AZ$1&lt;=($Y94+$Z94)),-1*PMT(VLOOKUP($P94,'9 - Finance Strategy Parameters'!$B$3:$C$6,2)/12,$Z94*12,$M94),IF(AND($G94=1,AZ$1&gt;($Y94+$Z94),AZ$1&lt;=($Y94+$Z94*2)),-1*PMT(VLOOKUP($P94,'9 - Finance Strategy Parameters'!$B$3:$C$6,2)/12,$Z94*12,$M94*(1+$Z$1)^($Z94*2)),IF(AND($G94=1,AZ$1&gt;($Y94+$Z94*2),AZ$1&lt;=($Y94+$Z94*3)),-1*PMT(VLOOKUP($P94,'9 - Finance Strategy Parameters'!$B$3:$C$6,2)/12,$Z94*12,$M94*(1+$Z$1)^($Z94*3)),"FAILURE"))))))))))</f>
        <v>4528.6934999999994</v>
      </c>
      <c r="BA94" s="159">
        <f>IF($F94=1,0,IF(AND($H94=1,BA$1&lt;=$Y94),$V94,IF(AND($H94=1,BA$1&gt;$Y94,BA$1&lt;=$Y94+$Z94),($T94*(1+$Z$1)^$Z94)/$Z94,IF(AND($H94=1,BA$1&gt;($Y94+$Z94),BA$1&lt;=($Y94+$Z94*2)),($T94*(1+$Z$1)^($Z94*2))/$Z94,IF(AND($H94=1,BA$1&gt;($Y94+$Z94*2),BA$1&lt;=($Y94+$Z94*3)),($T94*(1+$Z$1)^($Z94*3))/$Z94,IF(AND($H94=1,BA$1&gt;($Y94+$Z94*3),BA$1&lt;=($Y94+$Z94*4)),($T94*(1+$Z$1)^($Z94*4))/$Z94,IF(AND($G94=1,BA$1&lt;=$N94),0,IF(AND($G94=1,BA$1&gt;$N94,BA$1&lt;=($Y94+$Z94)),-1*PMT(VLOOKUP($P94,'9 - Finance Strategy Parameters'!$B$3:$C$6,2)/12,$Z94*12,$M94),IF(AND($G94=1,BA$1&gt;($Y94+$Z94),BA$1&lt;=($Y94+$Z94*2)),-1*PMT(VLOOKUP($P94,'9 - Finance Strategy Parameters'!$B$3:$C$6,2)/12,$Z94*12,$M94*(1+$Z$1)^($Z94*2)),IF(AND($G94=1,BA$1&gt;($Y94+$Z94*2),BA$1&lt;=($Y94+$Z94*3)),-1*PMT(VLOOKUP($P94,'9 - Finance Strategy Parameters'!$B$3:$C$6,2)/12,$Z94*12,$M94*(1+$Z$1)^($Z94*3)),"FAILURE"))))))))))</f>
        <v>4528.6934999999994</v>
      </c>
      <c r="BB94" s="159">
        <f>IF($F94=1,0,IF(AND($H94=1,BB$1&lt;=$Y94),$V94,IF(AND($H94=1,BB$1&gt;$Y94,BB$1&lt;=$Y94+$Z94),($T94*(1+$Z$1)^$Z94)/$Z94,IF(AND($H94=1,BB$1&gt;($Y94+$Z94),BB$1&lt;=($Y94+$Z94*2)),($T94*(1+$Z$1)^($Z94*2))/$Z94,IF(AND($H94=1,BB$1&gt;($Y94+$Z94*2),BB$1&lt;=($Y94+$Z94*3)),($T94*(1+$Z$1)^($Z94*3))/$Z94,IF(AND($H94=1,BB$1&gt;($Y94+$Z94*3),BB$1&lt;=($Y94+$Z94*4)),($T94*(1+$Z$1)^($Z94*4))/$Z94,IF(AND($G94=1,BB$1&lt;=$N94),0,IF(AND($G94=1,BB$1&gt;$N94,BB$1&lt;=($Y94+$Z94)),-1*PMT(VLOOKUP($P94,'9 - Finance Strategy Parameters'!$B$3:$C$6,2)/12,$Z94*12,$M94),IF(AND($G94=1,BB$1&gt;($Y94+$Z94),BB$1&lt;=($Y94+$Z94*2)),-1*PMT(VLOOKUP($P94,'9 - Finance Strategy Parameters'!$B$3:$C$6,2)/12,$Z94*12,$M94*(1+$Z$1)^($Z94*2)),IF(AND($G94=1,BB$1&gt;($Y94+$Z94*2),BB$1&lt;=($Y94+$Z94*3)),-1*PMT(VLOOKUP($P94,'9 - Finance Strategy Parameters'!$B$3:$C$6,2)/12,$Z94*12,$M94*(1+$Z$1)^($Z94*3)),"FAILURE"))))))))))</f>
        <v>4528.6934999999994</v>
      </c>
      <c r="BC94" s="159">
        <f>IF($F94=1,0,IF(AND($H94=1,BC$1&lt;=$Y94),$V94,IF(AND($H94=1,BC$1&gt;$Y94,BC$1&lt;=$Y94+$Z94),($T94*(1+$Z$1)^$Z94)/$Z94,IF(AND($H94=1,BC$1&gt;($Y94+$Z94),BC$1&lt;=($Y94+$Z94*2)),($T94*(1+$Z$1)^($Z94*2))/$Z94,IF(AND($H94=1,BC$1&gt;($Y94+$Z94*2),BC$1&lt;=($Y94+$Z94*3)),($T94*(1+$Z$1)^($Z94*3))/$Z94,IF(AND($H94=1,BC$1&gt;($Y94+$Z94*3),BC$1&lt;=($Y94+$Z94*4)),($T94*(1+$Z$1)^($Z94*4))/$Z94,IF(AND($G94=1,BC$1&lt;=$N94),0,IF(AND($G94=1,BC$1&gt;$N94,BC$1&lt;=($Y94+$Z94)),-1*PMT(VLOOKUP($P94,'9 - Finance Strategy Parameters'!$B$3:$C$6,2)/12,$Z94*12,$M94),IF(AND($G94=1,BC$1&gt;($Y94+$Z94),BC$1&lt;=($Y94+$Z94*2)),-1*PMT(VLOOKUP($P94,'9 - Finance Strategy Parameters'!$B$3:$C$6,2)/12,$Z94*12,$M94*(1+$Z$1)^($Z94*2)),IF(AND($G94=1,BC$1&gt;($Y94+$Z94*2),BC$1&lt;=($Y94+$Z94*3)),-1*PMT(VLOOKUP($P94,'9 - Finance Strategy Parameters'!$B$3:$C$6,2)/12,$Z94*12,$M94*(1+$Z$1)^($Z94*3)),"FAILURE"))))))))))</f>
        <v>4528.6934999999994</v>
      </c>
      <c r="BD94" s="159">
        <f>IF($F94=1,0,IF(AND($H94=1,BD$1&lt;=$Y94),$V94,IF(AND($H94=1,BD$1&gt;$Y94,BD$1&lt;=$Y94+$Z94),($T94*(1+$Z$1)^$Z94)/$Z94,IF(AND($H94=1,BD$1&gt;($Y94+$Z94),BD$1&lt;=($Y94+$Z94*2)),($T94*(1+$Z$1)^($Z94*2))/$Z94,IF(AND($H94=1,BD$1&gt;($Y94+$Z94*2),BD$1&lt;=($Y94+$Z94*3)),($T94*(1+$Z$1)^($Z94*3))/$Z94,IF(AND($H94=1,BD$1&gt;($Y94+$Z94*3),BD$1&lt;=($Y94+$Z94*4)),($T94*(1+$Z$1)^($Z94*4))/$Z94,IF(AND($G94=1,BD$1&lt;=$N94),0,IF(AND($G94=1,BD$1&gt;$N94,BD$1&lt;=($Y94+$Z94)),-1*PMT(VLOOKUP($P94,'9 - Finance Strategy Parameters'!$B$3:$C$6,2)/12,$Z94*12,$M94),IF(AND($G94=1,BD$1&gt;($Y94+$Z94),BD$1&lt;=($Y94+$Z94*2)),-1*PMT(VLOOKUP($P94,'9 - Finance Strategy Parameters'!$B$3:$C$6,2)/12,$Z94*12,$M94*(1+$Z$1)^($Z94*2)),IF(AND($G94=1,BD$1&gt;($Y94+$Z94*2),BD$1&lt;=($Y94+$Z94*3)),-1*PMT(VLOOKUP($P94,'9 - Finance Strategy Parameters'!$B$3:$C$6,2)/12,$Z94*12,$M94*(1+$Z$1)^($Z94*3)),"FAILURE"))))))))))</f>
        <v>4528.6934999999994</v>
      </c>
      <c r="BE94" s="159">
        <f>IF($F94=1,0,IF(AND($H94=1,BE$1&lt;=$Y94),$V94,IF(AND($H94=1,BE$1&gt;$Y94,BE$1&lt;=$Y94+$Z94),($T94*(1+$Z$1)^$Z94)/$Z94,IF(AND($H94=1,BE$1&gt;($Y94+$Z94),BE$1&lt;=($Y94+$Z94*2)),($T94*(1+$Z$1)^($Z94*2))/$Z94,IF(AND($H94=1,BE$1&gt;($Y94+$Z94*2),BE$1&lt;=($Y94+$Z94*3)),($T94*(1+$Z$1)^($Z94*3))/$Z94,IF(AND($H94=1,BE$1&gt;($Y94+$Z94*3),BE$1&lt;=($Y94+$Z94*4)),($T94*(1+$Z$1)^($Z94*4))/$Z94,IF(AND($G94=1,BE$1&lt;=$N94),0,IF(AND($G94=1,BE$1&gt;$N94,BE$1&lt;=($Y94+$Z94)),-1*PMT(VLOOKUP($P94,'9 - Finance Strategy Parameters'!$B$3:$C$6,2)/12,$Z94*12,$M94),IF(AND($G94=1,BE$1&gt;($Y94+$Z94),BE$1&lt;=($Y94+$Z94*2)),-1*PMT(VLOOKUP($P94,'9 - Finance Strategy Parameters'!$B$3:$C$6,2)/12,$Z94*12,$M94*(1+$Z$1)^($Z94*2)),IF(AND($G94=1,BE$1&gt;($Y94+$Z94*2),BE$1&lt;=($Y94+$Z94*3)),-1*PMT(VLOOKUP($P94,'9 - Finance Strategy Parameters'!$B$3:$C$6,2)/12,$Z94*12,$M94*(1+$Z$1)^($Z94*3)),"FAILURE"))))))))))</f>
        <v>4528.6934999999994</v>
      </c>
      <c r="BF94" s="159">
        <f>IF($F94=1,0,IF(AND($H94=1,BF$1&lt;=$Y94),$V94,IF(AND($H94=1,BF$1&gt;$Y94,BF$1&lt;=$Y94+$Z94),($T94*(1+$Z$1)^$Z94)/$Z94,IF(AND($H94=1,BF$1&gt;($Y94+$Z94),BF$1&lt;=($Y94+$Z94*2)),($T94*(1+$Z$1)^($Z94*2))/$Z94,IF(AND($H94=1,BF$1&gt;($Y94+$Z94*2),BF$1&lt;=($Y94+$Z94*3)),($T94*(1+$Z$1)^($Z94*3))/$Z94,IF(AND($H94=1,BF$1&gt;($Y94+$Z94*3),BF$1&lt;=($Y94+$Z94*4)),($T94*(1+$Z$1)^($Z94*4))/$Z94,IF(AND($G94=1,BF$1&lt;=$N94),0,IF(AND($G94=1,BF$1&gt;$N94,BF$1&lt;=($Y94+$Z94)),-1*PMT(VLOOKUP($P94,'9 - Finance Strategy Parameters'!$B$3:$C$6,2)/12,$Z94*12,$M94),IF(AND($G94=1,BF$1&gt;($Y94+$Z94),BF$1&lt;=($Y94+$Z94*2)),-1*PMT(VLOOKUP($P94,'9 - Finance Strategy Parameters'!$B$3:$C$6,2)/12,$Z94*12,$M94*(1+$Z$1)^($Z94*2)),IF(AND($G94=1,BF$1&gt;($Y94+$Z94*2),BF$1&lt;=($Y94+$Z94*3)),-1*PMT(VLOOKUP($P94,'9 - Finance Strategy Parameters'!$B$3:$C$6,2)/12,$Z94*12,$M94*(1+$Z$1)^($Z94*3)),"FAILURE"))))))))))</f>
        <v>4528.6934999999994</v>
      </c>
      <c r="BG94" s="159">
        <f>IF($F94=1,0,IF(AND($H94=1,BG$1&lt;=$Y94),$V94,IF(AND($H94=1,BG$1&gt;$Y94,BG$1&lt;=$Y94+$Z94),($T94*(1+$Z$1)^$Z94)/$Z94,IF(AND($H94=1,BG$1&gt;($Y94+$Z94),BG$1&lt;=($Y94+$Z94*2)),($T94*(1+$Z$1)^($Z94*2))/$Z94,IF(AND($H94=1,BG$1&gt;($Y94+$Z94*2),BG$1&lt;=($Y94+$Z94*3)),($T94*(1+$Z$1)^($Z94*3))/$Z94,IF(AND($H94=1,BG$1&gt;($Y94+$Z94*3),BG$1&lt;=($Y94+$Z94*4)),($T94*(1+$Z$1)^($Z94*4))/$Z94,IF(AND($G94=1,BG$1&lt;=$N94),0,IF(AND($G94=1,BG$1&gt;$N94,BG$1&lt;=($Y94+$Z94)),-1*PMT(VLOOKUP($P94,'9 - Finance Strategy Parameters'!$B$3:$C$6,2)/12,$Z94*12,$M94),IF(AND($G94=1,BG$1&gt;($Y94+$Z94),BG$1&lt;=($Y94+$Z94*2)),-1*PMT(VLOOKUP($P94,'9 - Finance Strategy Parameters'!$B$3:$C$6,2)/12,$Z94*12,$M94*(1+$Z$1)^($Z94*2)),IF(AND($G94=1,BG$1&gt;($Y94+$Z94*2),BG$1&lt;=($Y94+$Z94*3)),-1*PMT(VLOOKUP($P94,'9 - Finance Strategy Parameters'!$B$3:$C$6,2)/12,$Z94*12,$M94*(1+$Z$1)^($Z94*3)),"FAILURE"))))))))))</f>
        <v>4528.6934999999994</v>
      </c>
      <c r="BH94" s="159">
        <f>IF($F94=1,0,IF(AND($H94=1,BH$1&lt;=$Y94),$V94,IF(AND($H94=1,BH$1&gt;$Y94,BH$1&lt;=$Y94+$Z94),($T94*(1+$Z$1)^$Z94)/$Z94,IF(AND($H94=1,BH$1&gt;($Y94+$Z94),BH$1&lt;=($Y94+$Z94*2)),($T94*(1+$Z$1)^($Z94*2))/$Z94,IF(AND($H94=1,BH$1&gt;($Y94+$Z94*2),BH$1&lt;=($Y94+$Z94*3)),($T94*(1+$Z$1)^($Z94*3))/$Z94,IF(AND($H94=1,BH$1&gt;($Y94+$Z94*3),BH$1&lt;=($Y94+$Z94*4)),($T94*(1+$Z$1)^($Z94*4))/$Z94,IF(AND($G94=1,BH$1&lt;=$N94),0,IF(AND($G94=1,BH$1&gt;$N94,BH$1&lt;=($Y94+$Z94)),-1*PMT(VLOOKUP($P94,'9 - Finance Strategy Parameters'!$B$3:$C$6,2)/12,$Z94*12,$M94),IF(AND($G94=1,BH$1&gt;($Y94+$Z94),BH$1&lt;=($Y94+$Z94*2)),-1*PMT(VLOOKUP($P94,'9 - Finance Strategy Parameters'!$B$3:$C$6,2)/12,$Z94*12,$M94*(1+$Z$1)^($Z94*2)),IF(AND($G94=1,BH$1&gt;($Y94+$Z94*2),BH$1&lt;=($Y94+$Z94*3)),-1*PMT(VLOOKUP($P94,'9 - Finance Strategy Parameters'!$B$3:$C$6,2)/12,$Z94*12,$M94*(1+$Z$1)^($Z94*3)),"FAILURE"))))))))))</f>
        <v>4528.6934999999994</v>
      </c>
      <c r="BI94" s="159">
        <f>IF($F94=1,0,IF(AND($H94=1,BI$1&lt;=$Y94),$V94,IF(AND($H94=1,BI$1&gt;$Y94,BI$1&lt;=$Y94+$Z94),($T94*(1+$Z$1)^$Z94)/$Z94,IF(AND($H94=1,BI$1&gt;($Y94+$Z94),BI$1&lt;=($Y94+$Z94*2)),($T94*(1+$Z$1)^($Z94*2))/$Z94,IF(AND($H94=1,BI$1&gt;($Y94+$Z94*2),BI$1&lt;=($Y94+$Z94*3)),($T94*(1+$Z$1)^($Z94*3))/$Z94,IF(AND($H94=1,BI$1&gt;($Y94+$Z94*3),BI$1&lt;=($Y94+$Z94*4)),($T94*(1+$Z$1)^($Z94*4))/$Z94,IF(AND($G94=1,BI$1&lt;=$N94),0,IF(AND($G94=1,BI$1&gt;$N94,BI$1&lt;=($Y94+$Z94)),-1*PMT(VLOOKUP($P94,'9 - Finance Strategy Parameters'!$B$3:$C$6,2)/12,$Z94*12,$M94),IF(AND($G94=1,BI$1&gt;($Y94+$Z94),BI$1&lt;=($Y94+$Z94*2)),-1*PMT(VLOOKUP($P94,'9 - Finance Strategy Parameters'!$B$3:$C$6,2)/12,$Z94*12,$M94*(1+$Z$1)^($Z94*2)),IF(AND($G94=1,BI$1&gt;($Y94+$Z94*2),BI$1&lt;=($Y94+$Z94*3)),-1*PMT(VLOOKUP($P94,'9 - Finance Strategy Parameters'!$B$3:$C$6,2)/12,$Z94*12,$M94*(1+$Z$1)^($Z94*3)),"FAILURE"))))))))))</f>
        <v>4528.6934999999994</v>
      </c>
      <c r="BJ94" s="159">
        <f>IF($F94=1,0,IF(AND($H94=1,BJ$1&lt;=$Y94),$V94,IF(AND($H94=1,BJ$1&gt;$Y94,BJ$1&lt;=$Y94+$Z94),($T94*(1+$Z$1)^$Z94)/$Z94,IF(AND($H94=1,BJ$1&gt;($Y94+$Z94),BJ$1&lt;=($Y94+$Z94*2)),($T94*(1+$Z$1)^($Z94*2))/$Z94,IF(AND($H94=1,BJ$1&gt;($Y94+$Z94*2),BJ$1&lt;=($Y94+$Z94*3)),($T94*(1+$Z$1)^($Z94*3))/$Z94,IF(AND($H94=1,BJ$1&gt;($Y94+$Z94*3),BJ$1&lt;=($Y94+$Z94*4)),($T94*(1+$Z$1)^($Z94*4))/$Z94,IF(AND($G94=1,BJ$1&lt;=$N94),0,IF(AND($G94=1,BJ$1&gt;$N94,BJ$1&lt;=($Y94+$Z94)),-1*PMT(VLOOKUP($P94,'9 - Finance Strategy Parameters'!$B$3:$C$6,2)/12,$Z94*12,$M94),IF(AND($G94=1,BJ$1&gt;($Y94+$Z94),BJ$1&lt;=($Y94+$Z94*2)),-1*PMT(VLOOKUP($P94,'9 - Finance Strategy Parameters'!$B$3:$C$6,2)/12,$Z94*12,$M94*(1+$Z$1)^($Z94*2)),IF(AND($G94=1,BJ$1&gt;($Y94+$Z94*2),BJ$1&lt;=($Y94+$Z94*3)),-1*PMT(VLOOKUP($P94,'9 - Finance Strategy Parameters'!$B$3:$C$6,2)/12,$Z94*12,$M94*(1+$Z$1)^($Z94*3)),"FAILURE"))))))))))</f>
        <v>4528.6934999999994</v>
      </c>
      <c r="BK94" s="159">
        <f>IF($F94=1,0,IF(AND($H94=1,BK$1&lt;=$Y94),$V94,IF(AND($H94=1,BK$1&gt;$Y94,BK$1&lt;=$Y94+$Z94),($T94*(1+$Z$1)^$Z94)/$Z94,IF(AND($H94=1,BK$1&gt;($Y94+$Z94),BK$1&lt;=($Y94+$Z94*2)),($T94*(1+$Z$1)^($Z94*2))/$Z94,IF(AND($H94=1,BK$1&gt;($Y94+$Z94*2),BK$1&lt;=($Y94+$Z94*3)),($T94*(1+$Z$1)^($Z94*3))/$Z94,IF(AND($H94=1,BK$1&gt;($Y94+$Z94*3),BK$1&lt;=($Y94+$Z94*4)),($T94*(1+$Z$1)^($Z94*4))/$Z94,IF(AND($G94=1,BK$1&lt;=$N94),0,IF(AND($G94=1,BK$1&gt;$N94,BK$1&lt;=($Y94+$Z94)),-1*PMT(VLOOKUP($P94,'9 - Finance Strategy Parameters'!$B$3:$C$6,2)/12,$Z94*12,$M94),IF(AND($G94=1,BK$1&gt;($Y94+$Z94),BK$1&lt;=($Y94+$Z94*2)),-1*PMT(VLOOKUP($P94,'9 - Finance Strategy Parameters'!$B$3:$C$6,2)/12,$Z94*12,$M94*(1+$Z$1)^($Z94*2)),IF(AND($G94=1,BK$1&gt;($Y94+$Z94*2),BK$1&lt;=($Y94+$Z94*3)),-1*PMT(VLOOKUP($P94,'9 - Finance Strategy Parameters'!$B$3:$C$6,2)/12,$Z94*12,$M94*(1+$Z$1)^($Z94*3)),"FAILURE"))))))))))</f>
        <v>4528.6934999999994</v>
      </c>
      <c r="BL94" s="159">
        <f>IF($F94=1,0,IF(AND($H94=1,BL$1&lt;=$Y94),$V94,IF(AND($H94=1,BL$1&gt;$Y94,BL$1&lt;=$Y94+$Z94),($T94*(1+$Z$1)^$Z94)/$Z94,IF(AND($H94=1,BL$1&gt;($Y94+$Z94),BL$1&lt;=($Y94+$Z94*2)),($T94*(1+$Z$1)^($Z94*2))/$Z94,IF(AND($H94=1,BL$1&gt;($Y94+$Z94*2),BL$1&lt;=($Y94+$Z94*3)),($T94*(1+$Z$1)^($Z94*3))/$Z94,IF(AND($H94=1,BL$1&gt;($Y94+$Z94*3),BL$1&lt;=($Y94+$Z94*4)),($T94*(1+$Z$1)^($Z94*4))/$Z94,IF(AND($G94=1,BL$1&lt;=$N94),0,IF(AND($G94=1,BL$1&gt;$N94,BL$1&lt;=($Y94+$Z94)),-1*PMT(VLOOKUP($P94,'9 - Finance Strategy Parameters'!$B$3:$C$6,2)/12,$Z94*12,$M94),IF(AND($G94=1,BL$1&gt;($Y94+$Z94),BL$1&lt;=($Y94+$Z94*2)),-1*PMT(VLOOKUP($P94,'9 - Finance Strategy Parameters'!$B$3:$C$6,2)/12,$Z94*12,$M94*(1+$Z$1)^($Z94*2)),IF(AND($G94=1,BL$1&gt;($Y94+$Z94*2),BL$1&lt;=($Y94+$Z94*3)),-1*PMT(VLOOKUP($P94,'9 - Finance Strategy Parameters'!$B$3:$C$6,2)/12,$Z94*12,$M94*(1+$Z$1)^($Z94*3)),"FAILURE"))))))))))</f>
        <v>4528.6934999999994</v>
      </c>
      <c r="BM94" s="159">
        <f>IF($F94=1,0,IF(AND($H94=1,BM$1&lt;=$Y94),$V94,IF(AND($H94=1,BM$1&gt;$Y94,BM$1&lt;=$Y94+$Z94),($T94*(1+$Z$1)^$Z94)/$Z94,IF(AND($H94=1,BM$1&gt;($Y94+$Z94),BM$1&lt;=($Y94+$Z94*2)),($T94*(1+$Z$1)^($Z94*2))/$Z94,IF(AND($H94=1,BM$1&gt;($Y94+$Z94*2),BM$1&lt;=($Y94+$Z94*3)),($T94*(1+$Z$1)^($Z94*3))/$Z94,IF(AND($H94=1,BM$1&gt;($Y94+$Z94*3),BM$1&lt;=($Y94+$Z94*4)),($T94*(1+$Z$1)^($Z94*4))/$Z94,IF(AND($G94=1,BM$1&lt;=$N94),0,IF(AND($G94=1,BM$1&gt;$N94,BM$1&lt;=($Y94+$Z94)),-1*PMT(VLOOKUP($P94,'9 - Finance Strategy Parameters'!$B$3:$C$6,2)/12,$Z94*12,$M94),IF(AND($G94=1,BM$1&gt;($Y94+$Z94),BM$1&lt;=($Y94+$Z94*2)),-1*PMT(VLOOKUP($P94,'9 - Finance Strategy Parameters'!$B$3:$C$6,2)/12,$Z94*12,$M94*(1+$Z$1)^($Z94*2)),IF(AND($G94=1,BM$1&gt;($Y94+$Z94*2),BM$1&lt;=($Y94+$Z94*3)),-1*PMT(VLOOKUP($P94,'9 - Finance Strategy Parameters'!$B$3:$C$6,2)/12,$Z94*12,$M94*(1+$Z$1)^($Z94*3)),"FAILURE"))))))))))</f>
        <v>4528.6934999999994</v>
      </c>
      <c r="BN94" s="159">
        <f>IF($F94=1,0,IF(AND($H94=1,BN$1&lt;=$Y94),$V94,IF(AND($H94=1,BN$1&gt;$Y94,BN$1&lt;=$Y94+$Z94),($T94*(1+$Z$1)^$Z94)/$Z94,IF(AND($H94=1,BN$1&gt;($Y94+$Z94),BN$1&lt;=($Y94+$Z94*2)),($T94*(1+$Z$1)^($Z94*2))/$Z94,IF(AND($H94=1,BN$1&gt;($Y94+$Z94*2),BN$1&lt;=($Y94+$Z94*3)),($T94*(1+$Z$1)^($Z94*3))/$Z94,IF(AND($H94=1,BN$1&gt;($Y94+$Z94*3),BN$1&lt;=($Y94+$Z94*4)),($T94*(1+$Z$1)^($Z94*4))/$Z94,IF(AND($G94=1,BN$1&lt;=$N94),0,IF(AND($G94=1,BN$1&gt;$N94,BN$1&lt;=($Y94+$Z94)),-1*PMT(VLOOKUP($P94,'9 - Finance Strategy Parameters'!$B$3:$C$6,2)/12,$Z94*12,$M94),IF(AND($G94=1,BN$1&gt;($Y94+$Z94),BN$1&lt;=($Y94+$Z94*2)),-1*PMT(VLOOKUP($P94,'9 - Finance Strategy Parameters'!$B$3:$C$6,2)/12,$Z94*12,$M94*(1+$Z$1)^($Z94*2)),IF(AND($G94=1,BN$1&gt;($Y94+$Z94*2),BN$1&lt;=($Y94+$Z94*3)),-1*PMT(VLOOKUP($P94,'9 - Finance Strategy Parameters'!$B$3:$C$6,2)/12,$Z94*12,$M94*(1+$Z$1)^($Z94*3)),"FAILURE"))))))))))</f>
        <v>4528.6934999999994</v>
      </c>
      <c r="BO94" s="159">
        <f>IF($F94=1,0,IF(AND($H94=1,BO$1&lt;=$Y94),$V94,IF(AND($H94=1,BO$1&gt;$Y94,BO$1&lt;=$Y94+$Z94),($T94*(1+$Z$1)^$Z94)/$Z94,IF(AND($H94=1,BO$1&gt;($Y94+$Z94),BO$1&lt;=($Y94+$Z94*2)),($T94*(1+$Z$1)^($Z94*2))/$Z94,IF(AND($H94=1,BO$1&gt;($Y94+$Z94*2),BO$1&lt;=($Y94+$Z94*3)),($T94*(1+$Z$1)^($Z94*3))/$Z94,IF(AND($H94=1,BO$1&gt;($Y94+$Z94*3),BO$1&lt;=($Y94+$Z94*4)),($T94*(1+$Z$1)^($Z94*4))/$Z94,IF(AND($G94=1,BO$1&lt;=$N94),0,IF(AND($G94=1,BO$1&gt;$N94,BO$1&lt;=($Y94+$Z94)),-1*PMT(VLOOKUP($P94,'9 - Finance Strategy Parameters'!$B$3:$C$6,2)/12,$Z94*12,$M94),IF(AND($G94=1,BO$1&gt;($Y94+$Z94),BO$1&lt;=($Y94+$Z94*2)),-1*PMT(VLOOKUP($P94,'9 - Finance Strategy Parameters'!$B$3:$C$6,2)/12,$Z94*12,$M94*(1+$Z$1)^($Z94*2)),IF(AND($G94=1,BO$1&gt;($Y94+$Z94*2),BO$1&lt;=($Y94+$Z94*3)),-1*PMT(VLOOKUP($P94,'9 - Finance Strategy Parameters'!$B$3:$C$6,2)/12,$Z94*12,$M94*(1+$Z$1)^($Z94*3)),"FAILURE"))))))))))</f>
        <v>4528.6934999999994</v>
      </c>
      <c r="BP94" s="159">
        <f>IF($F94=1,0,IF(AND($H94=1,BP$1&lt;=$Y94),$V94,IF(AND($H94=1,BP$1&gt;$Y94,BP$1&lt;=$Y94+$Z94),($T94*(1+$Z$1)^$Z94)/$Z94,IF(AND($H94=1,BP$1&gt;($Y94+$Z94),BP$1&lt;=($Y94+$Z94*2)),($T94*(1+$Z$1)^($Z94*2))/$Z94,IF(AND($H94=1,BP$1&gt;($Y94+$Z94*2),BP$1&lt;=($Y94+$Z94*3)),($T94*(1+$Z$1)^($Z94*3))/$Z94,IF(AND($H94=1,BP$1&gt;($Y94+$Z94*3),BP$1&lt;=($Y94+$Z94*4)),($T94*(1+$Z$1)^($Z94*4))/$Z94,IF(AND($G94=1,BP$1&lt;=$N94),0,IF(AND($G94=1,BP$1&gt;$N94,BP$1&lt;=($Y94+$Z94)),-1*PMT(VLOOKUP($P94,'9 - Finance Strategy Parameters'!$B$3:$C$6,2)/12,$Z94*12,$M94),IF(AND($G94=1,BP$1&gt;($Y94+$Z94),BP$1&lt;=($Y94+$Z94*2)),-1*PMT(VLOOKUP($P94,'9 - Finance Strategy Parameters'!$B$3:$C$6,2)/12,$Z94*12,$M94*(1+$Z$1)^($Z94*2)),IF(AND($G94=1,BP$1&gt;($Y94+$Z94*2),BP$1&lt;=($Y94+$Z94*3)),-1*PMT(VLOOKUP($P94,'9 - Finance Strategy Parameters'!$B$3:$C$6,2)/12,$Z94*12,$M94*(1+$Z$1)^($Z94*3)),"FAILURE"))))))))))</f>
        <v>4528.6934999999994</v>
      </c>
      <c r="BQ94" s="159">
        <f>IF($F94=1,0,IF(AND($H94=1,BQ$1&lt;=$Y94),$V94,IF(AND($H94=1,BQ$1&gt;$Y94,BQ$1&lt;=$Y94+$Z94),($T94*(1+$Z$1)^$Z94)/$Z94,IF(AND($H94=1,BQ$1&gt;($Y94+$Z94),BQ$1&lt;=($Y94+$Z94*2)),($T94*(1+$Z$1)^($Z94*2))/$Z94,IF(AND($H94=1,BQ$1&gt;($Y94+$Z94*2),BQ$1&lt;=($Y94+$Z94*3)),($T94*(1+$Z$1)^($Z94*3))/$Z94,IF(AND($H94=1,BQ$1&gt;($Y94+$Z94*3),BQ$1&lt;=($Y94+$Z94*4)),($T94*(1+$Z$1)^($Z94*4))/$Z94,IF(AND($G94=1,BQ$1&lt;=$N94),0,IF(AND($G94=1,BQ$1&gt;$N94,BQ$1&lt;=($Y94+$Z94)),-1*PMT(VLOOKUP($P94,'9 - Finance Strategy Parameters'!$B$3:$C$6,2)/12,$Z94*12,$M94),IF(AND($G94=1,BQ$1&gt;($Y94+$Z94),BQ$1&lt;=($Y94+$Z94*2)),-1*PMT(VLOOKUP($P94,'9 - Finance Strategy Parameters'!$B$3:$C$6,2)/12,$Z94*12,$M94*(1+$Z$1)^($Z94*2)),IF(AND($G94=1,BQ$1&gt;($Y94+$Z94*2),BQ$1&lt;=($Y94+$Z94*3)),-1*PMT(VLOOKUP($P94,'9 - Finance Strategy Parameters'!$B$3:$C$6,2)/12,$Z94*12,$M94*(1+$Z$1)^($Z94*3)),"FAILURE"))))))))))</f>
        <v>4528.6934999999994</v>
      </c>
      <c r="BR94" s="159">
        <f>IF($F94=1,0,IF(AND($H94=1,BR$1&lt;=$Y94),$V94,IF(AND($H94=1,BR$1&gt;$Y94,BR$1&lt;=$Y94+$Z94),($T94*(1+$Z$1)^$Z94)/$Z94,IF(AND($H94=1,BR$1&gt;($Y94+$Z94),BR$1&lt;=($Y94+$Z94*2)),($T94*(1+$Z$1)^($Z94*2))/$Z94,IF(AND($H94=1,BR$1&gt;($Y94+$Z94*2),BR$1&lt;=($Y94+$Z94*3)),($T94*(1+$Z$1)^($Z94*3))/$Z94,IF(AND($H94=1,BR$1&gt;($Y94+$Z94*3),BR$1&lt;=($Y94+$Z94*4)),($T94*(1+$Z$1)^($Z94*4))/$Z94,IF(AND($G94=1,BR$1&lt;=$N94),0,IF(AND($G94=1,BR$1&gt;$N94,BR$1&lt;=($Y94+$Z94)),-1*PMT(VLOOKUP($P94,'9 - Finance Strategy Parameters'!$B$3:$C$6,2)/12,$Z94*12,$M94),IF(AND($G94=1,BR$1&gt;($Y94+$Z94),BR$1&lt;=($Y94+$Z94*2)),-1*PMT(VLOOKUP($P94,'9 - Finance Strategy Parameters'!$B$3:$C$6,2)/12,$Z94*12,$M94*(1+$Z$1)^($Z94*2)),IF(AND($G94=1,BR$1&gt;($Y94+$Z94*2),BR$1&lt;=($Y94+$Z94*3)),-1*PMT(VLOOKUP($P94,'9 - Finance Strategy Parameters'!$B$3:$C$6,2)/12,$Z94*12,$M94*(1+$Z$1)^($Z94*3)),"FAILURE"))))))))))</f>
        <v>4528.6934999999994</v>
      </c>
      <c r="BS94" s="159">
        <f>IF($F94=1,0,IF(AND($H94=1,BS$1&lt;=$Y94),$V94,IF(AND($H94=1,BS$1&gt;$Y94,BS$1&lt;=$Y94+$Z94),($T94*(1+$Z$1)^$Z94)/$Z94,IF(AND($H94=1,BS$1&gt;($Y94+$Z94),BS$1&lt;=($Y94+$Z94*2)),($T94*(1+$Z$1)^($Z94*2))/$Z94,IF(AND($H94=1,BS$1&gt;($Y94+$Z94*2),BS$1&lt;=($Y94+$Z94*3)),($T94*(1+$Z$1)^($Z94*3))/$Z94,IF(AND($H94=1,BS$1&gt;($Y94+$Z94*3),BS$1&lt;=($Y94+$Z94*4)),($T94*(1+$Z$1)^($Z94*4))/$Z94,IF(AND($G94=1,BS$1&lt;=$N94),0,IF(AND($G94=1,BS$1&gt;$N94,BS$1&lt;=($Y94+$Z94)),-1*PMT(VLOOKUP($P94,'9 - Finance Strategy Parameters'!$B$3:$C$6,2)/12,$Z94*12,$M94),IF(AND($G94=1,BS$1&gt;($Y94+$Z94),BS$1&lt;=($Y94+$Z94*2)),-1*PMT(VLOOKUP($P94,'9 - Finance Strategy Parameters'!$B$3:$C$6,2)/12,$Z94*12,$M94*(1+$Z$1)^($Z94*2)),IF(AND($G94=1,BS$1&gt;($Y94+$Z94*2),BS$1&lt;=($Y94+$Z94*3)),-1*PMT(VLOOKUP($P94,'9 - Finance Strategy Parameters'!$B$3:$C$6,2)/12,$Z94*12,$M94*(1+$Z$1)^($Z94*3)),"FAILURE"))))))))))</f>
        <v>4528.6934999999994</v>
      </c>
      <c r="BT94" s="159">
        <f>IF($F94=1,0,IF(AND($H94=1,BT$1&lt;=$Y94),$V94,IF(AND($H94=1,BT$1&gt;$Y94,BT$1&lt;=$Y94+$Z94),($T94*(1+$Z$1)^$Z94)/$Z94,IF(AND($H94=1,BT$1&gt;($Y94+$Z94),BT$1&lt;=($Y94+$Z94*2)),($T94*(1+$Z$1)^($Z94*2))/$Z94,IF(AND($H94=1,BT$1&gt;($Y94+$Z94*2),BT$1&lt;=($Y94+$Z94*3)),($T94*(1+$Z$1)^($Z94*3))/$Z94,IF(AND($H94=1,BT$1&gt;($Y94+$Z94*3),BT$1&lt;=($Y94+$Z94*4)),($T94*(1+$Z$1)^($Z94*4))/$Z94,IF(AND($G94=1,BT$1&lt;=$N94),0,IF(AND($G94=1,BT$1&gt;$N94,BT$1&lt;=($Y94+$Z94)),-1*PMT(VLOOKUP($P94,'9 - Finance Strategy Parameters'!$B$3:$C$6,2)/12,$Z94*12,$M94),IF(AND($G94=1,BT$1&gt;($Y94+$Z94),BT$1&lt;=($Y94+$Z94*2)),-1*PMT(VLOOKUP($P94,'9 - Finance Strategy Parameters'!$B$3:$C$6,2)/12,$Z94*12,$M94*(1+$Z$1)^($Z94*2)),IF(AND($G94=1,BT$1&gt;($Y94+$Z94*2),BT$1&lt;=($Y94+$Z94*3)),-1*PMT(VLOOKUP($P94,'9 - Finance Strategy Parameters'!$B$3:$C$6,2)/12,$Z94*12,$M94*(1+$Z$1)^($Z94*3)),"FAILURE"))))))))))</f>
        <v>4528.6934999999994</v>
      </c>
    </row>
    <row r="95" spans="1:72" ht="30" x14ac:dyDescent="0.25">
      <c r="A95" s="10" t="s">
        <v>38</v>
      </c>
      <c r="B95" s="138">
        <f>INDEX('8-Choosing Asset Strategies'!$B$4:$B$101,MATCH('9 - Financing Strategy'!C95,'8-Choosing Asset Strategies'!$C$4:$C$101,0))</f>
        <v>7</v>
      </c>
      <c r="C95" s="11" t="s">
        <v>168</v>
      </c>
      <c r="D95" s="13" t="str">
        <f>IF(INDEX('8-Choosing Asset Strategies'!$CW$4:$CW$101,MATCH($C95,'8-Choosing Asset Strategies'!$C$4:$C$101,0))=0,"",INDEX('8-Choosing Asset Strategies'!$CW$4:$CW$101,MATCH(C95,'8-Choosing Asset Strategies'!$C$4:$C$101,0)))</f>
        <v>Good condition</v>
      </c>
      <c r="E95" s="11"/>
      <c r="F95" s="138"/>
      <c r="G95" s="138"/>
      <c r="H95" s="138">
        <v>1</v>
      </c>
      <c r="J95" s="143" t="str">
        <f>IF(F95=1,ROUND(INDEX('8-Choosing Asset Strategies'!$DL$4:$DL$101,MATCH($C95,'8-Choosing Asset Strategies'!$C$4:$C$101,0)),2),"")</f>
        <v/>
      </c>
      <c r="K95" s="12" t="str">
        <f>IF(F95=1,ROUND(INDEX('8-Choosing Asset Strategies'!$DC$4:$DC$101,MATCH($C95,'8-Choosing Asset Strategies'!$C$4:$C$101,0)),2),"")</f>
        <v/>
      </c>
      <c r="L95" s="12"/>
      <c r="M95" s="143" t="str">
        <f>IF(G95=1,ROUND(INDEX('8-Choosing Asset Strategies'!$DL$4:$DL$101,MATCH($C95,'8-Choosing Asset Strategies'!$C$4:$C$101,0)),2),"")</f>
        <v/>
      </c>
      <c r="N95" s="12" t="str">
        <f>IF(G95=1,ROUND(INDEX('8-Choosing Asset Strategies'!$DC$4:$DC$101,MATCH($C95,'8-Choosing Asset Strategies'!$C$4:$C$101,0)),2),"")</f>
        <v/>
      </c>
      <c r="O95" s="12" t="str">
        <f>IF(G95="","",INDEX('9 - Finance Strategy Parameters'!$H$3:$H$9,MATCH(B95,'9 - Finance Strategy Parameters'!$F$3:$F$9,0)))</f>
        <v/>
      </c>
      <c r="P95" s="12"/>
      <c r="Q95" s="144" t="str">
        <f>IFERROR((M95*INDEX('9 - Finance Strategy Parameters'!$C$3:$C$6,MATCH(P95,'9 - Finance Strategy Parameters'!$B$3:$B$6,0))/12*(1+INDEX('9 - Finance Strategy Parameters'!$C$3:$C$6,MATCH(P95,'9 - Finance Strategy Parameters'!$B$3:$B$6,0))/12)^(O95*12))/((1+INDEX('9 - Finance Strategy Parameters'!$C$3:$C$6,MATCH(P95,'9 - Finance Strategy Parameters'!$B$3:$B$6,0))/12)^(O95*12)-1),"")</f>
        <v/>
      </c>
      <c r="R95" s="144" t="str">
        <f t="shared" si="4"/>
        <v/>
      </c>
      <c r="S95" s="12"/>
      <c r="T95" s="143">
        <f>IF(H95=1,ROUND(INDEX('8-Choosing Asset Strategies'!$DL$4:$DL$101,MATCH($C95,'8-Choosing Asset Strategies'!$C$4:$C$101,0)),2),"")</f>
        <v>65560.3</v>
      </c>
      <c r="U95" s="145">
        <f>IF(H95=1,ROUND(INDEX('8-Choosing Asset Strategies'!$DC$4:$DC$101,MATCH($C95,'8-Choosing Asset Strategies'!$C$4:$C$101,0)),2),"")</f>
        <v>32</v>
      </c>
      <c r="V95" s="101">
        <f t="shared" si="5"/>
        <v>2048.7593750000001</v>
      </c>
      <c r="W95" s="155">
        <f t="shared" si="6"/>
        <v>170.72994791666667</v>
      </c>
      <c r="Y95">
        <f>INDEX('8-Choosing Asset Strategies'!$DC$4:$DC$101,MATCH(C95,'8-Choosing Asset Strategies'!$C$4:$C$101,0))</f>
        <v>32</v>
      </c>
      <c r="Z95">
        <f>INDEX('8-Choosing Asset Strategies'!$DA$4:$DA$101,MATCH(C95,'8-Choosing Asset Strategies'!$C$4:$C$101,0))</f>
        <v>40</v>
      </c>
      <c r="AB95" s="159">
        <f>IF($F95=1,0,IF(AND($H95=1,AB$1&lt;=$Y95),$V95,IF(AND($H95=1,AB$1&gt;$Y95,AB$1&lt;=$Y95+$Z95),($T95*(1+$Z$1)^$Z95)/$Z95,IF(AND($H95=1,AB$1&gt;($Y95+$Z95),AB$1&lt;=($Y95+$Z95*2)),($T95*(1+$Z$1)^($Z95*2))/$Z95,IF(AND($H95=1,AB$1&gt;($Y95+$Z95*2),AB$1&lt;=($Y95+$Z95*3)),($T95*(1+$Z$1)^($Z95*3))/$Z95,IF(AND($H95=1,AB$1&gt;($Y95+$Z95*3),AB$1&lt;=($Y95+$Z95*4)),($T95*(1+$Z$1)^($Z95*4))/$Z95,IF(AND($G95=1,AB$1&lt;=$N95),0,IF(AND($G95=1,AB$1&gt;$N95,AB$1&lt;=($Y95+$Z95)),-1*PMT(VLOOKUP($P95,'9 - Finance Strategy Parameters'!$B$3:$C$6,2)/12,$Z95*12,$M95),IF(AND($G95=1,AB$1&gt;($Y95+$Z95),AB$1&lt;=($Y95+$Z95*2)),-1*PMT(VLOOKUP($P95,'9 - Finance Strategy Parameters'!$B$3:$C$6,2)/12,$Z95*12,$M95*(1+$Z$1)^($Z95*2)),IF(AND($G95=1,AB$1&gt;($Y95+$Z95*2),AB$1&lt;=($Y95+$Z95*3)),-1*PMT(VLOOKUP($P95,'9 - Finance Strategy Parameters'!$B$3:$C$6,2)/12,$Z95*12,$M95*(1+$Z$1)^($Z95*3)),"FAILURE"))))))))))</f>
        <v>2048.7593750000001</v>
      </c>
      <c r="AC95" s="159">
        <f>IF($F95=1,0,IF(AND($H95=1,AC$1&lt;=$Y95),$V95,IF(AND($H95=1,AC$1&gt;$Y95,AC$1&lt;=$Y95+$Z95),($T95*(1+$Z$1)^$Z95)/$Z95,IF(AND($H95=1,AC$1&gt;($Y95+$Z95),AC$1&lt;=($Y95+$Z95*2)),($T95*(1+$Z$1)^($Z95*2))/$Z95,IF(AND($H95=1,AC$1&gt;($Y95+$Z95*2),AC$1&lt;=($Y95+$Z95*3)),($T95*(1+$Z$1)^($Z95*3))/$Z95,IF(AND($H95=1,AC$1&gt;($Y95+$Z95*3),AC$1&lt;=($Y95+$Z95*4)),($T95*(1+$Z$1)^($Z95*4))/$Z95,IF(AND($G95=1,AC$1&lt;=$N95),0,IF(AND($G95=1,AC$1&gt;$N95,AC$1&lt;=($Y95+$Z95)),-1*PMT(VLOOKUP($P95,'9 - Finance Strategy Parameters'!$B$3:$C$6,2)/12,$Z95*12,$M95),IF(AND($G95=1,AC$1&gt;($Y95+$Z95),AC$1&lt;=($Y95+$Z95*2)),-1*PMT(VLOOKUP($P95,'9 - Finance Strategy Parameters'!$B$3:$C$6,2)/12,$Z95*12,$M95*(1+$Z$1)^($Z95*2)),IF(AND($G95=1,AC$1&gt;($Y95+$Z95*2),AC$1&lt;=($Y95+$Z95*3)),-1*PMT(VLOOKUP($P95,'9 - Finance Strategy Parameters'!$B$3:$C$6,2)/12,$Z95*12,$M95*(1+$Z$1)^($Z95*3)),"FAILURE"))))))))))</f>
        <v>2048.7593750000001</v>
      </c>
      <c r="AD95" s="159">
        <f>IF($F95=1,0,IF(AND($H95=1,AD$1&lt;=$Y95),$V95,IF(AND($H95=1,AD$1&gt;$Y95,AD$1&lt;=$Y95+$Z95),($T95*(1+$Z$1)^$Z95)/$Z95,IF(AND($H95=1,AD$1&gt;($Y95+$Z95),AD$1&lt;=($Y95+$Z95*2)),($T95*(1+$Z$1)^($Z95*2))/$Z95,IF(AND($H95=1,AD$1&gt;($Y95+$Z95*2),AD$1&lt;=($Y95+$Z95*3)),($T95*(1+$Z$1)^($Z95*3))/$Z95,IF(AND($H95=1,AD$1&gt;($Y95+$Z95*3),AD$1&lt;=($Y95+$Z95*4)),($T95*(1+$Z$1)^($Z95*4))/$Z95,IF(AND($G95=1,AD$1&lt;=$N95),0,IF(AND($G95=1,AD$1&gt;$N95,AD$1&lt;=($Y95+$Z95)),-1*PMT(VLOOKUP($P95,'9 - Finance Strategy Parameters'!$B$3:$C$6,2)/12,$Z95*12,$M95),IF(AND($G95=1,AD$1&gt;($Y95+$Z95),AD$1&lt;=($Y95+$Z95*2)),-1*PMT(VLOOKUP($P95,'9 - Finance Strategy Parameters'!$B$3:$C$6,2)/12,$Z95*12,$M95*(1+$Z$1)^($Z95*2)),IF(AND($G95=1,AD$1&gt;($Y95+$Z95*2),AD$1&lt;=($Y95+$Z95*3)),-1*PMT(VLOOKUP($P95,'9 - Finance Strategy Parameters'!$B$3:$C$6,2)/12,$Z95*12,$M95*(1+$Z$1)^($Z95*3)),"FAILURE"))))))))))</f>
        <v>2048.7593750000001</v>
      </c>
      <c r="AE95" s="159">
        <f>IF($F95=1,0,IF(AND($H95=1,AE$1&lt;=$Y95),$V95,IF(AND($H95=1,AE$1&gt;$Y95,AE$1&lt;=$Y95+$Z95),($T95*(1+$Z$1)^$Z95)/$Z95,IF(AND($H95=1,AE$1&gt;($Y95+$Z95),AE$1&lt;=($Y95+$Z95*2)),($T95*(1+$Z$1)^($Z95*2))/$Z95,IF(AND($H95=1,AE$1&gt;($Y95+$Z95*2),AE$1&lt;=($Y95+$Z95*3)),($T95*(1+$Z$1)^($Z95*3))/$Z95,IF(AND($H95=1,AE$1&gt;($Y95+$Z95*3),AE$1&lt;=($Y95+$Z95*4)),($T95*(1+$Z$1)^($Z95*4))/$Z95,IF(AND($G95=1,AE$1&lt;=$N95),0,IF(AND($G95=1,AE$1&gt;$N95,AE$1&lt;=($Y95+$Z95)),-1*PMT(VLOOKUP($P95,'9 - Finance Strategy Parameters'!$B$3:$C$6,2)/12,$Z95*12,$M95),IF(AND($G95=1,AE$1&gt;($Y95+$Z95),AE$1&lt;=($Y95+$Z95*2)),-1*PMT(VLOOKUP($P95,'9 - Finance Strategy Parameters'!$B$3:$C$6,2)/12,$Z95*12,$M95*(1+$Z$1)^($Z95*2)),IF(AND($G95=1,AE$1&gt;($Y95+$Z95*2),AE$1&lt;=($Y95+$Z95*3)),-1*PMT(VLOOKUP($P95,'9 - Finance Strategy Parameters'!$B$3:$C$6,2)/12,$Z95*12,$M95*(1+$Z$1)^($Z95*3)),"FAILURE"))))))))))</f>
        <v>2048.7593750000001</v>
      </c>
      <c r="AF95" s="159">
        <f>IF($F95=1,0,IF(AND($H95=1,AF$1&lt;=$Y95),$V95,IF(AND($H95=1,AF$1&gt;$Y95,AF$1&lt;=$Y95+$Z95),($T95*(1+$Z$1)^$Z95)/$Z95,IF(AND($H95=1,AF$1&gt;($Y95+$Z95),AF$1&lt;=($Y95+$Z95*2)),($T95*(1+$Z$1)^($Z95*2))/$Z95,IF(AND($H95=1,AF$1&gt;($Y95+$Z95*2),AF$1&lt;=($Y95+$Z95*3)),($T95*(1+$Z$1)^($Z95*3))/$Z95,IF(AND($H95=1,AF$1&gt;($Y95+$Z95*3),AF$1&lt;=($Y95+$Z95*4)),($T95*(1+$Z$1)^($Z95*4))/$Z95,IF(AND($G95=1,AF$1&lt;=$N95),0,IF(AND($G95=1,AF$1&gt;$N95,AF$1&lt;=($Y95+$Z95)),-1*PMT(VLOOKUP($P95,'9 - Finance Strategy Parameters'!$B$3:$C$6,2)/12,$Z95*12,$M95),IF(AND($G95=1,AF$1&gt;($Y95+$Z95),AF$1&lt;=($Y95+$Z95*2)),-1*PMT(VLOOKUP($P95,'9 - Finance Strategy Parameters'!$B$3:$C$6,2)/12,$Z95*12,$M95*(1+$Z$1)^($Z95*2)),IF(AND($G95=1,AF$1&gt;($Y95+$Z95*2),AF$1&lt;=($Y95+$Z95*3)),-1*PMT(VLOOKUP($P95,'9 - Finance Strategy Parameters'!$B$3:$C$6,2)/12,$Z95*12,$M95*(1+$Z$1)^($Z95*3)),"FAILURE"))))))))))</f>
        <v>2048.7593750000001</v>
      </c>
      <c r="AG95" s="159">
        <f>IF($F95=1,0,IF(AND($H95=1,AG$1&lt;=$Y95),$V95,IF(AND($H95=1,AG$1&gt;$Y95,AG$1&lt;=$Y95+$Z95),($T95*(1+$Z$1)^$Z95)/$Z95,IF(AND($H95=1,AG$1&gt;($Y95+$Z95),AG$1&lt;=($Y95+$Z95*2)),($T95*(1+$Z$1)^($Z95*2))/$Z95,IF(AND($H95=1,AG$1&gt;($Y95+$Z95*2),AG$1&lt;=($Y95+$Z95*3)),($T95*(1+$Z$1)^($Z95*3))/$Z95,IF(AND($H95=1,AG$1&gt;($Y95+$Z95*3),AG$1&lt;=($Y95+$Z95*4)),($T95*(1+$Z$1)^($Z95*4))/$Z95,IF(AND($G95=1,AG$1&lt;=$N95),0,IF(AND($G95=1,AG$1&gt;$N95,AG$1&lt;=($Y95+$Z95)),-1*PMT(VLOOKUP($P95,'9 - Finance Strategy Parameters'!$B$3:$C$6,2)/12,$Z95*12,$M95),IF(AND($G95=1,AG$1&gt;($Y95+$Z95),AG$1&lt;=($Y95+$Z95*2)),-1*PMT(VLOOKUP($P95,'9 - Finance Strategy Parameters'!$B$3:$C$6,2)/12,$Z95*12,$M95*(1+$Z$1)^($Z95*2)),IF(AND($G95=1,AG$1&gt;($Y95+$Z95*2),AG$1&lt;=($Y95+$Z95*3)),-1*PMT(VLOOKUP($P95,'9 - Finance Strategy Parameters'!$B$3:$C$6,2)/12,$Z95*12,$M95*(1+$Z$1)^($Z95*3)),"FAILURE"))))))))))</f>
        <v>2048.7593750000001</v>
      </c>
      <c r="AH95" s="159">
        <f>IF($F95=1,0,IF(AND($H95=1,AH$1&lt;=$Y95),$V95,IF(AND($H95=1,AH$1&gt;$Y95,AH$1&lt;=$Y95+$Z95),($T95*(1+$Z$1)^$Z95)/$Z95,IF(AND($H95=1,AH$1&gt;($Y95+$Z95),AH$1&lt;=($Y95+$Z95*2)),($T95*(1+$Z$1)^($Z95*2))/$Z95,IF(AND($H95=1,AH$1&gt;($Y95+$Z95*2),AH$1&lt;=($Y95+$Z95*3)),($T95*(1+$Z$1)^($Z95*3))/$Z95,IF(AND($H95=1,AH$1&gt;($Y95+$Z95*3),AH$1&lt;=($Y95+$Z95*4)),($T95*(1+$Z$1)^($Z95*4))/$Z95,IF(AND($G95=1,AH$1&lt;=$N95),0,IF(AND($G95=1,AH$1&gt;$N95,AH$1&lt;=($Y95+$Z95)),-1*PMT(VLOOKUP($P95,'9 - Finance Strategy Parameters'!$B$3:$C$6,2)/12,$Z95*12,$M95),IF(AND($G95=1,AH$1&gt;($Y95+$Z95),AH$1&lt;=($Y95+$Z95*2)),-1*PMT(VLOOKUP($P95,'9 - Finance Strategy Parameters'!$B$3:$C$6,2)/12,$Z95*12,$M95*(1+$Z$1)^($Z95*2)),IF(AND($G95=1,AH$1&gt;($Y95+$Z95*2),AH$1&lt;=($Y95+$Z95*3)),-1*PMT(VLOOKUP($P95,'9 - Finance Strategy Parameters'!$B$3:$C$6,2)/12,$Z95*12,$M95*(1+$Z$1)^($Z95*3)),"FAILURE"))))))))))</f>
        <v>2048.7593750000001</v>
      </c>
      <c r="AI95" s="159">
        <f>IF($F95=1,0,IF(AND($H95=1,AI$1&lt;=$Y95),$V95,IF(AND($H95=1,AI$1&gt;$Y95,AI$1&lt;=$Y95+$Z95),($T95*(1+$Z$1)^$Z95)/$Z95,IF(AND($H95=1,AI$1&gt;($Y95+$Z95),AI$1&lt;=($Y95+$Z95*2)),($T95*(1+$Z$1)^($Z95*2))/$Z95,IF(AND($H95=1,AI$1&gt;($Y95+$Z95*2),AI$1&lt;=($Y95+$Z95*3)),($T95*(1+$Z$1)^($Z95*3))/$Z95,IF(AND($H95=1,AI$1&gt;($Y95+$Z95*3),AI$1&lt;=($Y95+$Z95*4)),($T95*(1+$Z$1)^($Z95*4))/$Z95,IF(AND($G95=1,AI$1&lt;=$N95),0,IF(AND($G95=1,AI$1&gt;$N95,AI$1&lt;=($Y95+$Z95)),-1*PMT(VLOOKUP($P95,'9 - Finance Strategy Parameters'!$B$3:$C$6,2)/12,$Z95*12,$M95),IF(AND($G95=1,AI$1&gt;($Y95+$Z95),AI$1&lt;=($Y95+$Z95*2)),-1*PMT(VLOOKUP($P95,'9 - Finance Strategy Parameters'!$B$3:$C$6,2)/12,$Z95*12,$M95*(1+$Z$1)^($Z95*2)),IF(AND($G95=1,AI$1&gt;($Y95+$Z95*2),AI$1&lt;=($Y95+$Z95*3)),-1*PMT(VLOOKUP($P95,'9 - Finance Strategy Parameters'!$B$3:$C$6,2)/12,$Z95*12,$M95*(1+$Z$1)^($Z95*3)),"FAILURE"))))))))))</f>
        <v>2048.7593750000001</v>
      </c>
      <c r="AJ95" s="159">
        <f>IF($F95=1,0,IF(AND($H95=1,AJ$1&lt;=$Y95),$V95,IF(AND($H95=1,AJ$1&gt;$Y95,AJ$1&lt;=$Y95+$Z95),($T95*(1+$Z$1)^$Z95)/$Z95,IF(AND($H95=1,AJ$1&gt;($Y95+$Z95),AJ$1&lt;=($Y95+$Z95*2)),($T95*(1+$Z$1)^($Z95*2))/$Z95,IF(AND($H95=1,AJ$1&gt;($Y95+$Z95*2),AJ$1&lt;=($Y95+$Z95*3)),($T95*(1+$Z$1)^($Z95*3))/$Z95,IF(AND($H95=1,AJ$1&gt;($Y95+$Z95*3),AJ$1&lt;=($Y95+$Z95*4)),($T95*(1+$Z$1)^($Z95*4))/$Z95,IF(AND($G95=1,AJ$1&lt;=$N95),0,IF(AND($G95=1,AJ$1&gt;$N95,AJ$1&lt;=($Y95+$Z95)),-1*PMT(VLOOKUP($P95,'9 - Finance Strategy Parameters'!$B$3:$C$6,2)/12,$Z95*12,$M95),IF(AND($G95=1,AJ$1&gt;($Y95+$Z95),AJ$1&lt;=($Y95+$Z95*2)),-1*PMT(VLOOKUP($P95,'9 - Finance Strategy Parameters'!$B$3:$C$6,2)/12,$Z95*12,$M95*(1+$Z$1)^($Z95*2)),IF(AND($G95=1,AJ$1&gt;($Y95+$Z95*2),AJ$1&lt;=($Y95+$Z95*3)),-1*PMT(VLOOKUP($P95,'9 - Finance Strategy Parameters'!$B$3:$C$6,2)/12,$Z95*12,$M95*(1+$Z$1)^($Z95*3)),"FAILURE"))))))))))</f>
        <v>2048.7593750000001</v>
      </c>
      <c r="AK95" s="159">
        <f>IF($F95=1,0,IF(AND($H95=1,AK$1&lt;=$Y95),$V95,IF(AND($H95=1,AK$1&gt;$Y95,AK$1&lt;=$Y95+$Z95),($T95*(1+$Z$1)^$Z95)/$Z95,IF(AND($H95=1,AK$1&gt;($Y95+$Z95),AK$1&lt;=($Y95+$Z95*2)),($T95*(1+$Z$1)^($Z95*2))/$Z95,IF(AND($H95=1,AK$1&gt;($Y95+$Z95*2),AK$1&lt;=($Y95+$Z95*3)),($T95*(1+$Z$1)^($Z95*3))/$Z95,IF(AND($H95=1,AK$1&gt;($Y95+$Z95*3),AK$1&lt;=($Y95+$Z95*4)),($T95*(1+$Z$1)^($Z95*4))/$Z95,IF(AND($G95=1,AK$1&lt;=$N95),0,IF(AND($G95=1,AK$1&gt;$N95,AK$1&lt;=($Y95+$Z95)),-1*PMT(VLOOKUP($P95,'9 - Finance Strategy Parameters'!$B$3:$C$6,2)/12,$Z95*12,$M95),IF(AND($G95=1,AK$1&gt;($Y95+$Z95),AK$1&lt;=($Y95+$Z95*2)),-1*PMT(VLOOKUP($P95,'9 - Finance Strategy Parameters'!$B$3:$C$6,2)/12,$Z95*12,$M95*(1+$Z$1)^($Z95*2)),IF(AND($G95=1,AK$1&gt;($Y95+$Z95*2),AK$1&lt;=($Y95+$Z95*3)),-1*PMT(VLOOKUP($P95,'9 - Finance Strategy Parameters'!$B$3:$C$6,2)/12,$Z95*12,$M95*(1+$Z$1)^($Z95*3)),"FAILURE"))))))))))</f>
        <v>2048.7593750000001</v>
      </c>
      <c r="AL95" s="159">
        <f>IF($F95=1,0,IF(AND($H95=1,AL$1&lt;=$Y95),$V95,IF(AND($H95=1,AL$1&gt;$Y95,AL$1&lt;=$Y95+$Z95),($T95*(1+$Z$1)^$Z95)/$Z95,IF(AND($H95=1,AL$1&gt;($Y95+$Z95),AL$1&lt;=($Y95+$Z95*2)),($T95*(1+$Z$1)^($Z95*2))/$Z95,IF(AND($H95=1,AL$1&gt;($Y95+$Z95*2),AL$1&lt;=($Y95+$Z95*3)),($T95*(1+$Z$1)^($Z95*3))/$Z95,IF(AND($H95=1,AL$1&gt;($Y95+$Z95*3),AL$1&lt;=($Y95+$Z95*4)),($T95*(1+$Z$1)^($Z95*4))/$Z95,IF(AND($G95=1,AL$1&lt;=$N95),0,IF(AND($G95=1,AL$1&gt;$N95,AL$1&lt;=($Y95+$Z95)),-1*PMT(VLOOKUP($P95,'9 - Finance Strategy Parameters'!$B$3:$C$6,2)/12,$Z95*12,$M95),IF(AND($G95=1,AL$1&gt;($Y95+$Z95),AL$1&lt;=($Y95+$Z95*2)),-1*PMT(VLOOKUP($P95,'9 - Finance Strategy Parameters'!$B$3:$C$6,2)/12,$Z95*12,$M95*(1+$Z$1)^($Z95*2)),IF(AND($G95=1,AL$1&gt;($Y95+$Z95*2),AL$1&lt;=($Y95+$Z95*3)),-1*PMT(VLOOKUP($P95,'9 - Finance Strategy Parameters'!$B$3:$C$6,2)/12,$Z95*12,$M95*(1+$Z$1)^($Z95*3)),"FAILURE"))))))))))</f>
        <v>2048.7593750000001</v>
      </c>
      <c r="AM95" s="159">
        <f>IF($F95=1,0,IF(AND($H95=1,AM$1&lt;=$Y95),$V95,IF(AND($H95=1,AM$1&gt;$Y95,AM$1&lt;=$Y95+$Z95),($T95*(1+$Z$1)^$Z95)/$Z95,IF(AND($H95=1,AM$1&gt;($Y95+$Z95),AM$1&lt;=($Y95+$Z95*2)),($T95*(1+$Z$1)^($Z95*2))/$Z95,IF(AND($H95=1,AM$1&gt;($Y95+$Z95*2),AM$1&lt;=($Y95+$Z95*3)),($T95*(1+$Z$1)^($Z95*3))/$Z95,IF(AND($H95=1,AM$1&gt;($Y95+$Z95*3),AM$1&lt;=($Y95+$Z95*4)),($T95*(1+$Z$1)^($Z95*4))/$Z95,IF(AND($G95=1,AM$1&lt;=$N95),0,IF(AND($G95=1,AM$1&gt;$N95,AM$1&lt;=($Y95+$Z95)),-1*PMT(VLOOKUP($P95,'9 - Finance Strategy Parameters'!$B$3:$C$6,2)/12,$Z95*12,$M95),IF(AND($G95=1,AM$1&gt;($Y95+$Z95),AM$1&lt;=($Y95+$Z95*2)),-1*PMT(VLOOKUP($P95,'9 - Finance Strategy Parameters'!$B$3:$C$6,2)/12,$Z95*12,$M95*(1+$Z$1)^($Z95*2)),IF(AND($G95=1,AM$1&gt;($Y95+$Z95*2),AM$1&lt;=($Y95+$Z95*3)),-1*PMT(VLOOKUP($P95,'9 - Finance Strategy Parameters'!$B$3:$C$6,2)/12,$Z95*12,$M95*(1+$Z$1)^($Z95*3)),"FAILURE"))))))))))</f>
        <v>2048.7593750000001</v>
      </c>
      <c r="AN95" s="159">
        <f>IF($F95=1,0,IF(AND($H95=1,AN$1&lt;=$Y95),$V95,IF(AND($H95=1,AN$1&gt;$Y95,AN$1&lt;=$Y95+$Z95),($T95*(1+$Z$1)^$Z95)/$Z95,IF(AND($H95=1,AN$1&gt;($Y95+$Z95),AN$1&lt;=($Y95+$Z95*2)),($T95*(1+$Z$1)^($Z95*2))/$Z95,IF(AND($H95=1,AN$1&gt;($Y95+$Z95*2),AN$1&lt;=($Y95+$Z95*3)),($T95*(1+$Z$1)^($Z95*3))/$Z95,IF(AND($H95=1,AN$1&gt;($Y95+$Z95*3),AN$1&lt;=($Y95+$Z95*4)),($T95*(1+$Z$1)^($Z95*4))/$Z95,IF(AND($G95=1,AN$1&lt;=$N95),0,IF(AND($G95=1,AN$1&gt;$N95,AN$1&lt;=($Y95+$Z95)),-1*PMT(VLOOKUP($P95,'9 - Finance Strategy Parameters'!$B$3:$C$6,2)/12,$Z95*12,$M95),IF(AND($G95=1,AN$1&gt;($Y95+$Z95),AN$1&lt;=($Y95+$Z95*2)),-1*PMT(VLOOKUP($P95,'9 - Finance Strategy Parameters'!$B$3:$C$6,2)/12,$Z95*12,$M95*(1+$Z$1)^($Z95*2)),IF(AND($G95=1,AN$1&gt;($Y95+$Z95*2),AN$1&lt;=($Y95+$Z95*3)),-1*PMT(VLOOKUP($P95,'9 - Finance Strategy Parameters'!$B$3:$C$6,2)/12,$Z95*12,$M95*(1+$Z$1)^($Z95*3)),"FAILURE"))))))))))</f>
        <v>2048.7593750000001</v>
      </c>
      <c r="AO95" s="159">
        <f>IF($F95=1,0,IF(AND($H95=1,AO$1&lt;=$Y95),$V95,IF(AND($H95=1,AO$1&gt;$Y95,AO$1&lt;=$Y95+$Z95),($T95*(1+$Z$1)^$Z95)/$Z95,IF(AND($H95=1,AO$1&gt;($Y95+$Z95),AO$1&lt;=($Y95+$Z95*2)),($T95*(1+$Z$1)^($Z95*2))/$Z95,IF(AND($H95=1,AO$1&gt;($Y95+$Z95*2),AO$1&lt;=($Y95+$Z95*3)),($T95*(1+$Z$1)^($Z95*3))/$Z95,IF(AND($H95=1,AO$1&gt;($Y95+$Z95*3),AO$1&lt;=($Y95+$Z95*4)),($T95*(1+$Z$1)^($Z95*4))/$Z95,IF(AND($G95=1,AO$1&lt;=$N95),0,IF(AND($G95=1,AO$1&gt;$N95,AO$1&lt;=($Y95+$Z95)),-1*PMT(VLOOKUP($P95,'9 - Finance Strategy Parameters'!$B$3:$C$6,2)/12,$Z95*12,$M95),IF(AND($G95=1,AO$1&gt;($Y95+$Z95),AO$1&lt;=($Y95+$Z95*2)),-1*PMT(VLOOKUP($P95,'9 - Finance Strategy Parameters'!$B$3:$C$6,2)/12,$Z95*12,$M95*(1+$Z$1)^($Z95*2)),IF(AND($G95=1,AO$1&gt;($Y95+$Z95*2),AO$1&lt;=($Y95+$Z95*3)),-1*PMT(VLOOKUP($P95,'9 - Finance Strategy Parameters'!$B$3:$C$6,2)/12,$Z95*12,$M95*(1+$Z$1)^($Z95*3)),"FAILURE"))))))))))</f>
        <v>2048.7593750000001</v>
      </c>
      <c r="AP95" s="159">
        <f>IF($F95=1,0,IF(AND($H95=1,AP$1&lt;=$Y95),$V95,IF(AND($H95=1,AP$1&gt;$Y95,AP$1&lt;=$Y95+$Z95),($T95*(1+$Z$1)^$Z95)/$Z95,IF(AND($H95=1,AP$1&gt;($Y95+$Z95),AP$1&lt;=($Y95+$Z95*2)),($T95*(1+$Z$1)^($Z95*2))/$Z95,IF(AND($H95=1,AP$1&gt;($Y95+$Z95*2),AP$1&lt;=($Y95+$Z95*3)),($T95*(1+$Z$1)^($Z95*3))/$Z95,IF(AND($H95=1,AP$1&gt;($Y95+$Z95*3),AP$1&lt;=($Y95+$Z95*4)),($T95*(1+$Z$1)^($Z95*4))/$Z95,IF(AND($G95=1,AP$1&lt;=$N95),0,IF(AND($G95=1,AP$1&gt;$N95,AP$1&lt;=($Y95+$Z95)),-1*PMT(VLOOKUP($P95,'9 - Finance Strategy Parameters'!$B$3:$C$6,2)/12,$Z95*12,$M95),IF(AND($G95=1,AP$1&gt;($Y95+$Z95),AP$1&lt;=($Y95+$Z95*2)),-1*PMT(VLOOKUP($P95,'9 - Finance Strategy Parameters'!$B$3:$C$6,2)/12,$Z95*12,$M95*(1+$Z$1)^($Z95*2)),IF(AND($G95=1,AP$1&gt;($Y95+$Z95*2),AP$1&lt;=($Y95+$Z95*3)),-1*PMT(VLOOKUP($P95,'9 - Finance Strategy Parameters'!$B$3:$C$6,2)/12,$Z95*12,$M95*(1+$Z$1)^($Z95*3)),"FAILURE"))))))))))</f>
        <v>2048.7593750000001</v>
      </c>
      <c r="AQ95" s="159">
        <f>IF($F95=1,0,IF(AND($H95=1,AQ$1&lt;=$Y95),$V95,IF(AND($H95=1,AQ$1&gt;$Y95,AQ$1&lt;=$Y95+$Z95),($T95*(1+$Z$1)^$Z95)/$Z95,IF(AND($H95=1,AQ$1&gt;($Y95+$Z95),AQ$1&lt;=($Y95+$Z95*2)),($T95*(1+$Z$1)^($Z95*2))/$Z95,IF(AND($H95=1,AQ$1&gt;($Y95+$Z95*2),AQ$1&lt;=($Y95+$Z95*3)),($T95*(1+$Z$1)^($Z95*3))/$Z95,IF(AND($H95=1,AQ$1&gt;($Y95+$Z95*3),AQ$1&lt;=($Y95+$Z95*4)),($T95*(1+$Z$1)^($Z95*4))/$Z95,IF(AND($G95=1,AQ$1&lt;=$N95),0,IF(AND($G95=1,AQ$1&gt;$N95,AQ$1&lt;=($Y95+$Z95)),-1*PMT(VLOOKUP($P95,'9 - Finance Strategy Parameters'!$B$3:$C$6,2)/12,$Z95*12,$M95),IF(AND($G95=1,AQ$1&gt;($Y95+$Z95),AQ$1&lt;=($Y95+$Z95*2)),-1*PMT(VLOOKUP($P95,'9 - Finance Strategy Parameters'!$B$3:$C$6,2)/12,$Z95*12,$M95*(1+$Z$1)^($Z95*2)),IF(AND($G95=1,AQ$1&gt;($Y95+$Z95*2),AQ$1&lt;=($Y95+$Z95*3)),-1*PMT(VLOOKUP($P95,'9 - Finance Strategy Parameters'!$B$3:$C$6,2)/12,$Z95*12,$M95*(1+$Z$1)^($Z95*3)),"FAILURE"))))))))))</f>
        <v>2048.7593750000001</v>
      </c>
      <c r="AR95" s="159">
        <f>IF($F95=1,0,IF(AND($H95=1,AR$1&lt;=$Y95),$V95,IF(AND($H95=1,AR$1&gt;$Y95,AR$1&lt;=$Y95+$Z95),($T95*(1+$Z$1)^$Z95)/$Z95,IF(AND($H95=1,AR$1&gt;($Y95+$Z95),AR$1&lt;=($Y95+$Z95*2)),($T95*(1+$Z$1)^($Z95*2))/$Z95,IF(AND($H95=1,AR$1&gt;($Y95+$Z95*2),AR$1&lt;=($Y95+$Z95*3)),($T95*(1+$Z$1)^($Z95*3))/$Z95,IF(AND($H95=1,AR$1&gt;($Y95+$Z95*3),AR$1&lt;=($Y95+$Z95*4)),($T95*(1+$Z$1)^($Z95*4))/$Z95,IF(AND($G95=1,AR$1&lt;=$N95),0,IF(AND($G95=1,AR$1&gt;$N95,AR$1&lt;=($Y95+$Z95)),-1*PMT(VLOOKUP($P95,'9 - Finance Strategy Parameters'!$B$3:$C$6,2)/12,$Z95*12,$M95),IF(AND($G95=1,AR$1&gt;($Y95+$Z95),AR$1&lt;=($Y95+$Z95*2)),-1*PMT(VLOOKUP($P95,'9 - Finance Strategy Parameters'!$B$3:$C$6,2)/12,$Z95*12,$M95*(1+$Z$1)^($Z95*2)),IF(AND($G95=1,AR$1&gt;($Y95+$Z95*2),AR$1&lt;=($Y95+$Z95*3)),-1*PMT(VLOOKUP($P95,'9 - Finance Strategy Parameters'!$B$3:$C$6,2)/12,$Z95*12,$M95*(1+$Z$1)^($Z95*3)),"FAILURE"))))))))))</f>
        <v>2048.7593750000001</v>
      </c>
      <c r="AS95" s="159">
        <f>IF($F95=1,0,IF(AND($H95=1,AS$1&lt;=$Y95),$V95,IF(AND($H95=1,AS$1&gt;$Y95,AS$1&lt;=$Y95+$Z95),($T95*(1+$Z$1)^$Z95)/$Z95,IF(AND($H95=1,AS$1&gt;($Y95+$Z95),AS$1&lt;=($Y95+$Z95*2)),($T95*(1+$Z$1)^($Z95*2))/$Z95,IF(AND($H95=1,AS$1&gt;($Y95+$Z95*2),AS$1&lt;=($Y95+$Z95*3)),($T95*(1+$Z$1)^($Z95*3))/$Z95,IF(AND($H95=1,AS$1&gt;($Y95+$Z95*3),AS$1&lt;=($Y95+$Z95*4)),($T95*(1+$Z$1)^($Z95*4))/$Z95,IF(AND($G95=1,AS$1&lt;=$N95),0,IF(AND($G95=1,AS$1&gt;$N95,AS$1&lt;=($Y95+$Z95)),-1*PMT(VLOOKUP($P95,'9 - Finance Strategy Parameters'!$B$3:$C$6,2)/12,$Z95*12,$M95),IF(AND($G95=1,AS$1&gt;($Y95+$Z95),AS$1&lt;=($Y95+$Z95*2)),-1*PMT(VLOOKUP($P95,'9 - Finance Strategy Parameters'!$B$3:$C$6,2)/12,$Z95*12,$M95*(1+$Z$1)^($Z95*2)),IF(AND($G95=1,AS$1&gt;($Y95+$Z95*2),AS$1&lt;=($Y95+$Z95*3)),-1*PMT(VLOOKUP($P95,'9 - Finance Strategy Parameters'!$B$3:$C$6,2)/12,$Z95*12,$M95*(1+$Z$1)^($Z95*3)),"FAILURE"))))))))))</f>
        <v>2048.7593750000001</v>
      </c>
      <c r="AT95" s="159">
        <f>IF($F95=1,0,IF(AND($H95=1,AT$1&lt;=$Y95),$V95,IF(AND($H95=1,AT$1&gt;$Y95,AT$1&lt;=$Y95+$Z95),($T95*(1+$Z$1)^$Z95)/$Z95,IF(AND($H95=1,AT$1&gt;($Y95+$Z95),AT$1&lt;=($Y95+$Z95*2)),($T95*(1+$Z$1)^($Z95*2))/$Z95,IF(AND($H95=1,AT$1&gt;($Y95+$Z95*2),AT$1&lt;=($Y95+$Z95*3)),($T95*(1+$Z$1)^($Z95*3))/$Z95,IF(AND($H95=1,AT$1&gt;($Y95+$Z95*3),AT$1&lt;=($Y95+$Z95*4)),($T95*(1+$Z$1)^($Z95*4))/$Z95,IF(AND($G95=1,AT$1&lt;=$N95),0,IF(AND($G95=1,AT$1&gt;$N95,AT$1&lt;=($Y95+$Z95)),-1*PMT(VLOOKUP($P95,'9 - Finance Strategy Parameters'!$B$3:$C$6,2)/12,$Z95*12,$M95),IF(AND($G95=1,AT$1&gt;($Y95+$Z95),AT$1&lt;=($Y95+$Z95*2)),-1*PMT(VLOOKUP($P95,'9 - Finance Strategy Parameters'!$B$3:$C$6,2)/12,$Z95*12,$M95*(1+$Z$1)^($Z95*2)),IF(AND($G95=1,AT$1&gt;($Y95+$Z95*2),AT$1&lt;=($Y95+$Z95*3)),-1*PMT(VLOOKUP($P95,'9 - Finance Strategy Parameters'!$B$3:$C$6,2)/12,$Z95*12,$M95*(1+$Z$1)^($Z95*3)),"FAILURE"))))))))))</f>
        <v>2048.7593750000001</v>
      </c>
      <c r="AU95" s="159">
        <f>IF($F95=1,0,IF(AND($H95=1,AU$1&lt;=$Y95),$V95,IF(AND($H95=1,AU$1&gt;$Y95,AU$1&lt;=$Y95+$Z95),($T95*(1+$Z$1)^$Z95)/$Z95,IF(AND($H95=1,AU$1&gt;($Y95+$Z95),AU$1&lt;=($Y95+$Z95*2)),($T95*(1+$Z$1)^($Z95*2))/$Z95,IF(AND($H95=1,AU$1&gt;($Y95+$Z95*2),AU$1&lt;=($Y95+$Z95*3)),($T95*(1+$Z$1)^($Z95*3))/$Z95,IF(AND($H95=1,AU$1&gt;($Y95+$Z95*3),AU$1&lt;=($Y95+$Z95*4)),($T95*(1+$Z$1)^($Z95*4))/$Z95,IF(AND($G95=1,AU$1&lt;=$N95),0,IF(AND($G95=1,AU$1&gt;$N95,AU$1&lt;=($Y95+$Z95)),-1*PMT(VLOOKUP($P95,'9 - Finance Strategy Parameters'!$B$3:$C$6,2)/12,$Z95*12,$M95),IF(AND($G95=1,AU$1&gt;($Y95+$Z95),AU$1&lt;=($Y95+$Z95*2)),-1*PMT(VLOOKUP($P95,'9 - Finance Strategy Parameters'!$B$3:$C$6,2)/12,$Z95*12,$M95*(1+$Z$1)^($Z95*2)),IF(AND($G95=1,AU$1&gt;($Y95+$Z95*2),AU$1&lt;=($Y95+$Z95*3)),-1*PMT(VLOOKUP($P95,'9 - Finance Strategy Parameters'!$B$3:$C$6,2)/12,$Z95*12,$M95*(1+$Z$1)^($Z95*3)),"FAILURE"))))))))))</f>
        <v>2048.7593750000001</v>
      </c>
      <c r="AV95" s="159">
        <f>IF($F95=1,0,IF(AND($H95=1,AV$1&lt;=$Y95),$V95,IF(AND($H95=1,AV$1&gt;$Y95,AV$1&lt;=$Y95+$Z95),($T95*(1+$Z$1)^$Z95)/$Z95,IF(AND($H95=1,AV$1&gt;($Y95+$Z95),AV$1&lt;=($Y95+$Z95*2)),($T95*(1+$Z$1)^($Z95*2))/$Z95,IF(AND($H95=1,AV$1&gt;($Y95+$Z95*2),AV$1&lt;=($Y95+$Z95*3)),($T95*(1+$Z$1)^($Z95*3))/$Z95,IF(AND($H95=1,AV$1&gt;($Y95+$Z95*3),AV$1&lt;=($Y95+$Z95*4)),($T95*(1+$Z$1)^($Z95*4))/$Z95,IF(AND($G95=1,AV$1&lt;=$N95),0,IF(AND($G95=1,AV$1&gt;$N95,AV$1&lt;=($Y95+$Z95)),-1*PMT(VLOOKUP($P95,'9 - Finance Strategy Parameters'!$B$3:$C$6,2)/12,$Z95*12,$M95),IF(AND($G95=1,AV$1&gt;($Y95+$Z95),AV$1&lt;=($Y95+$Z95*2)),-1*PMT(VLOOKUP($P95,'9 - Finance Strategy Parameters'!$B$3:$C$6,2)/12,$Z95*12,$M95*(1+$Z$1)^($Z95*2)),IF(AND($G95=1,AV$1&gt;($Y95+$Z95*2),AV$1&lt;=($Y95+$Z95*3)),-1*PMT(VLOOKUP($P95,'9 - Finance Strategy Parameters'!$B$3:$C$6,2)/12,$Z95*12,$M95*(1+$Z$1)^($Z95*3)),"FAILURE"))))))))))</f>
        <v>2048.7593750000001</v>
      </c>
      <c r="AW95" s="159">
        <f>IF($F95=1,0,IF(AND($H95=1,AW$1&lt;=$Y95),$V95,IF(AND($H95=1,AW$1&gt;$Y95,AW$1&lt;=$Y95+$Z95),($T95*(1+$Z$1)^$Z95)/$Z95,IF(AND($H95=1,AW$1&gt;($Y95+$Z95),AW$1&lt;=($Y95+$Z95*2)),($T95*(1+$Z$1)^($Z95*2))/$Z95,IF(AND($H95=1,AW$1&gt;($Y95+$Z95*2),AW$1&lt;=($Y95+$Z95*3)),($T95*(1+$Z$1)^($Z95*3))/$Z95,IF(AND($H95=1,AW$1&gt;($Y95+$Z95*3),AW$1&lt;=($Y95+$Z95*4)),($T95*(1+$Z$1)^($Z95*4))/$Z95,IF(AND($G95=1,AW$1&lt;=$N95),0,IF(AND($G95=1,AW$1&gt;$N95,AW$1&lt;=($Y95+$Z95)),-1*PMT(VLOOKUP($P95,'9 - Finance Strategy Parameters'!$B$3:$C$6,2)/12,$Z95*12,$M95),IF(AND($G95=1,AW$1&gt;($Y95+$Z95),AW$1&lt;=($Y95+$Z95*2)),-1*PMT(VLOOKUP($P95,'9 - Finance Strategy Parameters'!$B$3:$C$6,2)/12,$Z95*12,$M95*(1+$Z$1)^($Z95*2)),IF(AND($G95=1,AW$1&gt;($Y95+$Z95*2),AW$1&lt;=($Y95+$Z95*3)),-1*PMT(VLOOKUP($P95,'9 - Finance Strategy Parameters'!$B$3:$C$6,2)/12,$Z95*12,$M95*(1+$Z$1)^($Z95*3)),"FAILURE"))))))))))</f>
        <v>2048.7593750000001</v>
      </c>
      <c r="AX95" s="159">
        <f>IF($F95=1,0,IF(AND($H95=1,AX$1&lt;=$Y95),$V95,IF(AND($H95=1,AX$1&gt;$Y95,AX$1&lt;=$Y95+$Z95),($T95*(1+$Z$1)^$Z95)/$Z95,IF(AND($H95=1,AX$1&gt;($Y95+$Z95),AX$1&lt;=($Y95+$Z95*2)),($T95*(1+$Z$1)^($Z95*2))/$Z95,IF(AND($H95=1,AX$1&gt;($Y95+$Z95*2),AX$1&lt;=($Y95+$Z95*3)),($T95*(1+$Z$1)^($Z95*3))/$Z95,IF(AND($H95=1,AX$1&gt;($Y95+$Z95*3),AX$1&lt;=($Y95+$Z95*4)),($T95*(1+$Z$1)^($Z95*4))/$Z95,IF(AND($G95=1,AX$1&lt;=$N95),0,IF(AND($G95=1,AX$1&gt;$N95,AX$1&lt;=($Y95+$Z95)),-1*PMT(VLOOKUP($P95,'9 - Finance Strategy Parameters'!$B$3:$C$6,2)/12,$Z95*12,$M95),IF(AND($G95=1,AX$1&gt;($Y95+$Z95),AX$1&lt;=($Y95+$Z95*2)),-1*PMT(VLOOKUP($P95,'9 - Finance Strategy Parameters'!$B$3:$C$6,2)/12,$Z95*12,$M95*(1+$Z$1)^($Z95*2)),IF(AND($G95=1,AX$1&gt;($Y95+$Z95*2),AX$1&lt;=($Y95+$Z95*3)),-1*PMT(VLOOKUP($P95,'9 - Finance Strategy Parameters'!$B$3:$C$6,2)/12,$Z95*12,$M95*(1+$Z$1)^($Z95*3)),"FAILURE"))))))))))</f>
        <v>2048.7593750000001</v>
      </c>
      <c r="AY95" s="159">
        <f>IF($F95=1,0,IF(AND($H95=1,AY$1&lt;=$Y95),$V95,IF(AND($H95=1,AY$1&gt;$Y95,AY$1&lt;=$Y95+$Z95),($T95*(1+$Z$1)^$Z95)/$Z95,IF(AND($H95=1,AY$1&gt;($Y95+$Z95),AY$1&lt;=($Y95+$Z95*2)),($T95*(1+$Z$1)^($Z95*2))/$Z95,IF(AND($H95=1,AY$1&gt;($Y95+$Z95*2),AY$1&lt;=($Y95+$Z95*3)),($T95*(1+$Z$1)^($Z95*3))/$Z95,IF(AND($H95=1,AY$1&gt;($Y95+$Z95*3),AY$1&lt;=($Y95+$Z95*4)),($T95*(1+$Z$1)^($Z95*4))/$Z95,IF(AND($G95=1,AY$1&lt;=$N95),0,IF(AND($G95=1,AY$1&gt;$N95,AY$1&lt;=($Y95+$Z95)),-1*PMT(VLOOKUP($P95,'9 - Finance Strategy Parameters'!$B$3:$C$6,2)/12,$Z95*12,$M95),IF(AND($G95=1,AY$1&gt;($Y95+$Z95),AY$1&lt;=($Y95+$Z95*2)),-1*PMT(VLOOKUP($P95,'9 - Finance Strategy Parameters'!$B$3:$C$6,2)/12,$Z95*12,$M95*(1+$Z$1)^($Z95*2)),IF(AND($G95=1,AY$1&gt;($Y95+$Z95*2),AY$1&lt;=($Y95+$Z95*3)),-1*PMT(VLOOKUP($P95,'9 - Finance Strategy Parameters'!$B$3:$C$6,2)/12,$Z95*12,$M95*(1+$Z$1)^($Z95*3)),"FAILURE"))))))))))</f>
        <v>2048.7593750000001</v>
      </c>
      <c r="AZ95" s="159">
        <f>IF($F95=1,0,IF(AND($H95=1,AZ$1&lt;=$Y95),$V95,IF(AND($H95=1,AZ$1&gt;$Y95,AZ$1&lt;=$Y95+$Z95),($T95*(1+$Z$1)^$Z95)/$Z95,IF(AND($H95=1,AZ$1&gt;($Y95+$Z95),AZ$1&lt;=($Y95+$Z95*2)),($T95*(1+$Z$1)^($Z95*2))/$Z95,IF(AND($H95=1,AZ$1&gt;($Y95+$Z95*2),AZ$1&lt;=($Y95+$Z95*3)),($T95*(1+$Z$1)^($Z95*3))/$Z95,IF(AND($H95=1,AZ$1&gt;($Y95+$Z95*3),AZ$1&lt;=($Y95+$Z95*4)),($T95*(1+$Z$1)^($Z95*4))/$Z95,IF(AND($G95=1,AZ$1&lt;=$N95),0,IF(AND($G95=1,AZ$1&gt;$N95,AZ$1&lt;=($Y95+$Z95)),-1*PMT(VLOOKUP($P95,'9 - Finance Strategy Parameters'!$B$3:$C$6,2)/12,$Z95*12,$M95),IF(AND($G95=1,AZ$1&gt;($Y95+$Z95),AZ$1&lt;=($Y95+$Z95*2)),-1*PMT(VLOOKUP($P95,'9 - Finance Strategy Parameters'!$B$3:$C$6,2)/12,$Z95*12,$M95*(1+$Z$1)^($Z95*2)),IF(AND($G95=1,AZ$1&gt;($Y95+$Z95*2),AZ$1&lt;=($Y95+$Z95*3)),-1*PMT(VLOOKUP($P95,'9 - Finance Strategy Parameters'!$B$3:$C$6,2)/12,$Z95*12,$M95*(1+$Z$1)^($Z95*3)),"FAILURE"))))))))))</f>
        <v>2048.7593750000001</v>
      </c>
      <c r="BA95" s="159">
        <f>IF($F95=1,0,IF(AND($H95=1,BA$1&lt;=$Y95),$V95,IF(AND($H95=1,BA$1&gt;$Y95,BA$1&lt;=$Y95+$Z95),($T95*(1+$Z$1)^$Z95)/$Z95,IF(AND($H95=1,BA$1&gt;($Y95+$Z95),BA$1&lt;=($Y95+$Z95*2)),($T95*(1+$Z$1)^($Z95*2))/$Z95,IF(AND($H95=1,BA$1&gt;($Y95+$Z95*2),BA$1&lt;=($Y95+$Z95*3)),($T95*(1+$Z$1)^($Z95*3))/$Z95,IF(AND($H95=1,BA$1&gt;($Y95+$Z95*3),BA$1&lt;=($Y95+$Z95*4)),($T95*(1+$Z$1)^($Z95*4))/$Z95,IF(AND($G95=1,BA$1&lt;=$N95),0,IF(AND($G95=1,BA$1&gt;$N95,BA$1&lt;=($Y95+$Z95)),-1*PMT(VLOOKUP($P95,'9 - Finance Strategy Parameters'!$B$3:$C$6,2)/12,$Z95*12,$M95),IF(AND($G95=1,BA$1&gt;($Y95+$Z95),BA$1&lt;=($Y95+$Z95*2)),-1*PMT(VLOOKUP($P95,'9 - Finance Strategy Parameters'!$B$3:$C$6,2)/12,$Z95*12,$M95*(1+$Z$1)^($Z95*2)),IF(AND($G95=1,BA$1&gt;($Y95+$Z95*2),BA$1&lt;=($Y95+$Z95*3)),-1*PMT(VLOOKUP($P95,'9 - Finance Strategy Parameters'!$B$3:$C$6,2)/12,$Z95*12,$M95*(1+$Z$1)^($Z95*3)),"FAILURE"))))))))))</f>
        <v>2048.7593750000001</v>
      </c>
      <c r="BB95" s="159">
        <f>IF($F95=1,0,IF(AND($H95=1,BB$1&lt;=$Y95),$V95,IF(AND($H95=1,BB$1&gt;$Y95,BB$1&lt;=$Y95+$Z95),($T95*(1+$Z$1)^$Z95)/$Z95,IF(AND($H95=1,BB$1&gt;($Y95+$Z95),BB$1&lt;=($Y95+$Z95*2)),($T95*(1+$Z$1)^($Z95*2))/$Z95,IF(AND($H95=1,BB$1&gt;($Y95+$Z95*2),BB$1&lt;=($Y95+$Z95*3)),($T95*(1+$Z$1)^($Z95*3))/$Z95,IF(AND($H95=1,BB$1&gt;($Y95+$Z95*3),BB$1&lt;=($Y95+$Z95*4)),($T95*(1+$Z$1)^($Z95*4))/$Z95,IF(AND($G95=1,BB$1&lt;=$N95),0,IF(AND($G95=1,BB$1&gt;$N95,BB$1&lt;=($Y95+$Z95)),-1*PMT(VLOOKUP($P95,'9 - Finance Strategy Parameters'!$B$3:$C$6,2)/12,$Z95*12,$M95),IF(AND($G95=1,BB$1&gt;($Y95+$Z95),BB$1&lt;=($Y95+$Z95*2)),-1*PMT(VLOOKUP($P95,'9 - Finance Strategy Parameters'!$B$3:$C$6,2)/12,$Z95*12,$M95*(1+$Z$1)^($Z95*2)),IF(AND($G95=1,BB$1&gt;($Y95+$Z95*2),BB$1&lt;=($Y95+$Z95*3)),-1*PMT(VLOOKUP($P95,'9 - Finance Strategy Parameters'!$B$3:$C$6,2)/12,$Z95*12,$M95*(1+$Z$1)^($Z95*3)),"FAILURE"))))))))))</f>
        <v>2048.7593750000001</v>
      </c>
      <c r="BC95" s="159">
        <f>IF($F95=1,0,IF(AND($H95=1,BC$1&lt;=$Y95),$V95,IF(AND($H95=1,BC$1&gt;$Y95,BC$1&lt;=$Y95+$Z95),($T95*(1+$Z$1)^$Z95)/$Z95,IF(AND($H95=1,BC$1&gt;($Y95+$Z95),BC$1&lt;=($Y95+$Z95*2)),($T95*(1+$Z$1)^($Z95*2))/$Z95,IF(AND($H95=1,BC$1&gt;($Y95+$Z95*2),BC$1&lt;=($Y95+$Z95*3)),($T95*(1+$Z$1)^($Z95*3))/$Z95,IF(AND($H95=1,BC$1&gt;($Y95+$Z95*3),BC$1&lt;=($Y95+$Z95*4)),($T95*(1+$Z$1)^($Z95*4))/$Z95,IF(AND($G95=1,BC$1&lt;=$N95),0,IF(AND($G95=1,BC$1&gt;$N95,BC$1&lt;=($Y95+$Z95)),-1*PMT(VLOOKUP($P95,'9 - Finance Strategy Parameters'!$B$3:$C$6,2)/12,$Z95*12,$M95),IF(AND($G95=1,BC$1&gt;($Y95+$Z95),BC$1&lt;=($Y95+$Z95*2)),-1*PMT(VLOOKUP($P95,'9 - Finance Strategy Parameters'!$B$3:$C$6,2)/12,$Z95*12,$M95*(1+$Z$1)^($Z95*2)),IF(AND($G95=1,BC$1&gt;($Y95+$Z95*2),BC$1&lt;=($Y95+$Z95*3)),-1*PMT(VLOOKUP($P95,'9 - Finance Strategy Parameters'!$B$3:$C$6,2)/12,$Z95*12,$M95*(1+$Z$1)^($Z95*3)),"FAILURE"))))))))))</f>
        <v>2048.7593750000001</v>
      </c>
      <c r="BD95" s="159">
        <f>IF($F95=1,0,IF(AND($H95=1,BD$1&lt;=$Y95),$V95,IF(AND($H95=1,BD$1&gt;$Y95,BD$1&lt;=$Y95+$Z95),($T95*(1+$Z$1)^$Z95)/$Z95,IF(AND($H95=1,BD$1&gt;($Y95+$Z95),BD$1&lt;=($Y95+$Z95*2)),($T95*(1+$Z$1)^($Z95*2))/$Z95,IF(AND($H95=1,BD$1&gt;($Y95+$Z95*2),BD$1&lt;=($Y95+$Z95*3)),($T95*(1+$Z$1)^($Z95*3))/$Z95,IF(AND($H95=1,BD$1&gt;($Y95+$Z95*3),BD$1&lt;=($Y95+$Z95*4)),($T95*(1+$Z$1)^($Z95*4))/$Z95,IF(AND($G95=1,BD$1&lt;=$N95),0,IF(AND($G95=1,BD$1&gt;$N95,BD$1&lt;=($Y95+$Z95)),-1*PMT(VLOOKUP($P95,'9 - Finance Strategy Parameters'!$B$3:$C$6,2)/12,$Z95*12,$M95),IF(AND($G95=1,BD$1&gt;($Y95+$Z95),BD$1&lt;=($Y95+$Z95*2)),-1*PMT(VLOOKUP($P95,'9 - Finance Strategy Parameters'!$B$3:$C$6,2)/12,$Z95*12,$M95*(1+$Z$1)^($Z95*2)),IF(AND($G95=1,BD$1&gt;($Y95+$Z95*2),BD$1&lt;=($Y95+$Z95*3)),-1*PMT(VLOOKUP($P95,'9 - Finance Strategy Parameters'!$B$3:$C$6,2)/12,$Z95*12,$M95*(1+$Z$1)^($Z95*3)),"FAILURE"))))))))))</f>
        <v>2048.7593750000001</v>
      </c>
      <c r="BE95" s="159">
        <f>IF($F95=1,0,IF(AND($H95=1,BE$1&lt;=$Y95),$V95,IF(AND($H95=1,BE$1&gt;$Y95,BE$1&lt;=$Y95+$Z95),($T95*(1+$Z$1)^$Z95)/$Z95,IF(AND($H95=1,BE$1&gt;($Y95+$Z95),BE$1&lt;=($Y95+$Z95*2)),($T95*(1+$Z$1)^($Z95*2))/$Z95,IF(AND($H95=1,BE$1&gt;($Y95+$Z95*2),BE$1&lt;=($Y95+$Z95*3)),($T95*(1+$Z$1)^($Z95*3))/$Z95,IF(AND($H95=1,BE$1&gt;($Y95+$Z95*3),BE$1&lt;=($Y95+$Z95*4)),($T95*(1+$Z$1)^($Z95*4))/$Z95,IF(AND($G95=1,BE$1&lt;=$N95),0,IF(AND($G95=1,BE$1&gt;$N95,BE$1&lt;=($Y95+$Z95)),-1*PMT(VLOOKUP($P95,'9 - Finance Strategy Parameters'!$B$3:$C$6,2)/12,$Z95*12,$M95),IF(AND($G95=1,BE$1&gt;($Y95+$Z95),BE$1&lt;=($Y95+$Z95*2)),-1*PMT(VLOOKUP($P95,'9 - Finance Strategy Parameters'!$B$3:$C$6,2)/12,$Z95*12,$M95*(1+$Z$1)^($Z95*2)),IF(AND($G95=1,BE$1&gt;($Y95+$Z95*2),BE$1&lt;=($Y95+$Z95*3)),-1*PMT(VLOOKUP($P95,'9 - Finance Strategy Parameters'!$B$3:$C$6,2)/12,$Z95*12,$M95*(1+$Z$1)^($Z95*3)),"FAILURE"))))))))))</f>
        <v>2048.7593750000001</v>
      </c>
      <c r="BF95" s="159">
        <f>IF($F95=1,0,IF(AND($H95=1,BF$1&lt;=$Y95),$V95,IF(AND($H95=1,BF$1&gt;$Y95,BF$1&lt;=$Y95+$Z95),($T95*(1+$Z$1)^$Z95)/$Z95,IF(AND($H95=1,BF$1&gt;($Y95+$Z95),BF$1&lt;=($Y95+$Z95*2)),($T95*(1+$Z$1)^($Z95*2))/$Z95,IF(AND($H95=1,BF$1&gt;($Y95+$Z95*2),BF$1&lt;=($Y95+$Z95*3)),($T95*(1+$Z$1)^($Z95*3))/$Z95,IF(AND($H95=1,BF$1&gt;($Y95+$Z95*3),BF$1&lt;=($Y95+$Z95*4)),($T95*(1+$Z$1)^($Z95*4))/$Z95,IF(AND($G95=1,BF$1&lt;=$N95),0,IF(AND($G95=1,BF$1&gt;$N95,BF$1&lt;=($Y95+$Z95)),-1*PMT(VLOOKUP($P95,'9 - Finance Strategy Parameters'!$B$3:$C$6,2)/12,$Z95*12,$M95),IF(AND($G95=1,BF$1&gt;($Y95+$Z95),BF$1&lt;=($Y95+$Z95*2)),-1*PMT(VLOOKUP($P95,'9 - Finance Strategy Parameters'!$B$3:$C$6,2)/12,$Z95*12,$M95*(1+$Z$1)^($Z95*2)),IF(AND($G95=1,BF$1&gt;($Y95+$Z95*2),BF$1&lt;=($Y95+$Z95*3)),-1*PMT(VLOOKUP($P95,'9 - Finance Strategy Parameters'!$B$3:$C$6,2)/12,$Z95*12,$M95*(1+$Z$1)^($Z95*3)),"FAILURE"))))))))))</f>
        <v>2048.7593750000001</v>
      </c>
      <c r="BG95" s="159">
        <f>IF($F95=1,0,IF(AND($H95=1,BG$1&lt;=$Y95),$V95,IF(AND($H95=1,BG$1&gt;$Y95,BG$1&lt;=$Y95+$Z95),($T95*(1+$Z$1)^$Z95)/$Z95,IF(AND($H95=1,BG$1&gt;($Y95+$Z95),BG$1&lt;=($Y95+$Z95*2)),($T95*(1+$Z$1)^($Z95*2))/$Z95,IF(AND($H95=1,BG$1&gt;($Y95+$Z95*2),BG$1&lt;=($Y95+$Z95*3)),($T95*(1+$Z$1)^($Z95*3))/$Z95,IF(AND($H95=1,BG$1&gt;($Y95+$Z95*3),BG$1&lt;=($Y95+$Z95*4)),($T95*(1+$Z$1)^($Z95*4))/$Z95,IF(AND($G95=1,BG$1&lt;=$N95),0,IF(AND($G95=1,BG$1&gt;$N95,BG$1&lt;=($Y95+$Z95)),-1*PMT(VLOOKUP($P95,'9 - Finance Strategy Parameters'!$B$3:$C$6,2)/12,$Z95*12,$M95),IF(AND($G95=1,BG$1&gt;($Y95+$Z95),BG$1&lt;=($Y95+$Z95*2)),-1*PMT(VLOOKUP($P95,'9 - Finance Strategy Parameters'!$B$3:$C$6,2)/12,$Z95*12,$M95*(1+$Z$1)^($Z95*2)),IF(AND($G95=1,BG$1&gt;($Y95+$Z95*2),BG$1&lt;=($Y95+$Z95*3)),-1*PMT(VLOOKUP($P95,'9 - Finance Strategy Parameters'!$B$3:$C$6,2)/12,$Z95*12,$M95*(1+$Z$1)^($Z95*3)),"FAILURE"))))))))))</f>
        <v>2048.7593750000001</v>
      </c>
      <c r="BH95" s="159">
        <f>IF($F95=1,0,IF(AND($H95=1,BH$1&lt;=$Y95),$V95,IF(AND($H95=1,BH$1&gt;$Y95,BH$1&lt;=$Y95+$Z95),($T95*(1+$Z$1)^$Z95)/$Z95,IF(AND($H95=1,BH$1&gt;($Y95+$Z95),BH$1&lt;=($Y95+$Z95*2)),($T95*(1+$Z$1)^($Z95*2))/$Z95,IF(AND($H95=1,BH$1&gt;($Y95+$Z95*2),BH$1&lt;=($Y95+$Z95*3)),($T95*(1+$Z$1)^($Z95*3))/$Z95,IF(AND($H95=1,BH$1&gt;($Y95+$Z95*3),BH$1&lt;=($Y95+$Z95*4)),($T95*(1+$Z$1)^($Z95*4))/$Z95,IF(AND($G95=1,BH$1&lt;=$N95),0,IF(AND($G95=1,BH$1&gt;$N95,BH$1&lt;=($Y95+$Z95)),-1*PMT(VLOOKUP($P95,'9 - Finance Strategy Parameters'!$B$3:$C$6,2)/12,$Z95*12,$M95),IF(AND($G95=1,BH$1&gt;($Y95+$Z95),BH$1&lt;=($Y95+$Z95*2)),-1*PMT(VLOOKUP($P95,'9 - Finance Strategy Parameters'!$B$3:$C$6,2)/12,$Z95*12,$M95*(1+$Z$1)^($Z95*2)),IF(AND($G95=1,BH$1&gt;($Y95+$Z95*2),BH$1&lt;=($Y95+$Z95*3)),-1*PMT(VLOOKUP($P95,'9 - Finance Strategy Parameters'!$B$3:$C$6,2)/12,$Z95*12,$M95*(1+$Z$1)^($Z95*3)),"FAILURE"))))))))))</f>
        <v>1639.0075000000002</v>
      </c>
      <c r="BI95" s="159">
        <f>IF($F95=1,0,IF(AND($H95=1,BI$1&lt;=$Y95),$V95,IF(AND($H95=1,BI$1&gt;$Y95,BI$1&lt;=$Y95+$Z95),($T95*(1+$Z$1)^$Z95)/$Z95,IF(AND($H95=1,BI$1&gt;($Y95+$Z95),BI$1&lt;=($Y95+$Z95*2)),($T95*(1+$Z$1)^($Z95*2))/$Z95,IF(AND($H95=1,BI$1&gt;($Y95+$Z95*2),BI$1&lt;=($Y95+$Z95*3)),($T95*(1+$Z$1)^($Z95*3))/$Z95,IF(AND($H95=1,BI$1&gt;($Y95+$Z95*3),BI$1&lt;=($Y95+$Z95*4)),($T95*(1+$Z$1)^($Z95*4))/$Z95,IF(AND($G95=1,BI$1&lt;=$N95),0,IF(AND($G95=1,BI$1&gt;$N95,BI$1&lt;=($Y95+$Z95)),-1*PMT(VLOOKUP($P95,'9 - Finance Strategy Parameters'!$B$3:$C$6,2)/12,$Z95*12,$M95),IF(AND($G95=1,BI$1&gt;($Y95+$Z95),BI$1&lt;=($Y95+$Z95*2)),-1*PMT(VLOOKUP($P95,'9 - Finance Strategy Parameters'!$B$3:$C$6,2)/12,$Z95*12,$M95*(1+$Z$1)^($Z95*2)),IF(AND($G95=1,BI$1&gt;($Y95+$Z95*2),BI$1&lt;=($Y95+$Z95*3)),-1*PMT(VLOOKUP($P95,'9 - Finance Strategy Parameters'!$B$3:$C$6,2)/12,$Z95*12,$M95*(1+$Z$1)^($Z95*3)),"FAILURE"))))))))))</f>
        <v>1639.0075000000002</v>
      </c>
      <c r="BJ95" s="159">
        <f>IF($F95=1,0,IF(AND($H95=1,BJ$1&lt;=$Y95),$V95,IF(AND($H95=1,BJ$1&gt;$Y95,BJ$1&lt;=$Y95+$Z95),($T95*(1+$Z$1)^$Z95)/$Z95,IF(AND($H95=1,BJ$1&gt;($Y95+$Z95),BJ$1&lt;=($Y95+$Z95*2)),($T95*(1+$Z$1)^($Z95*2))/$Z95,IF(AND($H95=1,BJ$1&gt;($Y95+$Z95*2),BJ$1&lt;=($Y95+$Z95*3)),($T95*(1+$Z$1)^($Z95*3))/$Z95,IF(AND($H95=1,BJ$1&gt;($Y95+$Z95*3),BJ$1&lt;=($Y95+$Z95*4)),($T95*(1+$Z$1)^($Z95*4))/$Z95,IF(AND($G95=1,BJ$1&lt;=$N95),0,IF(AND($G95=1,BJ$1&gt;$N95,BJ$1&lt;=($Y95+$Z95)),-1*PMT(VLOOKUP($P95,'9 - Finance Strategy Parameters'!$B$3:$C$6,2)/12,$Z95*12,$M95),IF(AND($G95=1,BJ$1&gt;($Y95+$Z95),BJ$1&lt;=($Y95+$Z95*2)),-1*PMT(VLOOKUP($P95,'9 - Finance Strategy Parameters'!$B$3:$C$6,2)/12,$Z95*12,$M95*(1+$Z$1)^($Z95*2)),IF(AND($G95=1,BJ$1&gt;($Y95+$Z95*2),BJ$1&lt;=($Y95+$Z95*3)),-1*PMT(VLOOKUP($P95,'9 - Finance Strategy Parameters'!$B$3:$C$6,2)/12,$Z95*12,$M95*(1+$Z$1)^($Z95*3)),"FAILURE"))))))))))</f>
        <v>1639.0075000000002</v>
      </c>
      <c r="BK95" s="159">
        <f>IF($F95=1,0,IF(AND($H95=1,BK$1&lt;=$Y95),$V95,IF(AND($H95=1,BK$1&gt;$Y95,BK$1&lt;=$Y95+$Z95),($T95*(1+$Z$1)^$Z95)/$Z95,IF(AND($H95=1,BK$1&gt;($Y95+$Z95),BK$1&lt;=($Y95+$Z95*2)),($T95*(1+$Z$1)^($Z95*2))/$Z95,IF(AND($H95=1,BK$1&gt;($Y95+$Z95*2),BK$1&lt;=($Y95+$Z95*3)),($T95*(1+$Z$1)^($Z95*3))/$Z95,IF(AND($H95=1,BK$1&gt;($Y95+$Z95*3),BK$1&lt;=($Y95+$Z95*4)),($T95*(1+$Z$1)^($Z95*4))/$Z95,IF(AND($G95=1,BK$1&lt;=$N95),0,IF(AND($G95=1,BK$1&gt;$N95,BK$1&lt;=($Y95+$Z95)),-1*PMT(VLOOKUP($P95,'9 - Finance Strategy Parameters'!$B$3:$C$6,2)/12,$Z95*12,$M95),IF(AND($G95=1,BK$1&gt;($Y95+$Z95),BK$1&lt;=($Y95+$Z95*2)),-1*PMT(VLOOKUP($P95,'9 - Finance Strategy Parameters'!$B$3:$C$6,2)/12,$Z95*12,$M95*(1+$Z$1)^($Z95*2)),IF(AND($G95=1,BK$1&gt;($Y95+$Z95*2),BK$1&lt;=($Y95+$Z95*3)),-1*PMT(VLOOKUP($P95,'9 - Finance Strategy Parameters'!$B$3:$C$6,2)/12,$Z95*12,$M95*(1+$Z$1)^($Z95*3)),"FAILURE"))))))))))</f>
        <v>1639.0075000000002</v>
      </c>
      <c r="BL95" s="159">
        <f>IF($F95=1,0,IF(AND($H95=1,BL$1&lt;=$Y95),$V95,IF(AND($H95=1,BL$1&gt;$Y95,BL$1&lt;=$Y95+$Z95),($T95*(1+$Z$1)^$Z95)/$Z95,IF(AND($H95=1,BL$1&gt;($Y95+$Z95),BL$1&lt;=($Y95+$Z95*2)),($T95*(1+$Z$1)^($Z95*2))/$Z95,IF(AND($H95=1,BL$1&gt;($Y95+$Z95*2),BL$1&lt;=($Y95+$Z95*3)),($T95*(1+$Z$1)^($Z95*3))/$Z95,IF(AND($H95=1,BL$1&gt;($Y95+$Z95*3),BL$1&lt;=($Y95+$Z95*4)),($T95*(1+$Z$1)^($Z95*4))/$Z95,IF(AND($G95=1,BL$1&lt;=$N95),0,IF(AND($G95=1,BL$1&gt;$N95,BL$1&lt;=($Y95+$Z95)),-1*PMT(VLOOKUP($P95,'9 - Finance Strategy Parameters'!$B$3:$C$6,2)/12,$Z95*12,$M95),IF(AND($G95=1,BL$1&gt;($Y95+$Z95),BL$1&lt;=($Y95+$Z95*2)),-1*PMT(VLOOKUP($P95,'9 - Finance Strategy Parameters'!$B$3:$C$6,2)/12,$Z95*12,$M95*(1+$Z$1)^($Z95*2)),IF(AND($G95=1,BL$1&gt;($Y95+$Z95*2),BL$1&lt;=($Y95+$Z95*3)),-1*PMT(VLOOKUP($P95,'9 - Finance Strategy Parameters'!$B$3:$C$6,2)/12,$Z95*12,$M95*(1+$Z$1)^($Z95*3)),"FAILURE"))))))))))</f>
        <v>1639.0075000000002</v>
      </c>
      <c r="BM95" s="159">
        <f>IF($F95=1,0,IF(AND($H95=1,BM$1&lt;=$Y95),$V95,IF(AND($H95=1,BM$1&gt;$Y95,BM$1&lt;=$Y95+$Z95),($T95*(1+$Z$1)^$Z95)/$Z95,IF(AND($H95=1,BM$1&gt;($Y95+$Z95),BM$1&lt;=($Y95+$Z95*2)),($T95*(1+$Z$1)^($Z95*2))/$Z95,IF(AND($H95=1,BM$1&gt;($Y95+$Z95*2),BM$1&lt;=($Y95+$Z95*3)),($T95*(1+$Z$1)^($Z95*3))/$Z95,IF(AND($H95=1,BM$1&gt;($Y95+$Z95*3),BM$1&lt;=($Y95+$Z95*4)),($T95*(1+$Z$1)^($Z95*4))/$Z95,IF(AND($G95=1,BM$1&lt;=$N95),0,IF(AND($G95=1,BM$1&gt;$N95,BM$1&lt;=($Y95+$Z95)),-1*PMT(VLOOKUP($P95,'9 - Finance Strategy Parameters'!$B$3:$C$6,2)/12,$Z95*12,$M95),IF(AND($G95=1,BM$1&gt;($Y95+$Z95),BM$1&lt;=($Y95+$Z95*2)),-1*PMT(VLOOKUP($P95,'9 - Finance Strategy Parameters'!$B$3:$C$6,2)/12,$Z95*12,$M95*(1+$Z$1)^($Z95*2)),IF(AND($G95=1,BM$1&gt;($Y95+$Z95*2),BM$1&lt;=($Y95+$Z95*3)),-1*PMT(VLOOKUP($P95,'9 - Finance Strategy Parameters'!$B$3:$C$6,2)/12,$Z95*12,$M95*(1+$Z$1)^($Z95*3)),"FAILURE"))))))))))</f>
        <v>1639.0075000000002</v>
      </c>
      <c r="BN95" s="159">
        <f>IF($F95=1,0,IF(AND($H95=1,BN$1&lt;=$Y95),$V95,IF(AND($H95=1,BN$1&gt;$Y95,BN$1&lt;=$Y95+$Z95),($T95*(1+$Z$1)^$Z95)/$Z95,IF(AND($H95=1,BN$1&gt;($Y95+$Z95),BN$1&lt;=($Y95+$Z95*2)),($T95*(1+$Z$1)^($Z95*2))/$Z95,IF(AND($H95=1,BN$1&gt;($Y95+$Z95*2),BN$1&lt;=($Y95+$Z95*3)),($T95*(1+$Z$1)^($Z95*3))/$Z95,IF(AND($H95=1,BN$1&gt;($Y95+$Z95*3),BN$1&lt;=($Y95+$Z95*4)),($T95*(1+$Z$1)^($Z95*4))/$Z95,IF(AND($G95=1,BN$1&lt;=$N95),0,IF(AND($G95=1,BN$1&gt;$N95,BN$1&lt;=($Y95+$Z95)),-1*PMT(VLOOKUP($P95,'9 - Finance Strategy Parameters'!$B$3:$C$6,2)/12,$Z95*12,$M95),IF(AND($G95=1,BN$1&gt;($Y95+$Z95),BN$1&lt;=($Y95+$Z95*2)),-1*PMT(VLOOKUP($P95,'9 - Finance Strategy Parameters'!$B$3:$C$6,2)/12,$Z95*12,$M95*(1+$Z$1)^($Z95*2)),IF(AND($G95=1,BN$1&gt;($Y95+$Z95*2),BN$1&lt;=($Y95+$Z95*3)),-1*PMT(VLOOKUP($P95,'9 - Finance Strategy Parameters'!$B$3:$C$6,2)/12,$Z95*12,$M95*(1+$Z$1)^($Z95*3)),"FAILURE"))))))))))</f>
        <v>1639.0075000000002</v>
      </c>
      <c r="BO95" s="159">
        <f>IF($F95=1,0,IF(AND($H95=1,BO$1&lt;=$Y95),$V95,IF(AND($H95=1,BO$1&gt;$Y95,BO$1&lt;=$Y95+$Z95),($T95*(1+$Z$1)^$Z95)/$Z95,IF(AND($H95=1,BO$1&gt;($Y95+$Z95),BO$1&lt;=($Y95+$Z95*2)),($T95*(1+$Z$1)^($Z95*2))/$Z95,IF(AND($H95=1,BO$1&gt;($Y95+$Z95*2),BO$1&lt;=($Y95+$Z95*3)),($T95*(1+$Z$1)^($Z95*3))/$Z95,IF(AND($H95=1,BO$1&gt;($Y95+$Z95*3),BO$1&lt;=($Y95+$Z95*4)),($T95*(1+$Z$1)^($Z95*4))/$Z95,IF(AND($G95=1,BO$1&lt;=$N95),0,IF(AND($G95=1,BO$1&gt;$N95,BO$1&lt;=($Y95+$Z95)),-1*PMT(VLOOKUP($P95,'9 - Finance Strategy Parameters'!$B$3:$C$6,2)/12,$Z95*12,$M95),IF(AND($G95=1,BO$1&gt;($Y95+$Z95),BO$1&lt;=($Y95+$Z95*2)),-1*PMT(VLOOKUP($P95,'9 - Finance Strategy Parameters'!$B$3:$C$6,2)/12,$Z95*12,$M95*(1+$Z$1)^($Z95*2)),IF(AND($G95=1,BO$1&gt;($Y95+$Z95*2),BO$1&lt;=($Y95+$Z95*3)),-1*PMT(VLOOKUP($P95,'9 - Finance Strategy Parameters'!$B$3:$C$6,2)/12,$Z95*12,$M95*(1+$Z$1)^($Z95*3)),"FAILURE"))))))))))</f>
        <v>1639.0075000000002</v>
      </c>
      <c r="BP95" s="159">
        <f>IF($F95=1,0,IF(AND($H95=1,BP$1&lt;=$Y95),$V95,IF(AND($H95=1,BP$1&gt;$Y95,BP$1&lt;=$Y95+$Z95),($T95*(1+$Z$1)^$Z95)/$Z95,IF(AND($H95=1,BP$1&gt;($Y95+$Z95),BP$1&lt;=($Y95+$Z95*2)),($T95*(1+$Z$1)^($Z95*2))/$Z95,IF(AND($H95=1,BP$1&gt;($Y95+$Z95*2),BP$1&lt;=($Y95+$Z95*3)),($T95*(1+$Z$1)^($Z95*3))/$Z95,IF(AND($H95=1,BP$1&gt;($Y95+$Z95*3),BP$1&lt;=($Y95+$Z95*4)),($T95*(1+$Z$1)^($Z95*4))/$Z95,IF(AND($G95=1,BP$1&lt;=$N95),0,IF(AND($G95=1,BP$1&gt;$N95,BP$1&lt;=($Y95+$Z95)),-1*PMT(VLOOKUP($P95,'9 - Finance Strategy Parameters'!$B$3:$C$6,2)/12,$Z95*12,$M95),IF(AND($G95=1,BP$1&gt;($Y95+$Z95),BP$1&lt;=($Y95+$Z95*2)),-1*PMT(VLOOKUP($P95,'9 - Finance Strategy Parameters'!$B$3:$C$6,2)/12,$Z95*12,$M95*(1+$Z$1)^($Z95*2)),IF(AND($G95=1,BP$1&gt;($Y95+$Z95*2),BP$1&lt;=($Y95+$Z95*3)),-1*PMT(VLOOKUP($P95,'9 - Finance Strategy Parameters'!$B$3:$C$6,2)/12,$Z95*12,$M95*(1+$Z$1)^($Z95*3)),"FAILURE"))))))))))</f>
        <v>1639.0075000000002</v>
      </c>
      <c r="BQ95" s="159">
        <f>IF($F95=1,0,IF(AND($H95=1,BQ$1&lt;=$Y95),$V95,IF(AND($H95=1,BQ$1&gt;$Y95,BQ$1&lt;=$Y95+$Z95),($T95*(1+$Z$1)^$Z95)/$Z95,IF(AND($H95=1,BQ$1&gt;($Y95+$Z95),BQ$1&lt;=($Y95+$Z95*2)),($T95*(1+$Z$1)^($Z95*2))/$Z95,IF(AND($H95=1,BQ$1&gt;($Y95+$Z95*2),BQ$1&lt;=($Y95+$Z95*3)),($T95*(1+$Z$1)^($Z95*3))/$Z95,IF(AND($H95=1,BQ$1&gt;($Y95+$Z95*3),BQ$1&lt;=($Y95+$Z95*4)),($T95*(1+$Z$1)^($Z95*4))/$Z95,IF(AND($G95=1,BQ$1&lt;=$N95),0,IF(AND($G95=1,BQ$1&gt;$N95,BQ$1&lt;=($Y95+$Z95)),-1*PMT(VLOOKUP($P95,'9 - Finance Strategy Parameters'!$B$3:$C$6,2)/12,$Z95*12,$M95),IF(AND($G95=1,BQ$1&gt;($Y95+$Z95),BQ$1&lt;=($Y95+$Z95*2)),-1*PMT(VLOOKUP($P95,'9 - Finance Strategy Parameters'!$B$3:$C$6,2)/12,$Z95*12,$M95*(1+$Z$1)^($Z95*2)),IF(AND($G95=1,BQ$1&gt;($Y95+$Z95*2),BQ$1&lt;=($Y95+$Z95*3)),-1*PMT(VLOOKUP($P95,'9 - Finance Strategy Parameters'!$B$3:$C$6,2)/12,$Z95*12,$M95*(1+$Z$1)^($Z95*3)),"FAILURE"))))))))))</f>
        <v>1639.0075000000002</v>
      </c>
      <c r="BR95" s="159">
        <f>IF($F95=1,0,IF(AND($H95=1,BR$1&lt;=$Y95),$V95,IF(AND($H95=1,BR$1&gt;$Y95,BR$1&lt;=$Y95+$Z95),($T95*(1+$Z$1)^$Z95)/$Z95,IF(AND($H95=1,BR$1&gt;($Y95+$Z95),BR$1&lt;=($Y95+$Z95*2)),($T95*(1+$Z$1)^($Z95*2))/$Z95,IF(AND($H95=1,BR$1&gt;($Y95+$Z95*2),BR$1&lt;=($Y95+$Z95*3)),($T95*(1+$Z$1)^($Z95*3))/$Z95,IF(AND($H95=1,BR$1&gt;($Y95+$Z95*3),BR$1&lt;=($Y95+$Z95*4)),($T95*(1+$Z$1)^($Z95*4))/$Z95,IF(AND($G95=1,BR$1&lt;=$N95),0,IF(AND($G95=1,BR$1&gt;$N95,BR$1&lt;=($Y95+$Z95)),-1*PMT(VLOOKUP($P95,'9 - Finance Strategy Parameters'!$B$3:$C$6,2)/12,$Z95*12,$M95),IF(AND($G95=1,BR$1&gt;($Y95+$Z95),BR$1&lt;=($Y95+$Z95*2)),-1*PMT(VLOOKUP($P95,'9 - Finance Strategy Parameters'!$B$3:$C$6,2)/12,$Z95*12,$M95*(1+$Z$1)^($Z95*2)),IF(AND($G95=1,BR$1&gt;($Y95+$Z95*2),BR$1&lt;=($Y95+$Z95*3)),-1*PMT(VLOOKUP($P95,'9 - Finance Strategy Parameters'!$B$3:$C$6,2)/12,$Z95*12,$M95*(1+$Z$1)^($Z95*3)),"FAILURE"))))))))))</f>
        <v>1639.0075000000002</v>
      </c>
      <c r="BS95" s="159">
        <f>IF($F95=1,0,IF(AND($H95=1,BS$1&lt;=$Y95),$V95,IF(AND($H95=1,BS$1&gt;$Y95,BS$1&lt;=$Y95+$Z95),($T95*(1+$Z$1)^$Z95)/$Z95,IF(AND($H95=1,BS$1&gt;($Y95+$Z95),BS$1&lt;=($Y95+$Z95*2)),($T95*(1+$Z$1)^($Z95*2))/$Z95,IF(AND($H95=1,BS$1&gt;($Y95+$Z95*2),BS$1&lt;=($Y95+$Z95*3)),($T95*(1+$Z$1)^($Z95*3))/$Z95,IF(AND($H95=1,BS$1&gt;($Y95+$Z95*3),BS$1&lt;=($Y95+$Z95*4)),($T95*(1+$Z$1)^($Z95*4))/$Z95,IF(AND($G95=1,BS$1&lt;=$N95),0,IF(AND($G95=1,BS$1&gt;$N95,BS$1&lt;=($Y95+$Z95)),-1*PMT(VLOOKUP($P95,'9 - Finance Strategy Parameters'!$B$3:$C$6,2)/12,$Z95*12,$M95),IF(AND($G95=1,BS$1&gt;($Y95+$Z95),BS$1&lt;=($Y95+$Z95*2)),-1*PMT(VLOOKUP($P95,'9 - Finance Strategy Parameters'!$B$3:$C$6,2)/12,$Z95*12,$M95*(1+$Z$1)^($Z95*2)),IF(AND($G95=1,BS$1&gt;($Y95+$Z95*2),BS$1&lt;=($Y95+$Z95*3)),-1*PMT(VLOOKUP($P95,'9 - Finance Strategy Parameters'!$B$3:$C$6,2)/12,$Z95*12,$M95*(1+$Z$1)^($Z95*3)),"FAILURE"))))))))))</f>
        <v>1639.0075000000002</v>
      </c>
      <c r="BT95" s="159">
        <f>IF($F95=1,0,IF(AND($H95=1,BT$1&lt;=$Y95),$V95,IF(AND($H95=1,BT$1&gt;$Y95,BT$1&lt;=$Y95+$Z95),($T95*(1+$Z$1)^$Z95)/$Z95,IF(AND($H95=1,BT$1&gt;($Y95+$Z95),BT$1&lt;=($Y95+$Z95*2)),($T95*(1+$Z$1)^($Z95*2))/$Z95,IF(AND($H95=1,BT$1&gt;($Y95+$Z95*2),BT$1&lt;=($Y95+$Z95*3)),($T95*(1+$Z$1)^($Z95*3))/$Z95,IF(AND($H95=1,BT$1&gt;($Y95+$Z95*3),BT$1&lt;=($Y95+$Z95*4)),($T95*(1+$Z$1)^($Z95*4))/$Z95,IF(AND($G95=1,BT$1&lt;=$N95),0,IF(AND($G95=1,BT$1&gt;$N95,BT$1&lt;=($Y95+$Z95)),-1*PMT(VLOOKUP($P95,'9 - Finance Strategy Parameters'!$B$3:$C$6,2)/12,$Z95*12,$M95),IF(AND($G95=1,BT$1&gt;($Y95+$Z95),BT$1&lt;=($Y95+$Z95*2)),-1*PMT(VLOOKUP($P95,'9 - Finance Strategy Parameters'!$B$3:$C$6,2)/12,$Z95*12,$M95*(1+$Z$1)^($Z95*2)),IF(AND($G95=1,BT$1&gt;($Y95+$Z95*2),BT$1&lt;=($Y95+$Z95*3)),-1*PMT(VLOOKUP($P95,'9 - Finance Strategy Parameters'!$B$3:$C$6,2)/12,$Z95*12,$M95*(1+$Z$1)^($Z95*3)),"FAILURE"))))))))))</f>
        <v>1639.0075000000002</v>
      </c>
    </row>
    <row r="96" spans="1:72" ht="45" x14ac:dyDescent="0.25">
      <c r="A96" s="10" t="s">
        <v>38</v>
      </c>
      <c r="B96" s="138">
        <f>INDEX('8-Choosing Asset Strategies'!$B$4:$B$101,MATCH('9 - Financing Strategy'!C96,'8-Choosing Asset Strategies'!$C$4:$C$101,0))</f>
        <v>7</v>
      </c>
      <c r="C96" s="11" t="s">
        <v>169</v>
      </c>
      <c r="D96" s="13" t="str">
        <f>IF(INDEX('8-Choosing Asset Strategies'!$CW$4:$CW$101,MATCH($C96,'8-Choosing Asset Strategies'!$C$4:$C$101,0))=0,"",INDEX('8-Choosing Asset Strategies'!$CW$4:$CW$101,MATCH(C96,'8-Choosing Asset Strategies'!$C$4:$C$101,0)))</f>
        <v>Good condition</v>
      </c>
      <c r="E96" s="11"/>
      <c r="F96" s="138"/>
      <c r="G96" s="138"/>
      <c r="H96" s="138">
        <v>1</v>
      </c>
      <c r="J96" s="143" t="str">
        <f>IF(F96=1,ROUND(INDEX('8-Choosing Asset Strategies'!$DL$4:$DL$101,MATCH($C96,'8-Choosing Asset Strategies'!$C$4:$C$101,0)),2),"")</f>
        <v/>
      </c>
      <c r="K96" s="12" t="str">
        <f>IF(F96=1,ROUND(INDEX('8-Choosing Asset Strategies'!$DC$4:$DC$101,MATCH($C96,'8-Choosing Asset Strategies'!$C$4:$C$101,0)),2),"")</f>
        <v/>
      </c>
      <c r="L96" s="12"/>
      <c r="M96" s="143" t="str">
        <f>IF(G96=1,ROUND(INDEX('8-Choosing Asset Strategies'!$DL$4:$DL$101,MATCH($C96,'8-Choosing Asset Strategies'!$C$4:$C$101,0)),2),"")</f>
        <v/>
      </c>
      <c r="N96" s="12" t="str">
        <f>IF(G96=1,ROUND(INDEX('8-Choosing Asset Strategies'!$DC$4:$DC$101,MATCH($C96,'8-Choosing Asset Strategies'!$C$4:$C$101,0)),2),"")</f>
        <v/>
      </c>
      <c r="O96" s="12" t="str">
        <f>IF(G96="","",INDEX('9 - Finance Strategy Parameters'!$H$3:$H$9,MATCH(B96,'9 - Finance Strategy Parameters'!$F$3:$F$9,0)))</f>
        <v/>
      </c>
      <c r="P96" s="12"/>
      <c r="Q96" s="144" t="str">
        <f>IFERROR((M96*INDEX('9 - Finance Strategy Parameters'!$C$3:$C$6,MATCH(P96,'9 - Finance Strategy Parameters'!$B$3:$B$6,0))/12*(1+INDEX('9 - Finance Strategy Parameters'!$C$3:$C$6,MATCH(P96,'9 - Finance Strategy Parameters'!$B$3:$B$6,0))/12)^(O96*12))/((1+INDEX('9 - Finance Strategy Parameters'!$C$3:$C$6,MATCH(P96,'9 - Finance Strategy Parameters'!$B$3:$B$6,0))/12)^(O96*12)-1),"")</f>
        <v/>
      </c>
      <c r="R96" s="144" t="str">
        <f t="shared" si="4"/>
        <v/>
      </c>
      <c r="S96" s="12"/>
      <c r="T96" s="143">
        <f>IF(H96=1,ROUND(INDEX('8-Choosing Asset Strategies'!$DL$4:$DL$101,MATCH($C96,'8-Choosing Asset Strategies'!$C$4:$C$101,0)),2),"")</f>
        <v>65560.3</v>
      </c>
      <c r="U96" s="145">
        <f>IF(H96=1,ROUND(INDEX('8-Choosing Asset Strategies'!$DC$4:$DC$101,MATCH($C96,'8-Choosing Asset Strategies'!$C$4:$C$101,0)),2),"")</f>
        <v>32</v>
      </c>
      <c r="V96" s="101">
        <f t="shared" si="5"/>
        <v>2048.7593750000001</v>
      </c>
      <c r="W96" s="155">
        <f t="shared" si="6"/>
        <v>170.72994791666667</v>
      </c>
      <c r="Y96">
        <f>INDEX('8-Choosing Asset Strategies'!$DC$4:$DC$101,MATCH(C96,'8-Choosing Asset Strategies'!$C$4:$C$101,0))</f>
        <v>32</v>
      </c>
      <c r="Z96">
        <f>INDEX('8-Choosing Asset Strategies'!$DA$4:$DA$101,MATCH(C96,'8-Choosing Asset Strategies'!$C$4:$C$101,0))</f>
        <v>40</v>
      </c>
      <c r="AB96" s="159">
        <f>IF($F96=1,0,IF(AND($H96=1,AB$1&lt;=$Y96),$V96,IF(AND($H96=1,AB$1&gt;$Y96,AB$1&lt;=$Y96+$Z96),($T96*(1+$Z$1)^$Z96)/$Z96,IF(AND($H96=1,AB$1&gt;($Y96+$Z96),AB$1&lt;=($Y96+$Z96*2)),($T96*(1+$Z$1)^($Z96*2))/$Z96,IF(AND($H96=1,AB$1&gt;($Y96+$Z96*2),AB$1&lt;=($Y96+$Z96*3)),($T96*(1+$Z$1)^($Z96*3))/$Z96,IF(AND($H96=1,AB$1&gt;($Y96+$Z96*3),AB$1&lt;=($Y96+$Z96*4)),($T96*(1+$Z$1)^($Z96*4))/$Z96,IF(AND($G96=1,AB$1&lt;=$N96),0,IF(AND($G96=1,AB$1&gt;$N96,AB$1&lt;=($Y96+$Z96)),-1*PMT(VLOOKUP($P96,'9 - Finance Strategy Parameters'!$B$3:$C$6,2)/12,$Z96*12,$M96),IF(AND($G96=1,AB$1&gt;($Y96+$Z96),AB$1&lt;=($Y96+$Z96*2)),-1*PMT(VLOOKUP($P96,'9 - Finance Strategy Parameters'!$B$3:$C$6,2)/12,$Z96*12,$M96*(1+$Z$1)^($Z96*2)),IF(AND($G96=1,AB$1&gt;($Y96+$Z96*2),AB$1&lt;=($Y96+$Z96*3)),-1*PMT(VLOOKUP($P96,'9 - Finance Strategy Parameters'!$B$3:$C$6,2)/12,$Z96*12,$M96*(1+$Z$1)^($Z96*3)),"FAILURE"))))))))))</f>
        <v>2048.7593750000001</v>
      </c>
      <c r="AC96" s="159">
        <f>IF($F96=1,0,IF(AND($H96=1,AC$1&lt;=$Y96),$V96,IF(AND($H96=1,AC$1&gt;$Y96,AC$1&lt;=$Y96+$Z96),($T96*(1+$Z$1)^$Z96)/$Z96,IF(AND($H96=1,AC$1&gt;($Y96+$Z96),AC$1&lt;=($Y96+$Z96*2)),($T96*(1+$Z$1)^($Z96*2))/$Z96,IF(AND($H96=1,AC$1&gt;($Y96+$Z96*2),AC$1&lt;=($Y96+$Z96*3)),($T96*(1+$Z$1)^($Z96*3))/$Z96,IF(AND($H96=1,AC$1&gt;($Y96+$Z96*3),AC$1&lt;=($Y96+$Z96*4)),($T96*(1+$Z$1)^($Z96*4))/$Z96,IF(AND($G96=1,AC$1&lt;=$N96),0,IF(AND($G96=1,AC$1&gt;$N96,AC$1&lt;=($Y96+$Z96)),-1*PMT(VLOOKUP($P96,'9 - Finance Strategy Parameters'!$B$3:$C$6,2)/12,$Z96*12,$M96),IF(AND($G96=1,AC$1&gt;($Y96+$Z96),AC$1&lt;=($Y96+$Z96*2)),-1*PMT(VLOOKUP($P96,'9 - Finance Strategy Parameters'!$B$3:$C$6,2)/12,$Z96*12,$M96*(1+$Z$1)^($Z96*2)),IF(AND($G96=1,AC$1&gt;($Y96+$Z96*2),AC$1&lt;=($Y96+$Z96*3)),-1*PMT(VLOOKUP($P96,'9 - Finance Strategy Parameters'!$B$3:$C$6,2)/12,$Z96*12,$M96*(1+$Z$1)^($Z96*3)),"FAILURE"))))))))))</f>
        <v>2048.7593750000001</v>
      </c>
      <c r="AD96" s="159">
        <f>IF($F96=1,0,IF(AND($H96=1,AD$1&lt;=$Y96),$V96,IF(AND($H96=1,AD$1&gt;$Y96,AD$1&lt;=$Y96+$Z96),($T96*(1+$Z$1)^$Z96)/$Z96,IF(AND($H96=1,AD$1&gt;($Y96+$Z96),AD$1&lt;=($Y96+$Z96*2)),($T96*(1+$Z$1)^($Z96*2))/$Z96,IF(AND($H96=1,AD$1&gt;($Y96+$Z96*2),AD$1&lt;=($Y96+$Z96*3)),($T96*(1+$Z$1)^($Z96*3))/$Z96,IF(AND($H96=1,AD$1&gt;($Y96+$Z96*3),AD$1&lt;=($Y96+$Z96*4)),($T96*(1+$Z$1)^($Z96*4))/$Z96,IF(AND($G96=1,AD$1&lt;=$N96),0,IF(AND($G96=1,AD$1&gt;$N96,AD$1&lt;=($Y96+$Z96)),-1*PMT(VLOOKUP($P96,'9 - Finance Strategy Parameters'!$B$3:$C$6,2)/12,$Z96*12,$M96),IF(AND($G96=1,AD$1&gt;($Y96+$Z96),AD$1&lt;=($Y96+$Z96*2)),-1*PMT(VLOOKUP($P96,'9 - Finance Strategy Parameters'!$B$3:$C$6,2)/12,$Z96*12,$M96*(1+$Z$1)^($Z96*2)),IF(AND($G96=1,AD$1&gt;($Y96+$Z96*2),AD$1&lt;=($Y96+$Z96*3)),-1*PMT(VLOOKUP($P96,'9 - Finance Strategy Parameters'!$B$3:$C$6,2)/12,$Z96*12,$M96*(1+$Z$1)^($Z96*3)),"FAILURE"))))))))))</f>
        <v>2048.7593750000001</v>
      </c>
      <c r="AE96" s="159">
        <f>IF($F96=1,0,IF(AND($H96=1,AE$1&lt;=$Y96),$V96,IF(AND($H96=1,AE$1&gt;$Y96,AE$1&lt;=$Y96+$Z96),($T96*(1+$Z$1)^$Z96)/$Z96,IF(AND($H96=1,AE$1&gt;($Y96+$Z96),AE$1&lt;=($Y96+$Z96*2)),($T96*(1+$Z$1)^($Z96*2))/$Z96,IF(AND($H96=1,AE$1&gt;($Y96+$Z96*2),AE$1&lt;=($Y96+$Z96*3)),($T96*(1+$Z$1)^($Z96*3))/$Z96,IF(AND($H96=1,AE$1&gt;($Y96+$Z96*3),AE$1&lt;=($Y96+$Z96*4)),($T96*(1+$Z$1)^($Z96*4))/$Z96,IF(AND($G96=1,AE$1&lt;=$N96),0,IF(AND($G96=1,AE$1&gt;$N96,AE$1&lt;=($Y96+$Z96)),-1*PMT(VLOOKUP($P96,'9 - Finance Strategy Parameters'!$B$3:$C$6,2)/12,$Z96*12,$M96),IF(AND($G96=1,AE$1&gt;($Y96+$Z96),AE$1&lt;=($Y96+$Z96*2)),-1*PMT(VLOOKUP($P96,'9 - Finance Strategy Parameters'!$B$3:$C$6,2)/12,$Z96*12,$M96*(1+$Z$1)^($Z96*2)),IF(AND($G96=1,AE$1&gt;($Y96+$Z96*2),AE$1&lt;=($Y96+$Z96*3)),-1*PMT(VLOOKUP($P96,'9 - Finance Strategy Parameters'!$B$3:$C$6,2)/12,$Z96*12,$M96*(1+$Z$1)^($Z96*3)),"FAILURE"))))))))))</f>
        <v>2048.7593750000001</v>
      </c>
      <c r="AF96" s="159">
        <f>IF($F96=1,0,IF(AND($H96=1,AF$1&lt;=$Y96),$V96,IF(AND($H96=1,AF$1&gt;$Y96,AF$1&lt;=$Y96+$Z96),($T96*(1+$Z$1)^$Z96)/$Z96,IF(AND($H96=1,AF$1&gt;($Y96+$Z96),AF$1&lt;=($Y96+$Z96*2)),($T96*(1+$Z$1)^($Z96*2))/$Z96,IF(AND($H96=1,AF$1&gt;($Y96+$Z96*2),AF$1&lt;=($Y96+$Z96*3)),($T96*(1+$Z$1)^($Z96*3))/$Z96,IF(AND($H96=1,AF$1&gt;($Y96+$Z96*3),AF$1&lt;=($Y96+$Z96*4)),($T96*(1+$Z$1)^($Z96*4))/$Z96,IF(AND($G96=1,AF$1&lt;=$N96),0,IF(AND($G96=1,AF$1&gt;$N96,AF$1&lt;=($Y96+$Z96)),-1*PMT(VLOOKUP($P96,'9 - Finance Strategy Parameters'!$B$3:$C$6,2)/12,$Z96*12,$M96),IF(AND($G96=1,AF$1&gt;($Y96+$Z96),AF$1&lt;=($Y96+$Z96*2)),-1*PMT(VLOOKUP($P96,'9 - Finance Strategy Parameters'!$B$3:$C$6,2)/12,$Z96*12,$M96*(1+$Z$1)^($Z96*2)),IF(AND($G96=1,AF$1&gt;($Y96+$Z96*2),AF$1&lt;=($Y96+$Z96*3)),-1*PMT(VLOOKUP($P96,'9 - Finance Strategy Parameters'!$B$3:$C$6,2)/12,$Z96*12,$M96*(1+$Z$1)^($Z96*3)),"FAILURE"))))))))))</f>
        <v>2048.7593750000001</v>
      </c>
      <c r="AG96" s="159">
        <f>IF($F96=1,0,IF(AND($H96=1,AG$1&lt;=$Y96),$V96,IF(AND($H96=1,AG$1&gt;$Y96,AG$1&lt;=$Y96+$Z96),($T96*(1+$Z$1)^$Z96)/$Z96,IF(AND($H96=1,AG$1&gt;($Y96+$Z96),AG$1&lt;=($Y96+$Z96*2)),($T96*(1+$Z$1)^($Z96*2))/$Z96,IF(AND($H96=1,AG$1&gt;($Y96+$Z96*2),AG$1&lt;=($Y96+$Z96*3)),($T96*(1+$Z$1)^($Z96*3))/$Z96,IF(AND($H96=1,AG$1&gt;($Y96+$Z96*3),AG$1&lt;=($Y96+$Z96*4)),($T96*(1+$Z$1)^($Z96*4))/$Z96,IF(AND($G96=1,AG$1&lt;=$N96),0,IF(AND($G96=1,AG$1&gt;$N96,AG$1&lt;=($Y96+$Z96)),-1*PMT(VLOOKUP($P96,'9 - Finance Strategy Parameters'!$B$3:$C$6,2)/12,$Z96*12,$M96),IF(AND($G96=1,AG$1&gt;($Y96+$Z96),AG$1&lt;=($Y96+$Z96*2)),-1*PMT(VLOOKUP($P96,'9 - Finance Strategy Parameters'!$B$3:$C$6,2)/12,$Z96*12,$M96*(1+$Z$1)^($Z96*2)),IF(AND($G96=1,AG$1&gt;($Y96+$Z96*2),AG$1&lt;=($Y96+$Z96*3)),-1*PMT(VLOOKUP($P96,'9 - Finance Strategy Parameters'!$B$3:$C$6,2)/12,$Z96*12,$M96*(1+$Z$1)^($Z96*3)),"FAILURE"))))))))))</f>
        <v>2048.7593750000001</v>
      </c>
      <c r="AH96" s="159">
        <f>IF($F96=1,0,IF(AND($H96=1,AH$1&lt;=$Y96),$V96,IF(AND($H96=1,AH$1&gt;$Y96,AH$1&lt;=$Y96+$Z96),($T96*(1+$Z$1)^$Z96)/$Z96,IF(AND($H96=1,AH$1&gt;($Y96+$Z96),AH$1&lt;=($Y96+$Z96*2)),($T96*(1+$Z$1)^($Z96*2))/$Z96,IF(AND($H96=1,AH$1&gt;($Y96+$Z96*2),AH$1&lt;=($Y96+$Z96*3)),($T96*(1+$Z$1)^($Z96*3))/$Z96,IF(AND($H96=1,AH$1&gt;($Y96+$Z96*3),AH$1&lt;=($Y96+$Z96*4)),($T96*(1+$Z$1)^($Z96*4))/$Z96,IF(AND($G96=1,AH$1&lt;=$N96),0,IF(AND($G96=1,AH$1&gt;$N96,AH$1&lt;=($Y96+$Z96)),-1*PMT(VLOOKUP($P96,'9 - Finance Strategy Parameters'!$B$3:$C$6,2)/12,$Z96*12,$M96),IF(AND($G96=1,AH$1&gt;($Y96+$Z96),AH$1&lt;=($Y96+$Z96*2)),-1*PMT(VLOOKUP($P96,'9 - Finance Strategy Parameters'!$B$3:$C$6,2)/12,$Z96*12,$M96*(1+$Z$1)^($Z96*2)),IF(AND($G96=1,AH$1&gt;($Y96+$Z96*2),AH$1&lt;=($Y96+$Z96*3)),-1*PMT(VLOOKUP($P96,'9 - Finance Strategy Parameters'!$B$3:$C$6,2)/12,$Z96*12,$M96*(1+$Z$1)^($Z96*3)),"FAILURE"))))))))))</f>
        <v>2048.7593750000001</v>
      </c>
      <c r="AI96" s="159">
        <f>IF($F96=1,0,IF(AND($H96=1,AI$1&lt;=$Y96),$V96,IF(AND($H96=1,AI$1&gt;$Y96,AI$1&lt;=$Y96+$Z96),($T96*(1+$Z$1)^$Z96)/$Z96,IF(AND($H96=1,AI$1&gt;($Y96+$Z96),AI$1&lt;=($Y96+$Z96*2)),($T96*(1+$Z$1)^($Z96*2))/$Z96,IF(AND($H96=1,AI$1&gt;($Y96+$Z96*2),AI$1&lt;=($Y96+$Z96*3)),($T96*(1+$Z$1)^($Z96*3))/$Z96,IF(AND($H96=1,AI$1&gt;($Y96+$Z96*3),AI$1&lt;=($Y96+$Z96*4)),($T96*(1+$Z$1)^($Z96*4))/$Z96,IF(AND($G96=1,AI$1&lt;=$N96),0,IF(AND($G96=1,AI$1&gt;$N96,AI$1&lt;=($Y96+$Z96)),-1*PMT(VLOOKUP($P96,'9 - Finance Strategy Parameters'!$B$3:$C$6,2)/12,$Z96*12,$M96),IF(AND($G96=1,AI$1&gt;($Y96+$Z96),AI$1&lt;=($Y96+$Z96*2)),-1*PMT(VLOOKUP($P96,'9 - Finance Strategy Parameters'!$B$3:$C$6,2)/12,$Z96*12,$M96*(1+$Z$1)^($Z96*2)),IF(AND($G96=1,AI$1&gt;($Y96+$Z96*2),AI$1&lt;=($Y96+$Z96*3)),-1*PMT(VLOOKUP($P96,'9 - Finance Strategy Parameters'!$B$3:$C$6,2)/12,$Z96*12,$M96*(1+$Z$1)^($Z96*3)),"FAILURE"))))))))))</f>
        <v>2048.7593750000001</v>
      </c>
      <c r="AJ96" s="159">
        <f>IF($F96=1,0,IF(AND($H96=1,AJ$1&lt;=$Y96),$V96,IF(AND($H96=1,AJ$1&gt;$Y96,AJ$1&lt;=$Y96+$Z96),($T96*(1+$Z$1)^$Z96)/$Z96,IF(AND($H96=1,AJ$1&gt;($Y96+$Z96),AJ$1&lt;=($Y96+$Z96*2)),($T96*(1+$Z$1)^($Z96*2))/$Z96,IF(AND($H96=1,AJ$1&gt;($Y96+$Z96*2),AJ$1&lt;=($Y96+$Z96*3)),($T96*(1+$Z$1)^($Z96*3))/$Z96,IF(AND($H96=1,AJ$1&gt;($Y96+$Z96*3),AJ$1&lt;=($Y96+$Z96*4)),($T96*(1+$Z$1)^($Z96*4))/$Z96,IF(AND($G96=1,AJ$1&lt;=$N96),0,IF(AND($G96=1,AJ$1&gt;$N96,AJ$1&lt;=($Y96+$Z96)),-1*PMT(VLOOKUP($P96,'9 - Finance Strategy Parameters'!$B$3:$C$6,2)/12,$Z96*12,$M96),IF(AND($G96=1,AJ$1&gt;($Y96+$Z96),AJ$1&lt;=($Y96+$Z96*2)),-1*PMT(VLOOKUP($P96,'9 - Finance Strategy Parameters'!$B$3:$C$6,2)/12,$Z96*12,$M96*(1+$Z$1)^($Z96*2)),IF(AND($G96=1,AJ$1&gt;($Y96+$Z96*2),AJ$1&lt;=($Y96+$Z96*3)),-1*PMT(VLOOKUP($P96,'9 - Finance Strategy Parameters'!$B$3:$C$6,2)/12,$Z96*12,$M96*(1+$Z$1)^($Z96*3)),"FAILURE"))))))))))</f>
        <v>2048.7593750000001</v>
      </c>
      <c r="AK96" s="159">
        <f>IF($F96=1,0,IF(AND($H96=1,AK$1&lt;=$Y96),$V96,IF(AND($H96=1,AK$1&gt;$Y96,AK$1&lt;=$Y96+$Z96),($T96*(1+$Z$1)^$Z96)/$Z96,IF(AND($H96=1,AK$1&gt;($Y96+$Z96),AK$1&lt;=($Y96+$Z96*2)),($T96*(1+$Z$1)^($Z96*2))/$Z96,IF(AND($H96=1,AK$1&gt;($Y96+$Z96*2),AK$1&lt;=($Y96+$Z96*3)),($T96*(1+$Z$1)^($Z96*3))/$Z96,IF(AND($H96=1,AK$1&gt;($Y96+$Z96*3),AK$1&lt;=($Y96+$Z96*4)),($T96*(1+$Z$1)^($Z96*4))/$Z96,IF(AND($G96=1,AK$1&lt;=$N96),0,IF(AND($G96=1,AK$1&gt;$N96,AK$1&lt;=($Y96+$Z96)),-1*PMT(VLOOKUP($P96,'9 - Finance Strategy Parameters'!$B$3:$C$6,2)/12,$Z96*12,$M96),IF(AND($G96=1,AK$1&gt;($Y96+$Z96),AK$1&lt;=($Y96+$Z96*2)),-1*PMT(VLOOKUP($P96,'9 - Finance Strategy Parameters'!$B$3:$C$6,2)/12,$Z96*12,$M96*(1+$Z$1)^($Z96*2)),IF(AND($G96=1,AK$1&gt;($Y96+$Z96*2),AK$1&lt;=($Y96+$Z96*3)),-1*PMT(VLOOKUP($P96,'9 - Finance Strategy Parameters'!$B$3:$C$6,2)/12,$Z96*12,$M96*(1+$Z$1)^($Z96*3)),"FAILURE"))))))))))</f>
        <v>2048.7593750000001</v>
      </c>
      <c r="AL96" s="159">
        <f>IF($F96=1,0,IF(AND($H96=1,AL$1&lt;=$Y96),$V96,IF(AND($H96=1,AL$1&gt;$Y96,AL$1&lt;=$Y96+$Z96),($T96*(1+$Z$1)^$Z96)/$Z96,IF(AND($H96=1,AL$1&gt;($Y96+$Z96),AL$1&lt;=($Y96+$Z96*2)),($T96*(1+$Z$1)^($Z96*2))/$Z96,IF(AND($H96=1,AL$1&gt;($Y96+$Z96*2),AL$1&lt;=($Y96+$Z96*3)),($T96*(1+$Z$1)^($Z96*3))/$Z96,IF(AND($H96=1,AL$1&gt;($Y96+$Z96*3),AL$1&lt;=($Y96+$Z96*4)),($T96*(1+$Z$1)^($Z96*4))/$Z96,IF(AND($G96=1,AL$1&lt;=$N96),0,IF(AND($G96=1,AL$1&gt;$N96,AL$1&lt;=($Y96+$Z96)),-1*PMT(VLOOKUP($P96,'9 - Finance Strategy Parameters'!$B$3:$C$6,2)/12,$Z96*12,$M96),IF(AND($G96=1,AL$1&gt;($Y96+$Z96),AL$1&lt;=($Y96+$Z96*2)),-1*PMT(VLOOKUP($P96,'9 - Finance Strategy Parameters'!$B$3:$C$6,2)/12,$Z96*12,$M96*(1+$Z$1)^($Z96*2)),IF(AND($G96=1,AL$1&gt;($Y96+$Z96*2),AL$1&lt;=($Y96+$Z96*3)),-1*PMT(VLOOKUP($P96,'9 - Finance Strategy Parameters'!$B$3:$C$6,2)/12,$Z96*12,$M96*(1+$Z$1)^($Z96*3)),"FAILURE"))))))))))</f>
        <v>2048.7593750000001</v>
      </c>
      <c r="AM96" s="159">
        <f>IF($F96=1,0,IF(AND($H96=1,AM$1&lt;=$Y96),$V96,IF(AND($H96=1,AM$1&gt;$Y96,AM$1&lt;=$Y96+$Z96),($T96*(1+$Z$1)^$Z96)/$Z96,IF(AND($H96=1,AM$1&gt;($Y96+$Z96),AM$1&lt;=($Y96+$Z96*2)),($T96*(1+$Z$1)^($Z96*2))/$Z96,IF(AND($H96=1,AM$1&gt;($Y96+$Z96*2),AM$1&lt;=($Y96+$Z96*3)),($T96*(1+$Z$1)^($Z96*3))/$Z96,IF(AND($H96=1,AM$1&gt;($Y96+$Z96*3),AM$1&lt;=($Y96+$Z96*4)),($T96*(1+$Z$1)^($Z96*4))/$Z96,IF(AND($G96=1,AM$1&lt;=$N96),0,IF(AND($G96=1,AM$1&gt;$N96,AM$1&lt;=($Y96+$Z96)),-1*PMT(VLOOKUP($P96,'9 - Finance Strategy Parameters'!$B$3:$C$6,2)/12,$Z96*12,$M96),IF(AND($G96=1,AM$1&gt;($Y96+$Z96),AM$1&lt;=($Y96+$Z96*2)),-1*PMT(VLOOKUP($P96,'9 - Finance Strategy Parameters'!$B$3:$C$6,2)/12,$Z96*12,$M96*(1+$Z$1)^($Z96*2)),IF(AND($G96=1,AM$1&gt;($Y96+$Z96*2),AM$1&lt;=($Y96+$Z96*3)),-1*PMT(VLOOKUP($P96,'9 - Finance Strategy Parameters'!$B$3:$C$6,2)/12,$Z96*12,$M96*(1+$Z$1)^($Z96*3)),"FAILURE"))))))))))</f>
        <v>2048.7593750000001</v>
      </c>
      <c r="AN96" s="159">
        <f>IF($F96=1,0,IF(AND($H96=1,AN$1&lt;=$Y96),$V96,IF(AND($H96=1,AN$1&gt;$Y96,AN$1&lt;=$Y96+$Z96),($T96*(1+$Z$1)^$Z96)/$Z96,IF(AND($H96=1,AN$1&gt;($Y96+$Z96),AN$1&lt;=($Y96+$Z96*2)),($T96*(1+$Z$1)^($Z96*2))/$Z96,IF(AND($H96=1,AN$1&gt;($Y96+$Z96*2),AN$1&lt;=($Y96+$Z96*3)),($T96*(1+$Z$1)^($Z96*3))/$Z96,IF(AND($H96=1,AN$1&gt;($Y96+$Z96*3),AN$1&lt;=($Y96+$Z96*4)),($T96*(1+$Z$1)^($Z96*4))/$Z96,IF(AND($G96=1,AN$1&lt;=$N96),0,IF(AND($G96=1,AN$1&gt;$N96,AN$1&lt;=($Y96+$Z96)),-1*PMT(VLOOKUP($P96,'9 - Finance Strategy Parameters'!$B$3:$C$6,2)/12,$Z96*12,$M96),IF(AND($G96=1,AN$1&gt;($Y96+$Z96),AN$1&lt;=($Y96+$Z96*2)),-1*PMT(VLOOKUP($P96,'9 - Finance Strategy Parameters'!$B$3:$C$6,2)/12,$Z96*12,$M96*(1+$Z$1)^($Z96*2)),IF(AND($G96=1,AN$1&gt;($Y96+$Z96*2),AN$1&lt;=($Y96+$Z96*3)),-1*PMT(VLOOKUP($P96,'9 - Finance Strategy Parameters'!$B$3:$C$6,2)/12,$Z96*12,$M96*(1+$Z$1)^($Z96*3)),"FAILURE"))))))))))</f>
        <v>2048.7593750000001</v>
      </c>
      <c r="AO96" s="159">
        <f>IF($F96=1,0,IF(AND($H96=1,AO$1&lt;=$Y96),$V96,IF(AND($H96=1,AO$1&gt;$Y96,AO$1&lt;=$Y96+$Z96),($T96*(1+$Z$1)^$Z96)/$Z96,IF(AND($H96=1,AO$1&gt;($Y96+$Z96),AO$1&lt;=($Y96+$Z96*2)),($T96*(1+$Z$1)^($Z96*2))/$Z96,IF(AND($H96=1,AO$1&gt;($Y96+$Z96*2),AO$1&lt;=($Y96+$Z96*3)),($T96*(1+$Z$1)^($Z96*3))/$Z96,IF(AND($H96=1,AO$1&gt;($Y96+$Z96*3),AO$1&lt;=($Y96+$Z96*4)),($T96*(1+$Z$1)^($Z96*4))/$Z96,IF(AND($G96=1,AO$1&lt;=$N96),0,IF(AND($G96=1,AO$1&gt;$N96,AO$1&lt;=($Y96+$Z96)),-1*PMT(VLOOKUP($P96,'9 - Finance Strategy Parameters'!$B$3:$C$6,2)/12,$Z96*12,$M96),IF(AND($G96=1,AO$1&gt;($Y96+$Z96),AO$1&lt;=($Y96+$Z96*2)),-1*PMT(VLOOKUP($P96,'9 - Finance Strategy Parameters'!$B$3:$C$6,2)/12,$Z96*12,$M96*(1+$Z$1)^($Z96*2)),IF(AND($G96=1,AO$1&gt;($Y96+$Z96*2),AO$1&lt;=($Y96+$Z96*3)),-1*PMT(VLOOKUP($P96,'9 - Finance Strategy Parameters'!$B$3:$C$6,2)/12,$Z96*12,$M96*(1+$Z$1)^($Z96*3)),"FAILURE"))))))))))</f>
        <v>2048.7593750000001</v>
      </c>
      <c r="AP96" s="159">
        <f>IF($F96=1,0,IF(AND($H96=1,AP$1&lt;=$Y96),$V96,IF(AND($H96=1,AP$1&gt;$Y96,AP$1&lt;=$Y96+$Z96),($T96*(1+$Z$1)^$Z96)/$Z96,IF(AND($H96=1,AP$1&gt;($Y96+$Z96),AP$1&lt;=($Y96+$Z96*2)),($T96*(1+$Z$1)^($Z96*2))/$Z96,IF(AND($H96=1,AP$1&gt;($Y96+$Z96*2),AP$1&lt;=($Y96+$Z96*3)),($T96*(1+$Z$1)^($Z96*3))/$Z96,IF(AND($H96=1,AP$1&gt;($Y96+$Z96*3),AP$1&lt;=($Y96+$Z96*4)),($T96*(1+$Z$1)^($Z96*4))/$Z96,IF(AND($G96=1,AP$1&lt;=$N96),0,IF(AND($G96=1,AP$1&gt;$N96,AP$1&lt;=($Y96+$Z96)),-1*PMT(VLOOKUP($P96,'9 - Finance Strategy Parameters'!$B$3:$C$6,2)/12,$Z96*12,$M96),IF(AND($G96=1,AP$1&gt;($Y96+$Z96),AP$1&lt;=($Y96+$Z96*2)),-1*PMT(VLOOKUP($P96,'9 - Finance Strategy Parameters'!$B$3:$C$6,2)/12,$Z96*12,$M96*(1+$Z$1)^($Z96*2)),IF(AND($G96=1,AP$1&gt;($Y96+$Z96*2),AP$1&lt;=($Y96+$Z96*3)),-1*PMT(VLOOKUP($P96,'9 - Finance Strategy Parameters'!$B$3:$C$6,2)/12,$Z96*12,$M96*(1+$Z$1)^($Z96*3)),"FAILURE"))))))))))</f>
        <v>2048.7593750000001</v>
      </c>
      <c r="AQ96" s="159">
        <f>IF($F96=1,0,IF(AND($H96=1,AQ$1&lt;=$Y96),$V96,IF(AND($H96=1,AQ$1&gt;$Y96,AQ$1&lt;=$Y96+$Z96),($T96*(1+$Z$1)^$Z96)/$Z96,IF(AND($H96=1,AQ$1&gt;($Y96+$Z96),AQ$1&lt;=($Y96+$Z96*2)),($T96*(1+$Z$1)^($Z96*2))/$Z96,IF(AND($H96=1,AQ$1&gt;($Y96+$Z96*2),AQ$1&lt;=($Y96+$Z96*3)),($T96*(1+$Z$1)^($Z96*3))/$Z96,IF(AND($H96=1,AQ$1&gt;($Y96+$Z96*3),AQ$1&lt;=($Y96+$Z96*4)),($T96*(1+$Z$1)^($Z96*4))/$Z96,IF(AND($G96=1,AQ$1&lt;=$N96),0,IF(AND($G96=1,AQ$1&gt;$N96,AQ$1&lt;=($Y96+$Z96)),-1*PMT(VLOOKUP($P96,'9 - Finance Strategy Parameters'!$B$3:$C$6,2)/12,$Z96*12,$M96),IF(AND($G96=1,AQ$1&gt;($Y96+$Z96),AQ$1&lt;=($Y96+$Z96*2)),-1*PMT(VLOOKUP($P96,'9 - Finance Strategy Parameters'!$B$3:$C$6,2)/12,$Z96*12,$M96*(1+$Z$1)^($Z96*2)),IF(AND($G96=1,AQ$1&gt;($Y96+$Z96*2),AQ$1&lt;=($Y96+$Z96*3)),-1*PMT(VLOOKUP($P96,'9 - Finance Strategy Parameters'!$B$3:$C$6,2)/12,$Z96*12,$M96*(1+$Z$1)^($Z96*3)),"FAILURE"))))))))))</f>
        <v>2048.7593750000001</v>
      </c>
      <c r="AR96" s="159">
        <f>IF($F96=1,0,IF(AND($H96=1,AR$1&lt;=$Y96),$V96,IF(AND($H96=1,AR$1&gt;$Y96,AR$1&lt;=$Y96+$Z96),($T96*(1+$Z$1)^$Z96)/$Z96,IF(AND($H96=1,AR$1&gt;($Y96+$Z96),AR$1&lt;=($Y96+$Z96*2)),($T96*(1+$Z$1)^($Z96*2))/$Z96,IF(AND($H96=1,AR$1&gt;($Y96+$Z96*2),AR$1&lt;=($Y96+$Z96*3)),($T96*(1+$Z$1)^($Z96*3))/$Z96,IF(AND($H96=1,AR$1&gt;($Y96+$Z96*3),AR$1&lt;=($Y96+$Z96*4)),($T96*(1+$Z$1)^($Z96*4))/$Z96,IF(AND($G96=1,AR$1&lt;=$N96),0,IF(AND($G96=1,AR$1&gt;$N96,AR$1&lt;=($Y96+$Z96)),-1*PMT(VLOOKUP($P96,'9 - Finance Strategy Parameters'!$B$3:$C$6,2)/12,$Z96*12,$M96),IF(AND($G96=1,AR$1&gt;($Y96+$Z96),AR$1&lt;=($Y96+$Z96*2)),-1*PMT(VLOOKUP($P96,'9 - Finance Strategy Parameters'!$B$3:$C$6,2)/12,$Z96*12,$M96*(1+$Z$1)^($Z96*2)),IF(AND($G96=1,AR$1&gt;($Y96+$Z96*2),AR$1&lt;=($Y96+$Z96*3)),-1*PMT(VLOOKUP($P96,'9 - Finance Strategy Parameters'!$B$3:$C$6,2)/12,$Z96*12,$M96*(1+$Z$1)^($Z96*3)),"FAILURE"))))))))))</f>
        <v>2048.7593750000001</v>
      </c>
      <c r="AS96" s="159">
        <f>IF($F96=1,0,IF(AND($H96=1,AS$1&lt;=$Y96),$V96,IF(AND($H96=1,AS$1&gt;$Y96,AS$1&lt;=$Y96+$Z96),($T96*(1+$Z$1)^$Z96)/$Z96,IF(AND($H96=1,AS$1&gt;($Y96+$Z96),AS$1&lt;=($Y96+$Z96*2)),($T96*(1+$Z$1)^($Z96*2))/$Z96,IF(AND($H96=1,AS$1&gt;($Y96+$Z96*2),AS$1&lt;=($Y96+$Z96*3)),($T96*(1+$Z$1)^($Z96*3))/$Z96,IF(AND($H96=1,AS$1&gt;($Y96+$Z96*3),AS$1&lt;=($Y96+$Z96*4)),($T96*(1+$Z$1)^($Z96*4))/$Z96,IF(AND($G96=1,AS$1&lt;=$N96),0,IF(AND($G96=1,AS$1&gt;$N96,AS$1&lt;=($Y96+$Z96)),-1*PMT(VLOOKUP($P96,'9 - Finance Strategy Parameters'!$B$3:$C$6,2)/12,$Z96*12,$M96),IF(AND($G96=1,AS$1&gt;($Y96+$Z96),AS$1&lt;=($Y96+$Z96*2)),-1*PMT(VLOOKUP($P96,'9 - Finance Strategy Parameters'!$B$3:$C$6,2)/12,$Z96*12,$M96*(1+$Z$1)^($Z96*2)),IF(AND($G96=1,AS$1&gt;($Y96+$Z96*2),AS$1&lt;=($Y96+$Z96*3)),-1*PMT(VLOOKUP($P96,'9 - Finance Strategy Parameters'!$B$3:$C$6,2)/12,$Z96*12,$M96*(1+$Z$1)^($Z96*3)),"FAILURE"))))))))))</f>
        <v>2048.7593750000001</v>
      </c>
      <c r="AT96" s="159">
        <f>IF($F96=1,0,IF(AND($H96=1,AT$1&lt;=$Y96),$V96,IF(AND($H96=1,AT$1&gt;$Y96,AT$1&lt;=$Y96+$Z96),($T96*(1+$Z$1)^$Z96)/$Z96,IF(AND($H96=1,AT$1&gt;($Y96+$Z96),AT$1&lt;=($Y96+$Z96*2)),($T96*(1+$Z$1)^($Z96*2))/$Z96,IF(AND($H96=1,AT$1&gt;($Y96+$Z96*2),AT$1&lt;=($Y96+$Z96*3)),($T96*(1+$Z$1)^($Z96*3))/$Z96,IF(AND($H96=1,AT$1&gt;($Y96+$Z96*3),AT$1&lt;=($Y96+$Z96*4)),($T96*(1+$Z$1)^($Z96*4))/$Z96,IF(AND($G96=1,AT$1&lt;=$N96),0,IF(AND($G96=1,AT$1&gt;$N96,AT$1&lt;=($Y96+$Z96)),-1*PMT(VLOOKUP($P96,'9 - Finance Strategy Parameters'!$B$3:$C$6,2)/12,$Z96*12,$M96),IF(AND($G96=1,AT$1&gt;($Y96+$Z96),AT$1&lt;=($Y96+$Z96*2)),-1*PMT(VLOOKUP($P96,'9 - Finance Strategy Parameters'!$B$3:$C$6,2)/12,$Z96*12,$M96*(1+$Z$1)^($Z96*2)),IF(AND($G96=1,AT$1&gt;($Y96+$Z96*2),AT$1&lt;=($Y96+$Z96*3)),-1*PMT(VLOOKUP($P96,'9 - Finance Strategy Parameters'!$B$3:$C$6,2)/12,$Z96*12,$M96*(1+$Z$1)^($Z96*3)),"FAILURE"))))))))))</f>
        <v>2048.7593750000001</v>
      </c>
      <c r="AU96" s="159">
        <f>IF($F96=1,0,IF(AND($H96=1,AU$1&lt;=$Y96),$V96,IF(AND($H96=1,AU$1&gt;$Y96,AU$1&lt;=$Y96+$Z96),($T96*(1+$Z$1)^$Z96)/$Z96,IF(AND($H96=1,AU$1&gt;($Y96+$Z96),AU$1&lt;=($Y96+$Z96*2)),($T96*(1+$Z$1)^($Z96*2))/$Z96,IF(AND($H96=1,AU$1&gt;($Y96+$Z96*2),AU$1&lt;=($Y96+$Z96*3)),($T96*(1+$Z$1)^($Z96*3))/$Z96,IF(AND($H96=1,AU$1&gt;($Y96+$Z96*3),AU$1&lt;=($Y96+$Z96*4)),($T96*(1+$Z$1)^($Z96*4))/$Z96,IF(AND($G96=1,AU$1&lt;=$N96),0,IF(AND($G96=1,AU$1&gt;$N96,AU$1&lt;=($Y96+$Z96)),-1*PMT(VLOOKUP($P96,'9 - Finance Strategy Parameters'!$B$3:$C$6,2)/12,$Z96*12,$M96),IF(AND($G96=1,AU$1&gt;($Y96+$Z96),AU$1&lt;=($Y96+$Z96*2)),-1*PMT(VLOOKUP($P96,'9 - Finance Strategy Parameters'!$B$3:$C$6,2)/12,$Z96*12,$M96*(1+$Z$1)^($Z96*2)),IF(AND($G96=1,AU$1&gt;($Y96+$Z96*2),AU$1&lt;=($Y96+$Z96*3)),-1*PMT(VLOOKUP($P96,'9 - Finance Strategy Parameters'!$B$3:$C$6,2)/12,$Z96*12,$M96*(1+$Z$1)^($Z96*3)),"FAILURE"))))))))))</f>
        <v>2048.7593750000001</v>
      </c>
      <c r="AV96" s="159">
        <f>IF($F96=1,0,IF(AND($H96=1,AV$1&lt;=$Y96),$V96,IF(AND($H96=1,AV$1&gt;$Y96,AV$1&lt;=$Y96+$Z96),($T96*(1+$Z$1)^$Z96)/$Z96,IF(AND($H96=1,AV$1&gt;($Y96+$Z96),AV$1&lt;=($Y96+$Z96*2)),($T96*(1+$Z$1)^($Z96*2))/$Z96,IF(AND($H96=1,AV$1&gt;($Y96+$Z96*2),AV$1&lt;=($Y96+$Z96*3)),($T96*(1+$Z$1)^($Z96*3))/$Z96,IF(AND($H96=1,AV$1&gt;($Y96+$Z96*3),AV$1&lt;=($Y96+$Z96*4)),($T96*(1+$Z$1)^($Z96*4))/$Z96,IF(AND($G96=1,AV$1&lt;=$N96),0,IF(AND($G96=1,AV$1&gt;$N96,AV$1&lt;=($Y96+$Z96)),-1*PMT(VLOOKUP($P96,'9 - Finance Strategy Parameters'!$B$3:$C$6,2)/12,$Z96*12,$M96),IF(AND($G96=1,AV$1&gt;($Y96+$Z96),AV$1&lt;=($Y96+$Z96*2)),-1*PMT(VLOOKUP($P96,'9 - Finance Strategy Parameters'!$B$3:$C$6,2)/12,$Z96*12,$M96*(1+$Z$1)^($Z96*2)),IF(AND($G96=1,AV$1&gt;($Y96+$Z96*2),AV$1&lt;=($Y96+$Z96*3)),-1*PMT(VLOOKUP($P96,'9 - Finance Strategy Parameters'!$B$3:$C$6,2)/12,$Z96*12,$M96*(1+$Z$1)^($Z96*3)),"FAILURE"))))))))))</f>
        <v>2048.7593750000001</v>
      </c>
      <c r="AW96" s="159">
        <f>IF($F96=1,0,IF(AND($H96=1,AW$1&lt;=$Y96),$V96,IF(AND($H96=1,AW$1&gt;$Y96,AW$1&lt;=$Y96+$Z96),($T96*(1+$Z$1)^$Z96)/$Z96,IF(AND($H96=1,AW$1&gt;($Y96+$Z96),AW$1&lt;=($Y96+$Z96*2)),($T96*(1+$Z$1)^($Z96*2))/$Z96,IF(AND($H96=1,AW$1&gt;($Y96+$Z96*2),AW$1&lt;=($Y96+$Z96*3)),($T96*(1+$Z$1)^($Z96*3))/$Z96,IF(AND($H96=1,AW$1&gt;($Y96+$Z96*3),AW$1&lt;=($Y96+$Z96*4)),($T96*(1+$Z$1)^($Z96*4))/$Z96,IF(AND($G96=1,AW$1&lt;=$N96),0,IF(AND($G96=1,AW$1&gt;$N96,AW$1&lt;=($Y96+$Z96)),-1*PMT(VLOOKUP($P96,'9 - Finance Strategy Parameters'!$B$3:$C$6,2)/12,$Z96*12,$M96),IF(AND($G96=1,AW$1&gt;($Y96+$Z96),AW$1&lt;=($Y96+$Z96*2)),-1*PMT(VLOOKUP($P96,'9 - Finance Strategy Parameters'!$B$3:$C$6,2)/12,$Z96*12,$M96*(1+$Z$1)^($Z96*2)),IF(AND($G96=1,AW$1&gt;($Y96+$Z96*2),AW$1&lt;=($Y96+$Z96*3)),-1*PMT(VLOOKUP($P96,'9 - Finance Strategy Parameters'!$B$3:$C$6,2)/12,$Z96*12,$M96*(1+$Z$1)^($Z96*3)),"FAILURE"))))))))))</f>
        <v>2048.7593750000001</v>
      </c>
      <c r="AX96" s="159">
        <f>IF($F96=1,0,IF(AND($H96=1,AX$1&lt;=$Y96),$V96,IF(AND($H96=1,AX$1&gt;$Y96,AX$1&lt;=$Y96+$Z96),($T96*(1+$Z$1)^$Z96)/$Z96,IF(AND($H96=1,AX$1&gt;($Y96+$Z96),AX$1&lt;=($Y96+$Z96*2)),($T96*(1+$Z$1)^($Z96*2))/$Z96,IF(AND($H96=1,AX$1&gt;($Y96+$Z96*2),AX$1&lt;=($Y96+$Z96*3)),($T96*(1+$Z$1)^($Z96*3))/$Z96,IF(AND($H96=1,AX$1&gt;($Y96+$Z96*3),AX$1&lt;=($Y96+$Z96*4)),($T96*(1+$Z$1)^($Z96*4))/$Z96,IF(AND($G96=1,AX$1&lt;=$N96),0,IF(AND($G96=1,AX$1&gt;$N96,AX$1&lt;=($Y96+$Z96)),-1*PMT(VLOOKUP($P96,'9 - Finance Strategy Parameters'!$B$3:$C$6,2)/12,$Z96*12,$M96),IF(AND($G96=1,AX$1&gt;($Y96+$Z96),AX$1&lt;=($Y96+$Z96*2)),-1*PMT(VLOOKUP($P96,'9 - Finance Strategy Parameters'!$B$3:$C$6,2)/12,$Z96*12,$M96*(1+$Z$1)^($Z96*2)),IF(AND($G96=1,AX$1&gt;($Y96+$Z96*2),AX$1&lt;=($Y96+$Z96*3)),-1*PMT(VLOOKUP($P96,'9 - Finance Strategy Parameters'!$B$3:$C$6,2)/12,$Z96*12,$M96*(1+$Z$1)^($Z96*3)),"FAILURE"))))))))))</f>
        <v>2048.7593750000001</v>
      </c>
      <c r="AY96" s="159">
        <f>IF($F96=1,0,IF(AND($H96=1,AY$1&lt;=$Y96),$V96,IF(AND($H96=1,AY$1&gt;$Y96,AY$1&lt;=$Y96+$Z96),($T96*(1+$Z$1)^$Z96)/$Z96,IF(AND($H96=1,AY$1&gt;($Y96+$Z96),AY$1&lt;=($Y96+$Z96*2)),($T96*(1+$Z$1)^($Z96*2))/$Z96,IF(AND($H96=1,AY$1&gt;($Y96+$Z96*2),AY$1&lt;=($Y96+$Z96*3)),($T96*(1+$Z$1)^($Z96*3))/$Z96,IF(AND($H96=1,AY$1&gt;($Y96+$Z96*3),AY$1&lt;=($Y96+$Z96*4)),($T96*(1+$Z$1)^($Z96*4))/$Z96,IF(AND($G96=1,AY$1&lt;=$N96),0,IF(AND($G96=1,AY$1&gt;$N96,AY$1&lt;=($Y96+$Z96)),-1*PMT(VLOOKUP($P96,'9 - Finance Strategy Parameters'!$B$3:$C$6,2)/12,$Z96*12,$M96),IF(AND($G96=1,AY$1&gt;($Y96+$Z96),AY$1&lt;=($Y96+$Z96*2)),-1*PMT(VLOOKUP($P96,'9 - Finance Strategy Parameters'!$B$3:$C$6,2)/12,$Z96*12,$M96*(1+$Z$1)^($Z96*2)),IF(AND($G96=1,AY$1&gt;($Y96+$Z96*2),AY$1&lt;=($Y96+$Z96*3)),-1*PMT(VLOOKUP($P96,'9 - Finance Strategy Parameters'!$B$3:$C$6,2)/12,$Z96*12,$M96*(1+$Z$1)^($Z96*3)),"FAILURE"))))))))))</f>
        <v>2048.7593750000001</v>
      </c>
      <c r="AZ96" s="159">
        <f>IF($F96=1,0,IF(AND($H96=1,AZ$1&lt;=$Y96),$V96,IF(AND($H96=1,AZ$1&gt;$Y96,AZ$1&lt;=$Y96+$Z96),($T96*(1+$Z$1)^$Z96)/$Z96,IF(AND($H96=1,AZ$1&gt;($Y96+$Z96),AZ$1&lt;=($Y96+$Z96*2)),($T96*(1+$Z$1)^($Z96*2))/$Z96,IF(AND($H96=1,AZ$1&gt;($Y96+$Z96*2),AZ$1&lt;=($Y96+$Z96*3)),($T96*(1+$Z$1)^($Z96*3))/$Z96,IF(AND($H96=1,AZ$1&gt;($Y96+$Z96*3),AZ$1&lt;=($Y96+$Z96*4)),($T96*(1+$Z$1)^($Z96*4))/$Z96,IF(AND($G96=1,AZ$1&lt;=$N96),0,IF(AND($G96=1,AZ$1&gt;$N96,AZ$1&lt;=($Y96+$Z96)),-1*PMT(VLOOKUP($P96,'9 - Finance Strategy Parameters'!$B$3:$C$6,2)/12,$Z96*12,$M96),IF(AND($G96=1,AZ$1&gt;($Y96+$Z96),AZ$1&lt;=($Y96+$Z96*2)),-1*PMT(VLOOKUP($P96,'9 - Finance Strategy Parameters'!$B$3:$C$6,2)/12,$Z96*12,$M96*(1+$Z$1)^($Z96*2)),IF(AND($G96=1,AZ$1&gt;($Y96+$Z96*2),AZ$1&lt;=($Y96+$Z96*3)),-1*PMT(VLOOKUP($P96,'9 - Finance Strategy Parameters'!$B$3:$C$6,2)/12,$Z96*12,$M96*(1+$Z$1)^($Z96*3)),"FAILURE"))))))))))</f>
        <v>2048.7593750000001</v>
      </c>
      <c r="BA96" s="159">
        <f>IF($F96=1,0,IF(AND($H96=1,BA$1&lt;=$Y96),$V96,IF(AND($H96=1,BA$1&gt;$Y96,BA$1&lt;=$Y96+$Z96),($T96*(1+$Z$1)^$Z96)/$Z96,IF(AND($H96=1,BA$1&gt;($Y96+$Z96),BA$1&lt;=($Y96+$Z96*2)),($T96*(1+$Z$1)^($Z96*2))/$Z96,IF(AND($H96=1,BA$1&gt;($Y96+$Z96*2),BA$1&lt;=($Y96+$Z96*3)),($T96*(1+$Z$1)^($Z96*3))/$Z96,IF(AND($H96=1,BA$1&gt;($Y96+$Z96*3),BA$1&lt;=($Y96+$Z96*4)),($T96*(1+$Z$1)^($Z96*4))/$Z96,IF(AND($G96=1,BA$1&lt;=$N96),0,IF(AND($G96=1,BA$1&gt;$N96,BA$1&lt;=($Y96+$Z96)),-1*PMT(VLOOKUP($P96,'9 - Finance Strategy Parameters'!$B$3:$C$6,2)/12,$Z96*12,$M96),IF(AND($G96=1,BA$1&gt;($Y96+$Z96),BA$1&lt;=($Y96+$Z96*2)),-1*PMT(VLOOKUP($P96,'9 - Finance Strategy Parameters'!$B$3:$C$6,2)/12,$Z96*12,$M96*(1+$Z$1)^($Z96*2)),IF(AND($G96=1,BA$1&gt;($Y96+$Z96*2),BA$1&lt;=($Y96+$Z96*3)),-1*PMT(VLOOKUP($P96,'9 - Finance Strategy Parameters'!$B$3:$C$6,2)/12,$Z96*12,$M96*(1+$Z$1)^($Z96*3)),"FAILURE"))))))))))</f>
        <v>2048.7593750000001</v>
      </c>
      <c r="BB96" s="159">
        <f>IF($F96=1,0,IF(AND($H96=1,BB$1&lt;=$Y96),$V96,IF(AND($H96=1,BB$1&gt;$Y96,BB$1&lt;=$Y96+$Z96),($T96*(1+$Z$1)^$Z96)/$Z96,IF(AND($H96=1,BB$1&gt;($Y96+$Z96),BB$1&lt;=($Y96+$Z96*2)),($T96*(1+$Z$1)^($Z96*2))/$Z96,IF(AND($H96=1,BB$1&gt;($Y96+$Z96*2),BB$1&lt;=($Y96+$Z96*3)),($T96*(1+$Z$1)^($Z96*3))/$Z96,IF(AND($H96=1,BB$1&gt;($Y96+$Z96*3),BB$1&lt;=($Y96+$Z96*4)),($T96*(1+$Z$1)^($Z96*4))/$Z96,IF(AND($G96=1,BB$1&lt;=$N96),0,IF(AND($G96=1,BB$1&gt;$N96,BB$1&lt;=($Y96+$Z96)),-1*PMT(VLOOKUP($P96,'9 - Finance Strategy Parameters'!$B$3:$C$6,2)/12,$Z96*12,$M96),IF(AND($G96=1,BB$1&gt;($Y96+$Z96),BB$1&lt;=($Y96+$Z96*2)),-1*PMT(VLOOKUP($P96,'9 - Finance Strategy Parameters'!$B$3:$C$6,2)/12,$Z96*12,$M96*(1+$Z$1)^($Z96*2)),IF(AND($G96=1,BB$1&gt;($Y96+$Z96*2),BB$1&lt;=($Y96+$Z96*3)),-1*PMT(VLOOKUP($P96,'9 - Finance Strategy Parameters'!$B$3:$C$6,2)/12,$Z96*12,$M96*(1+$Z$1)^($Z96*3)),"FAILURE"))))))))))</f>
        <v>2048.7593750000001</v>
      </c>
      <c r="BC96" s="159">
        <f>IF($F96=1,0,IF(AND($H96=1,BC$1&lt;=$Y96),$V96,IF(AND($H96=1,BC$1&gt;$Y96,BC$1&lt;=$Y96+$Z96),($T96*(1+$Z$1)^$Z96)/$Z96,IF(AND($H96=1,BC$1&gt;($Y96+$Z96),BC$1&lt;=($Y96+$Z96*2)),($T96*(1+$Z$1)^($Z96*2))/$Z96,IF(AND($H96=1,BC$1&gt;($Y96+$Z96*2),BC$1&lt;=($Y96+$Z96*3)),($T96*(1+$Z$1)^($Z96*3))/$Z96,IF(AND($H96=1,BC$1&gt;($Y96+$Z96*3),BC$1&lt;=($Y96+$Z96*4)),($T96*(1+$Z$1)^($Z96*4))/$Z96,IF(AND($G96=1,BC$1&lt;=$N96),0,IF(AND($G96=1,BC$1&gt;$N96,BC$1&lt;=($Y96+$Z96)),-1*PMT(VLOOKUP($P96,'9 - Finance Strategy Parameters'!$B$3:$C$6,2)/12,$Z96*12,$M96),IF(AND($G96=1,BC$1&gt;($Y96+$Z96),BC$1&lt;=($Y96+$Z96*2)),-1*PMT(VLOOKUP($P96,'9 - Finance Strategy Parameters'!$B$3:$C$6,2)/12,$Z96*12,$M96*(1+$Z$1)^($Z96*2)),IF(AND($G96=1,BC$1&gt;($Y96+$Z96*2),BC$1&lt;=($Y96+$Z96*3)),-1*PMT(VLOOKUP($P96,'9 - Finance Strategy Parameters'!$B$3:$C$6,2)/12,$Z96*12,$M96*(1+$Z$1)^($Z96*3)),"FAILURE"))))))))))</f>
        <v>2048.7593750000001</v>
      </c>
      <c r="BD96" s="159">
        <f>IF($F96=1,0,IF(AND($H96=1,BD$1&lt;=$Y96),$V96,IF(AND($H96=1,BD$1&gt;$Y96,BD$1&lt;=$Y96+$Z96),($T96*(1+$Z$1)^$Z96)/$Z96,IF(AND($H96=1,BD$1&gt;($Y96+$Z96),BD$1&lt;=($Y96+$Z96*2)),($T96*(1+$Z$1)^($Z96*2))/$Z96,IF(AND($H96=1,BD$1&gt;($Y96+$Z96*2),BD$1&lt;=($Y96+$Z96*3)),($T96*(1+$Z$1)^($Z96*3))/$Z96,IF(AND($H96=1,BD$1&gt;($Y96+$Z96*3),BD$1&lt;=($Y96+$Z96*4)),($T96*(1+$Z$1)^($Z96*4))/$Z96,IF(AND($G96=1,BD$1&lt;=$N96),0,IF(AND($G96=1,BD$1&gt;$N96,BD$1&lt;=($Y96+$Z96)),-1*PMT(VLOOKUP($P96,'9 - Finance Strategy Parameters'!$B$3:$C$6,2)/12,$Z96*12,$M96),IF(AND($G96=1,BD$1&gt;($Y96+$Z96),BD$1&lt;=($Y96+$Z96*2)),-1*PMT(VLOOKUP($P96,'9 - Finance Strategy Parameters'!$B$3:$C$6,2)/12,$Z96*12,$M96*(1+$Z$1)^($Z96*2)),IF(AND($G96=1,BD$1&gt;($Y96+$Z96*2),BD$1&lt;=($Y96+$Z96*3)),-1*PMT(VLOOKUP($P96,'9 - Finance Strategy Parameters'!$B$3:$C$6,2)/12,$Z96*12,$M96*(1+$Z$1)^($Z96*3)),"FAILURE"))))))))))</f>
        <v>2048.7593750000001</v>
      </c>
      <c r="BE96" s="159">
        <f>IF($F96=1,0,IF(AND($H96=1,BE$1&lt;=$Y96),$V96,IF(AND($H96=1,BE$1&gt;$Y96,BE$1&lt;=$Y96+$Z96),($T96*(1+$Z$1)^$Z96)/$Z96,IF(AND($H96=1,BE$1&gt;($Y96+$Z96),BE$1&lt;=($Y96+$Z96*2)),($T96*(1+$Z$1)^($Z96*2))/$Z96,IF(AND($H96=1,BE$1&gt;($Y96+$Z96*2),BE$1&lt;=($Y96+$Z96*3)),($T96*(1+$Z$1)^($Z96*3))/$Z96,IF(AND($H96=1,BE$1&gt;($Y96+$Z96*3),BE$1&lt;=($Y96+$Z96*4)),($T96*(1+$Z$1)^($Z96*4))/$Z96,IF(AND($G96=1,BE$1&lt;=$N96),0,IF(AND($G96=1,BE$1&gt;$N96,BE$1&lt;=($Y96+$Z96)),-1*PMT(VLOOKUP($P96,'9 - Finance Strategy Parameters'!$B$3:$C$6,2)/12,$Z96*12,$M96),IF(AND($G96=1,BE$1&gt;($Y96+$Z96),BE$1&lt;=($Y96+$Z96*2)),-1*PMT(VLOOKUP($P96,'9 - Finance Strategy Parameters'!$B$3:$C$6,2)/12,$Z96*12,$M96*(1+$Z$1)^($Z96*2)),IF(AND($G96=1,BE$1&gt;($Y96+$Z96*2),BE$1&lt;=($Y96+$Z96*3)),-1*PMT(VLOOKUP($P96,'9 - Finance Strategy Parameters'!$B$3:$C$6,2)/12,$Z96*12,$M96*(1+$Z$1)^($Z96*3)),"FAILURE"))))))))))</f>
        <v>2048.7593750000001</v>
      </c>
      <c r="BF96" s="159">
        <f>IF($F96=1,0,IF(AND($H96=1,BF$1&lt;=$Y96),$V96,IF(AND($H96=1,BF$1&gt;$Y96,BF$1&lt;=$Y96+$Z96),($T96*(1+$Z$1)^$Z96)/$Z96,IF(AND($H96=1,BF$1&gt;($Y96+$Z96),BF$1&lt;=($Y96+$Z96*2)),($T96*(1+$Z$1)^($Z96*2))/$Z96,IF(AND($H96=1,BF$1&gt;($Y96+$Z96*2),BF$1&lt;=($Y96+$Z96*3)),($T96*(1+$Z$1)^($Z96*3))/$Z96,IF(AND($H96=1,BF$1&gt;($Y96+$Z96*3),BF$1&lt;=($Y96+$Z96*4)),($T96*(1+$Z$1)^($Z96*4))/$Z96,IF(AND($G96=1,BF$1&lt;=$N96),0,IF(AND($G96=1,BF$1&gt;$N96,BF$1&lt;=($Y96+$Z96)),-1*PMT(VLOOKUP($P96,'9 - Finance Strategy Parameters'!$B$3:$C$6,2)/12,$Z96*12,$M96),IF(AND($G96=1,BF$1&gt;($Y96+$Z96),BF$1&lt;=($Y96+$Z96*2)),-1*PMT(VLOOKUP($P96,'9 - Finance Strategy Parameters'!$B$3:$C$6,2)/12,$Z96*12,$M96*(1+$Z$1)^($Z96*2)),IF(AND($G96=1,BF$1&gt;($Y96+$Z96*2),BF$1&lt;=($Y96+$Z96*3)),-1*PMT(VLOOKUP($P96,'9 - Finance Strategy Parameters'!$B$3:$C$6,2)/12,$Z96*12,$M96*(1+$Z$1)^($Z96*3)),"FAILURE"))))))))))</f>
        <v>2048.7593750000001</v>
      </c>
      <c r="BG96" s="159">
        <f>IF($F96=1,0,IF(AND($H96=1,BG$1&lt;=$Y96),$V96,IF(AND($H96=1,BG$1&gt;$Y96,BG$1&lt;=$Y96+$Z96),($T96*(1+$Z$1)^$Z96)/$Z96,IF(AND($H96=1,BG$1&gt;($Y96+$Z96),BG$1&lt;=($Y96+$Z96*2)),($T96*(1+$Z$1)^($Z96*2))/$Z96,IF(AND($H96=1,BG$1&gt;($Y96+$Z96*2),BG$1&lt;=($Y96+$Z96*3)),($T96*(1+$Z$1)^($Z96*3))/$Z96,IF(AND($H96=1,BG$1&gt;($Y96+$Z96*3),BG$1&lt;=($Y96+$Z96*4)),($T96*(1+$Z$1)^($Z96*4))/$Z96,IF(AND($G96=1,BG$1&lt;=$N96),0,IF(AND($G96=1,BG$1&gt;$N96,BG$1&lt;=($Y96+$Z96)),-1*PMT(VLOOKUP($P96,'9 - Finance Strategy Parameters'!$B$3:$C$6,2)/12,$Z96*12,$M96),IF(AND($G96=1,BG$1&gt;($Y96+$Z96),BG$1&lt;=($Y96+$Z96*2)),-1*PMT(VLOOKUP($P96,'9 - Finance Strategy Parameters'!$B$3:$C$6,2)/12,$Z96*12,$M96*(1+$Z$1)^($Z96*2)),IF(AND($G96=1,BG$1&gt;($Y96+$Z96*2),BG$1&lt;=($Y96+$Z96*3)),-1*PMT(VLOOKUP($P96,'9 - Finance Strategy Parameters'!$B$3:$C$6,2)/12,$Z96*12,$M96*(1+$Z$1)^($Z96*3)),"FAILURE"))))))))))</f>
        <v>2048.7593750000001</v>
      </c>
      <c r="BH96" s="159">
        <f>IF($F96=1,0,IF(AND($H96=1,BH$1&lt;=$Y96),$V96,IF(AND($H96=1,BH$1&gt;$Y96,BH$1&lt;=$Y96+$Z96),($T96*(1+$Z$1)^$Z96)/$Z96,IF(AND($H96=1,BH$1&gt;($Y96+$Z96),BH$1&lt;=($Y96+$Z96*2)),($T96*(1+$Z$1)^($Z96*2))/$Z96,IF(AND($H96=1,BH$1&gt;($Y96+$Z96*2),BH$1&lt;=($Y96+$Z96*3)),($T96*(1+$Z$1)^($Z96*3))/$Z96,IF(AND($H96=1,BH$1&gt;($Y96+$Z96*3),BH$1&lt;=($Y96+$Z96*4)),($T96*(1+$Z$1)^($Z96*4))/$Z96,IF(AND($G96=1,BH$1&lt;=$N96),0,IF(AND($G96=1,BH$1&gt;$N96,BH$1&lt;=($Y96+$Z96)),-1*PMT(VLOOKUP($P96,'9 - Finance Strategy Parameters'!$B$3:$C$6,2)/12,$Z96*12,$M96),IF(AND($G96=1,BH$1&gt;($Y96+$Z96),BH$1&lt;=($Y96+$Z96*2)),-1*PMT(VLOOKUP($P96,'9 - Finance Strategy Parameters'!$B$3:$C$6,2)/12,$Z96*12,$M96*(1+$Z$1)^($Z96*2)),IF(AND($G96=1,BH$1&gt;($Y96+$Z96*2),BH$1&lt;=($Y96+$Z96*3)),-1*PMT(VLOOKUP($P96,'9 - Finance Strategy Parameters'!$B$3:$C$6,2)/12,$Z96*12,$M96*(1+$Z$1)^($Z96*3)),"FAILURE"))))))))))</f>
        <v>1639.0075000000002</v>
      </c>
      <c r="BI96" s="159">
        <f>IF($F96=1,0,IF(AND($H96=1,BI$1&lt;=$Y96),$V96,IF(AND($H96=1,BI$1&gt;$Y96,BI$1&lt;=$Y96+$Z96),($T96*(1+$Z$1)^$Z96)/$Z96,IF(AND($H96=1,BI$1&gt;($Y96+$Z96),BI$1&lt;=($Y96+$Z96*2)),($T96*(1+$Z$1)^($Z96*2))/$Z96,IF(AND($H96=1,BI$1&gt;($Y96+$Z96*2),BI$1&lt;=($Y96+$Z96*3)),($T96*(1+$Z$1)^($Z96*3))/$Z96,IF(AND($H96=1,BI$1&gt;($Y96+$Z96*3),BI$1&lt;=($Y96+$Z96*4)),($T96*(1+$Z$1)^($Z96*4))/$Z96,IF(AND($G96=1,BI$1&lt;=$N96),0,IF(AND($G96=1,BI$1&gt;$N96,BI$1&lt;=($Y96+$Z96)),-1*PMT(VLOOKUP($P96,'9 - Finance Strategy Parameters'!$B$3:$C$6,2)/12,$Z96*12,$M96),IF(AND($G96=1,BI$1&gt;($Y96+$Z96),BI$1&lt;=($Y96+$Z96*2)),-1*PMT(VLOOKUP($P96,'9 - Finance Strategy Parameters'!$B$3:$C$6,2)/12,$Z96*12,$M96*(1+$Z$1)^($Z96*2)),IF(AND($G96=1,BI$1&gt;($Y96+$Z96*2),BI$1&lt;=($Y96+$Z96*3)),-1*PMT(VLOOKUP($P96,'9 - Finance Strategy Parameters'!$B$3:$C$6,2)/12,$Z96*12,$M96*(1+$Z$1)^($Z96*3)),"FAILURE"))))))))))</f>
        <v>1639.0075000000002</v>
      </c>
      <c r="BJ96" s="159">
        <f>IF($F96=1,0,IF(AND($H96=1,BJ$1&lt;=$Y96),$V96,IF(AND($H96=1,BJ$1&gt;$Y96,BJ$1&lt;=$Y96+$Z96),($T96*(1+$Z$1)^$Z96)/$Z96,IF(AND($H96=1,BJ$1&gt;($Y96+$Z96),BJ$1&lt;=($Y96+$Z96*2)),($T96*(1+$Z$1)^($Z96*2))/$Z96,IF(AND($H96=1,BJ$1&gt;($Y96+$Z96*2),BJ$1&lt;=($Y96+$Z96*3)),($T96*(1+$Z$1)^($Z96*3))/$Z96,IF(AND($H96=1,BJ$1&gt;($Y96+$Z96*3),BJ$1&lt;=($Y96+$Z96*4)),($T96*(1+$Z$1)^($Z96*4))/$Z96,IF(AND($G96=1,BJ$1&lt;=$N96),0,IF(AND($G96=1,BJ$1&gt;$N96,BJ$1&lt;=($Y96+$Z96)),-1*PMT(VLOOKUP($P96,'9 - Finance Strategy Parameters'!$B$3:$C$6,2)/12,$Z96*12,$M96),IF(AND($G96=1,BJ$1&gt;($Y96+$Z96),BJ$1&lt;=($Y96+$Z96*2)),-1*PMT(VLOOKUP($P96,'9 - Finance Strategy Parameters'!$B$3:$C$6,2)/12,$Z96*12,$M96*(1+$Z$1)^($Z96*2)),IF(AND($G96=1,BJ$1&gt;($Y96+$Z96*2),BJ$1&lt;=($Y96+$Z96*3)),-1*PMT(VLOOKUP($P96,'9 - Finance Strategy Parameters'!$B$3:$C$6,2)/12,$Z96*12,$M96*(1+$Z$1)^($Z96*3)),"FAILURE"))))))))))</f>
        <v>1639.0075000000002</v>
      </c>
      <c r="BK96" s="159">
        <f>IF($F96=1,0,IF(AND($H96=1,BK$1&lt;=$Y96),$V96,IF(AND($H96=1,BK$1&gt;$Y96,BK$1&lt;=$Y96+$Z96),($T96*(1+$Z$1)^$Z96)/$Z96,IF(AND($H96=1,BK$1&gt;($Y96+$Z96),BK$1&lt;=($Y96+$Z96*2)),($T96*(1+$Z$1)^($Z96*2))/$Z96,IF(AND($H96=1,BK$1&gt;($Y96+$Z96*2),BK$1&lt;=($Y96+$Z96*3)),($T96*(1+$Z$1)^($Z96*3))/$Z96,IF(AND($H96=1,BK$1&gt;($Y96+$Z96*3),BK$1&lt;=($Y96+$Z96*4)),($T96*(1+$Z$1)^($Z96*4))/$Z96,IF(AND($G96=1,BK$1&lt;=$N96),0,IF(AND($G96=1,BK$1&gt;$N96,BK$1&lt;=($Y96+$Z96)),-1*PMT(VLOOKUP($P96,'9 - Finance Strategy Parameters'!$B$3:$C$6,2)/12,$Z96*12,$M96),IF(AND($G96=1,BK$1&gt;($Y96+$Z96),BK$1&lt;=($Y96+$Z96*2)),-1*PMT(VLOOKUP($P96,'9 - Finance Strategy Parameters'!$B$3:$C$6,2)/12,$Z96*12,$M96*(1+$Z$1)^($Z96*2)),IF(AND($G96=1,BK$1&gt;($Y96+$Z96*2),BK$1&lt;=($Y96+$Z96*3)),-1*PMT(VLOOKUP($P96,'9 - Finance Strategy Parameters'!$B$3:$C$6,2)/12,$Z96*12,$M96*(1+$Z$1)^($Z96*3)),"FAILURE"))))))))))</f>
        <v>1639.0075000000002</v>
      </c>
      <c r="BL96" s="159">
        <f>IF($F96=1,0,IF(AND($H96=1,BL$1&lt;=$Y96),$V96,IF(AND($H96=1,BL$1&gt;$Y96,BL$1&lt;=$Y96+$Z96),($T96*(1+$Z$1)^$Z96)/$Z96,IF(AND($H96=1,BL$1&gt;($Y96+$Z96),BL$1&lt;=($Y96+$Z96*2)),($T96*(1+$Z$1)^($Z96*2))/$Z96,IF(AND($H96=1,BL$1&gt;($Y96+$Z96*2),BL$1&lt;=($Y96+$Z96*3)),($T96*(1+$Z$1)^($Z96*3))/$Z96,IF(AND($H96=1,BL$1&gt;($Y96+$Z96*3),BL$1&lt;=($Y96+$Z96*4)),($T96*(1+$Z$1)^($Z96*4))/$Z96,IF(AND($G96=1,BL$1&lt;=$N96),0,IF(AND($G96=1,BL$1&gt;$N96,BL$1&lt;=($Y96+$Z96)),-1*PMT(VLOOKUP($P96,'9 - Finance Strategy Parameters'!$B$3:$C$6,2)/12,$Z96*12,$M96),IF(AND($G96=1,BL$1&gt;($Y96+$Z96),BL$1&lt;=($Y96+$Z96*2)),-1*PMT(VLOOKUP($P96,'9 - Finance Strategy Parameters'!$B$3:$C$6,2)/12,$Z96*12,$M96*(1+$Z$1)^($Z96*2)),IF(AND($G96=1,BL$1&gt;($Y96+$Z96*2),BL$1&lt;=($Y96+$Z96*3)),-1*PMT(VLOOKUP($P96,'9 - Finance Strategy Parameters'!$B$3:$C$6,2)/12,$Z96*12,$M96*(1+$Z$1)^($Z96*3)),"FAILURE"))))))))))</f>
        <v>1639.0075000000002</v>
      </c>
      <c r="BM96" s="159">
        <f>IF($F96=1,0,IF(AND($H96=1,BM$1&lt;=$Y96),$V96,IF(AND($H96=1,BM$1&gt;$Y96,BM$1&lt;=$Y96+$Z96),($T96*(1+$Z$1)^$Z96)/$Z96,IF(AND($H96=1,BM$1&gt;($Y96+$Z96),BM$1&lt;=($Y96+$Z96*2)),($T96*(1+$Z$1)^($Z96*2))/$Z96,IF(AND($H96=1,BM$1&gt;($Y96+$Z96*2),BM$1&lt;=($Y96+$Z96*3)),($T96*(1+$Z$1)^($Z96*3))/$Z96,IF(AND($H96=1,BM$1&gt;($Y96+$Z96*3),BM$1&lt;=($Y96+$Z96*4)),($T96*(1+$Z$1)^($Z96*4))/$Z96,IF(AND($G96=1,BM$1&lt;=$N96),0,IF(AND($G96=1,BM$1&gt;$N96,BM$1&lt;=($Y96+$Z96)),-1*PMT(VLOOKUP($P96,'9 - Finance Strategy Parameters'!$B$3:$C$6,2)/12,$Z96*12,$M96),IF(AND($G96=1,BM$1&gt;($Y96+$Z96),BM$1&lt;=($Y96+$Z96*2)),-1*PMT(VLOOKUP($P96,'9 - Finance Strategy Parameters'!$B$3:$C$6,2)/12,$Z96*12,$M96*(1+$Z$1)^($Z96*2)),IF(AND($G96=1,BM$1&gt;($Y96+$Z96*2),BM$1&lt;=($Y96+$Z96*3)),-1*PMT(VLOOKUP($P96,'9 - Finance Strategy Parameters'!$B$3:$C$6,2)/12,$Z96*12,$M96*(1+$Z$1)^($Z96*3)),"FAILURE"))))))))))</f>
        <v>1639.0075000000002</v>
      </c>
      <c r="BN96" s="159">
        <f>IF($F96=1,0,IF(AND($H96=1,BN$1&lt;=$Y96),$V96,IF(AND($H96=1,BN$1&gt;$Y96,BN$1&lt;=$Y96+$Z96),($T96*(1+$Z$1)^$Z96)/$Z96,IF(AND($H96=1,BN$1&gt;($Y96+$Z96),BN$1&lt;=($Y96+$Z96*2)),($T96*(1+$Z$1)^($Z96*2))/$Z96,IF(AND($H96=1,BN$1&gt;($Y96+$Z96*2),BN$1&lt;=($Y96+$Z96*3)),($T96*(1+$Z$1)^($Z96*3))/$Z96,IF(AND($H96=1,BN$1&gt;($Y96+$Z96*3),BN$1&lt;=($Y96+$Z96*4)),($T96*(1+$Z$1)^($Z96*4))/$Z96,IF(AND($G96=1,BN$1&lt;=$N96),0,IF(AND($G96=1,BN$1&gt;$N96,BN$1&lt;=($Y96+$Z96)),-1*PMT(VLOOKUP($P96,'9 - Finance Strategy Parameters'!$B$3:$C$6,2)/12,$Z96*12,$M96),IF(AND($G96=1,BN$1&gt;($Y96+$Z96),BN$1&lt;=($Y96+$Z96*2)),-1*PMT(VLOOKUP($P96,'9 - Finance Strategy Parameters'!$B$3:$C$6,2)/12,$Z96*12,$M96*(1+$Z$1)^($Z96*2)),IF(AND($G96=1,BN$1&gt;($Y96+$Z96*2),BN$1&lt;=($Y96+$Z96*3)),-1*PMT(VLOOKUP($P96,'9 - Finance Strategy Parameters'!$B$3:$C$6,2)/12,$Z96*12,$M96*(1+$Z$1)^($Z96*3)),"FAILURE"))))))))))</f>
        <v>1639.0075000000002</v>
      </c>
      <c r="BO96" s="159">
        <f>IF($F96=1,0,IF(AND($H96=1,BO$1&lt;=$Y96),$V96,IF(AND($H96=1,BO$1&gt;$Y96,BO$1&lt;=$Y96+$Z96),($T96*(1+$Z$1)^$Z96)/$Z96,IF(AND($H96=1,BO$1&gt;($Y96+$Z96),BO$1&lt;=($Y96+$Z96*2)),($T96*(1+$Z$1)^($Z96*2))/$Z96,IF(AND($H96=1,BO$1&gt;($Y96+$Z96*2),BO$1&lt;=($Y96+$Z96*3)),($T96*(1+$Z$1)^($Z96*3))/$Z96,IF(AND($H96=1,BO$1&gt;($Y96+$Z96*3),BO$1&lt;=($Y96+$Z96*4)),($T96*(1+$Z$1)^($Z96*4))/$Z96,IF(AND($G96=1,BO$1&lt;=$N96),0,IF(AND($G96=1,BO$1&gt;$N96,BO$1&lt;=($Y96+$Z96)),-1*PMT(VLOOKUP($P96,'9 - Finance Strategy Parameters'!$B$3:$C$6,2)/12,$Z96*12,$M96),IF(AND($G96=1,BO$1&gt;($Y96+$Z96),BO$1&lt;=($Y96+$Z96*2)),-1*PMT(VLOOKUP($P96,'9 - Finance Strategy Parameters'!$B$3:$C$6,2)/12,$Z96*12,$M96*(1+$Z$1)^($Z96*2)),IF(AND($G96=1,BO$1&gt;($Y96+$Z96*2),BO$1&lt;=($Y96+$Z96*3)),-1*PMT(VLOOKUP($P96,'9 - Finance Strategy Parameters'!$B$3:$C$6,2)/12,$Z96*12,$M96*(1+$Z$1)^($Z96*3)),"FAILURE"))))))))))</f>
        <v>1639.0075000000002</v>
      </c>
      <c r="BP96" s="159">
        <f>IF($F96=1,0,IF(AND($H96=1,BP$1&lt;=$Y96),$V96,IF(AND($H96=1,BP$1&gt;$Y96,BP$1&lt;=$Y96+$Z96),($T96*(1+$Z$1)^$Z96)/$Z96,IF(AND($H96=1,BP$1&gt;($Y96+$Z96),BP$1&lt;=($Y96+$Z96*2)),($T96*(1+$Z$1)^($Z96*2))/$Z96,IF(AND($H96=1,BP$1&gt;($Y96+$Z96*2),BP$1&lt;=($Y96+$Z96*3)),($T96*(1+$Z$1)^($Z96*3))/$Z96,IF(AND($H96=1,BP$1&gt;($Y96+$Z96*3),BP$1&lt;=($Y96+$Z96*4)),($T96*(1+$Z$1)^($Z96*4))/$Z96,IF(AND($G96=1,BP$1&lt;=$N96),0,IF(AND($G96=1,BP$1&gt;$N96,BP$1&lt;=($Y96+$Z96)),-1*PMT(VLOOKUP($P96,'9 - Finance Strategy Parameters'!$B$3:$C$6,2)/12,$Z96*12,$M96),IF(AND($G96=1,BP$1&gt;($Y96+$Z96),BP$1&lt;=($Y96+$Z96*2)),-1*PMT(VLOOKUP($P96,'9 - Finance Strategy Parameters'!$B$3:$C$6,2)/12,$Z96*12,$M96*(1+$Z$1)^($Z96*2)),IF(AND($G96=1,BP$1&gt;($Y96+$Z96*2),BP$1&lt;=($Y96+$Z96*3)),-1*PMT(VLOOKUP($P96,'9 - Finance Strategy Parameters'!$B$3:$C$6,2)/12,$Z96*12,$M96*(1+$Z$1)^($Z96*3)),"FAILURE"))))))))))</f>
        <v>1639.0075000000002</v>
      </c>
      <c r="BQ96" s="159">
        <f>IF($F96=1,0,IF(AND($H96=1,BQ$1&lt;=$Y96),$V96,IF(AND($H96=1,BQ$1&gt;$Y96,BQ$1&lt;=$Y96+$Z96),($T96*(1+$Z$1)^$Z96)/$Z96,IF(AND($H96=1,BQ$1&gt;($Y96+$Z96),BQ$1&lt;=($Y96+$Z96*2)),($T96*(1+$Z$1)^($Z96*2))/$Z96,IF(AND($H96=1,BQ$1&gt;($Y96+$Z96*2),BQ$1&lt;=($Y96+$Z96*3)),($T96*(1+$Z$1)^($Z96*3))/$Z96,IF(AND($H96=1,BQ$1&gt;($Y96+$Z96*3),BQ$1&lt;=($Y96+$Z96*4)),($T96*(1+$Z$1)^($Z96*4))/$Z96,IF(AND($G96=1,BQ$1&lt;=$N96),0,IF(AND($G96=1,BQ$1&gt;$N96,BQ$1&lt;=($Y96+$Z96)),-1*PMT(VLOOKUP($P96,'9 - Finance Strategy Parameters'!$B$3:$C$6,2)/12,$Z96*12,$M96),IF(AND($G96=1,BQ$1&gt;($Y96+$Z96),BQ$1&lt;=($Y96+$Z96*2)),-1*PMT(VLOOKUP($P96,'9 - Finance Strategy Parameters'!$B$3:$C$6,2)/12,$Z96*12,$M96*(1+$Z$1)^($Z96*2)),IF(AND($G96=1,BQ$1&gt;($Y96+$Z96*2),BQ$1&lt;=($Y96+$Z96*3)),-1*PMT(VLOOKUP($P96,'9 - Finance Strategy Parameters'!$B$3:$C$6,2)/12,$Z96*12,$M96*(1+$Z$1)^($Z96*3)),"FAILURE"))))))))))</f>
        <v>1639.0075000000002</v>
      </c>
      <c r="BR96" s="159">
        <f>IF($F96=1,0,IF(AND($H96=1,BR$1&lt;=$Y96),$V96,IF(AND($H96=1,BR$1&gt;$Y96,BR$1&lt;=$Y96+$Z96),($T96*(1+$Z$1)^$Z96)/$Z96,IF(AND($H96=1,BR$1&gt;($Y96+$Z96),BR$1&lt;=($Y96+$Z96*2)),($T96*(1+$Z$1)^($Z96*2))/$Z96,IF(AND($H96=1,BR$1&gt;($Y96+$Z96*2),BR$1&lt;=($Y96+$Z96*3)),($T96*(1+$Z$1)^($Z96*3))/$Z96,IF(AND($H96=1,BR$1&gt;($Y96+$Z96*3),BR$1&lt;=($Y96+$Z96*4)),($T96*(1+$Z$1)^($Z96*4))/$Z96,IF(AND($G96=1,BR$1&lt;=$N96),0,IF(AND($G96=1,BR$1&gt;$N96,BR$1&lt;=($Y96+$Z96)),-1*PMT(VLOOKUP($P96,'9 - Finance Strategy Parameters'!$B$3:$C$6,2)/12,$Z96*12,$M96),IF(AND($G96=1,BR$1&gt;($Y96+$Z96),BR$1&lt;=($Y96+$Z96*2)),-1*PMT(VLOOKUP($P96,'9 - Finance Strategy Parameters'!$B$3:$C$6,2)/12,$Z96*12,$M96*(1+$Z$1)^($Z96*2)),IF(AND($G96=1,BR$1&gt;($Y96+$Z96*2),BR$1&lt;=($Y96+$Z96*3)),-1*PMT(VLOOKUP($P96,'9 - Finance Strategy Parameters'!$B$3:$C$6,2)/12,$Z96*12,$M96*(1+$Z$1)^($Z96*3)),"FAILURE"))))))))))</f>
        <v>1639.0075000000002</v>
      </c>
      <c r="BS96" s="159">
        <f>IF($F96=1,0,IF(AND($H96=1,BS$1&lt;=$Y96),$V96,IF(AND($H96=1,BS$1&gt;$Y96,BS$1&lt;=$Y96+$Z96),($T96*(1+$Z$1)^$Z96)/$Z96,IF(AND($H96=1,BS$1&gt;($Y96+$Z96),BS$1&lt;=($Y96+$Z96*2)),($T96*(1+$Z$1)^($Z96*2))/$Z96,IF(AND($H96=1,BS$1&gt;($Y96+$Z96*2),BS$1&lt;=($Y96+$Z96*3)),($T96*(1+$Z$1)^($Z96*3))/$Z96,IF(AND($H96=1,BS$1&gt;($Y96+$Z96*3),BS$1&lt;=($Y96+$Z96*4)),($T96*(1+$Z$1)^($Z96*4))/$Z96,IF(AND($G96=1,BS$1&lt;=$N96),0,IF(AND($G96=1,BS$1&gt;$N96,BS$1&lt;=($Y96+$Z96)),-1*PMT(VLOOKUP($P96,'9 - Finance Strategy Parameters'!$B$3:$C$6,2)/12,$Z96*12,$M96),IF(AND($G96=1,BS$1&gt;($Y96+$Z96),BS$1&lt;=($Y96+$Z96*2)),-1*PMT(VLOOKUP($P96,'9 - Finance Strategy Parameters'!$B$3:$C$6,2)/12,$Z96*12,$M96*(1+$Z$1)^($Z96*2)),IF(AND($G96=1,BS$1&gt;($Y96+$Z96*2),BS$1&lt;=($Y96+$Z96*3)),-1*PMT(VLOOKUP($P96,'9 - Finance Strategy Parameters'!$B$3:$C$6,2)/12,$Z96*12,$M96*(1+$Z$1)^($Z96*3)),"FAILURE"))))))))))</f>
        <v>1639.0075000000002</v>
      </c>
      <c r="BT96" s="159">
        <f>IF($F96=1,0,IF(AND($H96=1,BT$1&lt;=$Y96),$V96,IF(AND($H96=1,BT$1&gt;$Y96,BT$1&lt;=$Y96+$Z96),($T96*(1+$Z$1)^$Z96)/$Z96,IF(AND($H96=1,BT$1&gt;($Y96+$Z96),BT$1&lt;=($Y96+$Z96*2)),($T96*(1+$Z$1)^($Z96*2))/$Z96,IF(AND($H96=1,BT$1&gt;($Y96+$Z96*2),BT$1&lt;=($Y96+$Z96*3)),($T96*(1+$Z$1)^($Z96*3))/$Z96,IF(AND($H96=1,BT$1&gt;($Y96+$Z96*3),BT$1&lt;=($Y96+$Z96*4)),($T96*(1+$Z$1)^($Z96*4))/$Z96,IF(AND($G96=1,BT$1&lt;=$N96),0,IF(AND($G96=1,BT$1&gt;$N96,BT$1&lt;=($Y96+$Z96)),-1*PMT(VLOOKUP($P96,'9 - Finance Strategy Parameters'!$B$3:$C$6,2)/12,$Z96*12,$M96),IF(AND($G96=1,BT$1&gt;($Y96+$Z96),BT$1&lt;=($Y96+$Z96*2)),-1*PMT(VLOOKUP($P96,'9 - Finance Strategy Parameters'!$B$3:$C$6,2)/12,$Z96*12,$M96*(1+$Z$1)^($Z96*2)),IF(AND($G96=1,BT$1&gt;($Y96+$Z96*2),BT$1&lt;=($Y96+$Z96*3)),-1*PMT(VLOOKUP($P96,'9 - Finance Strategy Parameters'!$B$3:$C$6,2)/12,$Z96*12,$M96*(1+$Z$1)^($Z96*3)),"FAILURE"))))))))))</f>
        <v>1639.0075000000002</v>
      </c>
    </row>
    <row r="97" spans="1:72" ht="30" x14ac:dyDescent="0.25">
      <c r="A97" s="10" t="s">
        <v>38</v>
      </c>
      <c r="B97" s="138">
        <f>INDEX('8-Choosing Asset Strategies'!$B$4:$B$101,MATCH('9 - Financing Strategy'!C97,'8-Choosing Asset Strategies'!$C$4:$C$101,0))</f>
        <v>7</v>
      </c>
      <c r="C97" s="11" t="s">
        <v>170</v>
      </c>
      <c r="D97" s="13" t="str">
        <f>IF(INDEX('8-Choosing Asset Strategies'!$CW$4:$CW$101,MATCH($C97,'8-Choosing Asset Strategies'!$C$4:$C$101,0))=0,"",INDEX('8-Choosing Asset Strategies'!$CW$4:$CW$101,MATCH(C97,'8-Choosing Asset Strategies'!$C$4:$C$101,0)))</f>
        <v>Good condition</v>
      </c>
      <c r="E97" s="11"/>
      <c r="F97" s="138"/>
      <c r="G97" s="138"/>
      <c r="H97" s="138">
        <v>1</v>
      </c>
      <c r="J97" s="143" t="str">
        <f>IF(F97=1,ROUND(INDEX('8-Choosing Asset Strategies'!$DL$4:$DL$101,MATCH($C97,'8-Choosing Asset Strategies'!$C$4:$C$101,0)),2),"")</f>
        <v/>
      </c>
      <c r="K97" s="12" t="str">
        <f>IF(F97=1,ROUND(INDEX('8-Choosing Asset Strategies'!$DC$4:$DC$101,MATCH($C97,'8-Choosing Asset Strategies'!$C$4:$C$101,0)),2),"")</f>
        <v/>
      </c>
      <c r="L97" s="12"/>
      <c r="M97" s="143" t="str">
        <f>IF(G97=1,ROUND(INDEX('8-Choosing Asset Strategies'!$DL$4:$DL$101,MATCH($C97,'8-Choosing Asset Strategies'!$C$4:$C$101,0)),2),"")</f>
        <v/>
      </c>
      <c r="N97" s="12" t="str">
        <f>IF(G97=1,ROUND(INDEX('8-Choosing Asset Strategies'!$DC$4:$DC$101,MATCH($C97,'8-Choosing Asset Strategies'!$C$4:$C$101,0)),2),"")</f>
        <v/>
      </c>
      <c r="O97" s="12" t="str">
        <f>IF(G97="","",INDEX('9 - Finance Strategy Parameters'!$H$3:$H$9,MATCH(B97,'9 - Finance Strategy Parameters'!$F$3:$F$9,0)))</f>
        <v/>
      </c>
      <c r="P97" s="12"/>
      <c r="Q97" s="144" t="str">
        <f>IFERROR((M97*INDEX('9 - Finance Strategy Parameters'!$C$3:$C$6,MATCH(P97,'9 - Finance Strategy Parameters'!$B$3:$B$6,0))/12*(1+INDEX('9 - Finance Strategy Parameters'!$C$3:$C$6,MATCH(P97,'9 - Finance Strategy Parameters'!$B$3:$B$6,0))/12)^(O97*12))/((1+INDEX('9 - Finance Strategy Parameters'!$C$3:$C$6,MATCH(P97,'9 - Finance Strategy Parameters'!$B$3:$B$6,0))/12)^(O97*12)-1),"")</f>
        <v/>
      </c>
      <c r="R97" s="144" t="str">
        <f t="shared" si="4"/>
        <v/>
      </c>
      <c r="S97" s="12"/>
      <c r="T97" s="143">
        <f>IF(H97=1,ROUND(INDEX('8-Choosing Asset Strategies'!$DL$4:$DL$101,MATCH($C97,'8-Choosing Asset Strategies'!$C$4:$C$101,0)),2),"")</f>
        <v>65560.3</v>
      </c>
      <c r="U97" s="145">
        <f>IF(H97=1,ROUND(INDEX('8-Choosing Asset Strategies'!$DC$4:$DC$101,MATCH($C97,'8-Choosing Asset Strategies'!$C$4:$C$101,0)),2),"")</f>
        <v>32</v>
      </c>
      <c r="V97" s="101">
        <f t="shared" si="5"/>
        <v>2048.7593750000001</v>
      </c>
      <c r="W97" s="155">
        <f t="shared" si="6"/>
        <v>170.72994791666667</v>
      </c>
      <c r="Y97">
        <f>INDEX('8-Choosing Asset Strategies'!$DC$4:$DC$101,MATCH(C97,'8-Choosing Asset Strategies'!$C$4:$C$101,0))</f>
        <v>32</v>
      </c>
      <c r="Z97">
        <f>INDEX('8-Choosing Asset Strategies'!$DA$4:$DA$101,MATCH(C97,'8-Choosing Asset Strategies'!$C$4:$C$101,0))</f>
        <v>40</v>
      </c>
      <c r="AB97" s="159">
        <f>IF($F97=1,0,IF(AND($H97=1,AB$1&lt;=$Y97),$V97,IF(AND($H97=1,AB$1&gt;$Y97,AB$1&lt;=$Y97+$Z97),($T97*(1+$Z$1)^$Z97)/$Z97,IF(AND($H97=1,AB$1&gt;($Y97+$Z97),AB$1&lt;=($Y97+$Z97*2)),($T97*(1+$Z$1)^($Z97*2))/$Z97,IF(AND($H97=1,AB$1&gt;($Y97+$Z97*2),AB$1&lt;=($Y97+$Z97*3)),($T97*(1+$Z$1)^($Z97*3))/$Z97,IF(AND($H97=1,AB$1&gt;($Y97+$Z97*3),AB$1&lt;=($Y97+$Z97*4)),($T97*(1+$Z$1)^($Z97*4))/$Z97,IF(AND($G97=1,AB$1&lt;=$N97),0,IF(AND($G97=1,AB$1&gt;$N97,AB$1&lt;=($Y97+$Z97)),-1*PMT(VLOOKUP($P97,'9 - Finance Strategy Parameters'!$B$3:$C$6,2)/12,$Z97*12,$M97),IF(AND($G97=1,AB$1&gt;($Y97+$Z97),AB$1&lt;=($Y97+$Z97*2)),-1*PMT(VLOOKUP($P97,'9 - Finance Strategy Parameters'!$B$3:$C$6,2)/12,$Z97*12,$M97*(1+$Z$1)^($Z97*2)),IF(AND($G97=1,AB$1&gt;($Y97+$Z97*2),AB$1&lt;=($Y97+$Z97*3)),-1*PMT(VLOOKUP($P97,'9 - Finance Strategy Parameters'!$B$3:$C$6,2)/12,$Z97*12,$M97*(1+$Z$1)^($Z97*3)),"FAILURE"))))))))))</f>
        <v>2048.7593750000001</v>
      </c>
      <c r="AC97" s="159">
        <f>IF($F97=1,0,IF(AND($H97=1,AC$1&lt;=$Y97),$V97,IF(AND($H97=1,AC$1&gt;$Y97,AC$1&lt;=$Y97+$Z97),($T97*(1+$Z$1)^$Z97)/$Z97,IF(AND($H97=1,AC$1&gt;($Y97+$Z97),AC$1&lt;=($Y97+$Z97*2)),($T97*(1+$Z$1)^($Z97*2))/$Z97,IF(AND($H97=1,AC$1&gt;($Y97+$Z97*2),AC$1&lt;=($Y97+$Z97*3)),($T97*(1+$Z$1)^($Z97*3))/$Z97,IF(AND($H97=1,AC$1&gt;($Y97+$Z97*3),AC$1&lt;=($Y97+$Z97*4)),($T97*(1+$Z$1)^($Z97*4))/$Z97,IF(AND($G97=1,AC$1&lt;=$N97),0,IF(AND($G97=1,AC$1&gt;$N97,AC$1&lt;=($Y97+$Z97)),-1*PMT(VLOOKUP($P97,'9 - Finance Strategy Parameters'!$B$3:$C$6,2)/12,$Z97*12,$M97),IF(AND($G97=1,AC$1&gt;($Y97+$Z97),AC$1&lt;=($Y97+$Z97*2)),-1*PMT(VLOOKUP($P97,'9 - Finance Strategy Parameters'!$B$3:$C$6,2)/12,$Z97*12,$M97*(1+$Z$1)^($Z97*2)),IF(AND($G97=1,AC$1&gt;($Y97+$Z97*2),AC$1&lt;=($Y97+$Z97*3)),-1*PMT(VLOOKUP($P97,'9 - Finance Strategy Parameters'!$B$3:$C$6,2)/12,$Z97*12,$M97*(1+$Z$1)^($Z97*3)),"FAILURE"))))))))))</f>
        <v>2048.7593750000001</v>
      </c>
      <c r="AD97" s="159">
        <f>IF($F97=1,0,IF(AND($H97=1,AD$1&lt;=$Y97),$V97,IF(AND($H97=1,AD$1&gt;$Y97,AD$1&lt;=$Y97+$Z97),($T97*(1+$Z$1)^$Z97)/$Z97,IF(AND($H97=1,AD$1&gt;($Y97+$Z97),AD$1&lt;=($Y97+$Z97*2)),($T97*(1+$Z$1)^($Z97*2))/$Z97,IF(AND($H97=1,AD$1&gt;($Y97+$Z97*2),AD$1&lt;=($Y97+$Z97*3)),($T97*(1+$Z$1)^($Z97*3))/$Z97,IF(AND($H97=1,AD$1&gt;($Y97+$Z97*3),AD$1&lt;=($Y97+$Z97*4)),($T97*(1+$Z$1)^($Z97*4))/$Z97,IF(AND($G97=1,AD$1&lt;=$N97),0,IF(AND($G97=1,AD$1&gt;$N97,AD$1&lt;=($Y97+$Z97)),-1*PMT(VLOOKUP($P97,'9 - Finance Strategy Parameters'!$B$3:$C$6,2)/12,$Z97*12,$M97),IF(AND($G97=1,AD$1&gt;($Y97+$Z97),AD$1&lt;=($Y97+$Z97*2)),-1*PMT(VLOOKUP($P97,'9 - Finance Strategy Parameters'!$B$3:$C$6,2)/12,$Z97*12,$M97*(1+$Z$1)^($Z97*2)),IF(AND($G97=1,AD$1&gt;($Y97+$Z97*2),AD$1&lt;=($Y97+$Z97*3)),-1*PMT(VLOOKUP($P97,'9 - Finance Strategy Parameters'!$B$3:$C$6,2)/12,$Z97*12,$M97*(1+$Z$1)^($Z97*3)),"FAILURE"))))))))))</f>
        <v>2048.7593750000001</v>
      </c>
      <c r="AE97" s="159">
        <f>IF($F97=1,0,IF(AND($H97=1,AE$1&lt;=$Y97),$V97,IF(AND($H97=1,AE$1&gt;$Y97,AE$1&lt;=$Y97+$Z97),($T97*(1+$Z$1)^$Z97)/$Z97,IF(AND($H97=1,AE$1&gt;($Y97+$Z97),AE$1&lt;=($Y97+$Z97*2)),($T97*(1+$Z$1)^($Z97*2))/$Z97,IF(AND($H97=1,AE$1&gt;($Y97+$Z97*2),AE$1&lt;=($Y97+$Z97*3)),($T97*(1+$Z$1)^($Z97*3))/$Z97,IF(AND($H97=1,AE$1&gt;($Y97+$Z97*3),AE$1&lt;=($Y97+$Z97*4)),($T97*(1+$Z$1)^($Z97*4))/$Z97,IF(AND($G97=1,AE$1&lt;=$N97),0,IF(AND($G97=1,AE$1&gt;$N97,AE$1&lt;=($Y97+$Z97)),-1*PMT(VLOOKUP($P97,'9 - Finance Strategy Parameters'!$B$3:$C$6,2)/12,$Z97*12,$M97),IF(AND($G97=1,AE$1&gt;($Y97+$Z97),AE$1&lt;=($Y97+$Z97*2)),-1*PMT(VLOOKUP($P97,'9 - Finance Strategy Parameters'!$B$3:$C$6,2)/12,$Z97*12,$M97*(1+$Z$1)^($Z97*2)),IF(AND($G97=1,AE$1&gt;($Y97+$Z97*2),AE$1&lt;=($Y97+$Z97*3)),-1*PMT(VLOOKUP($P97,'9 - Finance Strategy Parameters'!$B$3:$C$6,2)/12,$Z97*12,$M97*(1+$Z$1)^($Z97*3)),"FAILURE"))))))))))</f>
        <v>2048.7593750000001</v>
      </c>
      <c r="AF97" s="159">
        <f>IF($F97=1,0,IF(AND($H97=1,AF$1&lt;=$Y97),$V97,IF(AND($H97=1,AF$1&gt;$Y97,AF$1&lt;=$Y97+$Z97),($T97*(1+$Z$1)^$Z97)/$Z97,IF(AND($H97=1,AF$1&gt;($Y97+$Z97),AF$1&lt;=($Y97+$Z97*2)),($T97*(1+$Z$1)^($Z97*2))/$Z97,IF(AND($H97=1,AF$1&gt;($Y97+$Z97*2),AF$1&lt;=($Y97+$Z97*3)),($T97*(1+$Z$1)^($Z97*3))/$Z97,IF(AND($H97=1,AF$1&gt;($Y97+$Z97*3),AF$1&lt;=($Y97+$Z97*4)),($T97*(1+$Z$1)^($Z97*4))/$Z97,IF(AND($G97=1,AF$1&lt;=$N97),0,IF(AND($G97=1,AF$1&gt;$N97,AF$1&lt;=($Y97+$Z97)),-1*PMT(VLOOKUP($P97,'9 - Finance Strategy Parameters'!$B$3:$C$6,2)/12,$Z97*12,$M97),IF(AND($G97=1,AF$1&gt;($Y97+$Z97),AF$1&lt;=($Y97+$Z97*2)),-1*PMT(VLOOKUP($P97,'9 - Finance Strategy Parameters'!$B$3:$C$6,2)/12,$Z97*12,$M97*(1+$Z$1)^($Z97*2)),IF(AND($G97=1,AF$1&gt;($Y97+$Z97*2),AF$1&lt;=($Y97+$Z97*3)),-1*PMT(VLOOKUP($P97,'9 - Finance Strategy Parameters'!$B$3:$C$6,2)/12,$Z97*12,$M97*(1+$Z$1)^($Z97*3)),"FAILURE"))))))))))</f>
        <v>2048.7593750000001</v>
      </c>
      <c r="AG97" s="159">
        <f>IF($F97=1,0,IF(AND($H97=1,AG$1&lt;=$Y97),$V97,IF(AND($H97=1,AG$1&gt;$Y97,AG$1&lt;=$Y97+$Z97),($T97*(1+$Z$1)^$Z97)/$Z97,IF(AND($H97=1,AG$1&gt;($Y97+$Z97),AG$1&lt;=($Y97+$Z97*2)),($T97*(1+$Z$1)^($Z97*2))/$Z97,IF(AND($H97=1,AG$1&gt;($Y97+$Z97*2),AG$1&lt;=($Y97+$Z97*3)),($T97*(1+$Z$1)^($Z97*3))/$Z97,IF(AND($H97=1,AG$1&gt;($Y97+$Z97*3),AG$1&lt;=($Y97+$Z97*4)),($T97*(1+$Z$1)^($Z97*4))/$Z97,IF(AND($G97=1,AG$1&lt;=$N97),0,IF(AND($G97=1,AG$1&gt;$N97,AG$1&lt;=($Y97+$Z97)),-1*PMT(VLOOKUP($P97,'9 - Finance Strategy Parameters'!$B$3:$C$6,2)/12,$Z97*12,$M97),IF(AND($G97=1,AG$1&gt;($Y97+$Z97),AG$1&lt;=($Y97+$Z97*2)),-1*PMT(VLOOKUP($P97,'9 - Finance Strategy Parameters'!$B$3:$C$6,2)/12,$Z97*12,$M97*(1+$Z$1)^($Z97*2)),IF(AND($G97=1,AG$1&gt;($Y97+$Z97*2),AG$1&lt;=($Y97+$Z97*3)),-1*PMT(VLOOKUP($P97,'9 - Finance Strategy Parameters'!$B$3:$C$6,2)/12,$Z97*12,$M97*(1+$Z$1)^($Z97*3)),"FAILURE"))))))))))</f>
        <v>2048.7593750000001</v>
      </c>
      <c r="AH97" s="159">
        <f>IF($F97=1,0,IF(AND($H97=1,AH$1&lt;=$Y97),$V97,IF(AND($H97=1,AH$1&gt;$Y97,AH$1&lt;=$Y97+$Z97),($T97*(1+$Z$1)^$Z97)/$Z97,IF(AND($H97=1,AH$1&gt;($Y97+$Z97),AH$1&lt;=($Y97+$Z97*2)),($T97*(1+$Z$1)^($Z97*2))/$Z97,IF(AND($H97=1,AH$1&gt;($Y97+$Z97*2),AH$1&lt;=($Y97+$Z97*3)),($T97*(1+$Z$1)^($Z97*3))/$Z97,IF(AND($H97=1,AH$1&gt;($Y97+$Z97*3),AH$1&lt;=($Y97+$Z97*4)),($T97*(1+$Z$1)^($Z97*4))/$Z97,IF(AND($G97=1,AH$1&lt;=$N97),0,IF(AND($G97=1,AH$1&gt;$N97,AH$1&lt;=($Y97+$Z97)),-1*PMT(VLOOKUP($P97,'9 - Finance Strategy Parameters'!$B$3:$C$6,2)/12,$Z97*12,$M97),IF(AND($G97=1,AH$1&gt;($Y97+$Z97),AH$1&lt;=($Y97+$Z97*2)),-1*PMT(VLOOKUP($P97,'9 - Finance Strategy Parameters'!$B$3:$C$6,2)/12,$Z97*12,$M97*(1+$Z$1)^($Z97*2)),IF(AND($G97=1,AH$1&gt;($Y97+$Z97*2),AH$1&lt;=($Y97+$Z97*3)),-1*PMT(VLOOKUP($P97,'9 - Finance Strategy Parameters'!$B$3:$C$6,2)/12,$Z97*12,$M97*(1+$Z$1)^($Z97*3)),"FAILURE"))))))))))</f>
        <v>2048.7593750000001</v>
      </c>
      <c r="AI97" s="159">
        <f>IF($F97=1,0,IF(AND($H97=1,AI$1&lt;=$Y97),$V97,IF(AND($H97=1,AI$1&gt;$Y97,AI$1&lt;=$Y97+$Z97),($T97*(1+$Z$1)^$Z97)/$Z97,IF(AND($H97=1,AI$1&gt;($Y97+$Z97),AI$1&lt;=($Y97+$Z97*2)),($T97*(1+$Z$1)^($Z97*2))/$Z97,IF(AND($H97=1,AI$1&gt;($Y97+$Z97*2),AI$1&lt;=($Y97+$Z97*3)),($T97*(1+$Z$1)^($Z97*3))/$Z97,IF(AND($H97=1,AI$1&gt;($Y97+$Z97*3),AI$1&lt;=($Y97+$Z97*4)),($T97*(1+$Z$1)^($Z97*4))/$Z97,IF(AND($G97=1,AI$1&lt;=$N97),0,IF(AND($G97=1,AI$1&gt;$N97,AI$1&lt;=($Y97+$Z97)),-1*PMT(VLOOKUP($P97,'9 - Finance Strategy Parameters'!$B$3:$C$6,2)/12,$Z97*12,$M97),IF(AND($G97=1,AI$1&gt;($Y97+$Z97),AI$1&lt;=($Y97+$Z97*2)),-1*PMT(VLOOKUP($P97,'9 - Finance Strategy Parameters'!$B$3:$C$6,2)/12,$Z97*12,$M97*(1+$Z$1)^($Z97*2)),IF(AND($G97=1,AI$1&gt;($Y97+$Z97*2),AI$1&lt;=($Y97+$Z97*3)),-1*PMT(VLOOKUP($P97,'9 - Finance Strategy Parameters'!$B$3:$C$6,2)/12,$Z97*12,$M97*(1+$Z$1)^($Z97*3)),"FAILURE"))))))))))</f>
        <v>2048.7593750000001</v>
      </c>
      <c r="AJ97" s="159">
        <f>IF($F97=1,0,IF(AND($H97=1,AJ$1&lt;=$Y97),$V97,IF(AND($H97=1,AJ$1&gt;$Y97,AJ$1&lt;=$Y97+$Z97),($T97*(1+$Z$1)^$Z97)/$Z97,IF(AND($H97=1,AJ$1&gt;($Y97+$Z97),AJ$1&lt;=($Y97+$Z97*2)),($T97*(1+$Z$1)^($Z97*2))/$Z97,IF(AND($H97=1,AJ$1&gt;($Y97+$Z97*2),AJ$1&lt;=($Y97+$Z97*3)),($T97*(1+$Z$1)^($Z97*3))/$Z97,IF(AND($H97=1,AJ$1&gt;($Y97+$Z97*3),AJ$1&lt;=($Y97+$Z97*4)),($T97*(1+$Z$1)^($Z97*4))/$Z97,IF(AND($G97=1,AJ$1&lt;=$N97),0,IF(AND($G97=1,AJ$1&gt;$N97,AJ$1&lt;=($Y97+$Z97)),-1*PMT(VLOOKUP($P97,'9 - Finance Strategy Parameters'!$B$3:$C$6,2)/12,$Z97*12,$M97),IF(AND($G97=1,AJ$1&gt;($Y97+$Z97),AJ$1&lt;=($Y97+$Z97*2)),-1*PMT(VLOOKUP($P97,'9 - Finance Strategy Parameters'!$B$3:$C$6,2)/12,$Z97*12,$M97*(1+$Z$1)^($Z97*2)),IF(AND($G97=1,AJ$1&gt;($Y97+$Z97*2),AJ$1&lt;=($Y97+$Z97*3)),-1*PMT(VLOOKUP($P97,'9 - Finance Strategy Parameters'!$B$3:$C$6,2)/12,$Z97*12,$M97*(1+$Z$1)^($Z97*3)),"FAILURE"))))))))))</f>
        <v>2048.7593750000001</v>
      </c>
      <c r="AK97" s="159">
        <f>IF($F97=1,0,IF(AND($H97=1,AK$1&lt;=$Y97),$V97,IF(AND($H97=1,AK$1&gt;$Y97,AK$1&lt;=$Y97+$Z97),($T97*(1+$Z$1)^$Z97)/$Z97,IF(AND($H97=1,AK$1&gt;($Y97+$Z97),AK$1&lt;=($Y97+$Z97*2)),($T97*(1+$Z$1)^($Z97*2))/$Z97,IF(AND($H97=1,AK$1&gt;($Y97+$Z97*2),AK$1&lt;=($Y97+$Z97*3)),($T97*(1+$Z$1)^($Z97*3))/$Z97,IF(AND($H97=1,AK$1&gt;($Y97+$Z97*3),AK$1&lt;=($Y97+$Z97*4)),($T97*(1+$Z$1)^($Z97*4))/$Z97,IF(AND($G97=1,AK$1&lt;=$N97),0,IF(AND($G97=1,AK$1&gt;$N97,AK$1&lt;=($Y97+$Z97)),-1*PMT(VLOOKUP($P97,'9 - Finance Strategy Parameters'!$B$3:$C$6,2)/12,$Z97*12,$M97),IF(AND($G97=1,AK$1&gt;($Y97+$Z97),AK$1&lt;=($Y97+$Z97*2)),-1*PMT(VLOOKUP($P97,'9 - Finance Strategy Parameters'!$B$3:$C$6,2)/12,$Z97*12,$M97*(1+$Z$1)^($Z97*2)),IF(AND($G97=1,AK$1&gt;($Y97+$Z97*2),AK$1&lt;=($Y97+$Z97*3)),-1*PMT(VLOOKUP($P97,'9 - Finance Strategy Parameters'!$B$3:$C$6,2)/12,$Z97*12,$M97*(1+$Z$1)^($Z97*3)),"FAILURE"))))))))))</f>
        <v>2048.7593750000001</v>
      </c>
      <c r="AL97" s="159">
        <f>IF($F97=1,0,IF(AND($H97=1,AL$1&lt;=$Y97),$V97,IF(AND($H97=1,AL$1&gt;$Y97,AL$1&lt;=$Y97+$Z97),($T97*(1+$Z$1)^$Z97)/$Z97,IF(AND($H97=1,AL$1&gt;($Y97+$Z97),AL$1&lt;=($Y97+$Z97*2)),($T97*(1+$Z$1)^($Z97*2))/$Z97,IF(AND($H97=1,AL$1&gt;($Y97+$Z97*2),AL$1&lt;=($Y97+$Z97*3)),($T97*(1+$Z$1)^($Z97*3))/$Z97,IF(AND($H97=1,AL$1&gt;($Y97+$Z97*3),AL$1&lt;=($Y97+$Z97*4)),($T97*(1+$Z$1)^($Z97*4))/$Z97,IF(AND($G97=1,AL$1&lt;=$N97),0,IF(AND($G97=1,AL$1&gt;$N97,AL$1&lt;=($Y97+$Z97)),-1*PMT(VLOOKUP($P97,'9 - Finance Strategy Parameters'!$B$3:$C$6,2)/12,$Z97*12,$M97),IF(AND($G97=1,AL$1&gt;($Y97+$Z97),AL$1&lt;=($Y97+$Z97*2)),-1*PMT(VLOOKUP($P97,'9 - Finance Strategy Parameters'!$B$3:$C$6,2)/12,$Z97*12,$M97*(1+$Z$1)^($Z97*2)),IF(AND($G97=1,AL$1&gt;($Y97+$Z97*2),AL$1&lt;=($Y97+$Z97*3)),-1*PMT(VLOOKUP($P97,'9 - Finance Strategy Parameters'!$B$3:$C$6,2)/12,$Z97*12,$M97*(1+$Z$1)^($Z97*3)),"FAILURE"))))))))))</f>
        <v>2048.7593750000001</v>
      </c>
      <c r="AM97" s="159">
        <f>IF($F97=1,0,IF(AND($H97=1,AM$1&lt;=$Y97),$V97,IF(AND($H97=1,AM$1&gt;$Y97,AM$1&lt;=$Y97+$Z97),($T97*(1+$Z$1)^$Z97)/$Z97,IF(AND($H97=1,AM$1&gt;($Y97+$Z97),AM$1&lt;=($Y97+$Z97*2)),($T97*(1+$Z$1)^($Z97*2))/$Z97,IF(AND($H97=1,AM$1&gt;($Y97+$Z97*2),AM$1&lt;=($Y97+$Z97*3)),($T97*(1+$Z$1)^($Z97*3))/$Z97,IF(AND($H97=1,AM$1&gt;($Y97+$Z97*3),AM$1&lt;=($Y97+$Z97*4)),($T97*(1+$Z$1)^($Z97*4))/$Z97,IF(AND($G97=1,AM$1&lt;=$N97),0,IF(AND($G97=1,AM$1&gt;$N97,AM$1&lt;=($Y97+$Z97)),-1*PMT(VLOOKUP($P97,'9 - Finance Strategy Parameters'!$B$3:$C$6,2)/12,$Z97*12,$M97),IF(AND($G97=1,AM$1&gt;($Y97+$Z97),AM$1&lt;=($Y97+$Z97*2)),-1*PMT(VLOOKUP($P97,'9 - Finance Strategy Parameters'!$B$3:$C$6,2)/12,$Z97*12,$M97*(1+$Z$1)^($Z97*2)),IF(AND($G97=1,AM$1&gt;($Y97+$Z97*2),AM$1&lt;=($Y97+$Z97*3)),-1*PMT(VLOOKUP($P97,'9 - Finance Strategy Parameters'!$B$3:$C$6,2)/12,$Z97*12,$M97*(1+$Z$1)^($Z97*3)),"FAILURE"))))))))))</f>
        <v>2048.7593750000001</v>
      </c>
      <c r="AN97" s="159">
        <f>IF($F97=1,0,IF(AND($H97=1,AN$1&lt;=$Y97),$V97,IF(AND($H97=1,AN$1&gt;$Y97,AN$1&lt;=$Y97+$Z97),($T97*(1+$Z$1)^$Z97)/$Z97,IF(AND($H97=1,AN$1&gt;($Y97+$Z97),AN$1&lt;=($Y97+$Z97*2)),($T97*(1+$Z$1)^($Z97*2))/$Z97,IF(AND($H97=1,AN$1&gt;($Y97+$Z97*2),AN$1&lt;=($Y97+$Z97*3)),($T97*(1+$Z$1)^($Z97*3))/$Z97,IF(AND($H97=1,AN$1&gt;($Y97+$Z97*3),AN$1&lt;=($Y97+$Z97*4)),($T97*(1+$Z$1)^($Z97*4))/$Z97,IF(AND($G97=1,AN$1&lt;=$N97),0,IF(AND($G97=1,AN$1&gt;$N97,AN$1&lt;=($Y97+$Z97)),-1*PMT(VLOOKUP($P97,'9 - Finance Strategy Parameters'!$B$3:$C$6,2)/12,$Z97*12,$M97),IF(AND($G97=1,AN$1&gt;($Y97+$Z97),AN$1&lt;=($Y97+$Z97*2)),-1*PMT(VLOOKUP($P97,'9 - Finance Strategy Parameters'!$B$3:$C$6,2)/12,$Z97*12,$M97*(1+$Z$1)^($Z97*2)),IF(AND($G97=1,AN$1&gt;($Y97+$Z97*2),AN$1&lt;=($Y97+$Z97*3)),-1*PMT(VLOOKUP($P97,'9 - Finance Strategy Parameters'!$B$3:$C$6,2)/12,$Z97*12,$M97*(1+$Z$1)^($Z97*3)),"FAILURE"))))))))))</f>
        <v>2048.7593750000001</v>
      </c>
      <c r="AO97" s="159">
        <f>IF($F97=1,0,IF(AND($H97=1,AO$1&lt;=$Y97),$V97,IF(AND($H97=1,AO$1&gt;$Y97,AO$1&lt;=$Y97+$Z97),($T97*(1+$Z$1)^$Z97)/$Z97,IF(AND($H97=1,AO$1&gt;($Y97+$Z97),AO$1&lt;=($Y97+$Z97*2)),($T97*(1+$Z$1)^($Z97*2))/$Z97,IF(AND($H97=1,AO$1&gt;($Y97+$Z97*2),AO$1&lt;=($Y97+$Z97*3)),($T97*(1+$Z$1)^($Z97*3))/$Z97,IF(AND($H97=1,AO$1&gt;($Y97+$Z97*3),AO$1&lt;=($Y97+$Z97*4)),($T97*(1+$Z$1)^($Z97*4))/$Z97,IF(AND($G97=1,AO$1&lt;=$N97),0,IF(AND($G97=1,AO$1&gt;$N97,AO$1&lt;=($Y97+$Z97)),-1*PMT(VLOOKUP($P97,'9 - Finance Strategy Parameters'!$B$3:$C$6,2)/12,$Z97*12,$M97),IF(AND($G97=1,AO$1&gt;($Y97+$Z97),AO$1&lt;=($Y97+$Z97*2)),-1*PMT(VLOOKUP($P97,'9 - Finance Strategy Parameters'!$B$3:$C$6,2)/12,$Z97*12,$M97*(1+$Z$1)^($Z97*2)),IF(AND($G97=1,AO$1&gt;($Y97+$Z97*2),AO$1&lt;=($Y97+$Z97*3)),-1*PMT(VLOOKUP($P97,'9 - Finance Strategy Parameters'!$B$3:$C$6,2)/12,$Z97*12,$M97*(1+$Z$1)^($Z97*3)),"FAILURE"))))))))))</f>
        <v>2048.7593750000001</v>
      </c>
      <c r="AP97" s="159">
        <f>IF($F97=1,0,IF(AND($H97=1,AP$1&lt;=$Y97),$V97,IF(AND($H97=1,AP$1&gt;$Y97,AP$1&lt;=$Y97+$Z97),($T97*(1+$Z$1)^$Z97)/$Z97,IF(AND($H97=1,AP$1&gt;($Y97+$Z97),AP$1&lt;=($Y97+$Z97*2)),($T97*(1+$Z$1)^($Z97*2))/$Z97,IF(AND($H97=1,AP$1&gt;($Y97+$Z97*2),AP$1&lt;=($Y97+$Z97*3)),($T97*(1+$Z$1)^($Z97*3))/$Z97,IF(AND($H97=1,AP$1&gt;($Y97+$Z97*3),AP$1&lt;=($Y97+$Z97*4)),($T97*(1+$Z$1)^($Z97*4))/$Z97,IF(AND($G97=1,AP$1&lt;=$N97),0,IF(AND($G97=1,AP$1&gt;$N97,AP$1&lt;=($Y97+$Z97)),-1*PMT(VLOOKUP($P97,'9 - Finance Strategy Parameters'!$B$3:$C$6,2)/12,$Z97*12,$M97),IF(AND($G97=1,AP$1&gt;($Y97+$Z97),AP$1&lt;=($Y97+$Z97*2)),-1*PMT(VLOOKUP($P97,'9 - Finance Strategy Parameters'!$B$3:$C$6,2)/12,$Z97*12,$M97*(1+$Z$1)^($Z97*2)),IF(AND($G97=1,AP$1&gt;($Y97+$Z97*2),AP$1&lt;=($Y97+$Z97*3)),-1*PMT(VLOOKUP($P97,'9 - Finance Strategy Parameters'!$B$3:$C$6,2)/12,$Z97*12,$M97*(1+$Z$1)^($Z97*3)),"FAILURE"))))))))))</f>
        <v>2048.7593750000001</v>
      </c>
      <c r="AQ97" s="159">
        <f>IF($F97=1,0,IF(AND($H97=1,AQ$1&lt;=$Y97),$V97,IF(AND($H97=1,AQ$1&gt;$Y97,AQ$1&lt;=$Y97+$Z97),($T97*(1+$Z$1)^$Z97)/$Z97,IF(AND($H97=1,AQ$1&gt;($Y97+$Z97),AQ$1&lt;=($Y97+$Z97*2)),($T97*(1+$Z$1)^($Z97*2))/$Z97,IF(AND($H97=1,AQ$1&gt;($Y97+$Z97*2),AQ$1&lt;=($Y97+$Z97*3)),($T97*(1+$Z$1)^($Z97*3))/$Z97,IF(AND($H97=1,AQ$1&gt;($Y97+$Z97*3),AQ$1&lt;=($Y97+$Z97*4)),($T97*(1+$Z$1)^($Z97*4))/$Z97,IF(AND($G97=1,AQ$1&lt;=$N97),0,IF(AND($G97=1,AQ$1&gt;$N97,AQ$1&lt;=($Y97+$Z97)),-1*PMT(VLOOKUP($P97,'9 - Finance Strategy Parameters'!$B$3:$C$6,2)/12,$Z97*12,$M97),IF(AND($G97=1,AQ$1&gt;($Y97+$Z97),AQ$1&lt;=($Y97+$Z97*2)),-1*PMT(VLOOKUP($P97,'9 - Finance Strategy Parameters'!$B$3:$C$6,2)/12,$Z97*12,$M97*(1+$Z$1)^($Z97*2)),IF(AND($G97=1,AQ$1&gt;($Y97+$Z97*2),AQ$1&lt;=($Y97+$Z97*3)),-1*PMT(VLOOKUP($P97,'9 - Finance Strategy Parameters'!$B$3:$C$6,2)/12,$Z97*12,$M97*(1+$Z$1)^($Z97*3)),"FAILURE"))))))))))</f>
        <v>2048.7593750000001</v>
      </c>
      <c r="AR97" s="159">
        <f>IF($F97=1,0,IF(AND($H97=1,AR$1&lt;=$Y97),$V97,IF(AND($H97=1,AR$1&gt;$Y97,AR$1&lt;=$Y97+$Z97),($T97*(1+$Z$1)^$Z97)/$Z97,IF(AND($H97=1,AR$1&gt;($Y97+$Z97),AR$1&lt;=($Y97+$Z97*2)),($T97*(1+$Z$1)^($Z97*2))/$Z97,IF(AND($H97=1,AR$1&gt;($Y97+$Z97*2),AR$1&lt;=($Y97+$Z97*3)),($T97*(1+$Z$1)^($Z97*3))/$Z97,IF(AND($H97=1,AR$1&gt;($Y97+$Z97*3),AR$1&lt;=($Y97+$Z97*4)),($T97*(1+$Z$1)^($Z97*4))/$Z97,IF(AND($G97=1,AR$1&lt;=$N97),0,IF(AND($G97=1,AR$1&gt;$N97,AR$1&lt;=($Y97+$Z97)),-1*PMT(VLOOKUP($P97,'9 - Finance Strategy Parameters'!$B$3:$C$6,2)/12,$Z97*12,$M97),IF(AND($G97=1,AR$1&gt;($Y97+$Z97),AR$1&lt;=($Y97+$Z97*2)),-1*PMT(VLOOKUP($P97,'9 - Finance Strategy Parameters'!$B$3:$C$6,2)/12,$Z97*12,$M97*(1+$Z$1)^($Z97*2)),IF(AND($G97=1,AR$1&gt;($Y97+$Z97*2),AR$1&lt;=($Y97+$Z97*3)),-1*PMT(VLOOKUP($P97,'9 - Finance Strategy Parameters'!$B$3:$C$6,2)/12,$Z97*12,$M97*(1+$Z$1)^($Z97*3)),"FAILURE"))))))))))</f>
        <v>2048.7593750000001</v>
      </c>
      <c r="AS97" s="159">
        <f>IF($F97=1,0,IF(AND($H97=1,AS$1&lt;=$Y97),$V97,IF(AND($H97=1,AS$1&gt;$Y97,AS$1&lt;=$Y97+$Z97),($T97*(1+$Z$1)^$Z97)/$Z97,IF(AND($H97=1,AS$1&gt;($Y97+$Z97),AS$1&lt;=($Y97+$Z97*2)),($T97*(1+$Z$1)^($Z97*2))/$Z97,IF(AND($H97=1,AS$1&gt;($Y97+$Z97*2),AS$1&lt;=($Y97+$Z97*3)),($T97*(1+$Z$1)^($Z97*3))/$Z97,IF(AND($H97=1,AS$1&gt;($Y97+$Z97*3),AS$1&lt;=($Y97+$Z97*4)),($T97*(1+$Z$1)^($Z97*4))/$Z97,IF(AND($G97=1,AS$1&lt;=$N97),0,IF(AND($G97=1,AS$1&gt;$N97,AS$1&lt;=($Y97+$Z97)),-1*PMT(VLOOKUP($P97,'9 - Finance Strategy Parameters'!$B$3:$C$6,2)/12,$Z97*12,$M97),IF(AND($G97=1,AS$1&gt;($Y97+$Z97),AS$1&lt;=($Y97+$Z97*2)),-1*PMT(VLOOKUP($P97,'9 - Finance Strategy Parameters'!$B$3:$C$6,2)/12,$Z97*12,$M97*(1+$Z$1)^($Z97*2)),IF(AND($G97=1,AS$1&gt;($Y97+$Z97*2),AS$1&lt;=($Y97+$Z97*3)),-1*PMT(VLOOKUP($P97,'9 - Finance Strategy Parameters'!$B$3:$C$6,2)/12,$Z97*12,$M97*(1+$Z$1)^($Z97*3)),"FAILURE"))))))))))</f>
        <v>2048.7593750000001</v>
      </c>
      <c r="AT97" s="159">
        <f>IF($F97=1,0,IF(AND($H97=1,AT$1&lt;=$Y97),$V97,IF(AND($H97=1,AT$1&gt;$Y97,AT$1&lt;=$Y97+$Z97),($T97*(1+$Z$1)^$Z97)/$Z97,IF(AND($H97=1,AT$1&gt;($Y97+$Z97),AT$1&lt;=($Y97+$Z97*2)),($T97*(1+$Z$1)^($Z97*2))/$Z97,IF(AND($H97=1,AT$1&gt;($Y97+$Z97*2),AT$1&lt;=($Y97+$Z97*3)),($T97*(1+$Z$1)^($Z97*3))/$Z97,IF(AND($H97=1,AT$1&gt;($Y97+$Z97*3),AT$1&lt;=($Y97+$Z97*4)),($T97*(1+$Z$1)^($Z97*4))/$Z97,IF(AND($G97=1,AT$1&lt;=$N97),0,IF(AND($G97=1,AT$1&gt;$N97,AT$1&lt;=($Y97+$Z97)),-1*PMT(VLOOKUP($P97,'9 - Finance Strategy Parameters'!$B$3:$C$6,2)/12,$Z97*12,$M97),IF(AND($G97=1,AT$1&gt;($Y97+$Z97),AT$1&lt;=($Y97+$Z97*2)),-1*PMT(VLOOKUP($P97,'9 - Finance Strategy Parameters'!$B$3:$C$6,2)/12,$Z97*12,$M97*(1+$Z$1)^($Z97*2)),IF(AND($G97=1,AT$1&gt;($Y97+$Z97*2),AT$1&lt;=($Y97+$Z97*3)),-1*PMT(VLOOKUP($P97,'9 - Finance Strategy Parameters'!$B$3:$C$6,2)/12,$Z97*12,$M97*(1+$Z$1)^($Z97*3)),"FAILURE"))))))))))</f>
        <v>2048.7593750000001</v>
      </c>
      <c r="AU97" s="159">
        <f>IF($F97=1,0,IF(AND($H97=1,AU$1&lt;=$Y97),$V97,IF(AND($H97=1,AU$1&gt;$Y97,AU$1&lt;=$Y97+$Z97),($T97*(1+$Z$1)^$Z97)/$Z97,IF(AND($H97=1,AU$1&gt;($Y97+$Z97),AU$1&lt;=($Y97+$Z97*2)),($T97*(1+$Z$1)^($Z97*2))/$Z97,IF(AND($H97=1,AU$1&gt;($Y97+$Z97*2),AU$1&lt;=($Y97+$Z97*3)),($T97*(1+$Z$1)^($Z97*3))/$Z97,IF(AND($H97=1,AU$1&gt;($Y97+$Z97*3),AU$1&lt;=($Y97+$Z97*4)),($T97*(1+$Z$1)^($Z97*4))/$Z97,IF(AND($G97=1,AU$1&lt;=$N97),0,IF(AND($G97=1,AU$1&gt;$N97,AU$1&lt;=($Y97+$Z97)),-1*PMT(VLOOKUP($P97,'9 - Finance Strategy Parameters'!$B$3:$C$6,2)/12,$Z97*12,$M97),IF(AND($G97=1,AU$1&gt;($Y97+$Z97),AU$1&lt;=($Y97+$Z97*2)),-1*PMT(VLOOKUP($P97,'9 - Finance Strategy Parameters'!$B$3:$C$6,2)/12,$Z97*12,$M97*(1+$Z$1)^($Z97*2)),IF(AND($G97=1,AU$1&gt;($Y97+$Z97*2),AU$1&lt;=($Y97+$Z97*3)),-1*PMT(VLOOKUP($P97,'9 - Finance Strategy Parameters'!$B$3:$C$6,2)/12,$Z97*12,$M97*(1+$Z$1)^($Z97*3)),"FAILURE"))))))))))</f>
        <v>2048.7593750000001</v>
      </c>
      <c r="AV97" s="159">
        <f>IF($F97=1,0,IF(AND($H97=1,AV$1&lt;=$Y97),$V97,IF(AND($H97=1,AV$1&gt;$Y97,AV$1&lt;=$Y97+$Z97),($T97*(1+$Z$1)^$Z97)/$Z97,IF(AND($H97=1,AV$1&gt;($Y97+$Z97),AV$1&lt;=($Y97+$Z97*2)),($T97*(1+$Z$1)^($Z97*2))/$Z97,IF(AND($H97=1,AV$1&gt;($Y97+$Z97*2),AV$1&lt;=($Y97+$Z97*3)),($T97*(1+$Z$1)^($Z97*3))/$Z97,IF(AND($H97=1,AV$1&gt;($Y97+$Z97*3),AV$1&lt;=($Y97+$Z97*4)),($T97*(1+$Z$1)^($Z97*4))/$Z97,IF(AND($G97=1,AV$1&lt;=$N97),0,IF(AND($G97=1,AV$1&gt;$N97,AV$1&lt;=($Y97+$Z97)),-1*PMT(VLOOKUP($P97,'9 - Finance Strategy Parameters'!$B$3:$C$6,2)/12,$Z97*12,$M97),IF(AND($G97=1,AV$1&gt;($Y97+$Z97),AV$1&lt;=($Y97+$Z97*2)),-1*PMT(VLOOKUP($P97,'9 - Finance Strategy Parameters'!$B$3:$C$6,2)/12,$Z97*12,$M97*(1+$Z$1)^($Z97*2)),IF(AND($G97=1,AV$1&gt;($Y97+$Z97*2),AV$1&lt;=($Y97+$Z97*3)),-1*PMT(VLOOKUP($P97,'9 - Finance Strategy Parameters'!$B$3:$C$6,2)/12,$Z97*12,$M97*(1+$Z$1)^($Z97*3)),"FAILURE"))))))))))</f>
        <v>2048.7593750000001</v>
      </c>
      <c r="AW97" s="159">
        <f>IF($F97=1,0,IF(AND($H97=1,AW$1&lt;=$Y97),$V97,IF(AND($H97=1,AW$1&gt;$Y97,AW$1&lt;=$Y97+$Z97),($T97*(1+$Z$1)^$Z97)/$Z97,IF(AND($H97=1,AW$1&gt;($Y97+$Z97),AW$1&lt;=($Y97+$Z97*2)),($T97*(1+$Z$1)^($Z97*2))/$Z97,IF(AND($H97=1,AW$1&gt;($Y97+$Z97*2),AW$1&lt;=($Y97+$Z97*3)),($T97*(1+$Z$1)^($Z97*3))/$Z97,IF(AND($H97=1,AW$1&gt;($Y97+$Z97*3),AW$1&lt;=($Y97+$Z97*4)),($T97*(1+$Z$1)^($Z97*4))/$Z97,IF(AND($G97=1,AW$1&lt;=$N97),0,IF(AND($G97=1,AW$1&gt;$N97,AW$1&lt;=($Y97+$Z97)),-1*PMT(VLOOKUP($P97,'9 - Finance Strategy Parameters'!$B$3:$C$6,2)/12,$Z97*12,$M97),IF(AND($G97=1,AW$1&gt;($Y97+$Z97),AW$1&lt;=($Y97+$Z97*2)),-1*PMT(VLOOKUP($P97,'9 - Finance Strategy Parameters'!$B$3:$C$6,2)/12,$Z97*12,$M97*(1+$Z$1)^($Z97*2)),IF(AND($G97=1,AW$1&gt;($Y97+$Z97*2),AW$1&lt;=($Y97+$Z97*3)),-1*PMT(VLOOKUP($P97,'9 - Finance Strategy Parameters'!$B$3:$C$6,2)/12,$Z97*12,$M97*(1+$Z$1)^($Z97*3)),"FAILURE"))))))))))</f>
        <v>2048.7593750000001</v>
      </c>
      <c r="AX97" s="159">
        <f>IF($F97=1,0,IF(AND($H97=1,AX$1&lt;=$Y97),$V97,IF(AND($H97=1,AX$1&gt;$Y97,AX$1&lt;=$Y97+$Z97),($T97*(1+$Z$1)^$Z97)/$Z97,IF(AND($H97=1,AX$1&gt;($Y97+$Z97),AX$1&lt;=($Y97+$Z97*2)),($T97*(1+$Z$1)^($Z97*2))/$Z97,IF(AND($H97=1,AX$1&gt;($Y97+$Z97*2),AX$1&lt;=($Y97+$Z97*3)),($T97*(1+$Z$1)^($Z97*3))/$Z97,IF(AND($H97=1,AX$1&gt;($Y97+$Z97*3),AX$1&lt;=($Y97+$Z97*4)),($T97*(1+$Z$1)^($Z97*4))/$Z97,IF(AND($G97=1,AX$1&lt;=$N97),0,IF(AND($G97=1,AX$1&gt;$N97,AX$1&lt;=($Y97+$Z97)),-1*PMT(VLOOKUP($P97,'9 - Finance Strategy Parameters'!$B$3:$C$6,2)/12,$Z97*12,$M97),IF(AND($G97=1,AX$1&gt;($Y97+$Z97),AX$1&lt;=($Y97+$Z97*2)),-1*PMT(VLOOKUP($P97,'9 - Finance Strategy Parameters'!$B$3:$C$6,2)/12,$Z97*12,$M97*(1+$Z$1)^($Z97*2)),IF(AND($G97=1,AX$1&gt;($Y97+$Z97*2),AX$1&lt;=($Y97+$Z97*3)),-1*PMT(VLOOKUP($P97,'9 - Finance Strategy Parameters'!$B$3:$C$6,2)/12,$Z97*12,$M97*(1+$Z$1)^($Z97*3)),"FAILURE"))))))))))</f>
        <v>2048.7593750000001</v>
      </c>
      <c r="AY97" s="159">
        <f>IF($F97=1,0,IF(AND($H97=1,AY$1&lt;=$Y97),$V97,IF(AND($H97=1,AY$1&gt;$Y97,AY$1&lt;=$Y97+$Z97),($T97*(1+$Z$1)^$Z97)/$Z97,IF(AND($H97=1,AY$1&gt;($Y97+$Z97),AY$1&lt;=($Y97+$Z97*2)),($T97*(1+$Z$1)^($Z97*2))/$Z97,IF(AND($H97=1,AY$1&gt;($Y97+$Z97*2),AY$1&lt;=($Y97+$Z97*3)),($T97*(1+$Z$1)^($Z97*3))/$Z97,IF(AND($H97=1,AY$1&gt;($Y97+$Z97*3),AY$1&lt;=($Y97+$Z97*4)),($T97*(1+$Z$1)^($Z97*4))/$Z97,IF(AND($G97=1,AY$1&lt;=$N97),0,IF(AND($G97=1,AY$1&gt;$N97,AY$1&lt;=($Y97+$Z97)),-1*PMT(VLOOKUP($P97,'9 - Finance Strategy Parameters'!$B$3:$C$6,2)/12,$Z97*12,$M97),IF(AND($G97=1,AY$1&gt;($Y97+$Z97),AY$1&lt;=($Y97+$Z97*2)),-1*PMT(VLOOKUP($P97,'9 - Finance Strategy Parameters'!$B$3:$C$6,2)/12,$Z97*12,$M97*(1+$Z$1)^($Z97*2)),IF(AND($G97=1,AY$1&gt;($Y97+$Z97*2),AY$1&lt;=($Y97+$Z97*3)),-1*PMT(VLOOKUP($P97,'9 - Finance Strategy Parameters'!$B$3:$C$6,2)/12,$Z97*12,$M97*(1+$Z$1)^($Z97*3)),"FAILURE"))))))))))</f>
        <v>2048.7593750000001</v>
      </c>
      <c r="AZ97" s="159">
        <f>IF($F97=1,0,IF(AND($H97=1,AZ$1&lt;=$Y97),$V97,IF(AND($H97=1,AZ$1&gt;$Y97,AZ$1&lt;=$Y97+$Z97),($T97*(1+$Z$1)^$Z97)/$Z97,IF(AND($H97=1,AZ$1&gt;($Y97+$Z97),AZ$1&lt;=($Y97+$Z97*2)),($T97*(1+$Z$1)^($Z97*2))/$Z97,IF(AND($H97=1,AZ$1&gt;($Y97+$Z97*2),AZ$1&lt;=($Y97+$Z97*3)),($T97*(1+$Z$1)^($Z97*3))/$Z97,IF(AND($H97=1,AZ$1&gt;($Y97+$Z97*3),AZ$1&lt;=($Y97+$Z97*4)),($T97*(1+$Z$1)^($Z97*4))/$Z97,IF(AND($G97=1,AZ$1&lt;=$N97),0,IF(AND($G97=1,AZ$1&gt;$N97,AZ$1&lt;=($Y97+$Z97)),-1*PMT(VLOOKUP($P97,'9 - Finance Strategy Parameters'!$B$3:$C$6,2)/12,$Z97*12,$M97),IF(AND($G97=1,AZ$1&gt;($Y97+$Z97),AZ$1&lt;=($Y97+$Z97*2)),-1*PMT(VLOOKUP($P97,'9 - Finance Strategy Parameters'!$B$3:$C$6,2)/12,$Z97*12,$M97*(1+$Z$1)^($Z97*2)),IF(AND($G97=1,AZ$1&gt;($Y97+$Z97*2),AZ$1&lt;=($Y97+$Z97*3)),-1*PMT(VLOOKUP($P97,'9 - Finance Strategy Parameters'!$B$3:$C$6,2)/12,$Z97*12,$M97*(1+$Z$1)^($Z97*3)),"FAILURE"))))))))))</f>
        <v>2048.7593750000001</v>
      </c>
      <c r="BA97" s="159">
        <f>IF($F97=1,0,IF(AND($H97=1,BA$1&lt;=$Y97),$V97,IF(AND($H97=1,BA$1&gt;$Y97,BA$1&lt;=$Y97+$Z97),($T97*(1+$Z$1)^$Z97)/$Z97,IF(AND($H97=1,BA$1&gt;($Y97+$Z97),BA$1&lt;=($Y97+$Z97*2)),($T97*(1+$Z$1)^($Z97*2))/$Z97,IF(AND($H97=1,BA$1&gt;($Y97+$Z97*2),BA$1&lt;=($Y97+$Z97*3)),($T97*(1+$Z$1)^($Z97*3))/$Z97,IF(AND($H97=1,BA$1&gt;($Y97+$Z97*3),BA$1&lt;=($Y97+$Z97*4)),($T97*(1+$Z$1)^($Z97*4))/$Z97,IF(AND($G97=1,BA$1&lt;=$N97),0,IF(AND($G97=1,BA$1&gt;$N97,BA$1&lt;=($Y97+$Z97)),-1*PMT(VLOOKUP($P97,'9 - Finance Strategy Parameters'!$B$3:$C$6,2)/12,$Z97*12,$M97),IF(AND($G97=1,BA$1&gt;($Y97+$Z97),BA$1&lt;=($Y97+$Z97*2)),-1*PMT(VLOOKUP($P97,'9 - Finance Strategy Parameters'!$B$3:$C$6,2)/12,$Z97*12,$M97*(1+$Z$1)^($Z97*2)),IF(AND($G97=1,BA$1&gt;($Y97+$Z97*2),BA$1&lt;=($Y97+$Z97*3)),-1*PMT(VLOOKUP($P97,'9 - Finance Strategy Parameters'!$B$3:$C$6,2)/12,$Z97*12,$M97*(1+$Z$1)^($Z97*3)),"FAILURE"))))))))))</f>
        <v>2048.7593750000001</v>
      </c>
      <c r="BB97" s="159">
        <f>IF($F97=1,0,IF(AND($H97=1,BB$1&lt;=$Y97),$V97,IF(AND($H97=1,BB$1&gt;$Y97,BB$1&lt;=$Y97+$Z97),($T97*(1+$Z$1)^$Z97)/$Z97,IF(AND($H97=1,BB$1&gt;($Y97+$Z97),BB$1&lt;=($Y97+$Z97*2)),($T97*(1+$Z$1)^($Z97*2))/$Z97,IF(AND($H97=1,BB$1&gt;($Y97+$Z97*2),BB$1&lt;=($Y97+$Z97*3)),($T97*(1+$Z$1)^($Z97*3))/$Z97,IF(AND($H97=1,BB$1&gt;($Y97+$Z97*3),BB$1&lt;=($Y97+$Z97*4)),($T97*(1+$Z$1)^($Z97*4))/$Z97,IF(AND($G97=1,BB$1&lt;=$N97),0,IF(AND($G97=1,BB$1&gt;$N97,BB$1&lt;=($Y97+$Z97)),-1*PMT(VLOOKUP($P97,'9 - Finance Strategy Parameters'!$B$3:$C$6,2)/12,$Z97*12,$M97),IF(AND($G97=1,BB$1&gt;($Y97+$Z97),BB$1&lt;=($Y97+$Z97*2)),-1*PMT(VLOOKUP($P97,'9 - Finance Strategy Parameters'!$B$3:$C$6,2)/12,$Z97*12,$M97*(1+$Z$1)^($Z97*2)),IF(AND($G97=1,BB$1&gt;($Y97+$Z97*2),BB$1&lt;=($Y97+$Z97*3)),-1*PMT(VLOOKUP($P97,'9 - Finance Strategy Parameters'!$B$3:$C$6,2)/12,$Z97*12,$M97*(1+$Z$1)^($Z97*3)),"FAILURE"))))))))))</f>
        <v>2048.7593750000001</v>
      </c>
      <c r="BC97" s="159">
        <f>IF($F97=1,0,IF(AND($H97=1,BC$1&lt;=$Y97),$V97,IF(AND($H97=1,BC$1&gt;$Y97,BC$1&lt;=$Y97+$Z97),($T97*(1+$Z$1)^$Z97)/$Z97,IF(AND($H97=1,BC$1&gt;($Y97+$Z97),BC$1&lt;=($Y97+$Z97*2)),($T97*(1+$Z$1)^($Z97*2))/$Z97,IF(AND($H97=1,BC$1&gt;($Y97+$Z97*2),BC$1&lt;=($Y97+$Z97*3)),($T97*(1+$Z$1)^($Z97*3))/$Z97,IF(AND($H97=1,BC$1&gt;($Y97+$Z97*3),BC$1&lt;=($Y97+$Z97*4)),($T97*(1+$Z$1)^($Z97*4))/$Z97,IF(AND($G97=1,BC$1&lt;=$N97),0,IF(AND($G97=1,BC$1&gt;$N97,BC$1&lt;=($Y97+$Z97)),-1*PMT(VLOOKUP($P97,'9 - Finance Strategy Parameters'!$B$3:$C$6,2)/12,$Z97*12,$M97),IF(AND($G97=1,BC$1&gt;($Y97+$Z97),BC$1&lt;=($Y97+$Z97*2)),-1*PMT(VLOOKUP($P97,'9 - Finance Strategy Parameters'!$B$3:$C$6,2)/12,$Z97*12,$M97*(1+$Z$1)^($Z97*2)),IF(AND($G97=1,BC$1&gt;($Y97+$Z97*2),BC$1&lt;=($Y97+$Z97*3)),-1*PMT(VLOOKUP($P97,'9 - Finance Strategy Parameters'!$B$3:$C$6,2)/12,$Z97*12,$M97*(1+$Z$1)^($Z97*3)),"FAILURE"))))))))))</f>
        <v>2048.7593750000001</v>
      </c>
      <c r="BD97" s="159">
        <f>IF($F97=1,0,IF(AND($H97=1,BD$1&lt;=$Y97),$V97,IF(AND($H97=1,BD$1&gt;$Y97,BD$1&lt;=$Y97+$Z97),($T97*(1+$Z$1)^$Z97)/$Z97,IF(AND($H97=1,BD$1&gt;($Y97+$Z97),BD$1&lt;=($Y97+$Z97*2)),($T97*(1+$Z$1)^($Z97*2))/$Z97,IF(AND($H97=1,BD$1&gt;($Y97+$Z97*2),BD$1&lt;=($Y97+$Z97*3)),($T97*(1+$Z$1)^($Z97*3))/$Z97,IF(AND($H97=1,BD$1&gt;($Y97+$Z97*3),BD$1&lt;=($Y97+$Z97*4)),($T97*(1+$Z$1)^($Z97*4))/$Z97,IF(AND($G97=1,BD$1&lt;=$N97),0,IF(AND($G97=1,BD$1&gt;$N97,BD$1&lt;=($Y97+$Z97)),-1*PMT(VLOOKUP($P97,'9 - Finance Strategy Parameters'!$B$3:$C$6,2)/12,$Z97*12,$M97),IF(AND($G97=1,BD$1&gt;($Y97+$Z97),BD$1&lt;=($Y97+$Z97*2)),-1*PMT(VLOOKUP($P97,'9 - Finance Strategy Parameters'!$B$3:$C$6,2)/12,$Z97*12,$M97*(1+$Z$1)^($Z97*2)),IF(AND($G97=1,BD$1&gt;($Y97+$Z97*2),BD$1&lt;=($Y97+$Z97*3)),-1*PMT(VLOOKUP($P97,'9 - Finance Strategy Parameters'!$B$3:$C$6,2)/12,$Z97*12,$M97*(1+$Z$1)^($Z97*3)),"FAILURE"))))))))))</f>
        <v>2048.7593750000001</v>
      </c>
      <c r="BE97" s="159">
        <f>IF($F97=1,0,IF(AND($H97=1,BE$1&lt;=$Y97),$V97,IF(AND($H97=1,BE$1&gt;$Y97,BE$1&lt;=$Y97+$Z97),($T97*(1+$Z$1)^$Z97)/$Z97,IF(AND($H97=1,BE$1&gt;($Y97+$Z97),BE$1&lt;=($Y97+$Z97*2)),($T97*(1+$Z$1)^($Z97*2))/$Z97,IF(AND($H97=1,BE$1&gt;($Y97+$Z97*2),BE$1&lt;=($Y97+$Z97*3)),($T97*(1+$Z$1)^($Z97*3))/$Z97,IF(AND($H97=1,BE$1&gt;($Y97+$Z97*3),BE$1&lt;=($Y97+$Z97*4)),($T97*(1+$Z$1)^($Z97*4))/$Z97,IF(AND($G97=1,BE$1&lt;=$N97),0,IF(AND($G97=1,BE$1&gt;$N97,BE$1&lt;=($Y97+$Z97)),-1*PMT(VLOOKUP($P97,'9 - Finance Strategy Parameters'!$B$3:$C$6,2)/12,$Z97*12,$M97),IF(AND($G97=1,BE$1&gt;($Y97+$Z97),BE$1&lt;=($Y97+$Z97*2)),-1*PMT(VLOOKUP($P97,'9 - Finance Strategy Parameters'!$B$3:$C$6,2)/12,$Z97*12,$M97*(1+$Z$1)^($Z97*2)),IF(AND($G97=1,BE$1&gt;($Y97+$Z97*2),BE$1&lt;=($Y97+$Z97*3)),-1*PMT(VLOOKUP($P97,'9 - Finance Strategy Parameters'!$B$3:$C$6,2)/12,$Z97*12,$M97*(1+$Z$1)^($Z97*3)),"FAILURE"))))))))))</f>
        <v>2048.7593750000001</v>
      </c>
      <c r="BF97" s="159">
        <f>IF($F97=1,0,IF(AND($H97=1,BF$1&lt;=$Y97),$V97,IF(AND($H97=1,BF$1&gt;$Y97,BF$1&lt;=$Y97+$Z97),($T97*(1+$Z$1)^$Z97)/$Z97,IF(AND($H97=1,BF$1&gt;($Y97+$Z97),BF$1&lt;=($Y97+$Z97*2)),($T97*(1+$Z$1)^($Z97*2))/$Z97,IF(AND($H97=1,BF$1&gt;($Y97+$Z97*2),BF$1&lt;=($Y97+$Z97*3)),($T97*(1+$Z$1)^($Z97*3))/$Z97,IF(AND($H97=1,BF$1&gt;($Y97+$Z97*3),BF$1&lt;=($Y97+$Z97*4)),($T97*(1+$Z$1)^($Z97*4))/$Z97,IF(AND($G97=1,BF$1&lt;=$N97),0,IF(AND($G97=1,BF$1&gt;$N97,BF$1&lt;=($Y97+$Z97)),-1*PMT(VLOOKUP($P97,'9 - Finance Strategy Parameters'!$B$3:$C$6,2)/12,$Z97*12,$M97),IF(AND($G97=1,BF$1&gt;($Y97+$Z97),BF$1&lt;=($Y97+$Z97*2)),-1*PMT(VLOOKUP($P97,'9 - Finance Strategy Parameters'!$B$3:$C$6,2)/12,$Z97*12,$M97*(1+$Z$1)^($Z97*2)),IF(AND($G97=1,BF$1&gt;($Y97+$Z97*2),BF$1&lt;=($Y97+$Z97*3)),-1*PMT(VLOOKUP($P97,'9 - Finance Strategy Parameters'!$B$3:$C$6,2)/12,$Z97*12,$M97*(1+$Z$1)^($Z97*3)),"FAILURE"))))))))))</f>
        <v>2048.7593750000001</v>
      </c>
      <c r="BG97" s="159">
        <f>IF($F97=1,0,IF(AND($H97=1,BG$1&lt;=$Y97),$V97,IF(AND($H97=1,BG$1&gt;$Y97,BG$1&lt;=$Y97+$Z97),($T97*(1+$Z$1)^$Z97)/$Z97,IF(AND($H97=1,BG$1&gt;($Y97+$Z97),BG$1&lt;=($Y97+$Z97*2)),($T97*(1+$Z$1)^($Z97*2))/$Z97,IF(AND($H97=1,BG$1&gt;($Y97+$Z97*2),BG$1&lt;=($Y97+$Z97*3)),($T97*(1+$Z$1)^($Z97*3))/$Z97,IF(AND($H97=1,BG$1&gt;($Y97+$Z97*3),BG$1&lt;=($Y97+$Z97*4)),($T97*(1+$Z$1)^($Z97*4))/$Z97,IF(AND($G97=1,BG$1&lt;=$N97),0,IF(AND($G97=1,BG$1&gt;$N97,BG$1&lt;=($Y97+$Z97)),-1*PMT(VLOOKUP($P97,'9 - Finance Strategy Parameters'!$B$3:$C$6,2)/12,$Z97*12,$M97),IF(AND($G97=1,BG$1&gt;($Y97+$Z97),BG$1&lt;=($Y97+$Z97*2)),-1*PMT(VLOOKUP($P97,'9 - Finance Strategy Parameters'!$B$3:$C$6,2)/12,$Z97*12,$M97*(1+$Z$1)^($Z97*2)),IF(AND($G97=1,BG$1&gt;($Y97+$Z97*2),BG$1&lt;=($Y97+$Z97*3)),-1*PMT(VLOOKUP($P97,'9 - Finance Strategy Parameters'!$B$3:$C$6,2)/12,$Z97*12,$M97*(1+$Z$1)^($Z97*3)),"FAILURE"))))))))))</f>
        <v>2048.7593750000001</v>
      </c>
      <c r="BH97" s="159">
        <f>IF($F97=1,0,IF(AND($H97=1,BH$1&lt;=$Y97),$V97,IF(AND($H97=1,BH$1&gt;$Y97,BH$1&lt;=$Y97+$Z97),($T97*(1+$Z$1)^$Z97)/$Z97,IF(AND($H97=1,BH$1&gt;($Y97+$Z97),BH$1&lt;=($Y97+$Z97*2)),($T97*(1+$Z$1)^($Z97*2))/$Z97,IF(AND($H97=1,BH$1&gt;($Y97+$Z97*2),BH$1&lt;=($Y97+$Z97*3)),($T97*(1+$Z$1)^($Z97*3))/$Z97,IF(AND($H97=1,BH$1&gt;($Y97+$Z97*3),BH$1&lt;=($Y97+$Z97*4)),($T97*(1+$Z$1)^($Z97*4))/$Z97,IF(AND($G97=1,BH$1&lt;=$N97),0,IF(AND($G97=1,BH$1&gt;$N97,BH$1&lt;=($Y97+$Z97)),-1*PMT(VLOOKUP($P97,'9 - Finance Strategy Parameters'!$B$3:$C$6,2)/12,$Z97*12,$M97),IF(AND($G97=1,BH$1&gt;($Y97+$Z97),BH$1&lt;=($Y97+$Z97*2)),-1*PMT(VLOOKUP($P97,'9 - Finance Strategy Parameters'!$B$3:$C$6,2)/12,$Z97*12,$M97*(1+$Z$1)^($Z97*2)),IF(AND($G97=1,BH$1&gt;($Y97+$Z97*2),BH$1&lt;=($Y97+$Z97*3)),-1*PMT(VLOOKUP($P97,'9 - Finance Strategy Parameters'!$B$3:$C$6,2)/12,$Z97*12,$M97*(1+$Z$1)^($Z97*3)),"FAILURE"))))))))))</f>
        <v>1639.0075000000002</v>
      </c>
      <c r="BI97" s="159">
        <f>IF($F97=1,0,IF(AND($H97=1,BI$1&lt;=$Y97),$V97,IF(AND($H97=1,BI$1&gt;$Y97,BI$1&lt;=$Y97+$Z97),($T97*(1+$Z$1)^$Z97)/$Z97,IF(AND($H97=1,BI$1&gt;($Y97+$Z97),BI$1&lt;=($Y97+$Z97*2)),($T97*(1+$Z$1)^($Z97*2))/$Z97,IF(AND($H97=1,BI$1&gt;($Y97+$Z97*2),BI$1&lt;=($Y97+$Z97*3)),($T97*(1+$Z$1)^($Z97*3))/$Z97,IF(AND($H97=1,BI$1&gt;($Y97+$Z97*3),BI$1&lt;=($Y97+$Z97*4)),($T97*(1+$Z$1)^($Z97*4))/$Z97,IF(AND($G97=1,BI$1&lt;=$N97),0,IF(AND($G97=1,BI$1&gt;$N97,BI$1&lt;=($Y97+$Z97)),-1*PMT(VLOOKUP($P97,'9 - Finance Strategy Parameters'!$B$3:$C$6,2)/12,$Z97*12,$M97),IF(AND($G97=1,BI$1&gt;($Y97+$Z97),BI$1&lt;=($Y97+$Z97*2)),-1*PMT(VLOOKUP($P97,'9 - Finance Strategy Parameters'!$B$3:$C$6,2)/12,$Z97*12,$M97*(1+$Z$1)^($Z97*2)),IF(AND($G97=1,BI$1&gt;($Y97+$Z97*2),BI$1&lt;=($Y97+$Z97*3)),-1*PMT(VLOOKUP($P97,'9 - Finance Strategy Parameters'!$B$3:$C$6,2)/12,$Z97*12,$M97*(1+$Z$1)^($Z97*3)),"FAILURE"))))))))))</f>
        <v>1639.0075000000002</v>
      </c>
      <c r="BJ97" s="159">
        <f>IF($F97=1,0,IF(AND($H97=1,BJ$1&lt;=$Y97),$V97,IF(AND($H97=1,BJ$1&gt;$Y97,BJ$1&lt;=$Y97+$Z97),($T97*(1+$Z$1)^$Z97)/$Z97,IF(AND($H97=1,BJ$1&gt;($Y97+$Z97),BJ$1&lt;=($Y97+$Z97*2)),($T97*(1+$Z$1)^($Z97*2))/$Z97,IF(AND($H97=1,BJ$1&gt;($Y97+$Z97*2),BJ$1&lt;=($Y97+$Z97*3)),($T97*(1+$Z$1)^($Z97*3))/$Z97,IF(AND($H97=1,BJ$1&gt;($Y97+$Z97*3),BJ$1&lt;=($Y97+$Z97*4)),($T97*(1+$Z$1)^($Z97*4))/$Z97,IF(AND($G97=1,BJ$1&lt;=$N97),0,IF(AND($G97=1,BJ$1&gt;$N97,BJ$1&lt;=($Y97+$Z97)),-1*PMT(VLOOKUP($P97,'9 - Finance Strategy Parameters'!$B$3:$C$6,2)/12,$Z97*12,$M97),IF(AND($G97=1,BJ$1&gt;($Y97+$Z97),BJ$1&lt;=($Y97+$Z97*2)),-1*PMT(VLOOKUP($P97,'9 - Finance Strategy Parameters'!$B$3:$C$6,2)/12,$Z97*12,$M97*(1+$Z$1)^($Z97*2)),IF(AND($G97=1,BJ$1&gt;($Y97+$Z97*2),BJ$1&lt;=($Y97+$Z97*3)),-1*PMT(VLOOKUP($P97,'9 - Finance Strategy Parameters'!$B$3:$C$6,2)/12,$Z97*12,$M97*(1+$Z$1)^($Z97*3)),"FAILURE"))))))))))</f>
        <v>1639.0075000000002</v>
      </c>
      <c r="BK97" s="159">
        <f>IF($F97=1,0,IF(AND($H97=1,BK$1&lt;=$Y97),$V97,IF(AND($H97=1,BK$1&gt;$Y97,BK$1&lt;=$Y97+$Z97),($T97*(1+$Z$1)^$Z97)/$Z97,IF(AND($H97=1,BK$1&gt;($Y97+$Z97),BK$1&lt;=($Y97+$Z97*2)),($T97*(1+$Z$1)^($Z97*2))/$Z97,IF(AND($H97=1,BK$1&gt;($Y97+$Z97*2),BK$1&lt;=($Y97+$Z97*3)),($T97*(1+$Z$1)^($Z97*3))/$Z97,IF(AND($H97=1,BK$1&gt;($Y97+$Z97*3),BK$1&lt;=($Y97+$Z97*4)),($T97*(1+$Z$1)^($Z97*4))/$Z97,IF(AND($G97=1,BK$1&lt;=$N97),0,IF(AND($G97=1,BK$1&gt;$N97,BK$1&lt;=($Y97+$Z97)),-1*PMT(VLOOKUP($P97,'9 - Finance Strategy Parameters'!$B$3:$C$6,2)/12,$Z97*12,$M97),IF(AND($G97=1,BK$1&gt;($Y97+$Z97),BK$1&lt;=($Y97+$Z97*2)),-1*PMT(VLOOKUP($P97,'9 - Finance Strategy Parameters'!$B$3:$C$6,2)/12,$Z97*12,$M97*(1+$Z$1)^($Z97*2)),IF(AND($G97=1,BK$1&gt;($Y97+$Z97*2),BK$1&lt;=($Y97+$Z97*3)),-1*PMT(VLOOKUP($P97,'9 - Finance Strategy Parameters'!$B$3:$C$6,2)/12,$Z97*12,$M97*(1+$Z$1)^($Z97*3)),"FAILURE"))))))))))</f>
        <v>1639.0075000000002</v>
      </c>
      <c r="BL97" s="159">
        <f>IF($F97=1,0,IF(AND($H97=1,BL$1&lt;=$Y97),$V97,IF(AND($H97=1,BL$1&gt;$Y97,BL$1&lt;=$Y97+$Z97),($T97*(1+$Z$1)^$Z97)/$Z97,IF(AND($H97=1,BL$1&gt;($Y97+$Z97),BL$1&lt;=($Y97+$Z97*2)),($T97*(1+$Z$1)^($Z97*2))/$Z97,IF(AND($H97=1,BL$1&gt;($Y97+$Z97*2),BL$1&lt;=($Y97+$Z97*3)),($T97*(1+$Z$1)^($Z97*3))/$Z97,IF(AND($H97=1,BL$1&gt;($Y97+$Z97*3),BL$1&lt;=($Y97+$Z97*4)),($T97*(1+$Z$1)^($Z97*4))/$Z97,IF(AND($G97=1,BL$1&lt;=$N97),0,IF(AND($G97=1,BL$1&gt;$N97,BL$1&lt;=($Y97+$Z97)),-1*PMT(VLOOKUP($P97,'9 - Finance Strategy Parameters'!$B$3:$C$6,2)/12,$Z97*12,$M97),IF(AND($G97=1,BL$1&gt;($Y97+$Z97),BL$1&lt;=($Y97+$Z97*2)),-1*PMT(VLOOKUP($P97,'9 - Finance Strategy Parameters'!$B$3:$C$6,2)/12,$Z97*12,$M97*(1+$Z$1)^($Z97*2)),IF(AND($G97=1,BL$1&gt;($Y97+$Z97*2),BL$1&lt;=($Y97+$Z97*3)),-1*PMT(VLOOKUP($P97,'9 - Finance Strategy Parameters'!$B$3:$C$6,2)/12,$Z97*12,$M97*(1+$Z$1)^($Z97*3)),"FAILURE"))))))))))</f>
        <v>1639.0075000000002</v>
      </c>
      <c r="BM97" s="159">
        <f>IF($F97=1,0,IF(AND($H97=1,BM$1&lt;=$Y97),$V97,IF(AND($H97=1,BM$1&gt;$Y97,BM$1&lt;=$Y97+$Z97),($T97*(1+$Z$1)^$Z97)/$Z97,IF(AND($H97=1,BM$1&gt;($Y97+$Z97),BM$1&lt;=($Y97+$Z97*2)),($T97*(1+$Z$1)^($Z97*2))/$Z97,IF(AND($H97=1,BM$1&gt;($Y97+$Z97*2),BM$1&lt;=($Y97+$Z97*3)),($T97*(1+$Z$1)^($Z97*3))/$Z97,IF(AND($H97=1,BM$1&gt;($Y97+$Z97*3),BM$1&lt;=($Y97+$Z97*4)),($T97*(1+$Z$1)^($Z97*4))/$Z97,IF(AND($G97=1,BM$1&lt;=$N97),0,IF(AND($G97=1,BM$1&gt;$N97,BM$1&lt;=($Y97+$Z97)),-1*PMT(VLOOKUP($P97,'9 - Finance Strategy Parameters'!$B$3:$C$6,2)/12,$Z97*12,$M97),IF(AND($G97=1,BM$1&gt;($Y97+$Z97),BM$1&lt;=($Y97+$Z97*2)),-1*PMT(VLOOKUP($P97,'9 - Finance Strategy Parameters'!$B$3:$C$6,2)/12,$Z97*12,$M97*(1+$Z$1)^($Z97*2)),IF(AND($G97=1,BM$1&gt;($Y97+$Z97*2),BM$1&lt;=($Y97+$Z97*3)),-1*PMT(VLOOKUP($P97,'9 - Finance Strategy Parameters'!$B$3:$C$6,2)/12,$Z97*12,$M97*(1+$Z$1)^($Z97*3)),"FAILURE"))))))))))</f>
        <v>1639.0075000000002</v>
      </c>
      <c r="BN97" s="159">
        <f>IF($F97=1,0,IF(AND($H97=1,BN$1&lt;=$Y97),$V97,IF(AND($H97=1,BN$1&gt;$Y97,BN$1&lt;=$Y97+$Z97),($T97*(1+$Z$1)^$Z97)/$Z97,IF(AND($H97=1,BN$1&gt;($Y97+$Z97),BN$1&lt;=($Y97+$Z97*2)),($T97*(1+$Z$1)^($Z97*2))/$Z97,IF(AND($H97=1,BN$1&gt;($Y97+$Z97*2),BN$1&lt;=($Y97+$Z97*3)),($T97*(1+$Z$1)^($Z97*3))/$Z97,IF(AND($H97=1,BN$1&gt;($Y97+$Z97*3),BN$1&lt;=($Y97+$Z97*4)),($T97*(1+$Z$1)^($Z97*4))/$Z97,IF(AND($G97=1,BN$1&lt;=$N97),0,IF(AND($G97=1,BN$1&gt;$N97,BN$1&lt;=($Y97+$Z97)),-1*PMT(VLOOKUP($P97,'9 - Finance Strategy Parameters'!$B$3:$C$6,2)/12,$Z97*12,$M97),IF(AND($G97=1,BN$1&gt;($Y97+$Z97),BN$1&lt;=($Y97+$Z97*2)),-1*PMT(VLOOKUP($P97,'9 - Finance Strategy Parameters'!$B$3:$C$6,2)/12,$Z97*12,$M97*(1+$Z$1)^($Z97*2)),IF(AND($G97=1,BN$1&gt;($Y97+$Z97*2),BN$1&lt;=($Y97+$Z97*3)),-1*PMT(VLOOKUP($P97,'9 - Finance Strategy Parameters'!$B$3:$C$6,2)/12,$Z97*12,$M97*(1+$Z$1)^($Z97*3)),"FAILURE"))))))))))</f>
        <v>1639.0075000000002</v>
      </c>
      <c r="BO97" s="159">
        <f>IF($F97=1,0,IF(AND($H97=1,BO$1&lt;=$Y97),$V97,IF(AND($H97=1,BO$1&gt;$Y97,BO$1&lt;=$Y97+$Z97),($T97*(1+$Z$1)^$Z97)/$Z97,IF(AND($H97=1,BO$1&gt;($Y97+$Z97),BO$1&lt;=($Y97+$Z97*2)),($T97*(1+$Z$1)^($Z97*2))/$Z97,IF(AND($H97=1,BO$1&gt;($Y97+$Z97*2),BO$1&lt;=($Y97+$Z97*3)),($T97*(1+$Z$1)^($Z97*3))/$Z97,IF(AND($H97=1,BO$1&gt;($Y97+$Z97*3),BO$1&lt;=($Y97+$Z97*4)),($T97*(1+$Z$1)^($Z97*4))/$Z97,IF(AND($G97=1,BO$1&lt;=$N97),0,IF(AND($G97=1,BO$1&gt;$N97,BO$1&lt;=($Y97+$Z97)),-1*PMT(VLOOKUP($P97,'9 - Finance Strategy Parameters'!$B$3:$C$6,2)/12,$Z97*12,$M97),IF(AND($G97=1,BO$1&gt;($Y97+$Z97),BO$1&lt;=($Y97+$Z97*2)),-1*PMT(VLOOKUP($P97,'9 - Finance Strategy Parameters'!$B$3:$C$6,2)/12,$Z97*12,$M97*(1+$Z$1)^($Z97*2)),IF(AND($G97=1,BO$1&gt;($Y97+$Z97*2),BO$1&lt;=($Y97+$Z97*3)),-1*PMT(VLOOKUP($P97,'9 - Finance Strategy Parameters'!$B$3:$C$6,2)/12,$Z97*12,$M97*(1+$Z$1)^($Z97*3)),"FAILURE"))))))))))</f>
        <v>1639.0075000000002</v>
      </c>
      <c r="BP97" s="159">
        <f>IF($F97=1,0,IF(AND($H97=1,BP$1&lt;=$Y97),$V97,IF(AND($H97=1,BP$1&gt;$Y97,BP$1&lt;=$Y97+$Z97),($T97*(1+$Z$1)^$Z97)/$Z97,IF(AND($H97=1,BP$1&gt;($Y97+$Z97),BP$1&lt;=($Y97+$Z97*2)),($T97*(1+$Z$1)^($Z97*2))/$Z97,IF(AND($H97=1,BP$1&gt;($Y97+$Z97*2),BP$1&lt;=($Y97+$Z97*3)),($T97*(1+$Z$1)^($Z97*3))/$Z97,IF(AND($H97=1,BP$1&gt;($Y97+$Z97*3),BP$1&lt;=($Y97+$Z97*4)),($T97*(1+$Z$1)^($Z97*4))/$Z97,IF(AND($G97=1,BP$1&lt;=$N97),0,IF(AND($G97=1,BP$1&gt;$N97,BP$1&lt;=($Y97+$Z97)),-1*PMT(VLOOKUP($P97,'9 - Finance Strategy Parameters'!$B$3:$C$6,2)/12,$Z97*12,$M97),IF(AND($G97=1,BP$1&gt;($Y97+$Z97),BP$1&lt;=($Y97+$Z97*2)),-1*PMT(VLOOKUP($P97,'9 - Finance Strategy Parameters'!$B$3:$C$6,2)/12,$Z97*12,$M97*(1+$Z$1)^($Z97*2)),IF(AND($G97=1,BP$1&gt;($Y97+$Z97*2),BP$1&lt;=($Y97+$Z97*3)),-1*PMT(VLOOKUP($P97,'9 - Finance Strategy Parameters'!$B$3:$C$6,2)/12,$Z97*12,$M97*(1+$Z$1)^($Z97*3)),"FAILURE"))))))))))</f>
        <v>1639.0075000000002</v>
      </c>
      <c r="BQ97" s="159">
        <f>IF($F97=1,0,IF(AND($H97=1,BQ$1&lt;=$Y97),$V97,IF(AND($H97=1,BQ$1&gt;$Y97,BQ$1&lt;=$Y97+$Z97),($T97*(1+$Z$1)^$Z97)/$Z97,IF(AND($H97=1,BQ$1&gt;($Y97+$Z97),BQ$1&lt;=($Y97+$Z97*2)),($T97*(1+$Z$1)^($Z97*2))/$Z97,IF(AND($H97=1,BQ$1&gt;($Y97+$Z97*2),BQ$1&lt;=($Y97+$Z97*3)),($T97*(1+$Z$1)^($Z97*3))/$Z97,IF(AND($H97=1,BQ$1&gt;($Y97+$Z97*3),BQ$1&lt;=($Y97+$Z97*4)),($T97*(1+$Z$1)^($Z97*4))/$Z97,IF(AND($G97=1,BQ$1&lt;=$N97),0,IF(AND($G97=1,BQ$1&gt;$N97,BQ$1&lt;=($Y97+$Z97)),-1*PMT(VLOOKUP($P97,'9 - Finance Strategy Parameters'!$B$3:$C$6,2)/12,$Z97*12,$M97),IF(AND($G97=1,BQ$1&gt;($Y97+$Z97),BQ$1&lt;=($Y97+$Z97*2)),-1*PMT(VLOOKUP($P97,'9 - Finance Strategy Parameters'!$B$3:$C$6,2)/12,$Z97*12,$M97*(1+$Z$1)^($Z97*2)),IF(AND($G97=1,BQ$1&gt;($Y97+$Z97*2),BQ$1&lt;=($Y97+$Z97*3)),-1*PMT(VLOOKUP($P97,'9 - Finance Strategy Parameters'!$B$3:$C$6,2)/12,$Z97*12,$M97*(1+$Z$1)^($Z97*3)),"FAILURE"))))))))))</f>
        <v>1639.0075000000002</v>
      </c>
      <c r="BR97" s="159">
        <f>IF($F97=1,0,IF(AND($H97=1,BR$1&lt;=$Y97),$V97,IF(AND($H97=1,BR$1&gt;$Y97,BR$1&lt;=$Y97+$Z97),($T97*(1+$Z$1)^$Z97)/$Z97,IF(AND($H97=1,BR$1&gt;($Y97+$Z97),BR$1&lt;=($Y97+$Z97*2)),($T97*(1+$Z$1)^($Z97*2))/$Z97,IF(AND($H97=1,BR$1&gt;($Y97+$Z97*2),BR$1&lt;=($Y97+$Z97*3)),($T97*(1+$Z$1)^($Z97*3))/$Z97,IF(AND($H97=1,BR$1&gt;($Y97+$Z97*3),BR$1&lt;=($Y97+$Z97*4)),($T97*(1+$Z$1)^($Z97*4))/$Z97,IF(AND($G97=1,BR$1&lt;=$N97),0,IF(AND($G97=1,BR$1&gt;$N97,BR$1&lt;=($Y97+$Z97)),-1*PMT(VLOOKUP($P97,'9 - Finance Strategy Parameters'!$B$3:$C$6,2)/12,$Z97*12,$M97),IF(AND($G97=1,BR$1&gt;($Y97+$Z97),BR$1&lt;=($Y97+$Z97*2)),-1*PMT(VLOOKUP($P97,'9 - Finance Strategy Parameters'!$B$3:$C$6,2)/12,$Z97*12,$M97*(1+$Z$1)^($Z97*2)),IF(AND($G97=1,BR$1&gt;($Y97+$Z97*2),BR$1&lt;=($Y97+$Z97*3)),-1*PMT(VLOOKUP($P97,'9 - Finance Strategy Parameters'!$B$3:$C$6,2)/12,$Z97*12,$M97*(1+$Z$1)^($Z97*3)),"FAILURE"))))))))))</f>
        <v>1639.0075000000002</v>
      </c>
      <c r="BS97" s="159">
        <f>IF($F97=1,0,IF(AND($H97=1,BS$1&lt;=$Y97),$V97,IF(AND($H97=1,BS$1&gt;$Y97,BS$1&lt;=$Y97+$Z97),($T97*(1+$Z$1)^$Z97)/$Z97,IF(AND($H97=1,BS$1&gt;($Y97+$Z97),BS$1&lt;=($Y97+$Z97*2)),($T97*(1+$Z$1)^($Z97*2))/$Z97,IF(AND($H97=1,BS$1&gt;($Y97+$Z97*2),BS$1&lt;=($Y97+$Z97*3)),($T97*(1+$Z$1)^($Z97*3))/$Z97,IF(AND($H97=1,BS$1&gt;($Y97+$Z97*3),BS$1&lt;=($Y97+$Z97*4)),($T97*(1+$Z$1)^($Z97*4))/$Z97,IF(AND($G97=1,BS$1&lt;=$N97),0,IF(AND($G97=1,BS$1&gt;$N97,BS$1&lt;=($Y97+$Z97)),-1*PMT(VLOOKUP($P97,'9 - Finance Strategy Parameters'!$B$3:$C$6,2)/12,$Z97*12,$M97),IF(AND($G97=1,BS$1&gt;($Y97+$Z97),BS$1&lt;=($Y97+$Z97*2)),-1*PMT(VLOOKUP($P97,'9 - Finance Strategy Parameters'!$B$3:$C$6,2)/12,$Z97*12,$M97*(1+$Z$1)^($Z97*2)),IF(AND($G97=1,BS$1&gt;($Y97+$Z97*2),BS$1&lt;=($Y97+$Z97*3)),-1*PMT(VLOOKUP($P97,'9 - Finance Strategy Parameters'!$B$3:$C$6,2)/12,$Z97*12,$M97*(1+$Z$1)^($Z97*3)),"FAILURE"))))))))))</f>
        <v>1639.0075000000002</v>
      </c>
      <c r="BT97" s="159">
        <f>IF($F97=1,0,IF(AND($H97=1,BT$1&lt;=$Y97),$V97,IF(AND($H97=1,BT$1&gt;$Y97,BT$1&lt;=$Y97+$Z97),($T97*(1+$Z$1)^$Z97)/$Z97,IF(AND($H97=1,BT$1&gt;($Y97+$Z97),BT$1&lt;=($Y97+$Z97*2)),($T97*(1+$Z$1)^($Z97*2))/$Z97,IF(AND($H97=1,BT$1&gt;($Y97+$Z97*2),BT$1&lt;=($Y97+$Z97*3)),($T97*(1+$Z$1)^($Z97*3))/$Z97,IF(AND($H97=1,BT$1&gt;($Y97+$Z97*3),BT$1&lt;=($Y97+$Z97*4)),($T97*(1+$Z$1)^($Z97*4))/$Z97,IF(AND($G97=1,BT$1&lt;=$N97),0,IF(AND($G97=1,BT$1&gt;$N97,BT$1&lt;=($Y97+$Z97)),-1*PMT(VLOOKUP($P97,'9 - Finance Strategy Parameters'!$B$3:$C$6,2)/12,$Z97*12,$M97),IF(AND($G97=1,BT$1&gt;($Y97+$Z97),BT$1&lt;=($Y97+$Z97*2)),-1*PMT(VLOOKUP($P97,'9 - Finance Strategy Parameters'!$B$3:$C$6,2)/12,$Z97*12,$M97*(1+$Z$1)^($Z97*2)),IF(AND($G97=1,BT$1&gt;($Y97+$Z97*2),BT$1&lt;=($Y97+$Z97*3)),-1*PMT(VLOOKUP($P97,'9 - Finance Strategy Parameters'!$B$3:$C$6,2)/12,$Z97*12,$M97*(1+$Z$1)^($Z97*3)),"FAILURE"))))))))))</f>
        <v>1639.0075000000002</v>
      </c>
    </row>
    <row r="98" spans="1:72" x14ac:dyDescent="0.25">
      <c r="A98" s="110" t="s">
        <v>38</v>
      </c>
      <c r="B98" s="138">
        <f>INDEX('8-Choosing Asset Strategies'!$B$4:$B$101,MATCH('9 - Financing Strategy'!C98,'8-Choosing Asset Strategies'!$C$4:$C$101,0))</f>
        <v>7</v>
      </c>
      <c r="C98" s="119" t="s">
        <v>215</v>
      </c>
      <c r="D98" s="13" t="str">
        <f>IF(INDEX('8-Choosing Asset Strategies'!$CW$4:$CW$101,MATCH($C98,'8-Choosing Asset Strategies'!$C$4:$C$101,0))=0,"",INDEX('8-Choosing Asset Strategies'!$CW$4:$CW$101,MATCH(C98,'8-Choosing Asset Strategies'!$C$4:$C$101,0)))</f>
        <v/>
      </c>
      <c r="E98" s="110"/>
      <c r="F98" s="138"/>
      <c r="G98" s="138"/>
      <c r="H98" s="138">
        <v>1</v>
      </c>
      <c r="J98" s="143" t="str">
        <f>IF(F98=1,ROUND(INDEX('8-Choosing Asset Strategies'!$DL$4:$DL$101,MATCH($C98,'8-Choosing Asset Strategies'!$C$4:$C$101,0)),2),"")</f>
        <v/>
      </c>
      <c r="K98" s="12" t="str">
        <f>IF(F98=1,ROUND(INDEX('8-Choosing Asset Strategies'!$DC$4:$DC$101,MATCH($C98,'8-Choosing Asset Strategies'!$C$4:$C$101,0)),2),"")</f>
        <v/>
      </c>
      <c r="L98" s="12"/>
      <c r="M98" s="143" t="str">
        <f>IF(G98=1,ROUND(INDEX('8-Choosing Asset Strategies'!$DL$4:$DL$101,MATCH($C98,'8-Choosing Asset Strategies'!$C$4:$C$101,0)),2),"")</f>
        <v/>
      </c>
      <c r="N98" s="12" t="str">
        <f>IF(G98=1,ROUND(INDEX('8-Choosing Asset Strategies'!$DC$4:$DC$101,MATCH($C98,'8-Choosing Asset Strategies'!$C$4:$C$101,0)),2),"")</f>
        <v/>
      </c>
      <c r="O98" s="12" t="str">
        <f>IF(G98="","",INDEX('9 - Finance Strategy Parameters'!$H$3:$H$9,MATCH(B98,'9 - Finance Strategy Parameters'!$F$3:$F$9,0)))</f>
        <v/>
      </c>
      <c r="P98" s="12"/>
      <c r="Q98" s="144" t="str">
        <f>IFERROR((M98*INDEX('9 - Finance Strategy Parameters'!$C$3:$C$6,MATCH(P98,'9 - Finance Strategy Parameters'!$B$3:$B$6,0))/12*(1+INDEX('9 - Finance Strategy Parameters'!$C$3:$C$6,MATCH(P98,'9 - Finance Strategy Parameters'!$B$3:$B$6,0))/12)^(O98*12))/((1+INDEX('9 - Finance Strategy Parameters'!$C$3:$C$6,MATCH(P98,'9 - Finance Strategy Parameters'!$B$3:$B$6,0))/12)^(O98*12)-1),"")</f>
        <v/>
      </c>
      <c r="R98" s="144" t="str">
        <f t="shared" si="4"/>
        <v/>
      </c>
      <c r="S98" s="12"/>
      <c r="T98" s="143">
        <f>IF(H98=1,ROUND(INDEX('8-Choosing Asset Strategies'!$DL$4:$DL$101,MATCH($C98,'8-Choosing Asset Strategies'!$C$4:$C$101,0)),2),"")</f>
        <v>354418.31</v>
      </c>
      <c r="U98" s="145">
        <f>IF(H98=1,ROUND(INDEX('8-Choosing Asset Strategies'!$DC$4:$DC$101,MATCH($C98,'8-Choosing Asset Strategies'!$C$4:$C$101,0)),2),"")</f>
        <v>35</v>
      </c>
      <c r="V98" s="101">
        <f t="shared" si="5"/>
        <v>10126.237428571429</v>
      </c>
      <c r="W98" s="155">
        <f t="shared" si="6"/>
        <v>843.85311904761909</v>
      </c>
      <c r="Y98">
        <f>INDEX('8-Choosing Asset Strategies'!$DC$4:$DC$101,MATCH(C98,'8-Choosing Asset Strategies'!$C$4:$C$101,0))</f>
        <v>35</v>
      </c>
      <c r="Z98">
        <f>INDEX('8-Choosing Asset Strategies'!$DA$4:$DA$101,MATCH(C98,'8-Choosing Asset Strategies'!$C$4:$C$101,0))</f>
        <v>35</v>
      </c>
      <c r="AB98" s="159">
        <f>IF($F98=1,0,IF(AND($H98=1,AB$1&lt;=$Y98),$V98,IF(AND($H98=1,AB$1&gt;$Y98,AB$1&lt;=$Y98+$Z98),($T98*(1+$Z$1)^$Z98)/$Z98,IF(AND($H98=1,AB$1&gt;($Y98+$Z98),AB$1&lt;=($Y98+$Z98*2)),($T98*(1+$Z$1)^($Z98*2))/$Z98,IF(AND($H98=1,AB$1&gt;($Y98+$Z98*2),AB$1&lt;=($Y98+$Z98*3)),($T98*(1+$Z$1)^($Z98*3))/$Z98,IF(AND($H98=1,AB$1&gt;($Y98+$Z98*3),AB$1&lt;=($Y98+$Z98*4)),($T98*(1+$Z$1)^($Z98*4))/$Z98,IF(AND($G98=1,AB$1&lt;=$N98),0,IF(AND($G98=1,AB$1&gt;$N98,AB$1&lt;=($Y98+$Z98)),-1*PMT(VLOOKUP($P98,'9 - Finance Strategy Parameters'!$B$3:$C$6,2)/12,$Z98*12,$M98),IF(AND($G98=1,AB$1&gt;($Y98+$Z98),AB$1&lt;=($Y98+$Z98*2)),-1*PMT(VLOOKUP($P98,'9 - Finance Strategy Parameters'!$B$3:$C$6,2)/12,$Z98*12,$M98*(1+$Z$1)^($Z98*2)),IF(AND($G98=1,AB$1&gt;($Y98+$Z98*2),AB$1&lt;=($Y98+$Z98*3)),-1*PMT(VLOOKUP($P98,'9 - Finance Strategy Parameters'!$B$3:$C$6,2)/12,$Z98*12,$M98*(1+$Z$1)^($Z98*3)),"FAILURE"))))))))))</f>
        <v>10126.237428571429</v>
      </c>
      <c r="AC98" s="159">
        <f>IF($F98=1,0,IF(AND($H98=1,AC$1&lt;=$Y98),$V98,IF(AND($H98=1,AC$1&gt;$Y98,AC$1&lt;=$Y98+$Z98),($T98*(1+$Z$1)^$Z98)/$Z98,IF(AND($H98=1,AC$1&gt;($Y98+$Z98),AC$1&lt;=($Y98+$Z98*2)),($T98*(1+$Z$1)^($Z98*2))/$Z98,IF(AND($H98=1,AC$1&gt;($Y98+$Z98*2),AC$1&lt;=($Y98+$Z98*3)),($T98*(1+$Z$1)^($Z98*3))/$Z98,IF(AND($H98=1,AC$1&gt;($Y98+$Z98*3),AC$1&lt;=($Y98+$Z98*4)),($T98*(1+$Z$1)^($Z98*4))/$Z98,IF(AND($G98=1,AC$1&lt;=$N98),0,IF(AND($G98=1,AC$1&gt;$N98,AC$1&lt;=($Y98+$Z98)),-1*PMT(VLOOKUP($P98,'9 - Finance Strategy Parameters'!$B$3:$C$6,2)/12,$Z98*12,$M98),IF(AND($G98=1,AC$1&gt;($Y98+$Z98),AC$1&lt;=($Y98+$Z98*2)),-1*PMT(VLOOKUP($P98,'9 - Finance Strategy Parameters'!$B$3:$C$6,2)/12,$Z98*12,$M98*(1+$Z$1)^($Z98*2)),IF(AND($G98=1,AC$1&gt;($Y98+$Z98*2),AC$1&lt;=($Y98+$Z98*3)),-1*PMT(VLOOKUP($P98,'9 - Finance Strategy Parameters'!$B$3:$C$6,2)/12,$Z98*12,$M98*(1+$Z$1)^($Z98*3)),"FAILURE"))))))))))</f>
        <v>10126.237428571429</v>
      </c>
      <c r="AD98" s="159">
        <f>IF($F98=1,0,IF(AND($H98=1,AD$1&lt;=$Y98),$V98,IF(AND($H98=1,AD$1&gt;$Y98,AD$1&lt;=$Y98+$Z98),($T98*(1+$Z$1)^$Z98)/$Z98,IF(AND($H98=1,AD$1&gt;($Y98+$Z98),AD$1&lt;=($Y98+$Z98*2)),($T98*(1+$Z$1)^($Z98*2))/$Z98,IF(AND($H98=1,AD$1&gt;($Y98+$Z98*2),AD$1&lt;=($Y98+$Z98*3)),($T98*(1+$Z$1)^($Z98*3))/$Z98,IF(AND($H98=1,AD$1&gt;($Y98+$Z98*3),AD$1&lt;=($Y98+$Z98*4)),($T98*(1+$Z$1)^($Z98*4))/$Z98,IF(AND($G98=1,AD$1&lt;=$N98),0,IF(AND($G98=1,AD$1&gt;$N98,AD$1&lt;=($Y98+$Z98)),-1*PMT(VLOOKUP($P98,'9 - Finance Strategy Parameters'!$B$3:$C$6,2)/12,$Z98*12,$M98),IF(AND($G98=1,AD$1&gt;($Y98+$Z98),AD$1&lt;=($Y98+$Z98*2)),-1*PMT(VLOOKUP($P98,'9 - Finance Strategy Parameters'!$B$3:$C$6,2)/12,$Z98*12,$M98*(1+$Z$1)^($Z98*2)),IF(AND($G98=1,AD$1&gt;($Y98+$Z98*2),AD$1&lt;=($Y98+$Z98*3)),-1*PMT(VLOOKUP($P98,'9 - Finance Strategy Parameters'!$B$3:$C$6,2)/12,$Z98*12,$M98*(1+$Z$1)^($Z98*3)),"FAILURE"))))))))))</f>
        <v>10126.237428571429</v>
      </c>
      <c r="AE98" s="159">
        <f>IF($F98=1,0,IF(AND($H98=1,AE$1&lt;=$Y98),$V98,IF(AND($H98=1,AE$1&gt;$Y98,AE$1&lt;=$Y98+$Z98),($T98*(1+$Z$1)^$Z98)/$Z98,IF(AND($H98=1,AE$1&gt;($Y98+$Z98),AE$1&lt;=($Y98+$Z98*2)),($T98*(1+$Z$1)^($Z98*2))/$Z98,IF(AND($H98=1,AE$1&gt;($Y98+$Z98*2),AE$1&lt;=($Y98+$Z98*3)),($T98*(1+$Z$1)^($Z98*3))/$Z98,IF(AND($H98=1,AE$1&gt;($Y98+$Z98*3),AE$1&lt;=($Y98+$Z98*4)),($T98*(1+$Z$1)^($Z98*4))/$Z98,IF(AND($G98=1,AE$1&lt;=$N98),0,IF(AND($G98=1,AE$1&gt;$N98,AE$1&lt;=($Y98+$Z98)),-1*PMT(VLOOKUP($P98,'9 - Finance Strategy Parameters'!$B$3:$C$6,2)/12,$Z98*12,$M98),IF(AND($G98=1,AE$1&gt;($Y98+$Z98),AE$1&lt;=($Y98+$Z98*2)),-1*PMT(VLOOKUP($P98,'9 - Finance Strategy Parameters'!$B$3:$C$6,2)/12,$Z98*12,$M98*(1+$Z$1)^($Z98*2)),IF(AND($G98=1,AE$1&gt;($Y98+$Z98*2),AE$1&lt;=($Y98+$Z98*3)),-1*PMT(VLOOKUP($P98,'9 - Finance Strategy Parameters'!$B$3:$C$6,2)/12,$Z98*12,$M98*(1+$Z$1)^($Z98*3)),"FAILURE"))))))))))</f>
        <v>10126.237428571429</v>
      </c>
      <c r="AF98" s="159">
        <f>IF($F98=1,0,IF(AND($H98=1,AF$1&lt;=$Y98),$V98,IF(AND($H98=1,AF$1&gt;$Y98,AF$1&lt;=$Y98+$Z98),($T98*(1+$Z$1)^$Z98)/$Z98,IF(AND($H98=1,AF$1&gt;($Y98+$Z98),AF$1&lt;=($Y98+$Z98*2)),($T98*(1+$Z$1)^($Z98*2))/$Z98,IF(AND($H98=1,AF$1&gt;($Y98+$Z98*2),AF$1&lt;=($Y98+$Z98*3)),($T98*(1+$Z$1)^($Z98*3))/$Z98,IF(AND($H98=1,AF$1&gt;($Y98+$Z98*3),AF$1&lt;=($Y98+$Z98*4)),($T98*(1+$Z$1)^($Z98*4))/$Z98,IF(AND($G98=1,AF$1&lt;=$N98),0,IF(AND($G98=1,AF$1&gt;$N98,AF$1&lt;=($Y98+$Z98)),-1*PMT(VLOOKUP($P98,'9 - Finance Strategy Parameters'!$B$3:$C$6,2)/12,$Z98*12,$M98),IF(AND($G98=1,AF$1&gt;($Y98+$Z98),AF$1&lt;=($Y98+$Z98*2)),-1*PMT(VLOOKUP($P98,'9 - Finance Strategy Parameters'!$B$3:$C$6,2)/12,$Z98*12,$M98*(1+$Z$1)^($Z98*2)),IF(AND($G98=1,AF$1&gt;($Y98+$Z98*2),AF$1&lt;=($Y98+$Z98*3)),-1*PMT(VLOOKUP($P98,'9 - Finance Strategy Parameters'!$B$3:$C$6,2)/12,$Z98*12,$M98*(1+$Z$1)^($Z98*3)),"FAILURE"))))))))))</f>
        <v>10126.237428571429</v>
      </c>
      <c r="AG98" s="159">
        <f>IF($F98=1,0,IF(AND($H98=1,AG$1&lt;=$Y98),$V98,IF(AND($H98=1,AG$1&gt;$Y98,AG$1&lt;=$Y98+$Z98),($T98*(1+$Z$1)^$Z98)/$Z98,IF(AND($H98=1,AG$1&gt;($Y98+$Z98),AG$1&lt;=($Y98+$Z98*2)),($T98*(1+$Z$1)^($Z98*2))/$Z98,IF(AND($H98=1,AG$1&gt;($Y98+$Z98*2),AG$1&lt;=($Y98+$Z98*3)),($T98*(1+$Z$1)^($Z98*3))/$Z98,IF(AND($H98=1,AG$1&gt;($Y98+$Z98*3),AG$1&lt;=($Y98+$Z98*4)),($T98*(1+$Z$1)^($Z98*4))/$Z98,IF(AND($G98=1,AG$1&lt;=$N98),0,IF(AND($G98=1,AG$1&gt;$N98,AG$1&lt;=($Y98+$Z98)),-1*PMT(VLOOKUP($P98,'9 - Finance Strategy Parameters'!$B$3:$C$6,2)/12,$Z98*12,$M98),IF(AND($G98=1,AG$1&gt;($Y98+$Z98),AG$1&lt;=($Y98+$Z98*2)),-1*PMT(VLOOKUP($P98,'9 - Finance Strategy Parameters'!$B$3:$C$6,2)/12,$Z98*12,$M98*(1+$Z$1)^($Z98*2)),IF(AND($G98=1,AG$1&gt;($Y98+$Z98*2),AG$1&lt;=($Y98+$Z98*3)),-1*PMT(VLOOKUP($P98,'9 - Finance Strategy Parameters'!$B$3:$C$6,2)/12,$Z98*12,$M98*(1+$Z$1)^($Z98*3)),"FAILURE"))))))))))</f>
        <v>10126.237428571429</v>
      </c>
      <c r="AH98" s="159">
        <f>IF($F98=1,0,IF(AND($H98=1,AH$1&lt;=$Y98),$V98,IF(AND($H98=1,AH$1&gt;$Y98,AH$1&lt;=$Y98+$Z98),($T98*(1+$Z$1)^$Z98)/$Z98,IF(AND($H98=1,AH$1&gt;($Y98+$Z98),AH$1&lt;=($Y98+$Z98*2)),($T98*(1+$Z$1)^($Z98*2))/$Z98,IF(AND($H98=1,AH$1&gt;($Y98+$Z98*2),AH$1&lt;=($Y98+$Z98*3)),($T98*(1+$Z$1)^($Z98*3))/$Z98,IF(AND($H98=1,AH$1&gt;($Y98+$Z98*3),AH$1&lt;=($Y98+$Z98*4)),($T98*(1+$Z$1)^($Z98*4))/$Z98,IF(AND($G98=1,AH$1&lt;=$N98),0,IF(AND($G98=1,AH$1&gt;$N98,AH$1&lt;=($Y98+$Z98)),-1*PMT(VLOOKUP($P98,'9 - Finance Strategy Parameters'!$B$3:$C$6,2)/12,$Z98*12,$M98),IF(AND($G98=1,AH$1&gt;($Y98+$Z98),AH$1&lt;=($Y98+$Z98*2)),-1*PMT(VLOOKUP($P98,'9 - Finance Strategy Parameters'!$B$3:$C$6,2)/12,$Z98*12,$M98*(1+$Z$1)^($Z98*2)),IF(AND($G98=1,AH$1&gt;($Y98+$Z98*2),AH$1&lt;=($Y98+$Z98*3)),-1*PMT(VLOOKUP($P98,'9 - Finance Strategy Parameters'!$B$3:$C$6,2)/12,$Z98*12,$M98*(1+$Z$1)^($Z98*3)),"FAILURE"))))))))))</f>
        <v>10126.237428571429</v>
      </c>
      <c r="AI98" s="159">
        <f>IF($F98=1,0,IF(AND($H98=1,AI$1&lt;=$Y98),$V98,IF(AND($H98=1,AI$1&gt;$Y98,AI$1&lt;=$Y98+$Z98),($T98*(1+$Z$1)^$Z98)/$Z98,IF(AND($H98=1,AI$1&gt;($Y98+$Z98),AI$1&lt;=($Y98+$Z98*2)),($T98*(1+$Z$1)^($Z98*2))/$Z98,IF(AND($H98=1,AI$1&gt;($Y98+$Z98*2),AI$1&lt;=($Y98+$Z98*3)),($T98*(1+$Z$1)^($Z98*3))/$Z98,IF(AND($H98=1,AI$1&gt;($Y98+$Z98*3),AI$1&lt;=($Y98+$Z98*4)),($T98*(1+$Z$1)^($Z98*4))/$Z98,IF(AND($G98=1,AI$1&lt;=$N98),0,IF(AND($G98=1,AI$1&gt;$N98,AI$1&lt;=($Y98+$Z98)),-1*PMT(VLOOKUP($P98,'9 - Finance Strategy Parameters'!$B$3:$C$6,2)/12,$Z98*12,$M98),IF(AND($G98=1,AI$1&gt;($Y98+$Z98),AI$1&lt;=($Y98+$Z98*2)),-1*PMT(VLOOKUP($P98,'9 - Finance Strategy Parameters'!$B$3:$C$6,2)/12,$Z98*12,$M98*(1+$Z$1)^($Z98*2)),IF(AND($G98=1,AI$1&gt;($Y98+$Z98*2),AI$1&lt;=($Y98+$Z98*3)),-1*PMT(VLOOKUP($P98,'9 - Finance Strategy Parameters'!$B$3:$C$6,2)/12,$Z98*12,$M98*(1+$Z$1)^($Z98*3)),"FAILURE"))))))))))</f>
        <v>10126.237428571429</v>
      </c>
      <c r="AJ98" s="159">
        <f>IF($F98=1,0,IF(AND($H98=1,AJ$1&lt;=$Y98),$V98,IF(AND($H98=1,AJ$1&gt;$Y98,AJ$1&lt;=$Y98+$Z98),($T98*(1+$Z$1)^$Z98)/$Z98,IF(AND($H98=1,AJ$1&gt;($Y98+$Z98),AJ$1&lt;=($Y98+$Z98*2)),($T98*(1+$Z$1)^($Z98*2))/$Z98,IF(AND($H98=1,AJ$1&gt;($Y98+$Z98*2),AJ$1&lt;=($Y98+$Z98*3)),($T98*(1+$Z$1)^($Z98*3))/$Z98,IF(AND($H98=1,AJ$1&gt;($Y98+$Z98*3),AJ$1&lt;=($Y98+$Z98*4)),($T98*(1+$Z$1)^($Z98*4))/$Z98,IF(AND($G98=1,AJ$1&lt;=$N98),0,IF(AND($G98=1,AJ$1&gt;$N98,AJ$1&lt;=($Y98+$Z98)),-1*PMT(VLOOKUP($P98,'9 - Finance Strategy Parameters'!$B$3:$C$6,2)/12,$Z98*12,$M98),IF(AND($G98=1,AJ$1&gt;($Y98+$Z98),AJ$1&lt;=($Y98+$Z98*2)),-1*PMT(VLOOKUP($P98,'9 - Finance Strategy Parameters'!$B$3:$C$6,2)/12,$Z98*12,$M98*(1+$Z$1)^($Z98*2)),IF(AND($G98=1,AJ$1&gt;($Y98+$Z98*2),AJ$1&lt;=($Y98+$Z98*3)),-1*PMT(VLOOKUP($P98,'9 - Finance Strategy Parameters'!$B$3:$C$6,2)/12,$Z98*12,$M98*(1+$Z$1)^($Z98*3)),"FAILURE"))))))))))</f>
        <v>10126.237428571429</v>
      </c>
      <c r="AK98" s="159">
        <f>IF($F98=1,0,IF(AND($H98=1,AK$1&lt;=$Y98),$V98,IF(AND($H98=1,AK$1&gt;$Y98,AK$1&lt;=$Y98+$Z98),($T98*(1+$Z$1)^$Z98)/$Z98,IF(AND($H98=1,AK$1&gt;($Y98+$Z98),AK$1&lt;=($Y98+$Z98*2)),($T98*(1+$Z$1)^($Z98*2))/$Z98,IF(AND($H98=1,AK$1&gt;($Y98+$Z98*2),AK$1&lt;=($Y98+$Z98*3)),($T98*(1+$Z$1)^($Z98*3))/$Z98,IF(AND($H98=1,AK$1&gt;($Y98+$Z98*3),AK$1&lt;=($Y98+$Z98*4)),($T98*(1+$Z$1)^($Z98*4))/$Z98,IF(AND($G98=1,AK$1&lt;=$N98),0,IF(AND($G98=1,AK$1&gt;$N98,AK$1&lt;=($Y98+$Z98)),-1*PMT(VLOOKUP($P98,'9 - Finance Strategy Parameters'!$B$3:$C$6,2)/12,$Z98*12,$M98),IF(AND($G98=1,AK$1&gt;($Y98+$Z98),AK$1&lt;=($Y98+$Z98*2)),-1*PMT(VLOOKUP($P98,'9 - Finance Strategy Parameters'!$B$3:$C$6,2)/12,$Z98*12,$M98*(1+$Z$1)^($Z98*2)),IF(AND($G98=1,AK$1&gt;($Y98+$Z98*2),AK$1&lt;=($Y98+$Z98*3)),-1*PMT(VLOOKUP($P98,'9 - Finance Strategy Parameters'!$B$3:$C$6,2)/12,$Z98*12,$M98*(1+$Z$1)^($Z98*3)),"FAILURE"))))))))))</f>
        <v>10126.237428571429</v>
      </c>
      <c r="AL98" s="159">
        <f>IF($F98=1,0,IF(AND($H98=1,AL$1&lt;=$Y98),$V98,IF(AND($H98=1,AL$1&gt;$Y98,AL$1&lt;=$Y98+$Z98),($T98*(1+$Z$1)^$Z98)/$Z98,IF(AND($H98=1,AL$1&gt;($Y98+$Z98),AL$1&lt;=($Y98+$Z98*2)),($T98*(1+$Z$1)^($Z98*2))/$Z98,IF(AND($H98=1,AL$1&gt;($Y98+$Z98*2),AL$1&lt;=($Y98+$Z98*3)),($T98*(1+$Z$1)^($Z98*3))/$Z98,IF(AND($H98=1,AL$1&gt;($Y98+$Z98*3),AL$1&lt;=($Y98+$Z98*4)),($T98*(1+$Z$1)^($Z98*4))/$Z98,IF(AND($G98=1,AL$1&lt;=$N98),0,IF(AND($G98=1,AL$1&gt;$N98,AL$1&lt;=($Y98+$Z98)),-1*PMT(VLOOKUP($P98,'9 - Finance Strategy Parameters'!$B$3:$C$6,2)/12,$Z98*12,$M98),IF(AND($G98=1,AL$1&gt;($Y98+$Z98),AL$1&lt;=($Y98+$Z98*2)),-1*PMT(VLOOKUP($P98,'9 - Finance Strategy Parameters'!$B$3:$C$6,2)/12,$Z98*12,$M98*(1+$Z$1)^($Z98*2)),IF(AND($G98=1,AL$1&gt;($Y98+$Z98*2),AL$1&lt;=($Y98+$Z98*3)),-1*PMT(VLOOKUP($P98,'9 - Finance Strategy Parameters'!$B$3:$C$6,2)/12,$Z98*12,$M98*(1+$Z$1)^($Z98*3)),"FAILURE"))))))))))</f>
        <v>10126.237428571429</v>
      </c>
      <c r="AM98" s="159">
        <f>IF($F98=1,0,IF(AND($H98=1,AM$1&lt;=$Y98),$V98,IF(AND($H98=1,AM$1&gt;$Y98,AM$1&lt;=$Y98+$Z98),($T98*(1+$Z$1)^$Z98)/$Z98,IF(AND($H98=1,AM$1&gt;($Y98+$Z98),AM$1&lt;=($Y98+$Z98*2)),($T98*(1+$Z$1)^($Z98*2))/$Z98,IF(AND($H98=1,AM$1&gt;($Y98+$Z98*2),AM$1&lt;=($Y98+$Z98*3)),($T98*(1+$Z$1)^($Z98*3))/$Z98,IF(AND($H98=1,AM$1&gt;($Y98+$Z98*3),AM$1&lt;=($Y98+$Z98*4)),($T98*(1+$Z$1)^($Z98*4))/$Z98,IF(AND($G98=1,AM$1&lt;=$N98),0,IF(AND($G98=1,AM$1&gt;$N98,AM$1&lt;=($Y98+$Z98)),-1*PMT(VLOOKUP($P98,'9 - Finance Strategy Parameters'!$B$3:$C$6,2)/12,$Z98*12,$M98),IF(AND($G98=1,AM$1&gt;($Y98+$Z98),AM$1&lt;=($Y98+$Z98*2)),-1*PMT(VLOOKUP($P98,'9 - Finance Strategy Parameters'!$B$3:$C$6,2)/12,$Z98*12,$M98*(1+$Z$1)^($Z98*2)),IF(AND($G98=1,AM$1&gt;($Y98+$Z98*2),AM$1&lt;=($Y98+$Z98*3)),-1*PMT(VLOOKUP($P98,'9 - Finance Strategy Parameters'!$B$3:$C$6,2)/12,$Z98*12,$M98*(1+$Z$1)^($Z98*3)),"FAILURE"))))))))))</f>
        <v>10126.237428571429</v>
      </c>
      <c r="AN98" s="159">
        <f>IF($F98=1,0,IF(AND($H98=1,AN$1&lt;=$Y98),$V98,IF(AND($H98=1,AN$1&gt;$Y98,AN$1&lt;=$Y98+$Z98),($T98*(1+$Z$1)^$Z98)/$Z98,IF(AND($H98=1,AN$1&gt;($Y98+$Z98),AN$1&lt;=($Y98+$Z98*2)),($T98*(1+$Z$1)^($Z98*2))/$Z98,IF(AND($H98=1,AN$1&gt;($Y98+$Z98*2),AN$1&lt;=($Y98+$Z98*3)),($T98*(1+$Z$1)^($Z98*3))/$Z98,IF(AND($H98=1,AN$1&gt;($Y98+$Z98*3),AN$1&lt;=($Y98+$Z98*4)),($T98*(1+$Z$1)^($Z98*4))/$Z98,IF(AND($G98=1,AN$1&lt;=$N98),0,IF(AND($G98=1,AN$1&gt;$N98,AN$1&lt;=($Y98+$Z98)),-1*PMT(VLOOKUP($P98,'9 - Finance Strategy Parameters'!$B$3:$C$6,2)/12,$Z98*12,$M98),IF(AND($G98=1,AN$1&gt;($Y98+$Z98),AN$1&lt;=($Y98+$Z98*2)),-1*PMT(VLOOKUP($P98,'9 - Finance Strategy Parameters'!$B$3:$C$6,2)/12,$Z98*12,$M98*(1+$Z$1)^($Z98*2)),IF(AND($G98=1,AN$1&gt;($Y98+$Z98*2),AN$1&lt;=($Y98+$Z98*3)),-1*PMT(VLOOKUP($P98,'9 - Finance Strategy Parameters'!$B$3:$C$6,2)/12,$Z98*12,$M98*(1+$Z$1)^($Z98*3)),"FAILURE"))))))))))</f>
        <v>10126.237428571429</v>
      </c>
      <c r="AO98" s="159">
        <f>IF($F98=1,0,IF(AND($H98=1,AO$1&lt;=$Y98),$V98,IF(AND($H98=1,AO$1&gt;$Y98,AO$1&lt;=$Y98+$Z98),($T98*(1+$Z$1)^$Z98)/$Z98,IF(AND($H98=1,AO$1&gt;($Y98+$Z98),AO$1&lt;=($Y98+$Z98*2)),($T98*(1+$Z$1)^($Z98*2))/$Z98,IF(AND($H98=1,AO$1&gt;($Y98+$Z98*2),AO$1&lt;=($Y98+$Z98*3)),($T98*(1+$Z$1)^($Z98*3))/$Z98,IF(AND($H98=1,AO$1&gt;($Y98+$Z98*3),AO$1&lt;=($Y98+$Z98*4)),($T98*(1+$Z$1)^($Z98*4))/$Z98,IF(AND($G98=1,AO$1&lt;=$N98),0,IF(AND($G98=1,AO$1&gt;$N98,AO$1&lt;=($Y98+$Z98)),-1*PMT(VLOOKUP($P98,'9 - Finance Strategy Parameters'!$B$3:$C$6,2)/12,$Z98*12,$M98),IF(AND($G98=1,AO$1&gt;($Y98+$Z98),AO$1&lt;=($Y98+$Z98*2)),-1*PMT(VLOOKUP($P98,'9 - Finance Strategy Parameters'!$B$3:$C$6,2)/12,$Z98*12,$M98*(1+$Z$1)^($Z98*2)),IF(AND($G98=1,AO$1&gt;($Y98+$Z98*2),AO$1&lt;=($Y98+$Z98*3)),-1*PMT(VLOOKUP($P98,'9 - Finance Strategy Parameters'!$B$3:$C$6,2)/12,$Z98*12,$M98*(1+$Z$1)^($Z98*3)),"FAILURE"))))))))))</f>
        <v>10126.237428571429</v>
      </c>
      <c r="AP98" s="159">
        <f>IF($F98=1,0,IF(AND($H98=1,AP$1&lt;=$Y98),$V98,IF(AND($H98=1,AP$1&gt;$Y98,AP$1&lt;=$Y98+$Z98),($T98*(1+$Z$1)^$Z98)/$Z98,IF(AND($H98=1,AP$1&gt;($Y98+$Z98),AP$1&lt;=($Y98+$Z98*2)),($T98*(1+$Z$1)^($Z98*2))/$Z98,IF(AND($H98=1,AP$1&gt;($Y98+$Z98*2),AP$1&lt;=($Y98+$Z98*3)),($T98*(1+$Z$1)^($Z98*3))/$Z98,IF(AND($H98=1,AP$1&gt;($Y98+$Z98*3),AP$1&lt;=($Y98+$Z98*4)),($T98*(1+$Z$1)^($Z98*4))/$Z98,IF(AND($G98=1,AP$1&lt;=$N98),0,IF(AND($G98=1,AP$1&gt;$N98,AP$1&lt;=($Y98+$Z98)),-1*PMT(VLOOKUP($P98,'9 - Finance Strategy Parameters'!$B$3:$C$6,2)/12,$Z98*12,$M98),IF(AND($G98=1,AP$1&gt;($Y98+$Z98),AP$1&lt;=($Y98+$Z98*2)),-1*PMT(VLOOKUP($P98,'9 - Finance Strategy Parameters'!$B$3:$C$6,2)/12,$Z98*12,$M98*(1+$Z$1)^($Z98*2)),IF(AND($G98=1,AP$1&gt;($Y98+$Z98*2),AP$1&lt;=($Y98+$Z98*3)),-1*PMT(VLOOKUP($P98,'9 - Finance Strategy Parameters'!$B$3:$C$6,2)/12,$Z98*12,$M98*(1+$Z$1)^($Z98*3)),"FAILURE"))))))))))</f>
        <v>10126.237428571429</v>
      </c>
      <c r="AQ98" s="159">
        <f>IF($F98=1,0,IF(AND($H98=1,AQ$1&lt;=$Y98),$V98,IF(AND($H98=1,AQ$1&gt;$Y98,AQ$1&lt;=$Y98+$Z98),($T98*(1+$Z$1)^$Z98)/$Z98,IF(AND($H98=1,AQ$1&gt;($Y98+$Z98),AQ$1&lt;=($Y98+$Z98*2)),($T98*(1+$Z$1)^($Z98*2))/$Z98,IF(AND($H98=1,AQ$1&gt;($Y98+$Z98*2),AQ$1&lt;=($Y98+$Z98*3)),($T98*(1+$Z$1)^($Z98*3))/$Z98,IF(AND($H98=1,AQ$1&gt;($Y98+$Z98*3),AQ$1&lt;=($Y98+$Z98*4)),($T98*(1+$Z$1)^($Z98*4))/$Z98,IF(AND($G98=1,AQ$1&lt;=$N98),0,IF(AND($G98=1,AQ$1&gt;$N98,AQ$1&lt;=($Y98+$Z98)),-1*PMT(VLOOKUP($P98,'9 - Finance Strategy Parameters'!$B$3:$C$6,2)/12,$Z98*12,$M98),IF(AND($G98=1,AQ$1&gt;($Y98+$Z98),AQ$1&lt;=($Y98+$Z98*2)),-1*PMT(VLOOKUP($P98,'9 - Finance Strategy Parameters'!$B$3:$C$6,2)/12,$Z98*12,$M98*(1+$Z$1)^($Z98*2)),IF(AND($G98=1,AQ$1&gt;($Y98+$Z98*2),AQ$1&lt;=($Y98+$Z98*3)),-1*PMT(VLOOKUP($P98,'9 - Finance Strategy Parameters'!$B$3:$C$6,2)/12,$Z98*12,$M98*(1+$Z$1)^($Z98*3)),"FAILURE"))))))))))</f>
        <v>10126.237428571429</v>
      </c>
      <c r="AR98" s="159">
        <f>IF($F98=1,0,IF(AND($H98=1,AR$1&lt;=$Y98),$V98,IF(AND($H98=1,AR$1&gt;$Y98,AR$1&lt;=$Y98+$Z98),($T98*(1+$Z$1)^$Z98)/$Z98,IF(AND($H98=1,AR$1&gt;($Y98+$Z98),AR$1&lt;=($Y98+$Z98*2)),($T98*(1+$Z$1)^($Z98*2))/$Z98,IF(AND($H98=1,AR$1&gt;($Y98+$Z98*2),AR$1&lt;=($Y98+$Z98*3)),($T98*(1+$Z$1)^($Z98*3))/$Z98,IF(AND($H98=1,AR$1&gt;($Y98+$Z98*3),AR$1&lt;=($Y98+$Z98*4)),($T98*(1+$Z$1)^($Z98*4))/$Z98,IF(AND($G98=1,AR$1&lt;=$N98),0,IF(AND($G98=1,AR$1&gt;$N98,AR$1&lt;=($Y98+$Z98)),-1*PMT(VLOOKUP($P98,'9 - Finance Strategy Parameters'!$B$3:$C$6,2)/12,$Z98*12,$M98),IF(AND($G98=1,AR$1&gt;($Y98+$Z98),AR$1&lt;=($Y98+$Z98*2)),-1*PMT(VLOOKUP($P98,'9 - Finance Strategy Parameters'!$B$3:$C$6,2)/12,$Z98*12,$M98*(1+$Z$1)^($Z98*2)),IF(AND($G98=1,AR$1&gt;($Y98+$Z98*2),AR$1&lt;=($Y98+$Z98*3)),-1*PMT(VLOOKUP($P98,'9 - Finance Strategy Parameters'!$B$3:$C$6,2)/12,$Z98*12,$M98*(1+$Z$1)^($Z98*3)),"FAILURE"))))))))))</f>
        <v>10126.237428571429</v>
      </c>
      <c r="AS98" s="159">
        <f>IF($F98=1,0,IF(AND($H98=1,AS$1&lt;=$Y98),$V98,IF(AND($H98=1,AS$1&gt;$Y98,AS$1&lt;=$Y98+$Z98),($T98*(1+$Z$1)^$Z98)/$Z98,IF(AND($H98=1,AS$1&gt;($Y98+$Z98),AS$1&lt;=($Y98+$Z98*2)),($T98*(1+$Z$1)^($Z98*2))/$Z98,IF(AND($H98=1,AS$1&gt;($Y98+$Z98*2),AS$1&lt;=($Y98+$Z98*3)),($T98*(1+$Z$1)^($Z98*3))/$Z98,IF(AND($H98=1,AS$1&gt;($Y98+$Z98*3),AS$1&lt;=($Y98+$Z98*4)),($T98*(1+$Z$1)^($Z98*4))/$Z98,IF(AND($G98=1,AS$1&lt;=$N98),0,IF(AND($G98=1,AS$1&gt;$N98,AS$1&lt;=($Y98+$Z98)),-1*PMT(VLOOKUP($P98,'9 - Finance Strategy Parameters'!$B$3:$C$6,2)/12,$Z98*12,$M98),IF(AND($G98=1,AS$1&gt;($Y98+$Z98),AS$1&lt;=($Y98+$Z98*2)),-1*PMT(VLOOKUP($P98,'9 - Finance Strategy Parameters'!$B$3:$C$6,2)/12,$Z98*12,$M98*(1+$Z$1)^($Z98*2)),IF(AND($G98=1,AS$1&gt;($Y98+$Z98*2),AS$1&lt;=($Y98+$Z98*3)),-1*PMT(VLOOKUP($P98,'9 - Finance Strategy Parameters'!$B$3:$C$6,2)/12,$Z98*12,$M98*(1+$Z$1)^($Z98*3)),"FAILURE"))))))))))</f>
        <v>10126.237428571429</v>
      </c>
      <c r="AT98" s="159">
        <f>IF($F98=1,0,IF(AND($H98=1,AT$1&lt;=$Y98),$V98,IF(AND($H98=1,AT$1&gt;$Y98,AT$1&lt;=$Y98+$Z98),($T98*(1+$Z$1)^$Z98)/$Z98,IF(AND($H98=1,AT$1&gt;($Y98+$Z98),AT$1&lt;=($Y98+$Z98*2)),($T98*(1+$Z$1)^($Z98*2))/$Z98,IF(AND($H98=1,AT$1&gt;($Y98+$Z98*2),AT$1&lt;=($Y98+$Z98*3)),($T98*(1+$Z$1)^($Z98*3))/$Z98,IF(AND($H98=1,AT$1&gt;($Y98+$Z98*3),AT$1&lt;=($Y98+$Z98*4)),($T98*(1+$Z$1)^($Z98*4))/$Z98,IF(AND($G98=1,AT$1&lt;=$N98),0,IF(AND($G98=1,AT$1&gt;$N98,AT$1&lt;=($Y98+$Z98)),-1*PMT(VLOOKUP($P98,'9 - Finance Strategy Parameters'!$B$3:$C$6,2)/12,$Z98*12,$M98),IF(AND($G98=1,AT$1&gt;($Y98+$Z98),AT$1&lt;=($Y98+$Z98*2)),-1*PMT(VLOOKUP($P98,'9 - Finance Strategy Parameters'!$B$3:$C$6,2)/12,$Z98*12,$M98*(1+$Z$1)^($Z98*2)),IF(AND($G98=1,AT$1&gt;($Y98+$Z98*2),AT$1&lt;=($Y98+$Z98*3)),-1*PMT(VLOOKUP($P98,'9 - Finance Strategy Parameters'!$B$3:$C$6,2)/12,$Z98*12,$M98*(1+$Z$1)^($Z98*3)),"FAILURE"))))))))))</f>
        <v>10126.237428571429</v>
      </c>
      <c r="AU98" s="159">
        <f>IF($F98=1,0,IF(AND($H98=1,AU$1&lt;=$Y98),$V98,IF(AND($H98=1,AU$1&gt;$Y98,AU$1&lt;=$Y98+$Z98),($T98*(1+$Z$1)^$Z98)/$Z98,IF(AND($H98=1,AU$1&gt;($Y98+$Z98),AU$1&lt;=($Y98+$Z98*2)),($T98*(1+$Z$1)^($Z98*2))/$Z98,IF(AND($H98=1,AU$1&gt;($Y98+$Z98*2),AU$1&lt;=($Y98+$Z98*3)),($T98*(1+$Z$1)^($Z98*3))/$Z98,IF(AND($H98=1,AU$1&gt;($Y98+$Z98*3),AU$1&lt;=($Y98+$Z98*4)),($T98*(1+$Z$1)^($Z98*4))/$Z98,IF(AND($G98=1,AU$1&lt;=$N98),0,IF(AND($G98=1,AU$1&gt;$N98,AU$1&lt;=($Y98+$Z98)),-1*PMT(VLOOKUP($P98,'9 - Finance Strategy Parameters'!$B$3:$C$6,2)/12,$Z98*12,$M98),IF(AND($G98=1,AU$1&gt;($Y98+$Z98),AU$1&lt;=($Y98+$Z98*2)),-1*PMT(VLOOKUP($P98,'9 - Finance Strategy Parameters'!$B$3:$C$6,2)/12,$Z98*12,$M98*(1+$Z$1)^($Z98*2)),IF(AND($G98=1,AU$1&gt;($Y98+$Z98*2),AU$1&lt;=($Y98+$Z98*3)),-1*PMT(VLOOKUP($P98,'9 - Finance Strategy Parameters'!$B$3:$C$6,2)/12,$Z98*12,$M98*(1+$Z$1)^($Z98*3)),"FAILURE"))))))))))</f>
        <v>10126.237428571429</v>
      </c>
      <c r="AV98" s="159">
        <f>IF($F98=1,0,IF(AND($H98=1,AV$1&lt;=$Y98),$V98,IF(AND($H98=1,AV$1&gt;$Y98,AV$1&lt;=$Y98+$Z98),($T98*(1+$Z$1)^$Z98)/$Z98,IF(AND($H98=1,AV$1&gt;($Y98+$Z98),AV$1&lt;=($Y98+$Z98*2)),($T98*(1+$Z$1)^($Z98*2))/$Z98,IF(AND($H98=1,AV$1&gt;($Y98+$Z98*2),AV$1&lt;=($Y98+$Z98*3)),($T98*(1+$Z$1)^($Z98*3))/$Z98,IF(AND($H98=1,AV$1&gt;($Y98+$Z98*3),AV$1&lt;=($Y98+$Z98*4)),($T98*(1+$Z$1)^($Z98*4))/$Z98,IF(AND($G98=1,AV$1&lt;=$N98),0,IF(AND($G98=1,AV$1&gt;$N98,AV$1&lt;=($Y98+$Z98)),-1*PMT(VLOOKUP($P98,'9 - Finance Strategy Parameters'!$B$3:$C$6,2)/12,$Z98*12,$M98),IF(AND($G98=1,AV$1&gt;($Y98+$Z98),AV$1&lt;=($Y98+$Z98*2)),-1*PMT(VLOOKUP($P98,'9 - Finance Strategy Parameters'!$B$3:$C$6,2)/12,$Z98*12,$M98*(1+$Z$1)^($Z98*2)),IF(AND($G98=1,AV$1&gt;($Y98+$Z98*2),AV$1&lt;=($Y98+$Z98*3)),-1*PMT(VLOOKUP($P98,'9 - Finance Strategy Parameters'!$B$3:$C$6,2)/12,$Z98*12,$M98*(1+$Z$1)^($Z98*3)),"FAILURE"))))))))))</f>
        <v>10126.237428571429</v>
      </c>
      <c r="AW98" s="159">
        <f>IF($F98=1,0,IF(AND($H98=1,AW$1&lt;=$Y98),$V98,IF(AND($H98=1,AW$1&gt;$Y98,AW$1&lt;=$Y98+$Z98),($T98*(1+$Z$1)^$Z98)/$Z98,IF(AND($H98=1,AW$1&gt;($Y98+$Z98),AW$1&lt;=($Y98+$Z98*2)),($T98*(1+$Z$1)^($Z98*2))/$Z98,IF(AND($H98=1,AW$1&gt;($Y98+$Z98*2),AW$1&lt;=($Y98+$Z98*3)),($T98*(1+$Z$1)^($Z98*3))/$Z98,IF(AND($H98=1,AW$1&gt;($Y98+$Z98*3),AW$1&lt;=($Y98+$Z98*4)),($T98*(1+$Z$1)^($Z98*4))/$Z98,IF(AND($G98=1,AW$1&lt;=$N98),0,IF(AND($G98=1,AW$1&gt;$N98,AW$1&lt;=($Y98+$Z98)),-1*PMT(VLOOKUP($P98,'9 - Finance Strategy Parameters'!$B$3:$C$6,2)/12,$Z98*12,$M98),IF(AND($G98=1,AW$1&gt;($Y98+$Z98),AW$1&lt;=($Y98+$Z98*2)),-1*PMT(VLOOKUP($P98,'9 - Finance Strategy Parameters'!$B$3:$C$6,2)/12,$Z98*12,$M98*(1+$Z$1)^($Z98*2)),IF(AND($G98=1,AW$1&gt;($Y98+$Z98*2),AW$1&lt;=($Y98+$Z98*3)),-1*PMT(VLOOKUP($P98,'9 - Finance Strategy Parameters'!$B$3:$C$6,2)/12,$Z98*12,$M98*(1+$Z$1)^($Z98*3)),"FAILURE"))))))))))</f>
        <v>10126.237428571429</v>
      </c>
      <c r="AX98" s="159">
        <f>IF($F98=1,0,IF(AND($H98=1,AX$1&lt;=$Y98),$V98,IF(AND($H98=1,AX$1&gt;$Y98,AX$1&lt;=$Y98+$Z98),($T98*(1+$Z$1)^$Z98)/$Z98,IF(AND($H98=1,AX$1&gt;($Y98+$Z98),AX$1&lt;=($Y98+$Z98*2)),($T98*(1+$Z$1)^($Z98*2))/$Z98,IF(AND($H98=1,AX$1&gt;($Y98+$Z98*2),AX$1&lt;=($Y98+$Z98*3)),($T98*(1+$Z$1)^($Z98*3))/$Z98,IF(AND($H98=1,AX$1&gt;($Y98+$Z98*3),AX$1&lt;=($Y98+$Z98*4)),($T98*(1+$Z$1)^($Z98*4))/$Z98,IF(AND($G98=1,AX$1&lt;=$N98),0,IF(AND($G98=1,AX$1&gt;$N98,AX$1&lt;=($Y98+$Z98)),-1*PMT(VLOOKUP($P98,'9 - Finance Strategy Parameters'!$B$3:$C$6,2)/12,$Z98*12,$M98),IF(AND($G98=1,AX$1&gt;($Y98+$Z98),AX$1&lt;=($Y98+$Z98*2)),-1*PMT(VLOOKUP($P98,'9 - Finance Strategy Parameters'!$B$3:$C$6,2)/12,$Z98*12,$M98*(1+$Z$1)^($Z98*2)),IF(AND($G98=1,AX$1&gt;($Y98+$Z98*2),AX$1&lt;=($Y98+$Z98*3)),-1*PMT(VLOOKUP($P98,'9 - Finance Strategy Parameters'!$B$3:$C$6,2)/12,$Z98*12,$M98*(1+$Z$1)^($Z98*3)),"FAILURE"))))))))))</f>
        <v>10126.237428571429</v>
      </c>
      <c r="AY98" s="159">
        <f>IF($F98=1,0,IF(AND($H98=1,AY$1&lt;=$Y98),$V98,IF(AND($H98=1,AY$1&gt;$Y98,AY$1&lt;=$Y98+$Z98),($T98*(1+$Z$1)^$Z98)/$Z98,IF(AND($H98=1,AY$1&gt;($Y98+$Z98),AY$1&lt;=($Y98+$Z98*2)),($T98*(1+$Z$1)^($Z98*2))/$Z98,IF(AND($H98=1,AY$1&gt;($Y98+$Z98*2),AY$1&lt;=($Y98+$Z98*3)),($T98*(1+$Z$1)^($Z98*3))/$Z98,IF(AND($H98=1,AY$1&gt;($Y98+$Z98*3),AY$1&lt;=($Y98+$Z98*4)),($T98*(1+$Z$1)^($Z98*4))/$Z98,IF(AND($G98=1,AY$1&lt;=$N98),0,IF(AND($G98=1,AY$1&gt;$N98,AY$1&lt;=($Y98+$Z98)),-1*PMT(VLOOKUP($P98,'9 - Finance Strategy Parameters'!$B$3:$C$6,2)/12,$Z98*12,$M98),IF(AND($G98=1,AY$1&gt;($Y98+$Z98),AY$1&lt;=($Y98+$Z98*2)),-1*PMT(VLOOKUP($P98,'9 - Finance Strategy Parameters'!$B$3:$C$6,2)/12,$Z98*12,$M98*(1+$Z$1)^($Z98*2)),IF(AND($G98=1,AY$1&gt;($Y98+$Z98*2),AY$1&lt;=($Y98+$Z98*3)),-1*PMT(VLOOKUP($P98,'9 - Finance Strategy Parameters'!$B$3:$C$6,2)/12,$Z98*12,$M98*(1+$Z$1)^($Z98*3)),"FAILURE"))))))))))</f>
        <v>10126.237428571429</v>
      </c>
      <c r="AZ98" s="159">
        <f>IF($F98=1,0,IF(AND($H98=1,AZ$1&lt;=$Y98),$V98,IF(AND($H98=1,AZ$1&gt;$Y98,AZ$1&lt;=$Y98+$Z98),($T98*(1+$Z$1)^$Z98)/$Z98,IF(AND($H98=1,AZ$1&gt;($Y98+$Z98),AZ$1&lt;=($Y98+$Z98*2)),($T98*(1+$Z$1)^($Z98*2))/$Z98,IF(AND($H98=1,AZ$1&gt;($Y98+$Z98*2),AZ$1&lt;=($Y98+$Z98*3)),($T98*(1+$Z$1)^($Z98*3))/$Z98,IF(AND($H98=1,AZ$1&gt;($Y98+$Z98*3),AZ$1&lt;=($Y98+$Z98*4)),($T98*(1+$Z$1)^($Z98*4))/$Z98,IF(AND($G98=1,AZ$1&lt;=$N98),0,IF(AND($G98=1,AZ$1&gt;$N98,AZ$1&lt;=($Y98+$Z98)),-1*PMT(VLOOKUP($P98,'9 - Finance Strategy Parameters'!$B$3:$C$6,2)/12,$Z98*12,$M98),IF(AND($G98=1,AZ$1&gt;($Y98+$Z98),AZ$1&lt;=($Y98+$Z98*2)),-1*PMT(VLOOKUP($P98,'9 - Finance Strategy Parameters'!$B$3:$C$6,2)/12,$Z98*12,$M98*(1+$Z$1)^($Z98*2)),IF(AND($G98=1,AZ$1&gt;($Y98+$Z98*2),AZ$1&lt;=($Y98+$Z98*3)),-1*PMT(VLOOKUP($P98,'9 - Finance Strategy Parameters'!$B$3:$C$6,2)/12,$Z98*12,$M98*(1+$Z$1)^($Z98*3)),"FAILURE"))))))))))</f>
        <v>10126.237428571429</v>
      </c>
      <c r="BA98" s="159">
        <f>IF($F98=1,0,IF(AND($H98=1,BA$1&lt;=$Y98),$V98,IF(AND($H98=1,BA$1&gt;$Y98,BA$1&lt;=$Y98+$Z98),($T98*(1+$Z$1)^$Z98)/$Z98,IF(AND($H98=1,BA$1&gt;($Y98+$Z98),BA$1&lt;=($Y98+$Z98*2)),($T98*(1+$Z$1)^($Z98*2))/$Z98,IF(AND($H98=1,BA$1&gt;($Y98+$Z98*2),BA$1&lt;=($Y98+$Z98*3)),($T98*(1+$Z$1)^($Z98*3))/$Z98,IF(AND($H98=1,BA$1&gt;($Y98+$Z98*3),BA$1&lt;=($Y98+$Z98*4)),($T98*(1+$Z$1)^($Z98*4))/$Z98,IF(AND($G98=1,BA$1&lt;=$N98),0,IF(AND($G98=1,BA$1&gt;$N98,BA$1&lt;=($Y98+$Z98)),-1*PMT(VLOOKUP($P98,'9 - Finance Strategy Parameters'!$B$3:$C$6,2)/12,$Z98*12,$M98),IF(AND($G98=1,BA$1&gt;($Y98+$Z98),BA$1&lt;=($Y98+$Z98*2)),-1*PMT(VLOOKUP($P98,'9 - Finance Strategy Parameters'!$B$3:$C$6,2)/12,$Z98*12,$M98*(1+$Z$1)^($Z98*2)),IF(AND($G98=1,BA$1&gt;($Y98+$Z98*2),BA$1&lt;=($Y98+$Z98*3)),-1*PMT(VLOOKUP($P98,'9 - Finance Strategy Parameters'!$B$3:$C$6,2)/12,$Z98*12,$M98*(1+$Z$1)^($Z98*3)),"FAILURE"))))))))))</f>
        <v>10126.237428571429</v>
      </c>
      <c r="BB98" s="159">
        <f>IF($F98=1,0,IF(AND($H98=1,BB$1&lt;=$Y98),$V98,IF(AND($H98=1,BB$1&gt;$Y98,BB$1&lt;=$Y98+$Z98),($T98*(1+$Z$1)^$Z98)/$Z98,IF(AND($H98=1,BB$1&gt;($Y98+$Z98),BB$1&lt;=($Y98+$Z98*2)),($T98*(1+$Z$1)^($Z98*2))/$Z98,IF(AND($H98=1,BB$1&gt;($Y98+$Z98*2),BB$1&lt;=($Y98+$Z98*3)),($T98*(1+$Z$1)^($Z98*3))/$Z98,IF(AND($H98=1,BB$1&gt;($Y98+$Z98*3),BB$1&lt;=($Y98+$Z98*4)),($T98*(1+$Z$1)^($Z98*4))/$Z98,IF(AND($G98=1,BB$1&lt;=$N98),0,IF(AND($G98=1,BB$1&gt;$N98,BB$1&lt;=($Y98+$Z98)),-1*PMT(VLOOKUP($P98,'9 - Finance Strategy Parameters'!$B$3:$C$6,2)/12,$Z98*12,$M98),IF(AND($G98=1,BB$1&gt;($Y98+$Z98),BB$1&lt;=($Y98+$Z98*2)),-1*PMT(VLOOKUP($P98,'9 - Finance Strategy Parameters'!$B$3:$C$6,2)/12,$Z98*12,$M98*(1+$Z$1)^($Z98*2)),IF(AND($G98=1,BB$1&gt;($Y98+$Z98*2),BB$1&lt;=($Y98+$Z98*3)),-1*PMT(VLOOKUP($P98,'9 - Finance Strategy Parameters'!$B$3:$C$6,2)/12,$Z98*12,$M98*(1+$Z$1)^($Z98*3)),"FAILURE"))))))))))</f>
        <v>10126.237428571429</v>
      </c>
      <c r="BC98" s="159">
        <f>IF($F98=1,0,IF(AND($H98=1,BC$1&lt;=$Y98),$V98,IF(AND($H98=1,BC$1&gt;$Y98,BC$1&lt;=$Y98+$Z98),($T98*(1+$Z$1)^$Z98)/$Z98,IF(AND($H98=1,BC$1&gt;($Y98+$Z98),BC$1&lt;=($Y98+$Z98*2)),($T98*(1+$Z$1)^($Z98*2))/$Z98,IF(AND($H98=1,BC$1&gt;($Y98+$Z98*2),BC$1&lt;=($Y98+$Z98*3)),($T98*(1+$Z$1)^($Z98*3))/$Z98,IF(AND($H98=1,BC$1&gt;($Y98+$Z98*3),BC$1&lt;=($Y98+$Z98*4)),($T98*(1+$Z$1)^($Z98*4))/$Z98,IF(AND($G98=1,BC$1&lt;=$N98),0,IF(AND($G98=1,BC$1&gt;$N98,BC$1&lt;=($Y98+$Z98)),-1*PMT(VLOOKUP($P98,'9 - Finance Strategy Parameters'!$B$3:$C$6,2)/12,$Z98*12,$M98),IF(AND($G98=1,BC$1&gt;($Y98+$Z98),BC$1&lt;=($Y98+$Z98*2)),-1*PMT(VLOOKUP($P98,'9 - Finance Strategy Parameters'!$B$3:$C$6,2)/12,$Z98*12,$M98*(1+$Z$1)^($Z98*2)),IF(AND($G98=1,BC$1&gt;($Y98+$Z98*2),BC$1&lt;=($Y98+$Z98*3)),-1*PMT(VLOOKUP($P98,'9 - Finance Strategy Parameters'!$B$3:$C$6,2)/12,$Z98*12,$M98*(1+$Z$1)^($Z98*3)),"FAILURE"))))))))))</f>
        <v>10126.237428571429</v>
      </c>
      <c r="BD98" s="159">
        <f>IF($F98=1,0,IF(AND($H98=1,BD$1&lt;=$Y98),$V98,IF(AND($H98=1,BD$1&gt;$Y98,BD$1&lt;=$Y98+$Z98),($T98*(1+$Z$1)^$Z98)/$Z98,IF(AND($H98=1,BD$1&gt;($Y98+$Z98),BD$1&lt;=($Y98+$Z98*2)),($T98*(1+$Z$1)^($Z98*2))/$Z98,IF(AND($H98=1,BD$1&gt;($Y98+$Z98*2),BD$1&lt;=($Y98+$Z98*3)),($T98*(1+$Z$1)^($Z98*3))/$Z98,IF(AND($H98=1,BD$1&gt;($Y98+$Z98*3),BD$1&lt;=($Y98+$Z98*4)),($T98*(1+$Z$1)^($Z98*4))/$Z98,IF(AND($G98=1,BD$1&lt;=$N98),0,IF(AND($G98=1,BD$1&gt;$N98,BD$1&lt;=($Y98+$Z98)),-1*PMT(VLOOKUP($P98,'9 - Finance Strategy Parameters'!$B$3:$C$6,2)/12,$Z98*12,$M98),IF(AND($G98=1,BD$1&gt;($Y98+$Z98),BD$1&lt;=($Y98+$Z98*2)),-1*PMT(VLOOKUP($P98,'9 - Finance Strategy Parameters'!$B$3:$C$6,2)/12,$Z98*12,$M98*(1+$Z$1)^($Z98*2)),IF(AND($G98=1,BD$1&gt;($Y98+$Z98*2),BD$1&lt;=($Y98+$Z98*3)),-1*PMT(VLOOKUP($P98,'9 - Finance Strategy Parameters'!$B$3:$C$6,2)/12,$Z98*12,$M98*(1+$Z$1)^($Z98*3)),"FAILURE"))))))))))</f>
        <v>10126.237428571429</v>
      </c>
      <c r="BE98" s="159">
        <f>IF($F98=1,0,IF(AND($H98=1,BE$1&lt;=$Y98),$V98,IF(AND($H98=1,BE$1&gt;$Y98,BE$1&lt;=$Y98+$Z98),($T98*(1+$Z$1)^$Z98)/$Z98,IF(AND($H98=1,BE$1&gt;($Y98+$Z98),BE$1&lt;=($Y98+$Z98*2)),($T98*(1+$Z$1)^($Z98*2))/$Z98,IF(AND($H98=1,BE$1&gt;($Y98+$Z98*2),BE$1&lt;=($Y98+$Z98*3)),($T98*(1+$Z$1)^($Z98*3))/$Z98,IF(AND($H98=1,BE$1&gt;($Y98+$Z98*3),BE$1&lt;=($Y98+$Z98*4)),($T98*(1+$Z$1)^($Z98*4))/$Z98,IF(AND($G98=1,BE$1&lt;=$N98),0,IF(AND($G98=1,BE$1&gt;$N98,BE$1&lt;=($Y98+$Z98)),-1*PMT(VLOOKUP($P98,'9 - Finance Strategy Parameters'!$B$3:$C$6,2)/12,$Z98*12,$M98),IF(AND($G98=1,BE$1&gt;($Y98+$Z98),BE$1&lt;=($Y98+$Z98*2)),-1*PMT(VLOOKUP($P98,'9 - Finance Strategy Parameters'!$B$3:$C$6,2)/12,$Z98*12,$M98*(1+$Z$1)^($Z98*2)),IF(AND($G98=1,BE$1&gt;($Y98+$Z98*2),BE$1&lt;=($Y98+$Z98*3)),-1*PMT(VLOOKUP($P98,'9 - Finance Strategy Parameters'!$B$3:$C$6,2)/12,$Z98*12,$M98*(1+$Z$1)^($Z98*3)),"FAILURE"))))))))))</f>
        <v>10126.237428571429</v>
      </c>
      <c r="BF98" s="159">
        <f>IF($F98=1,0,IF(AND($H98=1,BF$1&lt;=$Y98),$V98,IF(AND($H98=1,BF$1&gt;$Y98,BF$1&lt;=$Y98+$Z98),($T98*(1+$Z$1)^$Z98)/$Z98,IF(AND($H98=1,BF$1&gt;($Y98+$Z98),BF$1&lt;=($Y98+$Z98*2)),($T98*(1+$Z$1)^($Z98*2))/$Z98,IF(AND($H98=1,BF$1&gt;($Y98+$Z98*2),BF$1&lt;=($Y98+$Z98*3)),($T98*(1+$Z$1)^($Z98*3))/$Z98,IF(AND($H98=1,BF$1&gt;($Y98+$Z98*3),BF$1&lt;=($Y98+$Z98*4)),($T98*(1+$Z$1)^($Z98*4))/$Z98,IF(AND($G98=1,BF$1&lt;=$N98),0,IF(AND($G98=1,BF$1&gt;$N98,BF$1&lt;=($Y98+$Z98)),-1*PMT(VLOOKUP($P98,'9 - Finance Strategy Parameters'!$B$3:$C$6,2)/12,$Z98*12,$M98),IF(AND($G98=1,BF$1&gt;($Y98+$Z98),BF$1&lt;=($Y98+$Z98*2)),-1*PMT(VLOOKUP($P98,'9 - Finance Strategy Parameters'!$B$3:$C$6,2)/12,$Z98*12,$M98*(1+$Z$1)^($Z98*2)),IF(AND($G98=1,BF$1&gt;($Y98+$Z98*2),BF$1&lt;=($Y98+$Z98*3)),-1*PMT(VLOOKUP($P98,'9 - Finance Strategy Parameters'!$B$3:$C$6,2)/12,$Z98*12,$M98*(1+$Z$1)^($Z98*3)),"FAILURE"))))))))))</f>
        <v>10126.237428571429</v>
      </c>
      <c r="BG98" s="159">
        <f>IF($F98=1,0,IF(AND($H98=1,BG$1&lt;=$Y98),$V98,IF(AND($H98=1,BG$1&gt;$Y98,BG$1&lt;=$Y98+$Z98),($T98*(1+$Z$1)^$Z98)/$Z98,IF(AND($H98=1,BG$1&gt;($Y98+$Z98),BG$1&lt;=($Y98+$Z98*2)),($T98*(1+$Z$1)^($Z98*2))/$Z98,IF(AND($H98=1,BG$1&gt;($Y98+$Z98*2),BG$1&lt;=($Y98+$Z98*3)),($T98*(1+$Z$1)^($Z98*3))/$Z98,IF(AND($H98=1,BG$1&gt;($Y98+$Z98*3),BG$1&lt;=($Y98+$Z98*4)),($T98*(1+$Z$1)^($Z98*4))/$Z98,IF(AND($G98=1,BG$1&lt;=$N98),0,IF(AND($G98=1,BG$1&gt;$N98,BG$1&lt;=($Y98+$Z98)),-1*PMT(VLOOKUP($P98,'9 - Finance Strategy Parameters'!$B$3:$C$6,2)/12,$Z98*12,$M98),IF(AND($G98=1,BG$1&gt;($Y98+$Z98),BG$1&lt;=($Y98+$Z98*2)),-1*PMT(VLOOKUP($P98,'9 - Finance Strategy Parameters'!$B$3:$C$6,2)/12,$Z98*12,$M98*(1+$Z$1)^($Z98*2)),IF(AND($G98=1,BG$1&gt;($Y98+$Z98*2),BG$1&lt;=($Y98+$Z98*3)),-1*PMT(VLOOKUP($P98,'9 - Finance Strategy Parameters'!$B$3:$C$6,2)/12,$Z98*12,$M98*(1+$Z$1)^($Z98*3)),"FAILURE"))))))))))</f>
        <v>10126.237428571429</v>
      </c>
      <c r="BH98" s="159">
        <f>IF($F98=1,0,IF(AND($H98=1,BH$1&lt;=$Y98),$V98,IF(AND($H98=1,BH$1&gt;$Y98,BH$1&lt;=$Y98+$Z98),($T98*(1+$Z$1)^$Z98)/$Z98,IF(AND($H98=1,BH$1&gt;($Y98+$Z98),BH$1&lt;=($Y98+$Z98*2)),($T98*(1+$Z$1)^($Z98*2))/$Z98,IF(AND($H98=1,BH$1&gt;($Y98+$Z98*2),BH$1&lt;=($Y98+$Z98*3)),($T98*(1+$Z$1)^($Z98*3))/$Z98,IF(AND($H98=1,BH$1&gt;($Y98+$Z98*3),BH$1&lt;=($Y98+$Z98*4)),($T98*(1+$Z$1)^($Z98*4))/$Z98,IF(AND($G98=1,BH$1&lt;=$N98),0,IF(AND($G98=1,BH$1&gt;$N98,BH$1&lt;=($Y98+$Z98)),-1*PMT(VLOOKUP($P98,'9 - Finance Strategy Parameters'!$B$3:$C$6,2)/12,$Z98*12,$M98),IF(AND($G98=1,BH$1&gt;($Y98+$Z98),BH$1&lt;=($Y98+$Z98*2)),-1*PMT(VLOOKUP($P98,'9 - Finance Strategy Parameters'!$B$3:$C$6,2)/12,$Z98*12,$M98*(1+$Z$1)^($Z98*2)),IF(AND($G98=1,BH$1&gt;($Y98+$Z98*2),BH$1&lt;=($Y98+$Z98*3)),-1*PMT(VLOOKUP($P98,'9 - Finance Strategy Parameters'!$B$3:$C$6,2)/12,$Z98*12,$M98*(1+$Z$1)^($Z98*3)),"FAILURE"))))))))))</f>
        <v>10126.237428571429</v>
      </c>
      <c r="BI98" s="159">
        <f>IF($F98=1,0,IF(AND($H98=1,BI$1&lt;=$Y98),$V98,IF(AND($H98=1,BI$1&gt;$Y98,BI$1&lt;=$Y98+$Z98),($T98*(1+$Z$1)^$Z98)/$Z98,IF(AND($H98=1,BI$1&gt;($Y98+$Z98),BI$1&lt;=($Y98+$Z98*2)),($T98*(1+$Z$1)^($Z98*2))/$Z98,IF(AND($H98=1,BI$1&gt;($Y98+$Z98*2),BI$1&lt;=($Y98+$Z98*3)),($T98*(1+$Z$1)^($Z98*3))/$Z98,IF(AND($H98=1,BI$1&gt;($Y98+$Z98*3),BI$1&lt;=($Y98+$Z98*4)),($T98*(1+$Z$1)^($Z98*4))/$Z98,IF(AND($G98=1,BI$1&lt;=$N98),0,IF(AND($G98=1,BI$1&gt;$N98,BI$1&lt;=($Y98+$Z98)),-1*PMT(VLOOKUP($P98,'9 - Finance Strategy Parameters'!$B$3:$C$6,2)/12,$Z98*12,$M98),IF(AND($G98=1,BI$1&gt;($Y98+$Z98),BI$1&lt;=($Y98+$Z98*2)),-1*PMT(VLOOKUP($P98,'9 - Finance Strategy Parameters'!$B$3:$C$6,2)/12,$Z98*12,$M98*(1+$Z$1)^($Z98*2)),IF(AND($G98=1,BI$1&gt;($Y98+$Z98*2),BI$1&lt;=($Y98+$Z98*3)),-1*PMT(VLOOKUP($P98,'9 - Finance Strategy Parameters'!$B$3:$C$6,2)/12,$Z98*12,$M98*(1+$Z$1)^($Z98*3)),"FAILURE"))))))))))</f>
        <v>10126.237428571429</v>
      </c>
      <c r="BJ98" s="159">
        <f>IF($F98=1,0,IF(AND($H98=1,BJ$1&lt;=$Y98),$V98,IF(AND($H98=1,BJ$1&gt;$Y98,BJ$1&lt;=$Y98+$Z98),($T98*(1+$Z$1)^$Z98)/$Z98,IF(AND($H98=1,BJ$1&gt;($Y98+$Z98),BJ$1&lt;=($Y98+$Z98*2)),($T98*(1+$Z$1)^($Z98*2))/$Z98,IF(AND($H98=1,BJ$1&gt;($Y98+$Z98*2),BJ$1&lt;=($Y98+$Z98*3)),($T98*(1+$Z$1)^($Z98*3))/$Z98,IF(AND($H98=1,BJ$1&gt;($Y98+$Z98*3),BJ$1&lt;=($Y98+$Z98*4)),($T98*(1+$Z$1)^($Z98*4))/$Z98,IF(AND($G98=1,BJ$1&lt;=$N98),0,IF(AND($G98=1,BJ$1&gt;$N98,BJ$1&lt;=($Y98+$Z98)),-1*PMT(VLOOKUP($P98,'9 - Finance Strategy Parameters'!$B$3:$C$6,2)/12,$Z98*12,$M98),IF(AND($G98=1,BJ$1&gt;($Y98+$Z98),BJ$1&lt;=($Y98+$Z98*2)),-1*PMT(VLOOKUP($P98,'9 - Finance Strategy Parameters'!$B$3:$C$6,2)/12,$Z98*12,$M98*(1+$Z$1)^($Z98*2)),IF(AND($G98=1,BJ$1&gt;($Y98+$Z98*2),BJ$1&lt;=($Y98+$Z98*3)),-1*PMT(VLOOKUP($P98,'9 - Finance Strategy Parameters'!$B$3:$C$6,2)/12,$Z98*12,$M98*(1+$Z$1)^($Z98*3)),"FAILURE"))))))))))</f>
        <v>10126.237428571429</v>
      </c>
      <c r="BK98" s="159">
        <f>IF($F98=1,0,IF(AND($H98=1,BK$1&lt;=$Y98),$V98,IF(AND($H98=1,BK$1&gt;$Y98,BK$1&lt;=$Y98+$Z98),($T98*(1+$Z$1)^$Z98)/$Z98,IF(AND($H98=1,BK$1&gt;($Y98+$Z98),BK$1&lt;=($Y98+$Z98*2)),($T98*(1+$Z$1)^($Z98*2))/$Z98,IF(AND($H98=1,BK$1&gt;($Y98+$Z98*2),BK$1&lt;=($Y98+$Z98*3)),($T98*(1+$Z$1)^($Z98*3))/$Z98,IF(AND($H98=1,BK$1&gt;($Y98+$Z98*3),BK$1&lt;=($Y98+$Z98*4)),($T98*(1+$Z$1)^($Z98*4))/$Z98,IF(AND($G98=1,BK$1&lt;=$N98),0,IF(AND($G98=1,BK$1&gt;$N98,BK$1&lt;=($Y98+$Z98)),-1*PMT(VLOOKUP($P98,'9 - Finance Strategy Parameters'!$B$3:$C$6,2)/12,$Z98*12,$M98),IF(AND($G98=1,BK$1&gt;($Y98+$Z98),BK$1&lt;=($Y98+$Z98*2)),-1*PMT(VLOOKUP($P98,'9 - Finance Strategy Parameters'!$B$3:$C$6,2)/12,$Z98*12,$M98*(1+$Z$1)^($Z98*2)),IF(AND($G98=1,BK$1&gt;($Y98+$Z98*2),BK$1&lt;=($Y98+$Z98*3)),-1*PMT(VLOOKUP($P98,'9 - Finance Strategy Parameters'!$B$3:$C$6,2)/12,$Z98*12,$M98*(1+$Z$1)^($Z98*3)),"FAILURE"))))))))))</f>
        <v>10126.237428571429</v>
      </c>
      <c r="BL98" s="159">
        <f>IF($F98=1,0,IF(AND($H98=1,BL$1&lt;=$Y98),$V98,IF(AND($H98=1,BL$1&gt;$Y98,BL$1&lt;=$Y98+$Z98),($T98*(1+$Z$1)^$Z98)/$Z98,IF(AND($H98=1,BL$1&gt;($Y98+$Z98),BL$1&lt;=($Y98+$Z98*2)),($T98*(1+$Z$1)^($Z98*2))/$Z98,IF(AND($H98=1,BL$1&gt;($Y98+$Z98*2),BL$1&lt;=($Y98+$Z98*3)),($T98*(1+$Z$1)^($Z98*3))/$Z98,IF(AND($H98=1,BL$1&gt;($Y98+$Z98*3),BL$1&lt;=($Y98+$Z98*4)),($T98*(1+$Z$1)^($Z98*4))/$Z98,IF(AND($G98=1,BL$1&lt;=$N98),0,IF(AND($G98=1,BL$1&gt;$N98,BL$1&lt;=($Y98+$Z98)),-1*PMT(VLOOKUP($P98,'9 - Finance Strategy Parameters'!$B$3:$C$6,2)/12,$Z98*12,$M98),IF(AND($G98=1,BL$1&gt;($Y98+$Z98),BL$1&lt;=($Y98+$Z98*2)),-1*PMT(VLOOKUP($P98,'9 - Finance Strategy Parameters'!$B$3:$C$6,2)/12,$Z98*12,$M98*(1+$Z$1)^($Z98*2)),IF(AND($G98=1,BL$1&gt;($Y98+$Z98*2),BL$1&lt;=($Y98+$Z98*3)),-1*PMT(VLOOKUP($P98,'9 - Finance Strategy Parameters'!$B$3:$C$6,2)/12,$Z98*12,$M98*(1+$Z$1)^($Z98*3)),"FAILURE"))))))))))</f>
        <v>10126.237428571429</v>
      </c>
      <c r="BM98" s="159">
        <f>IF($F98=1,0,IF(AND($H98=1,BM$1&lt;=$Y98),$V98,IF(AND($H98=1,BM$1&gt;$Y98,BM$1&lt;=$Y98+$Z98),($T98*(1+$Z$1)^$Z98)/$Z98,IF(AND($H98=1,BM$1&gt;($Y98+$Z98),BM$1&lt;=($Y98+$Z98*2)),($T98*(1+$Z$1)^($Z98*2))/$Z98,IF(AND($H98=1,BM$1&gt;($Y98+$Z98*2),BM$1&lt;=($Y98+$Z98*3)),($T98*(1+$Z$1)^($Z98*3))/$Z98,IF(AND($H98=1,BM$1&gt;($Y98+$Z98*3),BM$1&lt;=($Y98+$Z98*4)),($T98*(1+$Z$1)^($Z98*4))/$Z98,IF(AND($G98=1,BM$1&lt;=$N98),0,IF(AND($G98=1,BM$1&gt;$N98,BM$1&lt;=($Y98+$Z98)),-1*PMT(VLOOKUP($P98,'9 - Finance Strategy Parameters'!$B$3:$C$6,2)/12,$Z98*12,$M98),IF(AND($G98=1,BM$1&gt;($Y98+$Z98),BM$1&lt;=($Y98+$Z98*2)),-1*PMT(VLOOKUP($P98,'9 - Finance Strategy Parameters'!$B$3:$C$6,2)/12,$Z98*12,$M98*(1+$Z$1)^($Z98*2)),IF(AND($G98=1,BM$1&gt;($Y98+$Z98*2),BM$1&lt;=($Y98+$Z98*3)),-1*PMT(VLOOKUP($P98,'9 - Finance Strategy Parameters'!$B$3:$C$6,2)/12,$Z98*12,$M98*(1+$Z$1)^($Z98*3)),"FAILURE"))))))))))</f>
        <v>10126.237428571429</v>
      </c>
      <c r="BN98" s="159">
        <f>IF($F98=1,0,IF(AND($H98=1,BN$1&lt;=$Y98),$V98,IF(AND($H98=1,BN$1&gt;$Y98,BN$1&lt;=$Y98+$Z98),($T98*(1+$Z$1)^$Z98)/$Z98,IF(AND($H98=1,BN$1&gt;($Y98+$Z98),BN$1&lt;=($Y98+$Z98*2)),($T98*(1+$Z$1)^($Z98*2))/$Z98,IF(AND($H98=1,BN$1&gt;($Y98+$Z98*2),BN$1&lt;=($Y98+$Z98*3)),($T98*(1+$Z$1)^($Z98*3))/$Z98,IF(AND($H98=1,BN$1&gt;($Y98+$Z98*3),BN$1&lt;=($Y98+$Z98*4)),($T98*(1+$Z$1)^($Z98*4))/$Z98,IF(AND($G98=1,BN$1&lt;=$N98),0,IF(AND($G98=1,BN$1&gt;$N98,BN$1&lt;=($Y98+$Z98)),-1*PMT(VLOOKUP($P98,'9 - Finance Strategy Parameters'!$B$3:$C$6,2)/12,$Z98*12,$M98),IF(AND($G98=1,BN$1&gt;($Y98+$Z98),BN$1&lt;=($Y98+$Z98*2)),-1*PMT(VLOOKUP($P98,'9 - Finance Strategy Parameters'!$B$3:$C$6,2)/12,$Z98*12,$M98*(1+$Z$1)^($Z98*2)),IF(AND($G98=1,BN$1&gt;($Y98+$Z98*2),BN$1&lt;=($Y98+$Z98*3)),-1*PMT(VLOOKUP($P98,'9 - Finance Strategy Parameters'!$B$3:$C$6,2)/12,$Z98*12,$M98*(1+$Z$1)^($Z98*3)),"FAILURE"))))))))))</f>
        <v>10126.237428571429</v>
      </c>
      <c r="BO98" s="159">
        <f>IF($F98=1,0,IF(AND($H98=1,BO$1&lt;=$Y98),$V98,IF(AND($H98=1,BO$1&gt;$Y98,BO$1&lt;=$Y98+$Z98),($T98*(1+$Z$1)^$Z98)/$Z98,IF(AND($H98=1,BO$1&gt;($Y98+$Z98),BO$1&lt;=($Y98+$Z98*2)),($T98*(1+$Z$1)^($Z98*2))/$Z98,IF(AND($H98=1,BO$1&gt;($Y98+$Z98*2),BO$1&lt;=($Y98+$Z98*3)),($T98*(1+$Z$1)^($Z98*3))/$Z98,IF(AND($H98=1,BO$1&gt;($Y98+$Z98*3),BO$1&lt;=($Y98+$Z98*4)),($T98*(1+$Z$1)^($Z98*4))/$Z98,IF(AND($G98=1,BO$1&lt;=$N98),0,IF(AND($G98=1,BO$1&gt;$N98,BO$1&lt;=($Y98+$Z98)),-1*PMT(VLOOKUP($P98,'9 - Finance Strategy Parameters'!$B$3:$C$6,2)/12,$Z98*12,$M98),IF(AND($G98=1,BO$1&gt;($Y98+$Z98),BO$1&lt;=($Y98+$Z98*2)),-1*PMT(VLOOKUP($P98,'9 - Finance Strategy Parameters'!$B$3:$C$6,2)/12,$Z98*12,$M98*(1+$Z$1)^($Z98*2)),IF(AND($G98=1,BO$1&gt;($Y98+$Z98*2),BO$1&lt;=($Y98+$Z98*3)),-1*PMT(VLOOKUP($P98,'9 - Finance Strategy Parameters'!$B$3:$C$6,2)/12,$Z98*12,$M98*(1+$Z$1)^($Z98*3)),"FAILURE"))))))))))</f>
        <v>10126.237428571429</v>
      </c>
      <c r="BP98" s="159">
        <f>IF($F98=1,0,IF(AND($H98=1,BP$1&lt;=$Y98),$V98,IF(AND($H98=1,BP$1&gt;$Y98,BP$1&lt;=$Y98+$Z98),($T98*(1+$Z$1)^$Z98)/$Z98,IF(AND($H98=1,BP$1&gt;($Y98+$Z98),BP$1&lt;=($Y98+$Z98*2)),($T98*(1+$Z$1)^($Z98*2))/$Z98,IF(AND($H98=1,BP$1&gt;($Y98+$Z98*2),BP$1&lt;=($Y98+$Z98*3)),($T98*(1+$Z$1)^($Z98*3))/$Z98,IF(AND($H98=1,BP$1&gt;($Y98+$Z98*3),BP$1&lt;=($Y98+$Z98*4)),($T98*(1+$Z$1)^($Z98*4))/$Z98,IF(AND($G98=1,BP$1&lt;=$N98),0,IF(AND($G98=1,BP$1&gt;$N98,BP$1&lt;=($Y98+$Z98)),-1*PMT(VLOOKUP($P98,'9 - Finance Strategy Parameters'!$B$3:$C$6,2)/12,$Z98*12,$M98),IF(AND($G98=1,BP$1&gt;($Y98+$Z98),BP$1&lt;=($Y98+$Z98*2)),-1*PMT(VLOOKUP($P98,'9 - Finance Strategy Parameters'!$B$3:$C$6,2)/12,$Z98*12,$M98*(1+$Z$1)^($Z98*2)),IF(AND($G98=1,BP$1&gt;($Y98+$Z98*2),BP$1&lt;=($Y98+$Z98*3)),-1*PMT(VLOOKUP($P98,'9 - Finance Strategy Parameters'!$B$3:$C$6,2)/12,$Z98*12,$M98*(1+$Z$1)^($Z98*3)),"FAILURE"))))))))))</f>
        <v>10126.237428571429</v>
      </c>
      <c r="BQ98" s="159">
        <f>IF($F98=1,0,IF(AND($H98=1,BQ$1&lt;=$Y98),$V98,IF(AND($H98=1,BQ$1&gt;$Y98,BQ$1&lt;=$Y98+$Z98),($T98*(1+$Z$1)^$Z98)/$Z98,IF(AND($H98=1,BQ$1&gt;($Y98+$Z98),BQ$1&lt;=($Y98+$Z98*2)),($T98*(1+$Z$1)^($Z98*2))/$Z98,IF(AND($H98=1,BQ$1&gt;($Y98+$Z98*2),BQ$1&lt;=($Y98+$Z98*3)),($T98*(1+$Z$1)^($Z98*3))/$Z98,IF(AND($H98=1,BQ$1&gt;($Y98+$Z98*3),BQ$1&lt;=($Y98+$Z98*4)),($T98*(1+$Z$1)^($Z98*4))/$Z98,IF(AND($G98=1,BQ$1&lt;=$N98),0,IF(AND($G98=1,BQ$1&gt;$N98,BQ$1&lt;=($Y98+$Z98)),-1*PMT(VLOOKUP($P98,'9 - Finance Strategy Parameters'!$B$3:$C$6,2)/12,$Z98*12,$M98),IF(AND($G98=1,BQ$1&gt;($Y98+$Z98),BQ$1&lt;=($Y98+$Z98*2)),-1*PMT(VLOOKUP($P98,'9 - Finance Strategy Parameters'!$B$3:$C$6,2)/12,$Z98*12,$M98*(1+$Z$1)^($Z98*2)),IF(AND($G98=1,BQ$1&gt;($Y98+$Z98*2),BQ$1&lt;=($Y98+$Z98*3)),-1*PMT(VLOOKUP($P98,'9 - Finance Strategy Parameters'!$B$3:$C$6,2)/12,$Z98*12,$M98*(1+$Z$1)^($Z98*3)),"FAILURE"))))))))))</f>
        <v>10126.237428571429</v>
      </c>
      <c r="BR98" s="159">
        <f>IF($F98=1,0,IF(AND($H98=1,BR$1&lt;=$Y98),$V98,IF(AND($H98=1,BR$1&gt;$Y98,BR$1&lt;=$Y98+$Z98),($T98*(1+$Z$1)^$Z98)/$Z98,IF(AND($H98=1,BR$1&gt;($Y98+$Z98),BR$1&lt;=($Y98+$Z98*2)),($T98*(1+$Z$1)^($Z98*2))/$Z98,IF(AND($H98=1,BR$1&gt;($Y98+$Z98*2),BR$1&lt;=($Y98+$Z98*3)),($T98*(1+$Z$1)^($Z98*3))/$Z98,IF(AND($H98=1,BR$1&gt;($Y98+$Z98*3),BR$1&lt;=($Y98+$Z98*4)),($T98*(1+$Z$1)^($Z98*4))/$Z98,IF(AND($G98=1,BR$1&lt;=$N98),0,IF(AND($G98=1,BR$1&gt;$N98,BR$1&lt;=($Y98+$Z98)),-1*PMT(VLOOKUP($P98,'9 - Finance Strategy Parameters'!$B$3:$C$6,2)/12,$Z98*12,$M98),IF(AND($G98=1,BR$1&gt;($Y98+$Z98),BR$1&lt;=($Y98+$Z98*2)),-1*PMT(VLOOKUP($P98,'9 - Finance Strategy Parameters'!$B$3:$C$6,2)/12,$Z98*12,$M98*(1+$Z$1)^($Z98*2)),IF(AND($G98=1,BR$1&gt;($Y98+$Z98*2),BR$1&lt;=($Y98+$Z98*3)),-1*PMT(VLOOKUP($P98,'9 - Finance Strategy Parameters'!$B$3:$C$6,2)/12,$Z98*12,$M98*(1+$Z$1)^($Z98*3)),"FAILURE"))))))))))</f>
        <v>10126.237428571429</v>
      </c>
      <c r="BS98" s="159">
        <f>IF($F98=1,0,IF(AND($H98=1,BS$1&lt;=$Y98),$V98,IF(AND($H98=1,BS$1&gt;$Y98,BS$1&lt;=$Y98+$Z98),($T98*(1+$Z$1)^$Z98)/$Z98,IF(AND($H98=1,BS$1&gt;($Y98+$Z98),BS$1&lt;=($Y98+$Z98*2)),($T98*(1+$Z$1)^($Z98*2))/$Z98,IF(AND($H98=1,BS$1&gt;($Y98+$Z98*2),BS$1&lt;=($Y98+$Z98*3)),($T98*(1+$Z$1)^($Z98*3))/$Z98,IF(AND($H98=1,BS$1&gt;($Y98+$Z98*3),BS$1&lt;=($Y98+$Z98*4)),($T98*(1+$Z$1)^($Z98*4))/$Z98,IF(AND($G98=1,BS$1&lt;=$N98),0,IF(AND($G98=1,BS$1&gt;$N98,BS$1&lt;=($Y98+$Z98)),-1*PMT(VLOOKUP($P98,'9 - Finance Strategy Parameters'!$B$3:$C$6,2)/12,$Z98*12,$M98),IF(AND($G98=1,BS$1&gt;($Y98+$Z98),BS$1&lt;=($Y98+$Z98*2)),-1*PMT(VLOOKUP($P98,'9 - Finance Strategy Parameters'!$B$3:$C$6,2)/12,$Z98*12,$M98*(1+$Z$1)^($Z98*2)),IF(AND($G98=1,BS$1&gt;($Y98+$Z98*2),BS$1&lt;=($Y98+$Z98*3)),-1*PMT(VLOOKUP($P98,'9 - Finance Strategy Parameters'!$B$3:$C$6,2)/12,$Z98*12,$M98*(1+$Z$1)^($Z98*3)),"FAILURE"))))))))))</f>
        <v>10126.237428571429</v>
      </c>
      <c r="BT98" s="159">
        <f>IF($F98=1,0,IF(AND($H98=1,BT$1&lt;=$Y98),$V98,IF(AND($H98=1,BT$1&gt;$Y98,BT$1&lt;=$Y98+$Z98),($T98*(1+$Z$1)^$Z98)/$Z98,IF(AND($H98=1,BT$1&gt;($Y98+$Z98),BT$1&lt;=($Y98+$Z98*2)),($T98*(1+$Z$1)^($Z98*2))/$Z98,IF(AND($H98=1,BT$1&gt;($Y98+$Z98*2),BT$1&lt;=($Y98+$Z98*3)),($T98*(1+$Z$1)^($Z98*3))/$Z98,IF(AND($H98=1,BT$1&gt;($Y98+$Z98*3),BT$1&lt;=($Y98+$Z98*4)),($T98*(1+$Z$1)^($Z98*4))/$Z98,IF(AND($G98=1,BT$1&lt;=$N98),0,IF(AND($G98=1,BT$1&gt;$N98,BT$1&lt;=($Y98+$Z98)),-1*PMT(VLOOKUP($P98,'9 - Finance Strategy Parameters'!$B$3:$C$6,2)/12,$Z98*12,$M98),IF(AND($G98=1,BT$1&gt;($Y98+$Z98),BT$1&lt;=($Y98+$Z98*2)),-1*PMT(VLOOKUP($P98,'9 - Finance Strategy Parameters'!$B$3:$C$6,2)/12,$Z98*12,$M98*(1+$Z$1)^($Z98*2)),IF(AND($G98=1,BT$1&gt;($Y98+$Z98*2),BT$1&lt;=($Y98+$Z98*3)),-1*PMT(VLOOKUP($P98,'9 - Finance Strategy Parameters'!$B$3:$C$6,2)/12,$Z98*12,$M98*(1+$Z$1)^($Z98*3)),"FAILURE"))))))))))</f>
        <v>10126.237428571429</v>
      </c>
    </row>
    <row r="99" spans="1:72" ht="45" x14ac:dyDescent="0.25">
      <c r="A99" s="10" t="s">
        <v>38</v>
      </c>
      <c r="B99" s="138">
        <f>INDEX('8-Choosing Asset Strategies'!$B$4:$B$101,MATCH('9 - Financing Strategy'!C99,'8-Choosing Asset Strategies'!$C$4:$C$101,0))</f>
        <v>7</v>
      </c>
      <c r="C99" s="11" t="s">
        <v>171</v>
      </c>
      <c r="D99" s="13" t="str">
        <f>IF(INDEX('8-Choosing Asset Strategies'!$CW$4:$CW$101,MATCH($C99,'8-Choosing Asset Strategies'!$C$4:$C$101,0))=0,"",INDEX('8-Choosing Asset Strategies'!$CW$4:$CW$101,MATCH(C99,'8-Choosing Asset Strategies'!$C$4:$C$101,0)))</f>
        <v>Good condition</v>
      </c>
      <c r="E99" s="11"/>
      <c r="F99" s="138"/>
      <c r="G99" s="138"/>
      <c r="H99" s="138">
        <v>1</v>
      </c>
      <c r="J99" s="143" t="str">
        <f>IF(F99=1,ROUND(INDEX('8-Choosing Asset Strategies'!$DL$4:$DL$101,MATCH($C99,'8-Choosing Asset Strategies'!$C$4:$C$101,0)),2),"")</f>
        <v/>
      </c>
      <c r="K99" s="12" t="str">
        <f>IF(F99=1,ROUND(INDEX('8-Choosing Asset Strategies'!$DC$4:$DC$101,MATCH($C99,'8-Choosing Asset Strategies'!$C$4:$C$101,0)),2),"")</f>
        <v/>
      </c>
      <c r="L99" s="12"/>
      <c r="M99" s="143" t="str">
        <f>IF(G99=1,ROUND(INDEX('8-Choosing Asset Strategies'!$DL$4:$DL$101,MATCH($C99,'8-Choosing Asset Strategies'!$C$4:$C$101,0)),2),"")</f>
        <v/>
      </c>
      <c r="N99" s="12" t="str">
        <f>IF(G99=1,ROUND(INDEX('8-Choosing Asset Strategies'!$DC$4:$DC$101,MATCH($C99,'8-Choosing Asset Strategies'!$C$4:$C$101,0)),2),"")</f>
        <v/>
      </c>
      <c r="O99" s="12" t="str">
        <f>IF(G99="","",INDEX('9 - Finance Strategy Parameters'!$H$3:$H$9,MATCH(B99,'9 - Finance Strategy Parameters'!$F$3:$F$9,0)))</f>
        <v/>
      </c>
      <c r="P99" s="12"/>
      <c r="Q99" s="144" t="str">
        <f>IFERROR((M99*INDEX('9 - Finance Strategy Parameters'!$C$3:$C$6,MATCH(P99,'9 - Finance Strategy Parameters'!$B$3:$B$6,0))/12*(1+INDEX('9 - Finance Strategy Parameters'!$C$3:$C$6,MATCH(P99,'9 - Finance Strategy Parameters'!$B$3:$B$6,0))/12)^(O99*12))/((1+INDEX('9 - Finance Strategy Parameters'!$C$3:$C$6,MATCH(P99,'9 - Finance Strategy Parameters'!$B$3:$B$6,0))/12)^(O99*12)-1),"")</f>
        <v/>
      </c>
      <c r="R99" s="144" t="str">
        <f t="shared" si="4"/>
        <v/>
      </c>
      <c r="S99" s="12"/>
      <c r="T99" s="143">
        <f>IF(H99=1,ROUND(INDEX('8-Choosing Asset Strategies'!$DL$4:$DL$101,MATCH($C99,'8-Choosing Asset Strategies'!$C$4:$C$101,0)),2),"")</f>
        <v>65560.3</v>
      </c>
      <c r="U99" s="145">
        <f>IF(H99=1,ROUND(INDEX('8-Choosing Asset Strategies'!$DC$4:$DC$101,MATCH($C99,'8-Choosing Asset Strategies'!$C$4:$C$101,0)),2),"")</f>
        <v>32</v>
      </c>
      <c r="V99" s="101">
        <f t="shared" si="5"/>
        <v>2048.7593750000001</v>
      </c>
      <c r="W99" s="155">
        <f t="shared" si="6"/>
        <v>170.72994791666667</v>
      </c>
      <c r="Y99">
        <f>INDEX('8-Choosing Asset Strategies'!$DC$4:$DC$101,MATCH(C99,'8-Choosing Asset Strategies'!$C$4:$C$101,0))</f>
        <v>32</v>
      </c>
      <c r="Z99">
        <f>INDEX('8-Choosing Asset Strategies'!$DA$4:$DA$101,MATCH(C99,'8-Choosing Asset Strategies'!$C$4:$C$101,0))</f>
        <v>40</v>
      </c>
      <c r="AB99" s="159">
        <f>IF($F99=1,0,IF(AND($H99=1,AB$1&lt;=$Y99),$V99,IF(AND($H99=1,AB$1&gt;$Y99,AB$1&lt;=$Y99+$Z99),($T99*(1+$Z$1)^$Z99)/$Z99,IF(AND($H99=1,AB$1&gt;($Y99+$Z99),AB$1&lt;=($Y99+$Z99*2)),($T99*(1+$Z$1)^($Z99*2))/$Z99,IF(AND($H99=1,AB$1&gt;($Y99+$Z99*2),AB$1&lt;=($Y99+$Z99*3)),($T99*(1+$Z$1)^($Z99*3))/$Z99,IF(AND($H99=1,AB$1&gt;($Y99+$Z99*3),AB$1&lt;=($Y99+$Z99*4)),($T99*(1+$Z$1)^($Z99*4))/$Z99,IF(AND($G99=1,AB$1&lt;=$N99),0,IF(AND($G99=1,AB$1&gt;$N99,AB$1&lt;=($Y99+$Z99)),-1*PMT(VLOOKUP($P99,'9 - Finance Strategy Parameters'!$B$3:$C$6,2)/12,$Z99*12,$M99),IF(AND($G99=1,AB$1&gt;($Y99+$Z99),AB$1&lt;=($Y99+$Z99*2)),-1*PMT(VLOOKUP($P99,'9 - Finance Strategy Parameters'!$B$3:$C$6,2)/12,$Z99*12,$M99*(1+$Z$1)^($Z99*2)),IF(AND($G99=1,AB$1&gt;($Y99+$Z99*2),AB$1&lt;=($Y99+$Z99*3)),-1*PMT(VLOOKUP($P99,'9 - Finance Strategy Parameters'!$B$3:$C$6,2)/12,$Z99*12,$M99*(1+$Z$1)^($Z99*3)),"FAILURE"))))))))))</f>
        <v>2048.7593750000001</v>
      </c>
      <c r="AC99" s="159">
        <f>IF($F99=1,0,IF(AND($H99=1,AC$1&lt;=$Y99),$V99,IF(AND($H99=1,AC$1&gt;$Y99,AC$1&lt;=$Y99+$Z99),($T99*(1+$Z$1)^$Z99)/$Z99,IF(AND($H99=1,AC$1&gt;($Y99+$Z99),AC$1&lt;=($Y99+$Z99*2)),($T99*(1+$Z$1)^($Z99*2))/$Z99,IF(AND($H99=1,AC$1&gt;($Y99+$Z99*2),AC$1&lt;=($Y99+$Z99*3)),($T99*(1+$Z$1)^($Z99*3))/$Z99,IF(AND($H99=1,AC$1&gt;($Y99+$Z99*3),AC$1&lt;=($Y99+$Z99*4)),($T99*(1+$Z$1)^($Z99*4))/$Z99,IF(AND($G99=1,AC$1&lt;=$N99),0,IF(AND($G99=1,AC$1&gt;$N99,AC$1&lt;=($Y99+$Z99)),-1*PMT(VLOOKUP($P99,'9 - Finance Strategy Parameters'!$B$3:$C$6,2)/12,$Z99*12,$M99),IF(AND($G99=1,AC$1&gt;($Y99+$Z99),AC$1&lt;=($Y99+$Z99*2)),-1*PMT(VLOOKUP($P99,'9 - Finance Strategy Parameters'!$B$3:$C$6,2)/12,$Z99*12,$M99*(1+$Z$1)^($Z99*2)),IF(AND($G99=1,AC$1&gt;($Y99+$Z99*2),AC$1&lt;=($Y99+$Z99*3)),-1*PMT(VLOOKUP($P99,'9 - Finance Strategy Parameters'!$B$3:$C$6,2)/12,$Z99*12,$M99*(1+$Z$1)^($Z99*3)),"FAILURE"))))))))))</f>
        <v>2048.7593750000001</v>
      </c>
      <c r="AD99" s="159">
        <f>IF($F99=1,0,IF(AND($H99=1,AD$1&lt;=$Y99),$V99,IF(AND($H99=1,AD$1&gt;$Y99,AD$1&lt;=$Y99+$Z99),($T99*(1+$Z$1)^$Z99)/$Z99,IF(AND($H99=1,AD$1&gt;($Y99+$Z99),AD$1&lt;=($Y99+$Z99*2)),($T99*(1+$Z$1)^($Z99*2))/$Z99,IF(AND($H99=1,AD$1&gt;($Y99+$Z99*2),AD$1&lt;=($Y99+$Z99*3)),($T99*(1+$Z$1)^($Z99*3))/$Z99,IF(AND($H99=1,AD$1&gt;($Y99+$Z99*3),AD$1&lt;=($Y99+$Z99*4)),($T99*(1+$Z$1)^($Z99*4))/$Z99,IF(AND($G99=1,AD$1&lt;=$N99),0,IF(AND($G99=1,AD$1&gt;$N99,AD$1&lt;=($Y99+$Z99)),-1*PMT(VLOOKUP($P99,'9 - Finance Strategy Parameters'!$B$3:$C$6,2)/12,$Z99*12,$M99),IF(AND($G99=1,AD$1&gt;($Y99+$Z99),AD$1&lt;=($Y99+$Z99*2)),-1*PMT(VLOOKUP($P99,'9 - Finance Strategy Parameters'!$B$3:$C$6,2)/12,$Z99*12,$M99*(1+$Z$1)^($Z99*2)),IF(AND($G99=1,AD$1&gt;($Y99+$Z99*2),AD$1&lt;=($Y99+$Z99*3)),-1*PMT(VLOOKUP($P99,'9 - Finance Strategy Parameters'!$B$3:$C$6,2)/12,$Z99*12,$M99*(1+$Z$1)^($Z99*3)),"FAILURE"))))))))))</f>
        <v>2048.7593750000001</v>
      </c>
      <c r="AE99" s="159">
        <f>IF($F99=1,0,IF(AND($H99=1,AE$1&lt;=$Y99),$V99,IF(AND($H99=1,AE$1&gt;$Y99,AE$1&lt;=$Y99+$Z99),($T99*(1+$Z$1)^$Z99)/$Z99,IF(AND($H99=1,AE$1&gt;($Y99+$Z99),AE$1&lt;=($Y99+$Z99*2)),($T99*(1+$Z$1)^($Z99*2))/$Z99,IF(AND($H99=1,AE$1&gt;($Y99+$Z99*2),AE$1&lt;=($Y99+$Z99*3)),($T99*(1+$Z$1)^($Z99*3))/$Z99,IF(AND($H99=1,AE$1&gt;($Y99+$Z99*3),AE$1&lt;=($Y99+$Z99*4)),($T99*(1+$Z$1)^($Z99*4))/$Z99,IF(AND($G99=1,AE$1&lt;=$N99),0,IF(AND($G99=1,AE$1&gt;$N99,AE$1&lt;=($Y99+$Z99)),-1*PMT(VLOOKUP($P99,'9 - Finance Strategy Parameters'!$B$3:$C$6,2)/12,$Z99*12,$M99),IF(AND($G99=1,AE$1&gt;($Y99+$Z99),AE$1&lt;=($Y99+$Z99*2)),-1*PMT(VLOOKUP($P99,'9 - Finance Strategy Parameters'!$B$3:$C$6,2)/12,$Z99*12,$M99*(1+$Z$1)^($Z99*2)),IF(AND($G99=1,AE$1&gt;($Y99+$Z99*2),AE$1&lt;=($Y99+$Z99*3)),-1*PMT(VLOOKUP($P99,'9 - Finance Strategy Parameters'!$B$3:$C$6,2)/12,$Z99*12,$M99*(1+$Z$1)^($Z99*3)),"FAILURE"))))))))))</f>
        <v>2048.7593750000001</v>
      </c>
      <c r="AF99" s="159">
        <f>IF($F99=1,0,IF(AND($H99=1,AF$1&lt;=$Y99),$V99,IF(AND($H99=1,AF$1&gt;$Y99,AF$1&lt;=$Y99+$Z99),($T99*(1+$Z$1)^$Z99)/$Z99,IF(AND($H99=1,AF$1&gt;($Y99+$Z99),AF$1&lt;=($Y99+$Z99*2)),($T99*(1+$Z$1)^($Z99*2))/$Z99,IF(AND($H99=1,AF$1&gt;($Y99+$Z99*2),AF$1&lt;=($Y99+$Z99*3)),($T99*(1+$Z$1)^($Z99*3))/$Z99,IF(AND($H99=1,AF$1&gt;($Y99+$Z99*3),AF$1&lt;=($Y99+$Z99*4)),($T99*(1+$Z$1)^($Z99*4))/$Z99,IF(AND($G99=1,AF$1&lt;=$N99),0,IF(AND($G99=1,AF$1&gt;$N99,AF$1&lt;=($Y99+$Z99)),-1*PMT(VLOOKUP($P99,'9 - Finance Strategy Parameters'!$B$3:$C$6,2)/12,$Z99*12,$M99),IF(AND($G99=1,AF$1&gt;($Y99+$Z99),AF$1&lt;=($Y99+$Z99*2)),-1*PMT(VLOOKUP($P99,'9 - Finance Strategy Parameters'!$B$3:$C$6,2)/12,$Z99*12,$M99*(1+$Z$1)^($Z99*2)),IF(AND($G99=1,AF$1&gt;($Y99+$Z99*2),AF$1&lt;=($Y99+$Z99*3)),-1*PMT(VLOOKUP($P99,'9 - Finance Strategy Parameters'!$B$3:$C$6,2)/12,$Z99*12,$M99*(1+$Z$1)^($Z99*3)),"FAILURE"))))))))))</f>
        <v>2048.7593750000001</v>
      </c>
      <c r="AG99" s="159">
        <f>IF($F99=1,0,IF(AND($H99=1,AG$1&lt;=$Y99),$V99,IF(AND($H99=1,AG$1&gt;$Y99,AG$1&lt;=$Y99+$Z99),($T99*(1+$Z$1)^$Z99)/$Z99,IF(AND($H99=1,AG$1&gt;($Y99+$Z99),AG$1&lt;=($Y99+$Z99*2)),($T99*(1+$Z$1)^($Z99*2))/$Z99,IF(AND($H99=1,AG$1&gt;($Y99+$Z99*2),AG$1&lt;=($Y99+$Z99*3)),($T99*(1+$Z$1)^($Z99*3))/$Z99,IF(AND($H99=1,AG$1&gt;($Y99+$Z99*3),AG$1&lt;=($Y99+$Z99*4)),($T99*(1+$Z$1)^($Z99*4))/$Z99,IF(AND($G99=1,AG$1&lt;=$N99),0,IF(AND($G99=1,AG$1&gt;$N99,AG$1&lt;=($Y99+$Z99)),-1*PMT(VLOOKUP($P99,'9 - Finance Strategy Parameters'!$B$3:$C$6,2)/12,$Z99*12,$M99),IF(AND($G99=1,AG$1&gt;($Y99+$Z99),AG$1&lt;=($Y99+$Z99*2)),-1*PMT(VLOOKUP($P99,'9 - Finance Strategy Parameters'!$B$3:$C$6,2)/12,$Z99*12,$M99*(1+$Z$1)^($Z99*2)),IF(AND($G99=1,AG$1&gt;($Y99+$Z99*2),AG$1&lt;=($Y99+$Z99*3)),-1*PMT(VLOOKUP($P99,'9 - Finance Strategy Parameters'!$B$3:$C$6,2)/12,$Z99*12,$M99*(1+$Z$1)^($Z99*3)),"FAILURE"))))))))))</f>
        <v>2048.7593750000001</v>
      </c>
      <c r="AH99" s="159">
        <f>IF($F99=1,0,IF(AND($H99=1,AH$1&lt;=$Y99),$V99,IF(AND($H99=1,AH$1&gt;$Y99,AH$1&lt;=$Y99+$Z99),($T99*(1+$Z$1)^$Z99)/$Z99,IF(AND($H99=1,AH$1&gt;($Y99+$Z99),AH$1&lt;=($Y99+$Z99*2)),($T99*(1+$Z$1)^($Z99*2))/$Z99,IF(AND($H99=1,AH$1&gt;($Y99+$Z99*2),AH$1&lt;=($Y99+$Z99*3)),($T99*(1+$Z$1)^($Z99*3))/$Z99,IF(AND($H99=1,AH$1&gt;($Y99+$Z99*3),AH$1&lt;=($Y99+$Z99*4)),($T99*(1+$Z$1)^($Z99*4))/$Z99,IF(AND($G99=1,AH$1&lt;=$N99),0,IF(AND($G99=1,AH$1&gt;$N99,AH$1&lt;=($Y99+$Z99)),-1*PMT(VLOOKUP($P99,'9 - Finance Strategy Parameters'!$B$3:$C$6,2)/12,$Z99*12,$M99),IF(AND($G99=1,AH$1&gt;($Y99+$Z99),AH$1&lt;=($Y99+$Z99*2)),-1*PMT(VLOOKUP($P99,'9 - Finance Strategy Parameters'!$B$3:$C$6,2)/12,$Z99*12,$M99*(1+$Z$1)^($Z99*2)),IF(AND($G99=1,AH$1&gt;($Y99+$Z99*2),AH$1&lt;=($Y99+$Z99*3)),-1*PMT(VLOOKUP($P99,'9 - Finance Strategy Parameters'!$B$3:$C$6,2)/12,$Z99*12,$M99*(1+$Z$1)^($Z99*3)),"FAILURE"))))))))))</f>
        <v>2048.7593750000001</v>
      </c>
      <c r="AI99" s="159">
        <f>IF($F99=1,0,IF(AND($H99=1,AI$1&lt;=$Y99),$V99,IF(AND($H99=1,AI$1&gt;$Y99,AI$1&lt;=$Y99+$Z99),($T99*(1+$Z$1)^$Z99)/$Z99,IF(AND($H99=1,AI$1&gt;($Y99+$Z99),AI$1&lt;=($Y99+$Z99*2)),($T99*(1+$Z$1)^($Z99*2))/$Z99,IF(AND($H99=1,AI$1&gt;($Y99+$Z99*2),AI$1&lt;=($Y99+$Z99*3)),($T99*(1+$Z$1)^($Z99*3))/$Z99,IF(AND($H99=1,AI$1&gt;($Y99+$Z99*3),AI$1&lt;=($Y99+$Z99*4)),($T99*(1+$Z$1)^($Z99*4))/$Z99,IF(AND($G99=1,AI$1&lt;=$N99),0,IF(AND($G99=1,AI$1&gt;$N99,AI$1&lt;=($Y99+$Z99)),-1*PMT(VLOOKUP($P99,'9 - Finance Strategy Parameters'!$B$3:$C$6,2)/12,$Z99*12,$M99),IF(AND($G99=1,AI$1&gt;($Y99+$Z99),AI$1&lt;=($Y99+$Z99*2)),-1*PMT(VLOOKUP($P99,'9 - Finance Strategy Parameters'!$B$3:$C$6,2)/12,$Z99*12,$M99*(1+$Z$1)^($Z99*2)),IF(AND($G99=1,AI$1&gt;($Y99+$Z99*2),AI$1&lt;=($Y99+$Z99*3)),-1*PMT(VLOOKUP($P99,'9 - Finance Strategy Parameters'!$B$3:$C$6,2)/12,$Z99*12,$M99*(1+$Z$1)^($Z99*3)),"FAILURE"))))))))))</f>
        <v>2048.7593750000001</v>
      </c>
      <c r="AJ99" s="159">
        <f>IF($F99=1,0,IF(AND($H99=1,AJ$1&lt;=$Y99),$V99,IF(AND($H99=1,AJ$1&gt;$Y99,AJ$1&lt;=$Y99+$Z99),($T99*(1+$Z$1)^$Z99)/$Z99,IF(AND($H99=1,AJ$1&gt;($Y99+$Z99),AJ$1&lt;=($Y99+$Z99*2)),($T99*(1+$Z$1)^($Z99*2))/$Z99,IF(AND($H99=1,AJ$1&gt;($Y99+$Z99*2),AJ$1&lt;=($Y99+$Z99*3)),($T99*(1+$Z$1)^($Z99*3))/$Z99,IF(AND($H99=1,AJ$1&gt;($Y99+$Z99*3),AJ$1&lt;=($Y99+$Z99*4)),($T99*(1+$Z$1)^($Z99*4))/$Z99,IF(AND($G99=1,AJ$1&lt;=$N99),0,IF(AND($G99=1,AJ$1&gt;$N99,AJ$1&lt;=($Y99+$Z99)),-1*PMT(VLOOKUP($P99,'9 - Finance Strategy Parameters'!$B$3:$C$6,2)/12,$Z99*12,$M99),IF(AND($G99=1,AJ$1&gt;($Y99+$Z99),AJ$1&lt;=($Y99+$Z99*2)),-1*PMT(VLOOKUP($P99,'9 - Finance Strategy Parameters'!$B$3:$C$6,2)/12,$Z99*12,$M99*(1+$Z$1)^($Z99*2)),IF(AND($G99=1,AJ$1&gt;($Y99+$Z99*2),AJ$1&lt;=($Y99+$Z99*3)),-1*PMT(VLOOKUP($P99,'9 - Finance Strategy Parameters'!$B$3:$C$6,2)/12,$Z99*12,$M99*(1+$Z$1)^($Z99*3)),"FAILURE"))))))))))</f>
        <v>2048.7593750000001</v>
      </c>
      <c r="AK99" s="159">
        <f>IF($F99=1,0,IF(AND($H99=1,AK$1&lt;=$Y99),$V99,IF(AND($H99=1,AK$1&gt;$Y99,AK$1&lt;=$Y99+$Z99),($T99*(1+$Z$1)^$Z99)/$Z99,IF(AND($H99=1,AK$1&gt;($Y99+$Z99),AK$1&lt;=($Y99+$Z99*2)),($T99*(1+$Z$1)^($Z99*2))/$Z99,IF(AND($H99=1,AK$1&gt;($Y99+$Z99*2),AK$1&lt;=($Y99+$Z99*3)),($T99*(1+$Z$1)^($Z99*3))/$Z99,IF(AND($H99=1,AK$1&gt;($Y99+$Z99*3),AK$1&lt;=($Y99+$Z99*4)),($T99*(1+$Z$1)^($Z99*4))/$Z99,IF(AND($G99=1,AK$1&lt;=$N99),0,IF(AND($G99=1,AK$1&gt;$N99,AK$1&lt;=($Y99+$Z99)),-1*PMT(VLOOKUP($P99,'9 - Finance Strategy Parameters'!$B$3:$C$6,2)/12,$Z99*12,$M99),IF(AND($G99=1,AK$1&gt;($Y99+$Z99),AK$1&lt;=($Y99+$Z99*2)),-1*PMT(VLOOKUP($P99,'9 - Finance Strategy Parameters'!$B$3:$C$6,2)/12,$Z99*12,$M99*(1+$Z$1)^($Z99*2)),IF(AND($G99=1,AK$1&gt;($Y99+$Z99*2),AK$1&lt;=($Y99+$Z99*3)),-1*PMT(VLOOKUP($P99,'9 - Finance Strategy Parameters'!$B$3:$C$6,2)/12,$Z99*12,$M99*(1+$Z$1)^($Z99*3)),"FAILURE"))))))))))</f>
        <v>2048.7593750000001</v>
      </c>
      <c r="AL99" s="159">
        <f>IF($F99=1,0,IF(AND($H99=1,AL$1&lt;=$Y99),$V99,IF(AND($H99=1,AL$1&gt;$Y99,AL$1&lt;=$Y99+$Z99),($T99*(1+$Z$1)^$Z99)/$Z99,IF(AND($H99=1,AL$1&gt;($Y99+$Z99),AL$1&lt;=($Y99+$Z99*2)),($T99*(1+$Z$1)^($Z99*2))/$Z99,IF(AND($H99=1,AL$1&gt;($Y99+$Z99*2),AL$1&lt;=($Y99+$Z99*3)),($T99*(1+$Z$1)^($Z99*3))/$Z99,IF(AND($H99=1,AL$1&gt;($Y99+$Z99*3),AL$1&lt;=($Y99+$Z99*4)),($T99*(1+$Z$1)^($Z99*4))/$Z99,IF(AND($G99=1,AL$1&lt;=$N99),0,IF(AND($G99=1,AL$1&gt;$N99,AL$1&lt;=($Y99+$Z99)),-1*PMT(VLOOKUP($P99,'9 - Finance Strategy Parameters'!$B$3:$C$6,2)/12,$Z99*12,$M99),IF(AND($G99=1,AL$1&gt;($Y99+$Z99),AL$1&lt;=($Y99+$Z99*2)),-1*PMT(VLOOKUP($P99,'9 - Finance Strategy Parameters'!$B$3:$C$6,2)/12,$Z99*12,$M99*(1+$Z$1)^($Z99*2)),IF(AND($G99=1,AL$1&gt;($Y99+$Z99*2),AL$1&lt;=($Y99+$Z99*3)),-1*PMT(VLOOKUP($P99,'9 - Finance Strategy Parameters'!$B$3:$C$6,2)/12,$Z99*12,$M99*(1+$Z$1)^($Z99*3)),"FAILURE"))))))))))</f>
        <v>2048.7593750000001</v>
      </c>
      <c r="AM99" s="159">
        <f>IF($F99=1,0,IF(AND($H99=1,AM$1&lt;=$Y99),$V99,IF(AND($H99=1,AM$1&gt;$Y99,AM$1&lt;=$Y99+$Z99),($T99*(1+$Z$1)^$Z99)/$Z99,IF(AND($H99=1,AM$1&gt;($Y99+$Z99),AM$1&lt;=($Y99+$Z99*2)),($T99*(1+$Z$1)^($Z99*2))/$Z99,IF(AND($H99=1,AM$1&gt;($Y99+$Z99*2),AM$1&lt;=($Y99+$Z99*3)),($T99*(1+$Z$1)^($Z99*3))/$Z99,IF(AND($H99=1,AM$1&gt;($Y99+$Z99*3),AM$1&lt;=($Y99+$Z99*4)),($T99*(1+$Z$1)^($Z99*4))/$Z99,IF(AND($G99=1,AM$1&lt;=$N99),0,IF(AND($G99=1,AM$1&gt;$N99,AM$1&lt;=($Y99+$Z99)),-1*PMT(VLOOKUP($P99,'9 - Finance Strategy Parameters'!$B$3:$C$6,2)/12,$Z99*12,$M99),IF(AND($G99=1,AM$1&gt;($Y99+$Z99),AM$1&lt;=($Y99+$Z99*2)),-1*PMT(VLOOKUP($P99,'9 - Finance Strategy Parameters'!$B$3:$C$6,2)/12,$Z99*12,$M99*(1+$Z$1)^($Z99*2)),IF(AND($G99=1,AM$1&gt;($Y99+$Z99*2),AM$1&lt;=($Y99+$Z99*3)),-1*PMT(VLOOKUP($P99,'9 - Finance Strategy Parameters'!$B$3:$C$6,2)/12,$Z99*12,$M99*(1+$Z$1)^($Z99*3)),"FAILURE"))))))))))</f>
        <v>2048.7593750000001</v>
      </c>
      <c r="AN99" s="159">
        <f>IF($F99=1,0,IF(AND($H99=1,AN$1&lt;=$Y99),$V99,IF(AND($H99=1,AN$1&gt;$Y99,AN$1&lt;=$Y99+$Z99),($T99*(1+$Z$1)^$Z99)/$Z99,IF(AND($H99=1,AN$1&gt;($Y99+$Z99),AN$1&lt;=($Y99+$Z99*2)),($T99*(1+$Z$1)^($Z99*2))/$Z99,IF(AND($H99=1,AN$1&gt;($Y99+$Z99*2),AN$1&lt;=($Y99+$Z99*3)),($T99*(1+$Z$1)^($Z99*3))/$Z99,IF(AND($H99=1,AN$1&gt;($Y99+$Z99*3),AN$1&lt;=($Y99+$Z99*4)),($T99*(1+$Z$1)^($Z99*4))/$Z99,IF(AND($G99=1,AN$1&lt;=$N99),0,IF(AND($G99=1,AN$1&gt;$N99,AN$1&lt;=($Y99+$Z99)),-1*PMT(VLOOKUP($P99,'9 - Finance Strategy Parameters'!$B$3:$C$6,2)/12,$Z99*12,$M99),IF(AND($G99=1,AN$1&gt;($Y99+$Z99),AN$1&lt;=($Y99+$Z99*2)),-1*PMT(VLOOKUP($P99,'9 - Finance Strategy Parameters'!$B$3:$C$6,2)/12,$Z99*12,$M99*(1+$Z$1)^($Z99*2)),IF(AND($G99=1,AN$1&gt;($Y99+$Z99*2),AN$1&lt;=($Y99+$Z99*3)),-1*PMT(VLOOKUP($P99,'9 - Finance Strategy Parameters'!$B$3:$C$6,2)/12,$Z99*12,$M99*(1+$Z$1)^($Z99*3)),"FAILURE"))))))))))</f>
        <v>2048.7593750000001</v>
      </c>
      <c r="AO99" s="159">
        <f>IF($F99=1,0,IF(AND($H99=1,AO$1&lt;=$Y99),$V99,IF(AND($H99=1,AO$1&gt;$Y99,AO$1&lt;=$Y99+$Z99),($T99*(1+$Z$1)^$Z99)/$Z99,IF(AND($H99=1,AO$1&gt;($Y99+$Z99),AO$1&lt;=($Y99+$Z99*2)),($T99*(1+$Z$1)^($Z99*2))/$Z99,IF(AND($H99=1,AO$1&gt;($Y99+$Z99*2),AO$1&lt;=($Y99+$Z99*3)),($T99*(1+$Z$1)^($Z99*3))/$Z99,IF(AND($H99=1,AO$1&gt;($Y99+$Z99*3),AO$1&lt;=($Y99+$Z99*4)),($T99*(1+$Z$1)^($Z99*4))/$Z99,IF(AND($G99=1,AO$1&lt;=$N99),0,IF(AND($G99=1,AO$1&gt;$N99,AO$1&lt;=($Y99+$Z99)),-1*PMT(VLOOKUP($P99,'9 - Finance Strategy Parameters'!$B$3:$C$6,2)/12,$Z99*12,$M99),IF(AND($G99=1,AO$1&gt;($Y99+$Z99),AO$1&lt;=($Y99+$Z99*2)),-1*PMT(VLOOKUP($P99,'9 - Finance Strategy Parameters'!$B$3:$C$6,2)/12,$Z99*12,$M99*(1+$Z$1)^($Z99*2)),IF(AND($G99=1,AO$1&gt;($Y99+$Z99*2),AO$1&lt;=($Y99+$Z99*3)),-1*PMT(VLOOKUP($P99,'9 - Finance Strategy Parameters'!$B$3:$C$6,2)/12,$Z99*12,$M99*(1+$Z$1)^($Z99*3)),"FAILURE"))))))))))</f>
        <v>2048.7593750000001</v>
      </c>
      <c r="AP99" s="159">
        <f>IF($F99=1,0,IF(AND($H99=1,AP$1&lt;=$Y99),$V99,IF(AND($H99=1,AP$1&gt;$Y99,AP$1&lt;=$Y99+$Z99),($T99*(1+$Z$1)^$Z99)/$Z99,IF(AND($H99=1,AP$1&gt;($Y99+$Z99),AP$1&lt;=($Y99+$Z99*2)),($T99*(1+$Z$1)^($Z99*2))/$Z99,IF(AND($H99=1,AP$1&gt;($Y99+$Z99*2),AP$1&lt;=($Y99+$Z99*3)),($T99*(1+$Z$1)^($Z99*3))/$Z99,IF(AND($H99=1,AP$1&gt;($Y99+$Z99*3),AP$1&lt;=($Y99+$Z99*4)),($T99*(1+$Z$1)^($Z99*4))/$Z99,IF(AND($G99=1,AP$1&lt;=$N99),0,IF(AND($G99=1,AP$1&gt;$N99,AP$1&lt;=($Y99+$Z99)),-1*PMT(VLOOKUP($P99,'9 - Finance Strategy Parameters'!$B$3:$C$6,2)/12,$Z99*12,$M99),IF(AND($G99=1,AP$1&gt;($Y99+$Z99),AP$1&lt;=($Y99+$Z99*2)),-1*PMT(VLOOKUP($P99,'9 - Finance Strategy Parameters'!$B$3:$C$6,2)/12,$Z99*12,$M99*(1+$Z$1)^($Z99*2)),IF(AND($G99=1,AP$1&gt;($Y99+$Z99*2),AP$1&lt;=($Y99+$Z99*3)),-1*PMT(VLOOKUP($P99,'9 - Finance Strategy Parameters'!$B$3:$C$6,2)/12,$Z99*12,$M99*(1+$Z$1)^($Z99*3)),"FAILURE"))))))))))</f>
        <v>2048.7593750000001</v>
      </c>
      <c r="AQ99" s="159">
        <f>IF($F99=1,0,IF(AND($H99=1,AQ$1&lt;=$Y99),$V99,IF(AND($H99=1,AQ$1&gt;$Y99,AQ$1&lt;=$Y99+$Z99),($T99*(1+$Z$1)^$Z99)/$Z99,IF(AND($H99=1,AQ$1&gt;($Y99+$Z99),AQ$1&lt;=($Y99+$Z99*2)),($T99*(1+$Z$1)^($Z99*2))/$Z99,IF(AND($H99=1,AQ$1&gt;($Y99+$Z99*2),AQ$1&lt;=($Y99+$Z99*3)),($T99*(1+$Z$1)^($Z99*3))/$Z99,IF(AND($H99=1,AQ$1&gt;($Y99+$Z99*3),AQ$1&lt;=($Y99+$Z99*4)),($T99*(1+$Z$1)^($Z99*4))/$Z99,IF(AND($G99=1,AQ$1&lt;=$N99),0,IF(AND($G99=1,AQ$1&gt;$N99,AQ$1&lt;=($Y99+$Z99)),-1*PMT(VLOOKUP($P99,'9 - Finance Strategy Parameters'!$B$3:$C$6,2)/12,$Z99*12,$M99),IF(AND($G99=1,AQ$1&gt;($Y99+$Z99),AQ$1&lt;=($Y99+$Z99*2)),-1*PMT(VLOOKUP($P99,'9 - Finance Strategy Parameters'!$B$3:$C$6,2)/12,$Z99*12,$M99*(1+$Z$1)^($Z99*2)),IF(AND($G99=1,AQ$1&gt;($Y99+$Z99*2),AQ$1&lt;=($Y99+$Z99*3)),-1*PMT(VLOOKUP($P99,'9 - Finance Strategy Parameters'!$B$3:$C$6,2)/12,$Z99*12,$M99*(1+$Z$1)^($Z99*3)),"FAILURE"))))))))))</f>
        <v>2048.7593750000001</v>
      </c>
      <c r="AR99" s="159">
        <f>IF($F99=1,0,IF(AND($H99=1,AR$1&lt;=$Y99),$V99,IF(AND($H99=1,AR$1&gt;$Y99,AR$1&lt;=$Y99+$Z99),($T99*(1+$Z$1)^$Z99)/$Z99,IF(AND($H99=1,AR$1&gt;($Y99+$Z99),AR$1&lt;=($Y99+$Z99*2)),($T99*(1+$Z$1)^($Z99*2))/$Z99,IF(AND($H99=1,AR$1&gt;($Y99+$Z99*2),AR$1&lt;=($Y99+$Z99*3)),($T99*(1+$Z$1)^($Z99*3))/$Z99,IF(AND($H99=1,AR$1&gt;($Y99+$Z99*3),AR$1&lt;=($Y99+$Z99*4)),($T99*(1+$Z$1)^($Z99*4))/$Z99,IF(AND($G99=1,AR$1&lt;=$N99),0,IF(AND($G99=1,AR$1&gt;$N99,AR$1&lt;=($Y99+$Z99)),-1*PMT(VLOOKUP($P99,'9 - Finance Strategy Parameters'!$B$3:$C$6,2)/12,$Z99*12,$M99),IF(AND($G99=1,AR$1&gt;($Y99+$Z99),AR$1&lt;=($Y99+$Z99*2)),-1*PMT(VLOOKUP($P99,'9 - Finance Strategy Parameters'!$B$3:$C$6,2)/12,$Z99*12,$M99*(1+$Z$1)^($Z99*2)),IF(AND($G99=1,AR$1&gt;($Y99+$Z99*2),AR$1&lt;=($Y99+$Z99*3)),-1*PMT(VLOOKUP($P99,'9 - Finance Strategy Parameters'!$B$3:$C$6,2)/12,$Z99*12,$M99*(1+$Z$1)^($Z99*3)),"FAILURE"))))))))))</f>
        <v>2048.7593750000001</v>
      </c>
      <c r="AS99" s="159">
        <f>IF($F99=1,0,IF(AND($H99=1,AS$1&lt;=$Y99),$V99,IF(AND($H99=1,AS$1&gt;$Y99,AS$1&lt;=$Y99+$Z99),($T99*(1+$Z$1)^$Z99)/$Z99,IF(AND($H99=1,AS$1&gt;($Y99+$Z99),AS$1&lt;=($Y99+$Z99*2)),($T99*(1+$Z$1)^($Z99*2))/$Z99,IF(AND($H99=1,AS$1&gt;($Y99+$Z99*2),AS$1&lt;=($Y99+$Z99*3)),($T99*(1+$Z$1)^($Z99*3))/$Z99,IF(AND($H99=1,AS$1&gt;($Y99+$Z99*3),AS$1&lt;=($Y99+$Z99*4)),($T99*(1+$Z$1)^($Z99*4))/$Z99,IF(AND($G99=1,AS$1&lt;=$N99),0,IF(AND($G99=1,AS$1&gt;$N99,AS$1&lt;=($Y99+$Z99)),-1*PMT(VLOOKUP($P99,'9 - Finance Strategy Parameters'!$B$3:$C$6,2)/12,$Z99*12,$M99),IF(AND($G99=1,AS$1&gt;($Y99+$Z99),AS$1&lt;=($Y99+$Z99*2)),-1*PMT(VLOOKUP($P99,'9 - Finance Strategy Parameters'!$B$3:$C$6,2)/12,$Z99*12,$M99*(1+$Z$1)^($Z99*2)),IF(AND($G99=1,AS$1&gt;($Y99+$Z99*2),AS$1&lt;=($Y99+$Z99*3)),-1*PMT(VLOOKUP($P99,'9 - Finance Strategy Parameters'!$B$3:$C$6,2)/12,$Z99*12,$M99*(1+$Z$1)^($Z99*3)),"FAILURE"))))))))))</f>
        <v>2048.7593750000001</v>
      </c>
      <c r="AT99" s="159">
        <f>IF($F99=1,0,IF(AND($H99=1,AT$1&lt;=$Y99),$V99,IF(AND($H99=1,AT$1&gt;$Y99,AT$1&lt;=$Y99+$Z99),($T99*(1+$Z$1)^$Z99)/$Z99,IF(AND($H99=1,AT$1&gt;($Y99+$Z99),AT$1&lt;=($Y99+$Z99*2)),($T99*(1+$Z$1)^($Z99*2))/$Z99,IF(AND($H99=1,AT$1&gt;($Y99+$Z99*2),AT$1&lt;=($Y99+$Z99*3)),($T99*(1+$Z$1)^($Z99*3))/$Z99,IF(AND($H99=1,AT$1&gt;($Y99+$Z99*3),AT$1&lt;=($Y99+$Z99*4)),($T99*(1+$Z$1)^($Z99*4))/$Z99,IF(AND($G99=1,AT$1&lt;=$N99),0,IF(AND($G99=1,AT$1&gt;$N99,AT$1&lt;=($Y99+$Z99)),-1*PMT(VLOOKUP($P99,'9 - Finance Strategy Parameters'!$B$3:$C$6,2)/12,$Z99*12,$M99),IF(AND($G99=1,AT$1&gt;($Y99+$Z99),AT$1&lt;=($Y99+$Z99*2)),-1*PMT(VLOOKUP($P99,'9 - Finance Strategy Parameters'!$B$3:$C$6,2)/12,$Z99*12,$M99*(1+$Z$1)^($Z99*2)),IF(AND($G99=1,AT$1&gt;($Y99+$Z99*2),AT$1&lt;=($Y99+$Z99*3)),-1*PMT(VLOOKUP($P99,'9 - Finance Strategy Parameters'!$B$3:$C$6,2)/12,$Z99*12,$M99*(1+$Z$1)^($Z99*3)),"FAILURE"))))))))))</f>
        <v>2048.7593750000001</v>
      </c>
      <c r="AU99" s="159">
        <f>IF($F99=1,0,IF(AND($H99=1,AU$1&lt;=$Y99),$V99,IF(AND($H99=1,AU$1&gt;$Y99,AU$1&lt;=$Y99+$Z99),($T99*(1+$Z$1)^$Z99)/$Z99,IF(AND($H99=1,AU$1&gt;($Y99+$Z99),AU$1&lt;=($Y99+$Z99*2)),($T99*(1+$Z$1)^($Z99*2))/$Z99,IF(AND($H99=1,AU$1&gt;($Y99+$Z99*2),AU$1&lt;=($Y99+$Z99*3)),($T99*(1+$Z$1)^($Z99*3))/$Z99,IF(AND($H99=1,AU$1&gt;($Y99+$Z99*3),AU$1&lt;=($Y99+$Z99*4)),($T99*(1+$Z$1)^($Z99*4))/$Z99,IF(AND($G99=1,AU$1&lt;=$N99),0,IF(AND($G99=1,AU$1&gt;$N99,AU$1&lt;=($Y99+$Z99)),-1*PMT(VLOOKUP($P99,'9 - Finance Strategy Parameters'!$B$3:$C$6,2)/12,$Z99*12,$M99),IF(AND($G99=1,AU$1&gt;($Y99+$Z99),AU$1&lt;=($Y99+$Z99*2)),-1*PMT(VLOOKUP($P99,'9 - Finance Strategy Parameters'!$B$3:$C$6,2)/12,$Z99*12,$M99*(1+$Z$1)^($Z99*2)),IF(AND($G99=1,AU$1&gt;($Y99+$Z99*2),AU$1&lt;=($Y99+$Z99*3)),-1*PMT(VLOOKUP($P99,'9 - Finance Strategy Parameters'!$B$3:$C$6,2)/12,$Z99*12,$M99*(1+$Z$1)^($Z99*3)),"FAILURE"))))))))))</f>
        <v>2048.7593750000001</v>
      </c>
      <c r="AV99" s="159">
        <f>IF($F99=1,0,IF(AND($H99=1,AV$1&lt;=$Y99),$V99,IF(AND($H99=1,AV$1&gt;$Y99,AV$1&lt;=$Y99+$Z99),($T99*(1+$Z$1)^$Z99)/$Z99,IF(AND($H99=1,AV$1&gt;($Y99+$Z99),AV$1&lt;=($Y99+$Z99*2)),($T99*(1+$Z$1)^($Z99*2))/$Z99,IF(AND($H99=1,AV$1&gt;($Y99+$Z99*2),AV$1&lt;=($Y99+$Z99*3)),($T99*(1+$Z$1)^($Z99*3))/$Z99,IF(AND($H99=1,AV$1&gt;($Y99+$Z99*3),AV$1&lt;=($Y99+$Z99*4)),($T99*(1+$Z$1)^($Z99*4))/$Z99,IF(AND($G99=1,AV$1&lt;=$N99),0,IF(AND($G99=1,AV$1&gt;$N99,AV$1&lt;=($Y99+$Z99)),-1*PMT(VLOOKUP($P99,'9 - Finance Strategy Parameters'!$B$3:$C$6,2)/12,$Z99*12,$M99),IF(AND($G99=1,AV$1&gt;($Y99+$Z99),AV$1&lt;=($Y99+$Z99*2)),-1*PMT(VLOOKUP($P99,'9 - Finance Strategy Parameters'!$B$3:$C$6,2)/12,$Z99*12,$M99*(1+$Z$1)^($Z99*2)),IF(AND($G99=1,AV$1&gt;($Y99+$Z99*2),AV$1&lt;=($Y99+$Z99*3)),-1*PMT(VLOOKUP($P99,'9 - Finance Strategy Parameters'!$B$3:$C$6,2)/12,$Z99*12,$M99*(1+$Z$1)^($Z99*3)),"FAILURE"))))))))))</f>
        <v>2048.7593750000001</v>
      </c>
      <c r="AW99" s="159">
        <f>IF($F99=1,0,IF(AND($H99=1,AW$1&lt;=$Y99),$V99,IF(AND($H99=1,AW$1&gt;$Y99,AW$1&lt;=$Y99+$Z99),($T99*(1+$Z$1)^$Z99)/$Z99,IF(AND($H99=1,AW$1&gt;($Y99+$Z99),AW$1&lt;=($Y99+$Z99*2)),($T99*(1+$Z$1)^($Z99*2))/$Z99,IF(AND($H99=1,AW$1&gt;($Y99+$Z99*2),AW$1&lt;=($Y99+$Z99*3)),($T99*(1+$Z$1)^($Z99*3))/$Z99,IF(AND($H99=1,AW$1&gt;($Y99+$Z99*3),AW$1&lt;=($Y99+$Z99*4)),($T99*(1+$Z$1)^($Z99*4))/$Z99,IF(AND($G99=1,AW$1&lt;=$N99),0,IF(AND($G99=1,AW$1&gt;$N99,AW$1&lt;=($Y99+$Z99)),-1*PMT(VLOOKUP($P99,'9 - Finance Strategy Parameters'!$B$3:$C$6,2)/12,$Z99*12,$M99),IF(AND($G99=1,AW$1&gt;($Y99+$Z99),AW$1&lt;=($Y99+$Z99*2)),-1*PMT(VLOOKUP($P99,'9 - Finance Strategy Parameters'!$B$3:$C$6,2)/12,$Z99*12,$M99*(1+$Z$1)^($Z99*2)),IF(AND($G99=1,AW$1&gt;($Y99+$Z99*2),AW$1&lt;=($Y99+$Z99*3)),-1*PMT(VLOOKUP($P99,'9 - Finance Strategy Parameters'!$B$3:$C$6,2)/12,$Z99*12,$M99*(1+$Z$1)^($Z99*3)),"FAILURE"))))))))))</f>
        <v>2048.7593750000001</v>
      </c>
      <c r="AX99" s="159">
        <f>IF($F99=1,0,IF(AND($H99=1,AX$1&lt;=$Y99),$V99,IF(AND($H99=1,AX$1&gt;$Y99,AX$1&lt;=$Y99+$Z99),($T99*(1+$Z$1)^$Z99)/$Z99,IF(AND($H99=1,AX$1&gt;($Y99+$Z99),AX$1&lt;=($Y99+$Z99*2)),($T99*(1+$Z$1)^($Z99*2))/$Z99,IF(AND($H99=1,AX$1&gt;($Y99+$Z99*2),AX$1&lt;=($Y99+$Z99*3)),($T99*(1+$Z$1)^($Z99*3))/$Z99,IF(AND($H99=1,AX$1&gt;($Y99+$Z99*3),AX$1&lt;=($Y99+$Z99*4)),($T99*(1+$Z$1)^($Z99*4))/$Z99,IF(AND($G99=1,AX$1&lt;=$N99),0,IF(AND($G99=1,AX$1&gt;$N99,AX$1&lt;=($Y99+$Z99)),-1*PMT(VLOOKUP($P99,'9 - Finance Strategy Parameters'!$B$3:$C$6,2)/12,$Z99*12,$M99),IF(AND($G99=1,AX$1&gt;($Y99+$Z99),AX$1&lt;=($Y99+$Z99*2)),-1*PMT(VLOOKUP($P99,'9 - Finance Strategy Parameters'!$B$3:$C$6,2)/12,$Z99*12,$M99*(1+$Z$1)^($Z99*2)),IF(AND($G99=1,AX$1&gt;($Y99+$Z99*2),AX$1&lt;=($Y99+$Z99*3)),-1*PMT(VLOOKUP($P99,'9 - Finance Strategy Parameters'!$B$3:$C$6,2)/12,$Z99*12,$M99*(1+$Z$1)^($Z99*3)),"FAILURE"))))))))))</f>
        <v>2048.7593750000001</v>
      </c>
      <c r="AY99" s="159">
        <f>IF($F99=1,0,IF(AND($H99=1,AY$1&lt;=$Y99),$V99,IF(AND($H99=1,AY$1&gt;$Y99,AY$1&lt;=$Y99+$Z99),($T99*(1+$Z$1)^$Z99)/$Z99,IF(AND($H99=1,AY$1&gt;($Y99+$Z99),AY$1&lt;=($Y99+$Z99*2)),($T99*(1+$Z$1)^($Z99*2))/$Z99,IF(AND($H99=1,AY$1&gt;($Y99+$Z99*2),AY$1&lt;=($Y99+$Z99*3)),($T99*(1+$Z$1)^($Z99*3))/$Z99,IF(AND($H99=1,AY$1&gt;($Y99+$Z99*3),AY$1&lt;=($Y99+$Z99*4)),($T99*(1+$Z$1)^($Z99*4))/$Z99,IF(AND($G99=1,AY$1&lt;=$N99),0,IF(AND($G99=1,AY$1&gt;$N99,AY$1&lt;=($Y99+$Z99)),-1*PMT(VLOOKUP($P99,'9 - Finance Strategy Parameters'!$B$3:$C$6,2)/12,$Z99*12,$M99),IF(AND($G99=1,AY$1&gt;($Y99+$Z99),AY$1&lt;=($Y99+$Z99*2)),-1*PMT(VLOOKUP($P99,'9 - Finance Strategy Parameters'!$B$3:$C$6,2)/12,$Z99*12,$M99*(1+$Z$1)^($Z99*2)),IF(AND($G99=1,AY$1&gt;($Y99+$Z99*2),AY$1&lt;=($Y99+$Z99*3)),-1*PMT(VLOOKUP($P99,'9 - Finance Strategy Parameters'!$B$3:$C$6,2)/12,$Z99*12,$M99*(1+$Z$1)^($Z99*3)),"FAILURE"))))))))))</f>
        <v>2048.7593750000001</v>
      </c>
      <c r="AZ99" s="159">
        <f>IF($F99=1,0,IF(AND($H99=1,AZ$1&lt;=$Y99),$V99,IF(AND($H99=1,AZ$1&gt;$Y99,AZ$1&lt;=$Y99+$Z99),($T99*(1+$Z$1)^$Z99)/$Z99,IF(AND($H99=1,AZ$1&gt;($Y99+$Z99),AZ$1&lt;=($Y99+$Z99*2)),($T99*(1+$Z$1)^($Z99*2))/$Z99,IF(AND($H99=1,AZ$1&gt;($Y99+$Z99*2),AZ$1&lt;=($Y99+$Z99*3)),($T99*(1+$Z$1)^($Z99*3))/$Z99,IF(AND($H99=1,AZ$1&gt;($Y99+$Z99*3),AZ$1&lt;=($Y99+$Z99*4)),($T99*(1+$Z$1)^($Z99*4))/$Z99,IF(AND($G99=1,AZ$1&lt;=$N99),0,IF(AND($G99=1,AZ$1&gt;$N99,AZ$1&lt;=($Y99+$Z99)),-1*PMT(VLOOKUP($P99,'9 - Finance Strategy Parameters'!$B$3:$C$6,2)/12,$Z99*12,$M99),IF(AND($G99=1,AZ$1&gt;($Y99+$Z99),AZ$1&lt;=($Y99+$Z99*2)),-1*PMT(VLOOKUP($P99,'9 - Finance Strategy Parameters'!$B$3:$C$6,2)/12,$Z99*12,$M99*(1+$Z$1)^($Z99*2)),IF(AND($G99=1,AZ$1&gt;($Y99+$Z99*2),AZ$1&lt;=($Y99+$Z99*3)),-1*PMT(VLOOKUP($P99,'9 - Finance Strategy Parameters'!$B$3:$C$6,2)/12,$Z99*12,$M99*(1+$Z$1)^($Z99*3)),"FAILURE"))))))))))</f>
        <v>2048.7593750000001</v>
      </c>
      <c r="BA99" s="159">
        <f>IF($F99=1,0,IF(AND($H99=1,BA$1&lt;=$Y99),$V99,IF(AND($H99=1,BA$1&gt;$Y99,BA$1&lt;=$Y99+$Z99),($T99*(1+$Z$1)^$Z99)/$Z99,IF(AND($H99=1,BA$1&gt;($Y99+$Z99),BA$1&lt;=($Y99+$Z99*2)),($T99*(1+$Z$1)^($Z99*2))/$Z99,IF(AND($H99=1,BA$1&gt;($Y99+$Z99*2),BA$1&lt;=($Y99+$Z99*3)),($T99*(1+$Z$1)^($Z99*3))/$Z99,IF(AND($H99=1,BA$1&gt;($Y99+$Z99*3),BA$1&lt;=($Y99+$Z99*4)),($T99*(1+$Z$1)^($Z99*4))/$Z99,IF(AND($G99=1,BA$1&lt;=$N99),0,IF(AND($G99=1,BA$1&gt;$N99,BA$1&lt;=($Y99+$Z99)),-1*PMT(VLOOKUP($P99,'9 - Finance Strategy Parameters'!$B$3:$C$6,2)/12,$Z99*12,$M99),IF(AND($G99=1,BA$1&gt;($Y99+$Z99),BA$1&lt;=($Y99+$Z99*2)),-1*PMT(VLOOKUP($P99,'9 - Finance Strategy Parameters'!$B$3:$C$6,2)/12,$Z99*12,$M99*(1+$Z$1)^($Z99*2)),IF(AND($G99=1,BA$1&gt;($Y99+$Z99*2),BA$1&lt;=($Y99+$Z99*3)),-1*PMT(VLOOKUP($P99,'9 - Finance Strategy Parameters'!$B$3:$C$6,2)/12,$Z99*12,$M99*(1+$Z$1)^($Z99*3)),"FAILURE"))))))))))</f>
        <v>2048.7593750000001</v>
      </c>
      <c r="BB99" s="159">
        <f>IF($F99=1,0,IF(AND($H99=1,BB$1&lt;=$Y99),$V99,IF(AND($H99=1,BB$1&gt;$Y99,BB$1&lt;=$Y99+$Z99),($T99*(1+$Z$1)^$Z99)/$Z99,IF(AND($H99=1,BB$1&gt;($Y99+$Z99),BB$1&lt;=($Y99+$Z99*2)),($T99*(1+$Z$1)^($Z99*2))/$Z99,IF(AND($H99=1,BB$1&gt;($Y99+$Z99*2),BB$1&lt;=($Y99+$Z99*3)),($T99*(1+$Z$1)^($Z99*3))/$Z99,IF(AND($H99=1,BB$1&gt;($Y99+$Z99*3),BB$1&lt;=($Y99+$Z99*4)),($T99*(1+$Z$1)^($Z99*4))/$Z99,IF(AND($G99=1,BB$1&lt;=$N99),0,IF(AND($G99=1,BB$1&gt;$N99,BB$1&lt;=($Y99+$Z99)),-1*PMT(VLOOKUP($P99,'9 - Finance Strategy Parameters'!$B$3:$C$6,2)/12,$Z99*12,$M99),IF(AND($G99=1,BB$1&gt;($Y99+$Z99),BB$1&lt;=($Y99+$Z99*2)),-1*PMT(VLOOKUP($P99,'9 - Finance Strategy Parameters'!$B$3:$C$6,2)/12,$Z99*12,$M99*(1+$Z$1)^($Z99*2)),IF(AND($G99=1,BB$1&gt;($Y99+$Z99*2),BB$1&lt;=($Y99+$Z99*3)),-1*PMT(VLOOKUP($P99,'9 - Finance Strategy Parameters'!$B$3:$C$6,2)/12,$Z99*12,$M99*(1+$Z$1)^($Z99*3)),"FAILURE"))))))))))</f>
        <v>2048.7593750000001</v>
      </c>
      <c r="BC99" s="159">
        <f>IF($F99=1,0,IF(AND($H99=1,BC$1&lt;=$Y99),$V99,IF(AND($H99=1,BC$1&gt;$Y99,BC$1&lt;=$Y99+$Z99),($T99*(1+$Z$1)^$Z99)/$Z99,IF(AND($H99=1,BC$1&gt;($Y99+$Z99),BC$1&lt;=($Y99+$Z99*2)),($T99*(1+$Z$1)^($Z99*2))/$Z99,IF(AND($H99=1,BC$1&gt;($Y99+$Z99*2),BC$1&lt;=($Y99+$Z99*3)),($T99*(1+$Z$1)^($Z99*3))/$Z99,IF(AND($H99=1,BC$1&gt;($Y99+$Z99*3),BC$1&lt;=($Y99+$Z99*4)),($T99*(1+$Z$1)^($Z99*4))/$Z99,IF(AND($G99=1,BC$1&lt;=$N99),0,IF(AND($G99=1,BC$1&gt;$N99,BC$1&lt;=($Y99+$Z99)),-1*PMT(VLOOKUP($P99,'9 - Finance Strategy Parameters'!$B$3:$C$6,2)/12,$Z99*12,$M99),IF(AND($G99=1,BC$1&gt;($Y99+$Z99),BC$1&lt;=($Y99+$Z99*2)),-1*PMT(VLOOKUP($P99,'9 - Finance Strategy Parameters'!$B$3:$C$6,2)/12,$Z99*12,$M99*(1+$Z$1)^($Z99*2)),IF(AND($G99=1,BC$1&gt;($Y99+$Z99*2),BC$1&lt;=($Y99+$Z99*3)),-1*PMT(VLOOKUP($P99,'9 - Finance Strategy Parameters'!$B$3:$C$6,2)/12,$Z99*12,$M99*(1+$Z$1)^($Z99*3)),"FAILURE"))))))))))</f>
        <v>2048.7593750000001</v>
      </c>
      <c r="BD99" s="159">
        <f>IF($F99=1,0,IF(AND($H99=1,BD$1&lt;=$Y99),$V99,IF(AND($H99=1,BD$1&gt;$Y99,BD$1&lt;=$Y99+$Z99),($T99*(1+$Z$1)^$Z99)/$Z99,IF(AND($H99=1,BD$1&gt;($Y99+$Z99),BD$1&lt;=($Y99+$Z99*2)),($T99*(1+$Z$1)^($Z99*2))/$Z99,IF(AND($H99=1,BD$1&gt;($Y99+$Z99*2),BD$1&lt;=($Y99+$Z99*3)),($T99*(1+$Z$1)^($Z99*3))/$Z99,IF(AND($H99=1,BD$1&gt;($Y99+$Z99*3),BD$1&lt;=($Y99+$Z99*4)),($T99*(1+$Z$1)^($Z99*4))/$Z99,IF(AND($G99=1,BD$1&lt;=$N99),0,IF(AND($G99=1,BD$1&gt;$N99,BD$1&lt;=($Y99+$Z99)),-1*PMT(VLOOKUP($P99,'9 - Finance Strategy Parameters'!$B$3:$C$6,2)/12,$Z99*12,$M99),IF(AND($G99=1,BD$1&gt;($Y99+$Z99),BD$1&lt;=($Y99+$Z99*2)),-1*PMT(VLOOKUP($P99,'9 - Finance Strategy Parameters'!$B$3:$C$6,2)/12,$Z99*12,$M99*(1+$Z$1)^($Z99*2)),IF(AND($G99=1,BD$1&gt;($Y99+$Z99*2),BD$1&lt;=($Y99+$Z99*3)),-1*PMT(VLOOKUP($P99,'9 - Finance Strategy Parameters'!$B$3:$C$6,2)/12,$Z99*12,$M99*(1+$Z$1)^($Z99*3)),"FAILURE"))))))))))</f>
        <v>2048.7593750000001</v>
      </c>
      <c r="BE99" s="159">
        <f>IF($F99=1,0,IF(AND($H99=1,BE$1&lt;=$Y99),$V99,IF(AND($H99=1,BE$1&gt;$Y99,BE$1&lt;=$Y99+$Z99),($T99*(1+$Z$1)^$Z99)/$Z99,IF(AND($H99=1,BE$1&gt;($Y99+$Z99),BE$1&lt;=($Y99+$Z99*2)),($T99*(1+$Z$1)^($Z99*2))/$Z99,IF(AND($H99=1,BE$1&gt;($Y99+$Z99*2),BE$1&lt;=($Y99+$Z99*3)),($T99*(1+$Z$1)^($Z99*3))/$Z99,IF(AND($H99=1,BE$1&gt;($Y99+$Z99*3),BE$1&lt;=($Y99+$Z99*4)),($T99*(1+$Z$1)^($Z99*4))/$Z99,IF(AND($G99=1,BE$1&lt;=$N99),0,IF(AND($G99=1,BE$1&gt;$N99,BE$1&lt;=($Y99+$Z99)),-1*PMT(VLOOKUP($P99,'9 - Finance Strategy Parameters'!$B$3:$C$6,2)/12,$Z99*12,$M99),IF(AND($G99=1,BE$1&gt;($Y99+$Z99),BE$1&lt;=($Y99+$Z99*2)),-1*PMT(VLOOKUP($P99,'9 - Finance Strategy Parameters'!$B$3:$C$6,2)/12,$Z99*12,$M99*(1+$Z$1)^($Z99*2)),IF(AND($G99=1,BE$1&gt;($Y99+$Z99*2),BE$1&lt;=($Y99+$Z99*3)),-1*PMT(VLOOKUP($P99,'9 - Finance Strategy Parameters'!$B$3:$C$6,2)/12,$Z99*12,$M99*(1+$Z$1)^($Z99*3)),"FAILURE"))))))))))</f>
        <v>2048.7593750000001</v>
      </c>
      <c r="BF99" s="159">
        <f>IF($F99=1,0,IF(AND($H99=1,BF$1&lt;=$Y99),$V99,IF(AND($H99=1,BF$1&gt;$Y99,BF$1&lt;=$Y99+$Z99),($T99*(1+$Z$1)^$Z99)/$Z99,IF(AND($H99=1,BF$1&gt;($Y99+$Z99),BF$1&lt;=($Y99+$Z99*2)),($T99*(1+$Z$1)^($Z99*2))/$Z99,IF(AND($H99=1,BF$1&gt;($Y99+$Z99*2),BF$1&lt;=($Y99+$Z99*3)),($T99*(1+$Z$1)^($Z99*3))/$Z99,IF(AND($H99=1,BF$1&gt;($Y99+$Z99*3),BF$1&lt;=($Y99+$Z99*4)),($T99*(1+$Z$1)^($Z99*4))/$Z99,IF(AND($G99=1,BF$1&lt;=$N99),0,IF(AND($G99=1,BF$1&gt;$N99,BF$1&lt;=($Y99+$Z99)),-1*PMT(VLOOKUP($P99,'9 - Finance Strategy Parameters'!$B$3:$C$6,2)/12,$Z99*12,$M99),IF(AND($G99=1,BF$1&gt;($Y99+$Z99),BF$1&lt;=($Y99+$Z99*2)),-1*PMT(VLOOKUP($P99,'9 - Finance Strategy Parameters'!$B$3:$C$6,2)/12,$Z99*12,$M99*(1+$Z$1)^($Z99*2)),IF(AND($G99=1,BF$1&gt;($Y99+$Z99*2),BF$1&lt;=($Y99+$Z99*3)),-1*PMT(VLOOKUP($P99,'9 - Finance Strategy Parameters'!$B$3:$C$6,2)/12,$Z99*12,$M99*(1+$Z$1)^($Z99*3)),"FAILURE"))))))))))</f>
        <v>2048.7593750000001</v>
      </c>
      <c r="BG99" s="159">
        <f>IF($F99=1,0,IF(AND($H99=1,BG$1&lt;=$Y99),$V99,IF(AND($H99=1,BG$1&gt;$Y99,BG$1&lt;=$Y99+$Z99),($T99*(1+$Z$1)^$Z99)/$Z99,IF(AND($H99=1,BG$1&gt;($Y99+$Z99),BG$1&lt;=($Y99+$Z99*2)),($T99*(1+$Z$1)^($Z99*2))/$Z99,IF(AND($H99=1,BG$1&gt;($Y99+$Z99*2),BG$1&lt;=($Y99+$Z99*3)),($T99*(1+$Z$1)^($Z99*3))/$Z99,IF(AND($H99=1,BG$1&gt;($Y99+$Z99*3),BG$1&lt;=($Y99+$Z99*4)),($T99*(1+$Z$1)^($Z99*4))/$Z99,IF(AND($G99=1,BG$1&lt;=$N99),0,IF(AND($G99=1,BG$1&gt;$N99,BG$1&lt;=($Y99+$Z99)),-1*PMT(VLOOKUP($P99,'9 - Finance Strategy Parameters'!$B$3:$C$6,2)/12,$Z99*12,$M99),IF(AND($G99=1,BG$1&gt;($Y99+$Z99),BG$1&lt;=($Y99+$Z99*2)),-1*PMT(VLOOKUP($P99,'9 - Finance Strategy Parameters'!$B$3:$C$6,2)/12,$Z99*12,$M99*(1+$Z$1)^($Z99*2)),IF(AND($G99=1,BG$1&gt;($Y99+$Z99*2),BG$1&lt;=($Y99+$Z99*3)),-1*PMT(VLOOKUP($P99,'9 - Finance Strategy Parameters'!$B$3:$C$6,2)/12,$Z99*12,$M99*(1+$Z$1)^($Z99*3)),"FAILURE"))))))))))</f>
        <v>2048.7593750000001</v>
      </c>
      <c r="BH99" s="159">
        <f>IF($F99=1,0,IF(AND($H99=1,BH$1&lt;=$Y99),$V99,IF(AND($H99=1,BH$1&gt;$Y99,BH$1&lt;=$Y99+$Z99),($T99*(1+$Z$1)^$Z99)/$Z99,IF(AND($H99=1,BH$1&gt;($Y99+$Z99),BH$1&lt;=($Y99+$Z99*2)),($T99*(1+$Z$1)^($Z99*2))/$Z99,IF(AND($H99=1,BH$1&gt;($Y99+$Z99*2),BH$1&lt;=($Y99+$Z99*3)),($T99*(1+$Z$1)^($Z99*3))/$Z99,IF(AND($H99=1,BH$1&gt;($Y99+$Z99*3),BH$1&lt;=($Y99+$Z99*4)),($T99*(1+$Z$1)^($Z99*4))/$Z99,IF(AND($G99=1,BH$1&lt;=$N99),0,IF(AND($G99=1,BH$1&gt;$N99,BH$1&lt;=($Y99+$Z99)),-1*PMT(VLOOKUP($P99,'9 - Finance Strategy Parameters'!$B$3:$C$6,2)/12,$Z99*12,$M99),IF(AND($G99=1,BH$1&gt;($Y99+$Z99),BH$1&lt;=($Y99+$Z99*2)),-1*PMT(VLOOKUP($P99,'9 - Finance Strategy Parameters'!$B$3:$C$6,2)/12,$Z99*12,$M99*(1+$Z$1)^($Z99*2)),IF(AND($G99=1,BH$1&gt;($Y99+$Z99*2),BH$1&lt;=($Y99+$Z99*3)),-1*PMT(VLOOKUP($P99,'9 - Finance Strategy Parameters'!$B$3:$C$6,2)/12,$Z99*12,$M99*(1+$Z$1)^($Z99*3)),"FAILURE"))))))))))</f>
        <v>1639.0075000000002</v>
      </c>
      <c r="BI99" s="159">
        <f>IF($F99=1,0,IF(AND($H99=1,BI$1&lt;=$Y99),$V99,IF(AND($H99=1,BI$1&gt;$Y99,BI$1&lt;=$Y99+$Z99),($T99*(1+$Z$1)^$Z99)/$Z99,IF(AND($H99=1,BI$1&gt;($Y99+$Z99),BI$1&lt;=($Y99+$Z99*2)),($T99*(1+$Z$1)^($Z99*2))/$Z99,IF(AND($H99=1,BI$1&gt;($Y99+$Z99*2),BI$1&lt;=($Y99+$Z99*3)),($T99*(1+$Z$1)^($Z99*3))/$Z99,IF(AND($H99=1,BI$1&gt;($Y99+$Z99*3),BI$1&lt;=($Y99+$Z99*4)),($T99*(1+$Z$1)^($Z99*4))/$Z99,IF(AND($G99=1,BI$1&lt;=$N99),0,IF(AND($G99=1,BI$1&gt;$N99,BI$1&lt;=($Y99+$Z99)),-1*PMT(VLOOKUP($P99,'9 - Finance Strategy Parameters'!$B$3:$C$6,2)/12,$Z99*12,$M99),IF(AND($G99=1,BI$1&gt;($Y99+$Z99),BI$1&lt;=($Y99+$Z99*2)),-1*PMT(VLOOKUP($P99,'9 - Finance Strategy Parameters'!$B$3:$C$6,2)/12,$Z99*12,$M99*(1+$Z$1)^($Z99*2)),IF(AND($G99=1,BI$1&gt;($Y99+$Z99*2),BI$1&lt;=($Y99+$Z99*3)),-1*PMT(VLOOKUP($P99,'9 - Finance Strategy Parameters'!$B$3:$C$6,2)/12,$Z99*12,$M99*(1+$Z$1)^($Z99*3)),"FAILURE"))))))))))</f>
        <v>1639.0075000000002</v>
      </c>
      <c r="BJ99" s="159">
        <f>IF($F99=1,0,IF(AND($H99=1,BJ$1&lt;=$Y99),$V99,IF(AND($H99=1,BJ$1&gt;$Y99,BJ$1&lt;=$Y99+$Z99),($T99*(1+$Z$1)^$Z99)/$Z99,IF(AND($H99=1,BJ$1&gt;($Y99+$Z99),BJ$1&lt;=($Y99+$Z99*2)),($T99*(1+$Z$1)^($Z99*2))/$Z99,IF(AND($H99=1,BJ$1&gt;($Y99+$Z99*2),BJ$1&lt;=($Y99+$Z99*3)),($T99*(1+$Z$1)^($Z99*3))/$Z99,IF(AND($H99=1,BJ$1&gt;($Y99+$Z99*3),BJ$1&lt;=($Y99+$Z99*4)),($T99*(1+$Z$1)^($Z99*4))/$Z99,IF(AND($G99=1,BJ$1&lt;=$N99),0,IF(AND($G99=1,BJ$1&gt;$N99,BJ$1&lt;=($Y99+$Z99)),-1*PMT(VLOOKUP($P99,'9 - Finance Strategy Parameters'!$B$3:$C$6,2)/12,$Z99*12,$M99),IF(AND($G99=1,BJ$1&gt;($Y99+$Z99),BJ$1&lt;=($Y99+$Z99*2)),-1*PMT(VLOOKUP($P99,'9 - Finance Strategy Parameters'!$B$3:$C$6,2)/12,$Z99*12,$M99*(1+$Z$1)^($Z99*2)),IF(AND($G99=1,BJ$1&gt;($Y99+$Z99*2),BJ$1&lt;=($Y99+$Z99*3)),-1*PMT(VLOOKUP($P99,'9 - Finance Strategy Parameters'!$B$3:$C$6,2)/12,$Z99*12,$M99*(1+$Z$1)^($Z99*3)),"FAILURE"))))))))))</f>
        <v>1639.0075000000002</v>
      </c>
      <c r="BK99" s="159">
        <f>IF($F99=1,0,IF(AND($H99=1,BK$1&lt;=$Y99),$V99,IF(AND($H99=1,BK$1&gt;$Y99,BK$1&lt;=$Y99+$Z99),($T99*(1+$Z$1)^$Z99)/$Z99,IF(AND($H99=1,BK$1&gt;($Y99+$Z99),BK$1&lt;=($Y99+$Z99*2)),($T99*(1+$Z$1)^($Z99*2))/$Z99,IF(AND($H99=1,BK$1&gt;($Y99+$Z99*2),BK$1&lt;=($Y99+$Z99*3)),($T99*(1+$Z$1)^($Z99*3))/$Z99,IF(AND($H99=1,BK$1&gt;($Y99+$Z99*3),BK$1&lt;=($Y99+$Z99*4)),($T99*(1+$Z$1)^($Z99*4))/$Z99,IF(AND($G99=1,BK$1&lt;=$N99),0,IF(AND($G99=1,BK$1&gt;$N99,BK$1&lt;=($Y99+$Z99)),-1*PMT(VLOOKUP($P99,'9 - Finance Strategy Parameters'!$B$3:$C$6,2)/12,$Z99*12,$M99),IF(AND($G99=1,BK$1&gt;($Y99+$Z99),BK$1&lt;=($Y99+$Z99*2)),-1*PMT(VLOOKUP($P99,'9 - Finance Strategy Parameters'!$B$3:$C$6,2)/12,$Z99*12,$M99*(1+$Z$1)^($Z99*2)),IF(AND($G99=1,BK$1&gt;($Y99+$Z99*2),BK$1&lt;=($Y99+$Z99*3)),-1*PMT(VLOOKUP($P99,'9 - Finance Strategy Parameters'!$B$3:$C$6,2)/12,$Z99*12,$M99*(1+$Z$1)^($Z99*3)),"FAILURE"))))))))))</f>
        <v>1639.0075000000002</v>
      </c>
      <c r="BL99" s="159">
        <f>IF($F99=1,0,IF(AND($H99=1,BL$1&lt;=$Y99),$V99,IF(AND($H99=1,BL$1&gt;$Y99,BL$1&lt;=$Y99+$Z99),($T99*(1+$Z$1)^$Z99)/$Z99,IF(AND($H99=1,BL$1&gt;($Y99+$Z99),BL$1&lt;=($Y99+$Z99*2)),($T99*(1+$Z$1)^($Z99*2))/$Z99,IF(AND($H99=1,BL$1&gt;($Y99+$Z99*2),BL$1&lt;=($Y99+$Z99*3)),($T99*(1+$Z$1)^($Z99*3))/$Z99,IF(AND($H99=1,BL$1&gt;($Y99+$Z99*3),BL$1&lt;=($Y99+$Z99*4)),($T99*(1+$Z$1)^($Z99*4))/$Z99,IF(AND($G99=1,BL$1&lt;=$N99),0,IF(AND($G99=1,BL$1&gt;$N99,BL$1&lt;=($Y99+$Z99)),-1*PMT(VLOOKUP($P99,'9 - Finance Strategy Parameters'!$B$3:$C$6,2)/12,$Z99*12,$M99),IF(AND($G99=1,BL$1&gt;($Y99+$Z99),BL$1&lt;=($Y99+$Z99*2)),-1*PMT(VLOOKUP($P99,'9 - Finance Strategy Parameters'!$B$3:$C$6,2)/12,$Z99*12,$M99*(1+$Z$1)^($Z99*2)),IF(AND($G99=1,BL$1&gt;($Y99+$Z99*2),BL$1&lt;=($Y99+$Z99*3)),-1*PMT(VLOOKUP($P99,'9 - Finance Strategy Parameters'!$B$3:$C$6,2)/12,$Z99*12,$M99*(1+$Z$1)^($Z99*3)),"FAILURE"))))))))))</f>
        <v>1639.0075000000002</v>
      </c>
      <c r="BM99" s="159">
        <f>IF($F99=1,0,IF(AND($H99=1,BM$1&lt;=$Y99),$V99,IF(AND($H99=1,BM$1&gt;$Y99,BM$1&lt;=$Y99+$Z99),($T99*(1+$Z$1)^$Z99)/$Z99,IF(AND($H99=1,BM$1&gt;($Y99+$Z99),BM$1&lt;=($Y99+$Z99*2)),($T99*(1+$Z$1)^($Z99*2))/$Z99,IF(AND($H99=1,BM$1&gt;($Y99+$Z99*2),BM$1&lt;=($Y99+$Z99*3)),($T99*(1+$Z$1)^($Z99*3))/$Z99,IF(AND($H99=1,BM$1&gt;($Y99+$Z99*3),BM$1&lt;=($Y99+$Z99*4)),($T99*(1+$Z$1)^($Z99*4))/$Z99,IF(AND($G99=1,BM$1&lt;=$N99),0,IF(AND($G99=1,BM$1&gt;$N99,BM$1&lt;=($Y99+$Z99)),-1*PMT(VLOOKUP($P99,'9 - Finance Strategy Parameters'!$B$3:$C$6,2)/12,$Z99*12,$M99),IF(AND($G99=1,BM$1&gt;($Y99+$Z99),BM$1&lt;=($Y99+$Z99*2)),-1*PMT(VLOOKUP($P99,'9 - Finance Strategy Parameters'!$B$3:$C$6,2)/12,$Z99*12,$M99*(1+$Z$1)^($Z99*2)),IF(AND($G99=1,BM$1&gt;($Y99+$Z99*2),BM$1&lt;=($Y99+$Z99*3)),-1*PMT(VLOOKUP($P99,'9 - Finance Strategy Parameters'!$B$3:$C$6,2)/12,$Z99*12,$M99*(1+$Z$1)^($Z99*3)),"FAILURE"))))))))))</f>
        <v>1639.0075000000002</v>
      </c>
      <c r="BN99" s="159">
        <f>IF($F99=1,0,IF(AND($H99=1,BN$1&lt;=$Y99),$V99,IF(AND($H99=1,BN$1&gt;$Y99,BN$1&lt;=$Y99+$Z99),($T99*(1+$Z$1)^$Z99)/$Z99,IF(AND($H99=1,BN$1&gt;($Y99+$Z99),BN$1&lt;=($Y99+$Z99*2)),($T99*(1+$Z$1)^($Z99*2))/$Z99,IF(AND($H99=1,BN$1&gt;($Y99+$Z99*2),BN$1&lt;=($Y99+$Z99*3)),($T99*(1+$Z$1)^($Z99*3))/$Z99,IF(AND($H99=1,BN$1&gt;($Y99+$Z99*3),BN$1&lt;=($Y99+$Z99*4)),($T99*(1+$Z$1)^($Z99*4))/$Z99,IF(AND($G99=1,BN$1&lt;=$N99),0,IF(AND($G99=1,BN$1&gt;$N99,BN$1&lt;=($Y99+$Z99)),-1*PMT(VLOOKUP($P99,'9 - Finance Strategy Parameters'!$B$3:$C$6,2)/12,$Z99*12,$M99),IF(AND($G99=1,BN$1&gt;($Y99+$Z99),BN$1&lt;=($Y99+$Z99*2)),-1*PMT(VLOOKUP($P99,'9 - Finance Strategy Parameters'!$B$3:$C$6,2)/12,$Z99*12,$M99*(1+$Z$1)^($Z99*2)),IF(AND($G99=1,BN$1&gt;($Y99+$Z99*2),BN$1&lt;=($Y99+$Z99*3)),-1*PMT(VLOOKUP($P99,'9 - Finance Strategy Parameters'!$B$3:$C$6,2)/12,$Z99*12,$M99*(1+$Z$1)^($Z99*3)),"FAILURE"))))))))))</f>
        <v>1639.0075000000002</v>
      </c>
      <c r="BO99" s="159">
        <f>IF($F99=1,0,IF(AND($H99=1,BO$1&lt;=$Y99),$V99,IF(AND($H99=1,BO$1&gt;$Y99,BO$1&lt;=$Y99+$Z99),($T99*(1+$Z$1)^$Z99)/$Z99,IF(AND($H99=1,BO$1&gt;($Y99+$Z99),BO$1&lt;=($Y99+$Z99*2)),($T99*(1+$Z$1)^($Z99*2))/$Z99,IF(AND($H99=1,BO$1&gt;($Y99+$Z99*2),BO$1&lt;=($Y99+$Z99*3)),($T99*(1+$Z$1)^($Z99*3))/$Z99,IF(AND($H99=1,BO$1&gt;($Y99+$Z99*3),BO$1&lt;=($Y99+$Z99*4)),($T99*(1+$Z$1)^($Z99*4))/$Z99,IF(AND($G99=1,BO$1&lt;=$N99),0,IF(AND($G99=1,BO$1&gt;$N99,BO$1&lt;=($Y99+$Z99)),-1*PMT(VLOOKUP($P99,'9 - Finance Strategy Parameters'!$B$3:$C$6,2)/12,$Z99*12,$M99),IF(AND($G99=1,BO$1&gt;($Y99+$Z99),BO$1&lt;=($Y99+$Z99*2)),-1*PMT(VLOOKUP($P99,'9 - Finance Strategy Parameters'!$B$3:$C$6,2)/12,$Z99*12,$M99*(1+$Z$1)^($Z99*2)),IF(AND($G99=1,BO$1&gt;($Y99+$Z99*2),BO$1&lt;=($Y99+$Z99*3)),-1*PMT(VLOOKUP($P99,'9 - Finance Strategy Parameters'!$B$3:$C$6,2)/12,$Z99*12,$M99*(1+$Z$1)^($Z99*3)),"FAILURE"))))))))))</f>
        <v>1639.0075000000002</v>
      </c>
      <c r="BP99" s="159">
        <f>IF($F99=1,0,IF(AND($H99=1,BP$1&lt;=$Y99),$V99,IF(AND($H99=1,BP$1&gt;$Y99,BP$1&lt;=$Y99+$Z99),($T99*(1+$Z$1)^$Z99)/$Z99,IF(AND($H99=1,BP$1&gt;($Y99+$Z99),BP$1&lt;=($Y99+$Z99*2)),($T99*(1+$Z$1)^($Z99*2))/$Z99,IF(AND($H99=1,BP$1&gt;($Y99+$Z99*2),BP$1&lt;=($Y99+$Z99*3)),($T99*(1+$Z$1)^($Z99*3))/$Z99,IF(AND($H99=1,BP$1&gt;($Y99+$Z99*3),BP$1&lt;=($Y99+$Z99*4)),($T99*(1+$Z$1)^($Z99*4))/$Z99,IF(AND($G99=1,BP$1&lt;=$N99),0,IF(AND($G99=1,BP$1&gt;$N99,BP$1&lt;=($Y99+$Z99)),-1*PMT(VLOOKUP($P99,'9 - Finance Strategy Parameters'!$B$3:$C$6,2)/12,$Z99*12,$M99),IF(AND($G99=1,BP$1&gt;($Y99+$Z99),BP$1&lt;=($Y99+$Z99*2)),-1*PMT(VLOOKUP($P99,'9 - Finance Strategy Parameters'!$B$3:$C$6,2)/12,$Z99*12,$M99*(1+$Z$1)^($Z99*2)),IF(AND($G99=1,BP$1&gt;($Y99+$Z99*2),BP$1&lt;=($Y99+$Z99*3)),-1*PMT(VLOOKUP($P99,'9 - Finance Strategy Parameters'!$B$3:$C$6,2)/12,$Z99*12,$M99*(1+$Z$1)^($Z99*3)),"FAILURE"))))))))))</f>
        <v>1639.0075000000002</v>
      </c>
      <c r="BQ99" s="159">
        <f>IF($F99=1,0,IF(AND($H99=1,BQ$1&lt;=$Y99),$V99,IF(AND($H99=1,BQ$1&gt;$Y99,BQ$1&lt;=$Y99+$Z99),($T99*(1+$Z$1)^$Z99)/$Z99,IF(AND($H99=1,BQ$1&gt;($Y99+$Z99),BQ$1&lt;=($Y99+$Z99*2)),($T99*(1+$Z$1)^($Z99*2))/$Z99,IF(AND($H99=1,BQ$1&gt;($Y99+$Z99*2),BQ$1&lt;=($Y99+$Z99*3)),($T99*(1+$Z$1)^($Z99*3))/$Z99,IF(AND($H99=1,BQ$1&gt;($Y99+$Z99*3),BQ$1&lt;=($Y99+$Z99*4)),($T99*(1+$Z$1)^($Z99*4))/$Z99,IF(AND($G99=1,BQ$1&lt;=$N99),0,IF(AND($G99=1,BQ$1&gt;$N99,BQ$1&lt;=($Y99+$Z99)),-1*PMT(VLOOKUP($P99,'9 - Finance Strategy Parameters'!$B$3:$C$6,2)/12,$Z99*12,$M99),IF(AND($G99=1,BQ$1&gt;($Y99+$Z99),BQ$1&lt;=($Y99+$Z99*2)),-1*PMT(VLOOKUP($P99,'9 - Finance Strategy Parameters'!$B$3:$C$6,2)/12,$Z99*12,$M99*(1+$Z$1)^($Z99*2)),IF(AND($G99=1,BQ$1&gt;($Y99+$Z99*2),BQ$1&lt;=($Y99+$Z99*3)),-1*PMT(VLOOKUP($P99,'9 - Finance Strategy Parameters'!$B$3:$C$6,2)/12,$Z99*12,$M99*(1+$Z$1)^($Z99*3)),"FAILURE"))))))))))</f>
        <v>1639.0075000000002</v>
      </c>
      <c r="BR99" s="159">
        <f>IF($F99=1,0,IF(AND($H99=1,BR$1&lt;=$Y99),$V99,IF(AND($H99=1,BR$1&gt;$Y99,BR$1&lt;=$Y99+$Z99),($T99*(1+$Z$1)^$Z99)/$Z99,IF(AND($H99=1,BR$1&gt;($Y99+$Z99),BR$1&lt;=($Y99+$Z99*2)),($T99*(1+$Z$1)^($Z99*2))/$Z99,IF(AND($H99=1,BR$1&gt;($Y99+$Z99*2),BR$1&lt;=($Y99+$Z99*3)),($T99*(1+$Z$1)^($Z99*3))/$Z99,IF(AND($H99=1,BR$1&gt;($Y99+$Z99*3),BR$1&lt;=($Y99+$Z99*4)),($T99*(1+$Z$1)^($Z99*4))/$Z99,IF(AND($G99=1,BR$1&lt;=$N99),0,IF(AND($G99=1,BR$1&gt;$N99,BR$1&lt;=($Y99+$Z99)),-1*PMT(VLOOKUP($P99,'9 - Finance Strategy Parameters'!$B$3:$C$6,2)/12,$Z99*12,$M99),IF(AND($G99=1,BR$1&gt;($Y99+$Z99),BR$1&lt;=($Y99+$Z99*2)),-1*PMT(VLOOKUP($P99,'9 - Finance Strategy Parameters'!$B$3:$C$6,2)/12,$Z99*12,$M99*(1+$Z$1)^($Z99*2)),IF(AND($G99=1,BR$1&gt;($Y99+$Z99*2),BR$1&lt;=($Y99+$Z99*3)),-1*PMT(VLOOKUP($P99,'9 - Finance Strategy Parameters'!$B$3:$C$6,2)/12,$Z99*12,$M99*(1+$Z$1)^($Z99*3)),"FAILURE"))))))))))</f>
        <v>1639.0075000000002</v>
      </c>
      <c r="BS99" s="159">
        <f>IF($F99=1,0,IF(AND($H99=1,BS$1&lt;=$Y99),$V99,IF(AND($H99=1,BS$1&gt;$Y99,BS$1&lt;=$Y99+$Z99),($T99*(1+$Z$1)^$Z99)/$Z99,IF(AND($H99=1,BS$1&gt;($Y99+$Z99),BS$1&lt;=($Y99+$Z99*2)),($T99*(1+$Z$1)^($Z99*2))/$Z99,IF(AND($H99=1,BS$1&gt;($Y99+$Z99*2),BS$1&lt;=($Y99+$Z99*3)),($T99*(1+$Z$1)^($Z99*3))/$Z99,IF(AND($H99=1,BS$1&gt;($Y99+$Z99*3),BS$1&lt;=($Y99+$Z99*4)),($T99*(1+$Z$1)^($Z99*4))/$Z99,IF(AND($G99=1,BS$1&lt;=$N99),0,IF(AND($G99=1,BS$1&gt;$N99,BS$1&lt;=($Y99+$Z99)),-1*PMT(VLOOKUP($P99,'9 - Finance Strategy Parameters'!$B$3:$C$6,2)/12,$Z99*12,$M99),IF(AND($G99=1,BS$1&gt;($Y99+$Z99),BS$1&lt;=($Y99+$Z99*2)),-1*PMT(VLOOKUP($P99,'9 - Finance Strategy Parameters'!$B$3:$C$6,2)/12,$Z99*12,$M99*(1+$Z$1)^($Z99*2)),IF(AND($G99=1,BS$1&gt;($Y99+$Z99*2),BS$1&lt;=($Y99+$Z99*3)),-1*PMT(VLOOKUP($P99,'9 - Finance Strategy Parameters'!$B$3:$C$6,2)/12,$Z99*12,$M99*(1+$Z$1)^($Z99*3)),"FAILURE"))))))))))</f>
        <v>1639.0075000000002</v>
      </c>
      <c r="BT99" s="159">
        <f>IF($F99=1,0,IF(AND($H99=1,BT$1&lt;=$Y99),$V99,IF(AND($H99=1,BT$1&gt;$Y99,BT$1&lt;=$Y99+$Z99),($T99*(1+$Z$1)^$Z99)/$Z99,IF(AND($H99=1,BT$1&gt;($Y99+$Z99),BT$1&lt;=($Y99+$Z99*2)),($T99*(1+$Z$1)^($Z99*2))/$Z99,IF(AND($H99=1,BT$1&gt;($Y99+$Z99*2),BT$1&lt;=($Y99+$Z99*3)),($T99*(1+$Z$1)^($Z99*3))/$Z99,IF(AND($H99=1,BT$1&gt;($Y99+$Z99*3),BT$1&lt;=($Y99+$Z99*4)),($T99*(1+$Z$1)^($Z99*4))/$Z99,IF(AND($G99=1,BT$1&lt;=$N99),0,IF(AND($G99=1,BT$1&gt;$N99,BT$1&lt;=($Y99+$Z99)),-1*PMT(VLOOKUP($P99,'9 - Finance Strategy Parameters'!$B$3:$C$6,2)/12,$Z99*12,$M99),IF(AND($G99=1,BT$1&gt;($Y99+$Z99),BT$1&lt;=($Y99+$Z99*2)),-1*PMT(VLOOKUP($P99,'9 - Finance Strategy Parameters'!$B$3:$C$6,2)/12,$Z99*12,$M99*(1+$Z$1)^($Z99*2)),IF(AND($G99=1,BT$1&gt;($Y99+$Z99*2),BT$1&lt;=($Y99+$Z99*3)),-1*PMT(VLOOKUP($P99,'9 - Finance Strategy Parameters'!$B$3:$C$6,2)/12,$Z99*12,$M99*(1+$Z$1)^($Z99*3)),"FAILURE"))))))))))</f>
        <v>1639.0075000000002</v>
      </c>
    </row>
    <row r="100" spans="1:72" x14ac:dyDescent="0.25">
      <c r="A100" s="1" t="s">
        <v>37</v>
      </c>
      <c r="B100" s="138">
        <f>INDEX('8-Choosing Asset Strategies'!$B$4:$B$101,MATCH('9 - Financing Strategy'!C100,'8-Choosing Asset Strategies'!$C$4:$C$101,0))</f>
        <v>5</v>
      </c>
      <c r="C100" s="12" t="s">
        <v>188</v>
      </c>
      <c r="D100" s="13" t="str">
        <f>IF(INDEX('8-Choosing Asset Strategies'!$CW$4:$CW$101,MATCH($C100,'8-Choosing Asset Strategies'!$C$4:$C$101,0))=0,"",INDEX('8-Choosing Asset Strategies'!$CW$4:$CW$101,MATCH(C100,'8-Choosing Asset Strategies'!$C$4:$C$101,0)))</f>
        <v>Good condition</v>
      </c>
      <c r="F100" s="138"/>
      <c r="G100" s="138"/>
      <c r="H100" s="138">
        <v>1</v>
      </c>
      <c r="J100" s="143" t="str">
        <f>IF(F100=1,ROUND(INDEX('8-Choosing Asset Strategies'!$DL$4:$DL$101,MATCH($C100,'8-Choosing Asset Strategies'!$C$4:$C$101,0)),2),"")</f>
        <v/>
      </c>
      <c r="K100" s="12" t="str">
        <f>IF(F100=1,ROUND(INDEX('8-Choosing Asset Strategies'!$DC$4:$DC$101,MATCH($C100,'8-Choosing Asset Strategies'!$C$4:$C$101,0)),2),"")</f>
        <v/>
      </c>
      <c r="L100" s="12"/>
      <c r="M100" s="143" t="str">
        <f>IF(G100=1,ROUND(INDEX('8-Choosing Asset Strategies'!$DL$4:$DL$101,MATCH($C100,'8-Choosing Asset Strategies'!$C$4:$C$101,0)),2),"")</f>
        <v/>
      </c>
      <c r="N100" s="12" t="str">
        <f>IF(G100=1,ROUND(INDEX('8-Choosing Asset Strategies'!$DC$4:$DC$101,MATCH($C100,'8-Choosing Asset Strategies'!$C$4:$C$101,0)),2),"")</f>
        <v/>
      </c>
      <c r="O100" s="12" t="str">
        <f>IF(G100="","",INDEX('9 - Finance Strategy Parameters'!$H$3:$H$9,MATCH(B100,'9 - Finance Strategy Parameters'!$F$3:$F$9,0)))</f>
        <v/>
      </c>
      <c r="P100" s="12"/>
      <c r="Q100" s="144" t="str">
        <f>IFERROR((M100*INDEX('9 - Finance Strategy Parameters'!$C$3:$C$6,MATCH(P100,'9 - Finance Strategy Parameters'!$B$3:$B$6,0))/12*(1+INDEX('9 - Finance Strategy Parameters'!$C$3:$C$6,MATCH(P100,'9 - Finance Strategy Parameters'!$B$3:$B$6,0))/12)^(O100*12))/((1+INDEX('9 - Finance Strategy Parameters'!$C$3:$C$6,MATCH(P100,'9 - Finance Strategy Parameters'!$B$3:$B$6,0))/12)^(O100*12)-1),"")</f>
        <v/>
      </c>
      <c r="R100" s="144" t="str">
        <f t="shared" si="4"/>
        <v/>
      </c>
      <c r="S100" s="12"/>
      <c r="T100" s="143">
        <f>IF(H100=1,ROUND(INDEX('8-Choosing Asset Strategies'!$DL$4:$DL$101,MATCH($C100,'8-Choosing Asset Strategies'!$C$4:$C$101,0)),2),"")</f>
        <v>225458.09</v>
      </c>
      <c r="U100" s="145">
        <f>IF(H100=1,ROUND(INDEX('8-Choosing Asset Strategies'!$DC$4:$DC$101,MATCH($C100,'8-Choosing Asset Strategies'!$C$4:$C$101,0)),2),"")</f>
        <v>40</v>
      </c>
      <c r="V100" s="101">
        <f t="shared" si="5"/>
        <v>5636.4522500000003</v>
      </c>
      <c r="W100" s="155">
        <f t="shared" si="6"/>
        <v>469.70435416666669</v>
      </c>
      <c r="Y100">
        <f>INDEX('8-Choosing Asset Strategies'!$DC$4:$DC$101,MATCH(C100,'8-Choosing Asset Strategies'!$C$4:$C$101,0))</f>
        <v>40</v>
      </c>
      <c r="Z100">
        <f>INDEX('8-Choosing Asset Strategies'!$DA$4:$DA$101,MATCH(C100,'8-Choosing Asset Strategies'!$C$4:$C$101,0))</f>
        <v>65</v>
      </c>
      <c r="AB100" s="159">
        <f>IF($F100=1,0,IF(AND($H100=1,AB$1&lt;=$Y100),$V100,IF(AND($H100=1,AB$1&gt;$Y100,AB$1&lt;=$Y100+$Z100),($T100*(1+$Z$1)^$Z100)/$Z100,IF(AND($H100=1,AB$1&gt;($Y100+$Z100),AB$1&lt;=($Y100+$Z100*2)),($T100*(1+$Z$1)^($Z100*2))/$Z100,IF(AND($H100=1,AB$1&gt;($Y100+$Z100*2),AB$1&lt;=($Y100+$Z100*3)),($T100*(1+$Z$1)^($Z100*3))/$Z100,IF(AND($H100=1,AB$1&gt;($Y100+$Z100*3),AB$1&lt;=($Y100+$Z100*4)),($T100*(1+$Z$1)^($Z100*4))/$Z100,IF(AND($G100=1,AB$1&lt;=$N100),0,IF(AND($G100=1,AB$1&gt;$N100,AB$1&lt;=($Y100+$Z100)),-1*PMT(VLOOKUP($P100,'9 - Finance Strategy Parameters'!$B$3:$C$6,2)/12,$Z100*12,$M100),IF(AND($G100=1,AB$1&gt;($Y100+$Z100),AB$1&lt;=($Y100+$Z100*2)),-1*PMT(VLOOKUP($P100,'9 - Finance Strategy Parameters'!$B$3:$C$6,2)/12,$Z100*12,$M100*(1+$Z$1)^($Z100*2)),IF(AND($G100=1,AB$1&gt;($Y100+$Z100*2),AB$1&lt;=($Y100+$Z100*3)),-1*PMT(VLOOKUP($P100,'9 - Finance Strategy Parameters'!$B$3:$C$6,2)/12,$Z100*12,$M100*(1+$Z$1)^($Z100*3)),"FAILURE"))))))))))</f>
        <v>5636.4522500000003</v>
      </c>
      <c r="AC100" s="159">
        <f>IF($F100=1,0,IF(AND($H100=1,AC$1&lt;=$Y100),$V100,IF(AND($H100=1,AC$1&gt;$Y100,AC$1&lt;=$Y100+$Z100),($T100*(1+$Z$1)^$Z100)/$Z100,IF(AND($H100=1,AC$1&gt;($Y100+$Z100),AC$1&lt;=($Y100+$Z100*2)),($T100*(1+$Z$1)^($Z100*2))/$Z100,IF(AND($H100=1,AC$1&gt;($Y100+$Z100*2),AC$1&lt;=($Y100+$Z100*3)),($T100*(1+$Z$1)^($Z100*3))/$Z100,IF(AND($H100=1,AC$1&gt;($Y100+$Z100*3),AC$1&lt;=($Y100+$Z100*4)),($T100*(1+$Z$1)^($Z100*4))/$Z100,IF(AND($G100=1,AC$1&lt;=$N100),0,IF(AND($G100=1,AC$1&gt;$N100,AC$1&lt;=($Y100+$Z100)),-1*PMT(VLOOKUP($P100,'9 - Finance Strategy Parameters'!$B$3:$C$6,2)/12,$Z100*12,$M100),IF(AND($G100=1,AC$1&gt;($Y100+$Z100),AC$1&lt;=($Y100+$Z100*2)),-1*PMT(VLOOKUP($P100,'9 - Finance Strategy Parameters'!$B$3:$C$6,2)/12,$Z100*12,$M100*(1+$Z$1)^($Z100*2)),IF(AND($G100=1,AC$1&gt;($Y100+$Z100*2),AC$1&lt;=($Y100+$Z100*3)),-1*PMT(VLOOKUP($P100,'9 - Finance Strategy Parameters'!$B$3:$C$6,2)/12,$Z100*12,$M100*(1+$Z$1)^($Z100*3)),"FAILURE"))))))))))</f>
        <v>5636.4522500000003</v>
      </c>
      <c r="AD100" s="159">
        <f>IF($F100=1,0,IF(AND($H100=1,AD$1&lt;=$Y100),$V100,IF(AND($H100=1,AD$1&gt;$Y100,AD$1&lt;=$Y100+$Z100),($T100*(1+$Z$1)^$Z100)/$Z100,IF(AND($H100=1,AD$1&gt;($Y100+$Z100),AD$1&lt;=($Y100+$Z100*2)),($T100*(1+$Z$1)^($Z100*2))/$Z100,IF(AND($H100=1,AD$1&gt;($Y100+$Z100*2),AD$1&lt;=($Y100+$Z100*3)),($T100*(1+$Z$1)^($Z100*3))/$Z100,IF(AND($H100=1,AD$1&gt;($Y100+$Z100*3),AD$1&lt;=($Y100+$Z100*4)),($T100*(1+$Z$1)^($Z100*4))/$Z100,IF(AND($G100=1,AD$1&lt;=$N100),0,IF(AND($G100=1,AD$1&gt;$N100,AD$1&lt;=($Y100+$Z100)),-1*PMT(VLOOKUP($P100,'9 - Finance Strategy Parameters'!$B$3:$C$6,2)/12,$Z100*12,$M100),IF(AND($G100=1,AD$1&gt;($Y100+$Z100),AD$1&lt;=($Y100+$Z100*2)),-1*PMT(VLOOKUP($P100,'9 - Finance Strategy Parameters'!$B$3:$C$6,2)/12,$Z100*12,$M100*(1+$Z$1)^($Z100*2)),IF(AND($G100=1,AD$1&gt;($Y100+$Z100*2),AD$1&lt;=($Y100+$Z100*3)),-1*PMT(VLOOKUP($P100,'9 - Finance Strategy Parameters'!$B$3:$C$6,2)/12,$Z100*12,$M100*(1+$Z$1)^($Z100*3)),"FAILURE"))))))))))</f>
        <v>5636.4522500000003</v>
      </c>
      <c r="AE100" s="159">
        <f>IF($F100=1,0,IF(AND($H100=1,AE$1&lt;=$Y100),$V100,IF(AND($H100=1,AE$1&gt;$Y100,AE$1&lt;=$Y100+$Z100),($T100*(1+$Z$1)^$Z100)/$Z100,IF(AND($H100=1,AE$1&gt;($Y100+$Z100),AE$1&lt;=($Y100+$Z100*2)),($T100*(1+$Z$1)^($Z100*2))/$Z100,IF(AND($H100=1,AE$1&gt;($Y100+$Z100*2),AE$1&lt;=($Y100+$Z100*3)),($T100*(1+$Z$1)^($Z100*3))/$Z100,IF(AND($H100=1,AE$1&gt;($Y100+$Z100*3),AE$1&lt;=($Y100+$Z100*4)),($T100*(1+$Z$1)^($Z100*4))/$Z100,IF(AND($G100=1,AE$1&lt;=$N100),0,IF(AND($G100=1,AE$1&gt;$N100,AE$1&lt;=($Y100+$Z100)),-1*PMT(VLOOKUP($P100,'9 - Finance Strategy Parameters'!$B$3:$C$6,2)/12,$Z100*12,$M100),IF(AND($G100=1,AE$1&gt;($Y100+$Z100),AE$1&lt;=($Y100+$Z100*2)),-1*PMT(VLOOKUP($P100,'9 - Finance Strategy Parameters'!$B$3:$C$6,2)/12,$Z100*12,$M100*(1+$Z$1)^($Z100*2)),IF(AND($G100=1,AE$1&gt;($Y100+$Z100*2),AE$1&lt;=($Y100+$Z100*3)),-1*PMT(VLOOKUP($P100,'9 - Finance Strategy Parameters'!$B$3:$C$6,2)/12,$Z100*12,$M100*(1+$Z$1)^($Z100*3)),"FAILURE"))))))))))</f>
        <v>5636.4522500000003</v>
      </c>
      <c r="AF100" s="159">
        <f>IF($F100=1,0,IF(AND($H100=1,AF$1&lt;=$Y100),$V100,IF(AND($H100=1,AF$1&gt;$Y100,AF$1&lt;=$Y100+$Z100),($T100*(1+$Z$1)^$Z100)/$Z100,IF(AND($H100=1,AF$1&gt;($Y100+$Z100),AF$1&lt;=($Y100+$Z100*2)),($T100*(1+$Z$1)^($Z100*2))/$Z100,IF(AND($H100=1,AF$1&gt;($Y100+$Z100*2),AF$1&lt;=($Y100+$Z100*3)),($T100*(1+$Z$1)^($Z100*3))/$Z100,IF(AND($H100=1,AF$1&gt;($Y100+$Z100*3),AF$1&lt;=($Y100+$Z100*4)),($T100*(1+$Z$1)^($Z100*4))/$Z100,IF(AND($G100=1,AF$1&lt;=$N100),0,IF(AND($G100=1,AF$1&gt;$N100,AF$1&lt;=($Y100+$Z100)),-1*PMT(VLOOKUP($P100,'9 - Finance Strategy Parameters'!$B$3:$C$6,2)/12,$Z100*12,$M100),IF(AND($G100=1,AF$1&gt;($Y100+$Z100),AF$1&lt;=($Y100+$Z100*2)),-1*PMT(VLOOKUP($P100,'9 - Finance Strategy Parameters'!$B$3:$C$6,2)/12,$Z100*12,$M100*(1+$Z$1)^($Z100*2)),IF(AND($G100=1,AF$1&gt;($Y100+$Z100*2),AF$1&lt;=($Y100+$Z100*3)),-1*PMT(VLOOKUP($P100,'9 - Finance Strategy Parameters'!$B$3:$C$6,2)/12,$Z100*12,$M100*(1+$Z$1)^($Z100*3)),"FAILURE"))))))))))</f>
        <v>5636.4522500000003</v>
      </c>
      <c r="AG100" s="159">
        <f>IF($F100=1,0,IF(AND($H100=1,AG$1&lt;=$Y100),$V100,IF(AND($H100=1,AG$1&gt;$Y100,AG$1&lt;=$Y100+$Z100),($T100*(1+$Z$1)^$Z100)/$Z100,IF(AND($H100=1,AG$1&gt;($Y100+$Z100),AG$1&lt;=($Y100+$Z100*2)),($T100*(1+$Z$1)^($Z100*2))/$Z100,IF(AND($H100=1,AG$1&gt;($Y100+$Z100*2),AG$1&lt;=($Y100+$Z100*3)),($T100*(1+$Z$1)^($Z100*3))/$Z100,IF(AND($H100=1,AG$1&gt;($Y100+$Z100*3),AG$1&lt;=($Y100+$Z100*4)),($T100*(1+$Z$1)^($Z100*4))/$Z100,IF(AND($G100=1,AG$1&lt;=$N100),0,IF(AND($G100=1,AG$1&gt;$N100,AG$1&lt;=($Y100+$Z100)),-1*PMT(VLOOKUP($P100,'9 - Finance Strategy Parameters'!$B$3:$C$6,2)/12,$Z100*12,$M100),IF(AND($G100=1,AG$1&gt;($Y100+$Z100),AG$1&lt;=($Y100+$Z100*2)),-1*PMT(VLOOKUP($P100,'9 - Finance Strategy Parameters'!$B$3:$C$6,2)/12,$Z100*12,$M100*(1+$Z$1)^($Z100*2)),IF(AND($G100=1,AG$1&gt;($Y100+$Z100*2),AG$1&lt;=($Y100+$Z100*3)),-1*PMT(VLOOKUP($P100,'9 - Finance Strategy Parameters'!$B$3:$C$6,2)/12,$Z100*12,$M100*(1+$Z$1)^($Z100*3)),"FAILURE"))))))))))</f>
        <v>5636.4522500000003</v>
      </c>
      <c r="AH100" s="159">
        <f>IF($F100=1,0,IF(AND($H100=1,AH$1&lt;=$Y100),$V100,IF(AND($H100=1,AH$1&gt;$Y100,AH$1&lt;=$Y100+$Z100),($T100*(1+$Z$1)^$Z100)/$Z100,IF(AND($H100=1,AH$1&gt;($Y100+$Z100),AH$1&lt;=($Y100+$Z100*2)),($T100*(1+$Z$1)^($Z100*2))/$Z100,IF(AND($H100=1,AH$1&gt;($Y100+$Z100*2),AH$1&lt;=($Y100+$Z100*3)),($T100*(1+$Z$1)^($Z100*3))/$Z100,IF(AND($H100=1,AH$1&gt;($Y100+$Z100*3),AH$1&lt;=($Y100+$Z100*4)),($T100*(1+$Z$1)^($Z100*4))/$Z100,IF(AND($G100=1,AH$1&lt;=$N100),0,IF(AND($G100=1,AH$1&gt;$N100,AH$1&lt;=($Y100+$Z100)),-1*PMT(VLOOKUP($P100,'9 - Finance Strategy Parameters'!$B$3:$C$6,2)/12,$Z100*12,$M100),IF(AND($G100=1,AH$1&gt;($Y100+$Z100),AH$1&lt;=($Y100+$Z100*2)),-1*PMT(VLOOKUP($P100,'9 - Finance Strategy Parameters'!$B$3:$C$6,2)/12,$Z100*12,$M100*(1+$Z$1)^($Z100*2)),IF(AND($G100=1,AH$1&gt;($Y100+$Z100*2),AH$1&lt;=($Y100+$Z100*3)),-1*PMT(VLOOKUP($P100,'9 - Finance Strategy Parameters'!$B$3:$C$6,2)/12,$Z100*12,$M100*(1+$Z$1)^($Z100*3)),"FAILURE"))))))))))</f>
        <v>5636.4522500000003</v>
      </c>
      <c r="AI100" s="159">
        <f>IF($F100=1,0,IF(AND($H100=1,AI$1&lt;=$Y100),$V100,IF(AND($H100=1,AI$1&gt;$Y100,AI$1&lt;=$Y100+$Z100),($T100*(1+$Z$1)^$Z100)/$Z100,IF(AND($H100=1,AI$1&gt;($Y100+$Z100),AI$1&lt;=($Y100+$Z100*2)),($T100*(1+$Z$1)^($Z100*2))/$Z100,IF(AND($H100=1,AI$1&gt;($Y100+$Z100*2),AI$1&lt;=($Y100+$Z100*3)),($T100*(1+$Z$1)^($Z100*3))/$Z100,IF(AND($H100=1,AI$1&gt;($Y100+$Z100*3),AI$1&lt;=($Y100+$Z100*4)),($T100*(1+$Z$1)^($Z100*4))/$Z100,IF(AND($G100=1,AI$1&lt;=$N100),0,IF(AND($G100=1,AI$1&gt;$N100,AI$1&lt;=($Y100+$Z100)),-1*PMT(VLOOKUP($P100,'9 - Finance Strategy Parameters'!$B$3:$C$6,2)/12,$Z100*12,$M100),IF(AND($G100=1,AI$1&gt;($Y100+$Z100),AI$1&lt;=($Y100+$Z100*2)),-1*PMT(VLOOKUP($P100,'9 - Finance Strategy Parameters'!$B$3:$C$6,2)/12,$Z100*12,$M100*(1+$Z$1)^($Z100*2)),IF(AND($G100=1,AI$1&gt;($Y100+$Z100*2),AI$1&lt;=($Y100+$Z100*3)),-1*PMT(VLOOKUP($P100,'9 - Finance Strategy Parameters'!$B$3:$C$6,2)/12,$Z100*12,$M100*(1+$Z$1)^($Z100*3)),"FAILURE"))))))))))</f>
        <v>5636.4522500000003</v>
      </c>
      <c r="AJ100" s="159">
        <f>IF($F100=1,0,IF(AND($H100=1,AJ$1&lt;=$Y100),$V100,IF(AND($H100=1,AJ$1&gt;$Y100,AJ$1&lt;=$Y100+$Z100),($T100*(1+$Z$1)^$Z100)/$Z100,IF(AND($H100=1,AJ$1&gt;($Y100+$Z100),AJ$1&lt;=($Y100+$Z100*2)),($T100*(1+$Z$1)^($Z100*2))/$Z100,IF(AND($H100=1,AJ$1&gt;($Y100+$Z100*2),AJ$1&lt;=($Y100+$Z100*3)),($T100*(1+$Z$1)^($Z100*3))/$Z100,IF(AND($H100=1,AJ$1&gt;($Y100+$Z100*3),AJ$1&lt;=($Y100+$Z100*4)),($T100*(1+$Z$1)^($Z100*4))/$Z100,IF(AND($G100=1,AJ$1&lt;=$N100),0,IF(AND($G100=1,AJ$1&gt;$N100,AJ$1&lt;=($Y100+$Z100)),-1*PMT(VLOOKUP($P100,'9 - Finance Strategy Parameters'!$B$3:$C$6,2)/12,$Z100*12,$M100),IF(AND($G100=1,AJ$1&gt;($Y100+$Z100),AJ$1&lt;=($Y100+$Z100*2)),-1*PMT(VLOOKUP($P100,'9 - Finance Strategy Parameters'!$B$3:$C$6,2)/12,$Z100*12,$M100*(1+$Z$1)^($Z100*2)),IF(AND($G100=1,AJ$1&gt;($Y100+$Z100*2),AJ$1&lt;=($Y100+$Z100*3)),-1*PMT(VLOOKUP($P100,'9 - Finance Strategy Parameters'!$B$3:$C$6,2)/12,$Z100*12,$M100*(1+$Z$1)^($Z100*3)),"FAILURE"))))))))))</f>
        <v>5636.4522500000003</v>
      </c>
      <c r="AK100" s="159">
        <f>IF($F100=1,0,IF(AND($H100=1,AK$1&lt;=$Y100),$V100,IF(AND($H100=1,AK$1&gt;$Y100,AK$1&lt;=$Y100+$Z100),($T100*(1+$Z$1)^$Z100)/$Z100,IF(AND($H100=1,AK$1&gt;($Y100+$Z100),AK$1&lt;=($Y100+$Z100*2)),($T100*(1+$Z$1)^($Z100*2))/$Z100,IF(AND($H100=1,AK$1&gt;($Y100+$Z100*2),AK$1&lt;=($Y100+$Z100*3)),($T100*(1+$Z$1)^($Z100*3))/$Z100,IF(AND($H100=1,AK$1&gt;($Y100+$Z100*3),AK$1&lt;=($Y100+$Z100*4)),($T100*(1+$Z$1)^($Z100*4))/$Z100,IF(AND($G100=1,AK$1&lt;=$N100),0,IF(AND($G100=1,AK$1&gt;$N100,AK$1&lt;=($Y100+$Z100)),-1*PMT(VLOOKUP($P100,'9 - Finance Strategy Parameters'!$B$3:$C$6,2)/12,$Z100*12,$M100),IF(AND($G100=1,AK$1&gt;($Y100+$Z100),AK$1&lt;=($Y100+$Z100*2)),-1*PMT(VLOOKUP($P100,'9 - Finance Strategy Parameters'!$B$3:$C$6,2)/12,$Z100*12,$M100*(1+$Z$1)^($Z100*2)),IF(AND($G100=1,AK$1&gt;($Y100+$Z100*2),AK$1&lt;=($Y100+$Z100*3)),-1*PMT(VLOOKUP($P100,'9 - Finance Strategy Parameters'!$B$3:$C$6,2)/12,$Z100*12,$M100*(1+$Z$1)^($Z100*3)),"FAILURE"))))))))))</f>
        <v>5636.4522500000003</v>
      </c>
      <c r="AL100" s="159">
        <f>IF($F100=1,0,IF(AND($H100=1,AL$1&lt;=$Y100),$V100,IF(AND($H100=1,AL$1&gt;$Y100,AL$1&lt;=$Y100+$Z100),($T100*(1+$Z$1)^$Z100)/$Z100,IF(AND($H100=1,AL$1&gt;($Y100+$Z100),AL$1&lt;=($Y100+$Z100*2)),($T100*(1+$Z$1)^($Z100*2))/$Z100,IF(AND($H100=1,AL$1&gt;($Y100+$Z100*2),AL$1&lt;=($Y100+$Z100*3)),($T100*(1+$Z$1)^($Z100*3))/$Z100,IF(AND($H100=1,AL$1&gt;($Y100+$Z100*3),AL$1&lt;=($Y100+$Z100*4)),($T100*(1+$Z$1)^($Z100*4))/$Z100,IF(AND($G100=1,AL$1&lt;=$N100),0,IF(AND($G100=1,AL$1&gt;$N100,AL$1&lt;=($Y100+$Z100)),-1*PMT(VLOOKUP($P100,'9 - Finance Strategy Parameters'!$B$3:$C$6,2)/12,$Z100*12,$M100),IF(AND($G100=1,AL$1&gt;($Y100+$Z100),AL$1&lt;=($Y100+$Z100*2)),-1*PMT(VLOOKUP($P100,'9 - Finance Strategy Parameters'!$B$3:$C$6,2)/12,$Z100*12,$M100*(1+$Z$1)^($Z100*2)),IF(AND($G100=1,AL$1&gt;($Y100+$Z100*2),AL$1&lt;=($Y100+$Z100*3)),-1*PMT(VLOOKUP($P100,'9 - Finance Strategy Parameters'!$B$3:$C$6,2)/12,$Z100*12,$M100*(1+$Z$1)^($Z100*3)),"FAILURE"))))))))))</f>
        <v>5636.4522500000003</v>
      </c>
      <c r="AM100" s="159">
        <f>IF($F100=1,0,IF(AND($H100=1,AM$1&lt;=$Y100),$V100,IF(AND($H100=1,AM$1&gt;$Y100,AM$1&lt;=$Y100+$Z100),($T100*(1+$Z$1)^$Z100)/$Z100,IF(AND($H100=1,AM$1&gt;($Y100+$Z100),AM$1&lt;=($Y100+$Z100*2)),($T100*(1+$Z$1)^($Z100*2))/$Z100,IF(AND($H100=1,AM$1&gt;($Y100+$Z100*2),AM$1&lt;=($Y100+$Z100*3)),($T100*(1+$Z$1)^($Z100*3))/$Z100,IF(AND($H100=1,AM$1&gt;($Y100+$Z100*3),AM$1&lt;=($Y100+$Z100*4)),($T100*(1+$Z$1)^($Z100*4))/$Z100,IF(AND($G100=1,AM$1&lt;=$N100),0,IF(AND($G100=1,AM$1&gt;$N100,AM$1&lt;=($Y100+$Z100)),-1*PMT(VLOOKUP($P100,'9 - Finance Strategy Parameters'!$B$3:$C$6,2)/12,$Z100*12,$M100),IF(AND($G100=1,AM$1&gt;($Y100+$Z100),AM$1&lt;=($Y100+$Z100*2)),-1*PMT(VLOOKUP($P100,'9 - Finance Strategy Parameters'!$B$3:$C$6,2)/12,$Z100*12,$M100*(1+$Z$1)^($Z100*2)),IF(AND($G100=1,AM$1&gt;($Y100+$Z100*2),AM$1&lt;=($Y100+$Z100*3)),-1*PMT(VLOOKUP($P100,'9 - Finance Strategy Parameters'!$B$3:$C$6,2)/12,$Z100*12,$M100*(1+$Z$1)^($Z100*3)),"FAILURE"))))))))))</f>
        <v>5636.4522500000003</v>
      </c>
      <c r="AN100" s="159">
        <f>IF($F100=1,0,IF(AND($H100=1,AN$1&lt;=$Y100),$V100,IF(AND($H100=1,AN$1&gt;$Y100,AN$1&lt;=$Y100+$Z100),($T100*(1+$Z$1)^$Z100)/$Z100,IF(AND($H100=1,AN$1&gt;($Y100+$Z100),AN$1&lt;=($Y100+$Z100*2)),($T100*(1+$Z$1)^($Z100*2))/$Z100,IF(AND($H100=1,AN$1&gt;($Y100+$Z100*2),AN$1&lt;=($Y100+$Z100*3)),($T100*(1+$Z$1)^($Z100*3))/$Z100,IF(AND($H100=1,AN$1&gt;($Y100+$Z100*3),AN$1&lt;=($Y100+$Z100*4)),($T100*(1+$Z$1)^($Z100*4))/$Z100,IF(AND($G100=1,AN$1&lt;=$N100),0,IF(AND($G100=1,AN$1&gt;$N100,AN$1&lt;=($Y100+$Z100)),-1*PMT(VLOOKUP($P100,'9 - Finance Strategy Parameters'!$B$3:$C$6,2)/12,$Z100*12,$M100),IF(AND($G100=1,AN$1&gt;($Y100+$Z100),AN$1&lt;=($Y100+$Z100*2)),-1*PMT(VLOOKUP($P100,'9 - Finance Strategy Parameters'!$B$3:$C$6,2)/12,$Z100*12,$M100*(1+$Z$1)^($Z100*2)),IF(AND($G100=1,AN$1&gt;($Y100+$Z100*2),AN$1&lt;=($Y100+$Z100*3)),-1*PMT(VLOOKUP($P100,'9 - Finance Strategy Parameters'!$B$3:$C$6,2)/12,$Z100*12,$M100*(1+$Z$1)^($Z100*3)),"FAILURE"))))))))))</f>
        <v>5636.4522500000003</v>
      </c>
      <c r="AO100" s="159">
        <f>IF($F100=1,0,IF(AND($H100=1,AO$1&lt;=$Y100),$V100,IF(AND($H100=1,AO$1&gt;$Y100,AO$1&lt;=$Y100+$Z100),($T100*(1+$Z$1)^$Z100)/$Z100,IF(AND($H100=1,AO$1&gt;($Y100+$Z100),AO$1&lt;=($Y100+$Z100*2)),($T100*(1+$Z$1)^($Z100*2))/$Z100,IF(AND($H100=1,AO$1&gt;($Y100+$Z100*2),AO$1&lt;=($Y100+$Z100*3)),($T100*(1+$Z$1)^($Z100*3))/$Z100,IF(AND($H100=1,AO$1&gt;($Y100+$Z100*3),AO$1&lt;=($Y100+$Z100*4)),($T100*(1+$Z$1)^($Z100*4))/$Z100,IF(AND($G100=1,AO$1&lt;=$N100),0,IF(AND($G100=1,AO$1&gt;$N100,AO$1&lt;=($Y100+$Z100)),-1*PMT(VLOOKUP($P100,'9 - Finance Strategy Parameters'!$B$3:$C$6,2)/12,$Z100*12,$M100),IF(AND($G100=1,AO$1&gt;($Y100+$Z100),AO$1&lt;=($Y100+$Z100*2)),-1*PMT(VLOOKUP($P100,'9 - Finance Strategy Parameters'!$B$3:$C$6,2)/12,$Z100*12,$M100*(1+$Z$1)^($Z100*2)),IF(AND($G100=1,AO$1&gt;($Y100+$Z100*2),AO$1&lt;=($Y100+$Z100*3)),-1*PMT(VLOOKUP($P100,'9 - Finance Strategy Parameters'!$B$3:$C$6,2)/12,$Z100*12,$M100*(1+$Z$1)^($Z100*3)),"FAILURE"))))))))))</f>
        <v>5636.4522500000003</v>
      </c>
      <c r="AP100" s="159">
        <f>IF($F100=1,0,IF(AND($H100=1,AP$1&lt;=$Y100),$V100,IF(AND($H100=1,AP$1&gt;$Y100,AP$1&lt;=$Y100+$Z100),($T100*(1+$Z$1)^$Z100)/$Z100,IF(AND($H100=1,AP$1&gt;($Y100+$Z100),AP$1&lt;=($Y100+$Z100*2)),($T100*(1+$Z$1)^($Z100*2))/$Z100,IF(AND($H100=1,AP$1&gt;($Y100+$Z100*2),AP$1&lt;=($Y100+$Z100*3)),($T100*(1+$Z$1)^($Z100*3))/$Z100,IF(AND($H100=1,AP$1&gt;($Y100+$Z100*3),AP$1&lt;=($Y100+$Z100*4)),($T100*(1+$Z$1)^($Z100*4))/$Z100,IF(AND($G100=1,AP$1&lt;=$N100),0,IF(AND($G100=1,AP$1&gt;$N100,AP$1&lt;=($Y100+$Z100)),-1*PMT(VLOOKUP($P100,'9 - Finance Strategy Parameters'!$B$3:$C$6,2)/12,$Z100*12,$M100),IF(AND($G100=1,AP$1&gt;($Y100+$Z100),AP$1&lt;=($Y100+$Z100*2)),-1*PMT(VLOOKUP($P100,'9 - Finance Strategy Parameters'!$B$3:$C$6,2)/12,$Z100*12,$M100*(1+$Z$1)^($Z100*2)),IF(AND($G100=1,AP$1&gt;($Y100+$Z100*2),AP$1&lt;=($Y100+$Z100*3)),-1*PMT(VLOOKUP($P100,'9 - Finance Strategy Parameters'!$B$3:$C$6,2)/12,$Z100*12,$M100*(1+$Z$1)^($Z100*3)),"FAILURE"))))))))))</f>
        <v>5636.4522500000003</v>
      </c>
      <c r="AQ100" s="159">
        <f>IF($F100=1,0,IF(AND($H100=1,AQ$1&lt;=$Y100),$V100,IF(AND($H100=1,AQ$1&gt;$Y100,AQ$1&lt;=$Y100+$Z100),($T100*(1+$Z$1)^$Z100)/$Z100,IF(AND($H100=1,AQ$1&gt;($Y100+$Z100),AQ$1&lt;=($Y100+$Z100*2)),($T100*(1+$Z$1)^($Z100*2))/$Z100,IF(AND($H100=1,AQ$1&gt;($Y100+$Z100*2),AQ$1&lt;=($Y100+$Z100*3)),($T100*(1+$Z$1)^($Z100*3))/$Z100,IF(AND($H100=1,AQ$1&gt;($Y100+$Z100*3),AQ$1&lt;=($Y100+$Z100*4)),($T100*(1+$Z$1)^($Z100*4))/$Z100,IF(AND($G100=1,AQ$1&lt;=$N100),0,IF(AND($G100=1,AQ$1&gt;$N100,AQ$1&lt;=($Y100+$Z100)),-1*PMT(VLOOKUP($P100,'9 - Finance Strategy Parameters'!$B$3:$C$6,2)/12,$Z100*12,$M100),IF(AND($G100=1,AQ$1&gt;($Y100+$Z100),AQ$1&lt;=($Y100+$Z100*2)),-1*PMT(VLOOKUP($P100,'9 - Finance Strategy Parameters'!$B$3:$C$6,2)/12,$Z100*12,$M100*(1+$Z$1)^($Z100*2)),IF(AND($G100=1,AQ$1&gt;($Y100+$Z100*2),AQ$1&lt;=($Y100+$Z100*3)),-1*PMT(VLOOKUP($P100,'9 - Finance Strategy Parameters'!$B$3:$C$6,2)/12,$Z100*12,$M100*(1+$Z$1)^($Z100*3)),"FAILURE"))))))))))</f>
        <v>5636.4522500000003</v>
      </c>
      <c r="AR100" s="159">
        <f>IF($F100=1,0,IF(AND($H100=1,AR$1&lt;=$Y100),$V100,IF(AND($H100=1,AR$1&gt;$Y100,AR$1&lt;=$Y100+$Z100),($T100*(1+$Z$1)^$Z100)/$Z100,IF(AND($H100=1,AR$1&gt;($Y100+$Z100),AR$1&lt;=($Y100+$Z100*2)),($T100*(1+$Z$1)^($Z100*2))/$Z100,IF(AND($H100=1,AR$1&gt;($Y100+$Z100*2),AR$1&lt;=($Y100+$Z100*3)),($T100*(1+$Z$1)^($Z100*3))/$Z100,IF(AND($H100=1,AR$1&gt;($Y100+$Z100*3),AR$1&lt;=($Y100+$Z100*4)),($T100*(1+$Z$1)^($Z100*4))/$Z100,IF(AND($G100=1,AR$1&lt;=$N100),0,IF(AND($G100=1,AR$1&gt;$N100,AR$1&lt;=($Y100+$Z100)),-1*PMT(VLOOKUP($P100,'9 - Finance Strategy Parameters'!$B$3:$C$6,2)/12,$Z100*12,$M100),IF(AND($G100=1,AR$1&gt;($Y100+$Z100),AR$1&lt;=($Y100+$Z100*2)),-1*PMT(VLOOKUP($P100,'9 - Finance Strategy Parameters'!$B$3:$C$6,2)/12,$Z100*12,$M100*(1+$Z$1)^($Z100*2)),IF(AND($G100=1,AR$1&gt;($Y100+$Z100*2),AR$1&lt;=($Y100+$Z100*3)),-1*PMT(VLOOKUP($P100,'9 - Finance Strategy Parameters'!$B$3:$C$6,2)/12,$Z100*12,$M100*(1+$Z$1)^($Z100*3)),"FAILURE"))))))))))</f>
        <v>5636.4522500000003</v>
      </c>
      <c r="AS100" s="159">
        <f>IF($F100=1,0,IF(AND($H100=1,AS$1&lt;=$Y100),$V100,IF(AND($H100=1,AS$1&gt;$Y100,AS$1&lt;=$Y100+$Z100),($T100*(1+$Z$1)^$Z100)/$Z100,IF(AND($H100=1,AS$1&gt;($Y100+$Z100),AS$1&lt;=($Y100+$Z100*2)),($T100*(1+$Z$1)^($Z100*2))/$Z100,IF(AND($H100=1,AS$1&gt;($Y100+$Z100*2),AS$1&lt;=($Y100+$Z100*3)),($T100*(1+$Z$1)^($Z100*3))/$Z100,IF(AND($H100=1,AS$1&gt;($Y100+$Z100*3),AS$1&lt;=($Y100+$Z100*4)),($T100*(1+$Z$1)^($Z100*4))/$Z100,IF(AND($G100=1,AS$1&lt;=$N100),0,IF(AND($G100=1,AS$1&gt;$N100,AS$1&lt;=($Y100+$Z100)),-1*PMT(VLOOKUP($P100,'9 - Finance Strategy Parameters'!$B$3:$C$6,2)/12,$Z100*12,$M100),IF(AND($G100=1,AS$1&gt;($Y100+$Z100),AS$1&lt;=($Y100+$Z100*2)),-1*PMT(VLOOKUP($P100,'9 - Finance Strategy Parameters'!$B$3:$C$6,2)/12,$Z100*12,$M100*(1+$Z$1)^($Z100*2)),IF(AND($G100=1,AS$1&gt;($Y100+$Z100*2),AS$1&lt;=($Y100+$Z100*3)),-1*PMT(VLOOKUP($P100,'9 - Finance Strategy Parameters'!$B$3:$C$6,2)/12,$Z100*12,$M100*(1+$Z$1)^($Z100*3)),"FAILURE"))))))))))</f>
        <v>5636.4522500000003</v>
      </c>
      <c r="AT100" s="159">
        <f>IF($F100=1,0,IF(AND($H100=1,AT$1&lt;=$Y100),$V100,IF(AND($H100=1,AT$1&gt;$Y100,AT$1&lt;=$Y100+$Z100),($T100*(1+$Z$1)^$Z100)/$Z100,IF(AND($H100=1,AT$1&gt;($Y100+$Z100),AT$1&lt;=($Y100+$Z100*2)),($T100*(1+$Z$1)^($Z100*2))/$Z100,IF(AND($H100=1,AT$1&gt;($Y100+$Z100*2),AT$1&lt;=($Y100+$Z100*3)),($T100*(1+$Z$1)^($Z100*3))/$Z100,IF(AND($H100=1,AT$1&gt;($Y100+$Z100*3),AT$1&lt;=($Y100+$Z100*4)),($T100*(1+$Z$1)^($Z100*4))/$Z100,IF(AND($G100=1,AT$1&lt;=$N100),0,IF(AND($G100=1,AT$1&gt;$N100,AT$1&lt;=($Y100+$Z100)),-1*PMT(VLOOKUP($P100,'9 - Finance Strategy Parameters'!$B$3:$C$6,2)/12,$Z100*12,$M100),IF(AND($G100=1,AT$1&gt;($Y100+$Z100),AT$1&lt;=($Y100+$Z100*2)),-1*PMT(VLOOKUP($P100,'9 - Finance Strategy Parameters'!$B$3:$C$6,2)/12,$Z100*12,$M100*(1+$Z$1)^($Z100*2)),IF(AND($G100=1,AT$1&gt;($Y100+$Z100*2),AT$1&lt;=($Y100+$Z100*3)),-1*PMT(VLOOKUP($P100,'9 - Finance Strategy Parameters'!$B$3:$C$6,2)/12,$Z100*12,$M100*(1+$Z$1)^($Z100*3)),"FAILURE"))))))))))</f>
        <v>5636.4522500000003</v>
      </c>
      <c r="AU100" s="159">
        <f>IF($F100=1,0,IF(AND($H100=1,AU$1&lt;=$Y100),$V100,IF(AND($H100=1,AU$1&gt;$Y100,AU$1&lt;=$Y100+$Z100),($T100*(1+$Z$1)^$Z100)/$Z100,IF(AND($H100=1,AU$1&gt;($Y100+$Z100),AU$1&lt;=($Y100+$Z100*2)),($T100*(1+$Z$1)^($Z100*2))/$Z100,IF(AND($H100=1,AU$1&gt;($Y100+$Z100*2),AU$1&lt;=($Y100+$Z100*3)),($T100*(1+$Z$1)^($Z100*3))/$Z100,IF(AND($H100=1,AU$1&gt;($Y100+$Z100*3),AU$1&lt;=($Y100+$Z100*4)),($T100*(1+$Z$1)^($Z100*4))/$Z100,IF(AND($G100=1,AU$1&lt;=$N100),0,IF(AND($G100=1,AU$1&gt;$N100,AU$1&lt;=($Y100+$Z100)),-1*PMT(VLOOKUP($P100,'9 - Finance Strategy Parameters'!$B$3:$C$6,2)/12,$Z100*12,$M100),IF(AND($G100=1,AU$1&gt;($Y100+$Z100),AU$1&lt;=($Y100+$Z100*2)),-1*PMT(VLOOKUP($P100,'9 - Finance Strategy Parameters'!$B$3:$C$6,2)/12,$Z100*12,$M100*(1+$Z$1)^($Z100*2)),IF(AND($G100=1,AU$1&gt;($Y100+$Z100*2),AU$1&lt;=($Y100+$Z100*3)),-1*PMT(VLOOKUP($P100,'9 - Finance Strategy Parameters'!$B$3:$C$6,2)/12,$Z100*12,$M100*(1+$Z$1)^($Z100*3)),"FAILURE"))))))))))</f>
        <v>5636.4522500000003</v>
      </c>
      <c r="AV100" s="159">
        <f>IF($F100=1,0,IF(AND($H100=1,AV$1&lt;=$Y100),$V100,IF(AND($H100=1,AV$1&gt;$Y100,AV$1&lt;=$Y100+$Z100),($T100*(1+$Z$1)^$Z100)/$Z100,IF(AND($H100=1,AV$1&gt;($Y100+$Z100),AV$1&lt;=($Y100+$Z100*2)),($T100*(1+$Z$1)^($Z100*2))/$Z100,IF(AND($H100=1,AV$1&gt;($Y100+$Z100*2),AV$1&lt;=($Y100+$Z100*3)),($T100*(1+$Z$1)^($Z100*3))/$Z100,IF(AND($H100=1,AV$1&gt;($Y100+$Z100*3),AV$1&lt;=($Y100+$Z100*4)),($T100*(1+$Z$1)^($Z100*4))/$Z100,IF(AND($G100=1,AV$1&lt;=$N100),0,IF(AND($G100=1,AV$1&gt;$N100,AV$1&lt;=($Y100+$Z100)),-1*PMT(VLOOKUP($P100,'9 - Finance Strategy Parameters'!$B$3:$C$6,2)/12,$Z100*12,$M100),IF(AND($G100=1,AV$1&gt;($Y100+$Z100),AV$1&lt;=($Y100+$Z100*2)),-1*PMT(VLOOKUP($P100,'9 - Finance Strategy Parameters'!$B$3:$C$6,2)/12,$Z100*12,$M100*(1+$Z$1)^($Z100*2)),IF(AND($G100=1,AV$1&gt;($Y100+$Z100*2),AV$1&lt;=($Y100+$Z100*3)),-1*PMT(VLOOKUP($P100,'9 - Finance Strategy Parameters'!$B$3:$C$6,2)/12,$Z100*12,$M100*(1+$Z$1)^($Z100*3)),"FAILURE"))))))))))</f>
        <v>5636.4522500000003</v>
      </c>
      <c r="AW100" s="159">
        <f>IF($F100=1,0,IF(AND($H100=1,AW$1&lt;=$Y100),$V100,IF(AND($H100=1,AW$1&gt;$Y100,AW$1&lt;=$Y100+$Z100),($T100*(1+$Z$1)^$Z100)/$Z100,IF(AND($H100=1,AW$1&gt;($Y100+$Z100),AW$1&lt;=($Y100+$Z100*2)),($T100*(1+$Z$1)^($Z100*2))/$Z100,IF(AND($H100=1,AW$1&gt;($Y100+$Z100*2),AW$1&lt;=($Y100+$Z100*3)),($T100*(1+$Z$1)^($Z100*3))/$Z100,IF(AND($H100=1,AW$1&gt;($Y100+$Z100*3),AW$1&lt;=($Y100+$Z100*4)),($T100*(1+$Z$1)^($Z100*4))/$Z100,IF(AND($G100=1,AW$1&lt;=$N100),0,IF(AND($G100=1,AW$1&gt;$N100,AW$1&lt;=($Y100+$Z100)),-1*PMT(VLOOKUP($P100,'9 - Finance Strategy Parameters'!$B$3:$C$6,2)/12,$Z100*12,$M100),IF(AND($G100=1,AW$1&gt;($Y100+$Z100),AW$1&lt;=($Y100+$Z100*2)),-1*PMT(VLOOKUP($P100,'9 - Finance Strategy Parameters'!$B$3:$C$6,2)/12,$Z100*12,$M100*(1+$Z$1)^($Z100*2)),IF(AND($G100=1,AW$1&gt;($Y100+$Z100*2),AW$1&lt;=($Y100+$Z100*3)),-1*PMT(VLOOKUP($P100,'9 - Finance Strategy Parameters'!$B$3:$C$6,2)/12,$Z100*12,$M100*(1+$Z$1)^($Z100*3)),"FAILURE"))))))))))</f>
        <v>5636.4522500000003</v>
      </c>
      <c r="AX100" s="159">
        <f>IF($F100=1,0,IF(AND($H100=1,AX$1&lt;=$Y100),$V100,IF(AND($H100=1,AX$1&gt;$Y100,AX$1&lt;=$Y100+$Z100),($T100*(1+$Z$1)^$Z100)/$Z100,IF(AND($H100=1,AX$1&gt;($Y100+$Z100),AX$1&lt;=($Y100+$Z100*2)),($T100*(1+$Z$1)^($Z100*2))/$Z100,IF(AND($H100=1,AX$1&gt;($Y100+$Z100*2),AX$1&lt;=($Y100+$Z100*3)),($T100*(1+$Z$1)^($Z100*3))/$Z100,IF(AND($H100=1,AX$1&gt;($Y100+$Z100*3),AX$1&lt;=($Y100+$Z100*4)),($T100*(1+$Z$1)^($Z100*4))/$Z100,IF(AND($G100=1,AX$1&lt;=$N100),0,IF(AND($G100=1,AX$1&gt;$N100,AX$1&lt;=($Y100+$Z100)),-1*PMT(VLOOKUP($P100,'9 - Finance Strategy Parameters'!$B$3:$C$6,2)/12,$Z100*12,$M100),IF(AND($G100=1,AX$1&gt;($Y100+$Z100),AX$1&lt;=($Y100+$Z100*2)),-1*PMT(VLOOKUP($P100,'9 - Finance Strategy Parameters'!$B$3:$C$6,2)/12,$Z100*12,$M100*(1+$Z$1)^($Z100*2)),IF(AND($G100=1,AX$1&gt;($Y100+$Z100*2),AX$1&lt;=($Y100+$Z100*3)),-1*PMT(VLOOKUP($P100,'9 - Finance Strategy Parameters'!$B$3:$C$6,2)/12,$Z100*12,$M100*(1+$Z$1)^($Z100*3)),"FAILURE"))))))))))</f>
        <v>5636.4522500000003</v>
      </c>
      <c r="AY100" s="159">
        <f>IF($F100=1,0,IF(AND($H100=1,AY$1&lt;=$Y100),$V100,IF(AND($H100=1,AY$1&gt;$Y100,AY$1&lt;=$Y100+$Z100),($T100*(1+$Z$1)^$Z100)/$Z100,IF(AND($H100=1,AY$1&gt;($Y100+$Z100),AY$1&lt;=($Y100+$Z100*2)),($T100*(1+$Z$1)^($Z100*2))/$Z100,IF(AND($H100=1,AY$1&gt;($Y100+$Z100*2),AY$1&lt;=($Y100+$Z100*3)),($T100*(1+$Z$1)^($Z100*3))/$Z100,IF(AND($H100=1,AY$1&gt;($Y100+$Z100*3),AY$1&lt;=($Y100+$Z100*4)),($T100*(1+$Z$1)^($Z100*4))/$Z100,IF(AND($G100=1,AY$1&lt;=$N100),0,IF(AND($G100=1,AY$1&gt;$N100,AY$1&lt;=($Y100+$Z100)),-1*PMT(VLOOKUP($P100,'9 - Finance Strategy Parameters'!$B$3:$C$6,2)/12,$Z100*12,$M100),IF(AND($G100=1,AY$1&gt;($Y100+$Z100),AY$1&lt;=($Y100+$Z100*2)),-1*PMT(VLOOKUP($P100,'9 - Finance Strategy Parameters'!$B$3:$C$6,2)/12,$Z100*12,$M100*(1+$Z$1)^($Z100*2)),IF(AND($G100=1,AY$1&gt;($Y100+$Z100*2),AY$1&lt;=($Y100+$Z100*3)),-1*PMT(VLOOKUP($P100,'9 - Finance Strategy Parameters'!$B$3:$C$6,2)/12,$Z100*12,$M100*(1+$Z$1)^($Z100*3)),"FAILURE"))))))))))</f>
        <v>5636.4522500000003</v>
      </c>
      <c r="AZ100" s="159">
        <f>IF($F100=1,0,IF(AND($H100=1,AZ$1&lt;=$Y100),$V100,IF(AND($H100=1,AZ$1&gt;$Y100,AZ$1&lt;=$Y100+$Z100),($T100*(1+$Z$1)^$Z100)/$Z100,IF(AND($H100=1,AZ$1&gt;($Y100+$Z100),AZ$1&lt;=($Y100+$Z100*2)),($T100*(1+$Z$1)^($Z100*2))/$Z100,IF(AND($H100=1,AZ$1&gt;($Y100+$Z100*2),AZ$1&lt;=($Y100+$Z100*3)),($T100*(1+$Z$1)^($Z100*3))/$Z100,IF(AND($H100=1,AZ$1&gt;($Y100+$Z100*3),AZ$1&lt;=($Y100+$Z100*4)),($T100*(1+$Z$1)^($Z100*4))/$Z100,IF(AND($G100=1,AZ$1&lt;=$N100),0,IF(AND($G100=1,AZ$1&gt;$N100,AZ$1&lt;=($Y100+$Z100)),-1*PMT(VLOOKUP($P100,'9 - Finance Strategy Parameters'!$B$3:$C$6,2)/12,$Z100*12,$M100),IF(AND($G100=1,AZ$1&gt;($Y100+$Z100),AZ$1&lt;=($Y100+$Z100*2)),-1*PMT(VLOOKUP($P100,'9 - Finance Strategy Parameters'!$B$3:$C$6,2)/12,$Z100*12,$M100*(1+$Z$1)^($Z100*2)),IF(AND($G100=1,AZ$1&gt;($Y100+$Z100*2),AZ$1&lt;=($Y100+$Z100*3)),-1*PMT(VLOOKUP($P100,'9 - Finance Strategy Parameters'!$B$3:$C$6,2)/12,$Z100*12,$M100*(1+$Z$1)^($Z100*3)),"FAILURE"))))))))))</f>
        <v>5636.4522500000003</v>
      </c>
      <c r="BA100" s="159">
        <f>IF($F100=1,0,IF(AND($H100=1,BA$1&lt;=$Y100),$V100,IF(AND($H100=1,BA$1&gt;$Y100,BA$1&lt;=$Y100+$Z100),($T100*(1+$Z$1)^$Z100)/$Z100,IF(AND($H100=1,BA$1&gt;($Y100+$Z100),BA$1&lt;=($Y100+$Z100*2)),($T100*(1+$Z$1)^($Z100*2))/$Z100,IF(AND($H100=1,BA$1&gt;($Y100+$Z100*2),BA$1&lt;=($Y100+$Z100*3)),($T100*(1+$Z$1)^($Z100*3))/$Z100,IF(AND($H100=1,BA$1&gt;($Y100+$Z100*3),BA$1&lt;=($Y100+$Z100*4)),($T100*(1+$Z$1)^($Z100*4))/$Z100,IF(AND($G100=1,BA$1&lt;=$N100),0,IF(AND($G100=1,BA$1&gt;$N100,BA$1&lt;=($Y100+$Z100)),-1*PMT(VLOOKUP($P100,'9 - Finance Strategy Parameters'!$B$3:$C$6,2)/12,$Z100*12,$M100),IF(AND($G100=1,BA$1&gt;($Y100+$Z100),BA$1&lt;=($Y100+$Z100*2)),-1*PMT(VLOOKUP($P100,'9 - Finance Strategy Parameters'!$B$3:$C$6,2)/12,$Z100*12,$M100*(1+$Z$1)^($Z100*2)),IF(AND($G100=1,BA$1&gt;($Y100+$Z100*2),BA$1&lt;=($Y100+$Z100*3)),-1*PMT(VLOOKUP($P100,'9 - Finance Strategy Parameters'!$B$3:$C$6,2)/12,$Z100*12,$M100*(1+$Z$1)^($Z100*3)),"FAILURE"))))))))))</f>
        <v>5636.4522500000003</v>
      </c>
      <c r="BB100" s="159">
        <f>IF($F100=1,0,IF(AND($H100=1,BB$1&lt;=$Y100),$V100,IF(AND($H100=1,BB$1&gt;$Y100,BB$1&lt;=$Y100+$Z100),($T100*(1+$Z$1)^$Z100)/$Z100,IF(AND($H100=1,BB$1&gt;($Y100+$Z100),BB$1&lt;=($Y100+$Z100*2)),($T100*(1+$Z$1)^($Z100*2))/$Z100,IF(AND($H100=1,BB$1&gt;($Y100+$Z100*2),BB$1&lt;=($Y100+$Z100*3)),($T100*(1+$Z$1)^($Z100*3))/$Z100,IF(AND($H100=1,BB$1&gt;($Y100+$Z100*3),BB$1&lt;=($Y100+$Z100*4)),($T100*(1+$Z$1)^($Z100*4))/$Z100,IF(AND($G100=1,BB$1&lt;=$N100),0,IF(AND($G100=1,BB$1&gt;$N100,BB$1&lt;=($Y100+$Z100)),-1*PMT(VLOOKUP($P100,'9 - Finance Strategy Parameters'!$B$3:$C$6,2)/12,$Z100*12,$M100),IF(AND($G100=1,BB$1&gt;($Y100+$Z100),BB$1&lt;=($Y100+$Z100*2)),-1*PMT(VLOOKUP($P100,'9 - Finance Strategy Parameters'!$B$3:$C$6,2)/12,$Z100*12,$M100*(1+$Z$1)^($Z100*2)),IF(AND($G100=1,BB$1&gt;($Y100+$Z100*2),BB$1&lt;=($Y100+$Z100*3)),-1*PMT(VLOOKUP($P100,'9 - Finance Strategy Parameters'!$B$3:$C$6,2)/12,$Z100*12,$M100*(1+$Z$1)^($Z100*3)),"FAILURE"))))))))))</f>
        <v>5636.4522500000003</v>
      </c>
      <c r="BC100" s="159">
        <f>IF($F100=1,0,IF(AND($H100=1,BC$1&lt;=$Y100),$V100,IF(AND($H100=1,BC$1&gt;$Y100,BC$1&lt;=$Y100+$Z100),($T100*(1+$Z$1)^$Z100)/$Z100,IF(AND($H100=1,BC$1&gt;($Y100+$Z100),BC$1&lt;=($Y100+$Z100*2)),($T100*(1+$Z$1)^($Z100*2))/$Z100,IF(AND($H100=1,BC$1&gt;($Y100+$Z100*2),BC$1&lt;=($Y100+$Z100*3)),($T100*(1+$Z$1)^($Z100*3))/$Z100,IF(AND($H100=1,BC$1&gt;($Y100+$Z100*3),BC$1&lt;=($Y100+$Z100*4)),($T100*(1+$Z$1)^($Z100*4))/$Z100,IF(AND($G100=1,BC$1&lt;=$N100),0,IF(AND($G100=1,BC$1&gt;$N100,BC$1&lt;=($Y100+$Z100)),-1*PMT(VLOOKUP($P100,'9 - Finance Strategy Parameters'!$B$3:$C$6,2)/12,$Z100*12,$M100),IF(AND($G100=1,BC$1&gt;($Y100+$Z100),BC$1&lt;=($Y100+$Z100*2)),-1*PMT(VLOOKUP($P100,'9 - Finance Strategy Parameters'!$B$3:$C$6,2)/12,$Z100*12,$M100*(1+$Z$1)^($Z100*2)),IF(AND($G100=1,BC$1&gt;($Y100+$Z100*2),BC$1&lt;=($Y100+$Z100*3)),-1*PMT(VLOOKUP($P100,'9 - Finance Strategy Parameters'!$B$3:$C$6,2)/12,$Z100*12,$M100*(1+$Z$1)^($Z100*3)),"FAILURE"))))))))))</f>
        <v>5636.4522500000003</v>
      </c>
      <c r="BD100" s="159">
        <f>IF($F100=1,0,IF(AND($H100=1,BD$1&lt;=$Y100),$V100,IF(AND($H100=1,BD$1&gt;$Y100,BD$1&lt;=$Y100+$Z100),($T100*(1+$Z$1)^$Z100)/$Z100,IF(AND($H100=1,BD$1&gt;($Y100+$Z100),BD$1&lt;=($Y100+$Z100*2)),($T100*(1+$Z$1)^($Z100*2))/$Z100,IF(AND($H100=1,BD$1&gt;($Y100+$Z100*2),BD$1&lt;=($Y100+$Z100*3)),($T100*(1+$Z$1)^($Z100*3))/$Z100,IF(AND($H100=1,BD$1&gt;($Y100+$Z100*3),BD$1&lt;=($Y100+$Z100*4)),($T100*(1+$Z$1)^($Z100*4))/$Z100,IF(AND($G100=1,BD$1&lt;=$N100),0,IF(AND($G100=1,BD$1&gt;$N100,BD$1&lt;=($Y100+$Z100)),-1*PMT(VLOOKUP($P100,'9 - Finance Strategy Parameters'!$B$3:$C$6,2)/12,$Z100*12,$M100),IF(AND($G100=1,BD$1&gt;($Y100+$Z100),BD$1&lt;=($Y100+$Z100*2)),-1*PMT(VLOOKUP($P100,'9 - Finance Strategy Parameters'!$B$3:$C$6,2)/12,$Z100*12,$M100*(1+$Z$1)^($Z100*2)),IF(AND($G100=1,BD$1&gt;($Y100+$Z100*2),BD$1&lt;=($Y100+$Z100*3)),-1*PMT(VLOOKUP($P100,'9 - Finance Strategy Parameters'!$B$3:$C$6,2)/12,$Z100*12,$M100*(1+$Z$1)^($Z100*3)),"FAILURE"))))))))))</f>
        <v>5636.4522500000003</v>
      </c>
      <c r="BE100" s="159">
        <f>IF($F100=1,0,IF(AND($H100=1,BE$1&lt;=$Y100),$V100,IF(AND($H100=1,BE$1&gt;$Y100,BE$1&lt;=$Y100+$Z100),($T100*(1+$Z$1)^$Z100)/$Z100,IF(AND($H100=1,BE$1&gt;($Y100+$Z100),BE$1&lt;=($Y100+$Z100*2)),($T100*(1+$Z$1)^($Z100*2))/$Z100,IF(AND($H100=1,BE$1&gt;($Y100+$Z100*2),BE$1&lt;=($Y100+$Z100*3)),($T100*(1+$Z$1)^($Z100*3))/$Z100,IF(AND($H100=1,BE$1&gt;($Y100+$Z100*3),BE$1&lt;=($Y100+$Z100*4)),($T100*(1+$Z$1)^($Z100*4))/$Z100,IF(AND($G100=1,BE$1&lt;=$N100),0,IF(AND($G100=1,BE$1&gt;$N100,BE$1&lt;=($Y100+$Z100)),-1*PMT(VLOOKUP($P100,'9 - Finance Strategy Parameters'!$B$3:$C$6,2)/12,$Z100*12,$M100),IF(AND($G100=1,BE$1&gt;($Y100+$Z100),BE$1&lt;=($Y100+$Z100*2)),-1*PMT(VLOOKUP($P100,'9 - Finance Strategy Parameters'!$B$3:$C$6,2)/12,$Z100*12,$M100*(1+$Z$1)^($Z100*2)),IF(AND($G100=1,BE$1&gt;($Y100+$Z100*2),BE$1&lt;=($Y100+$Z100*3)),-1*PMT(VLOOKUP($P100,'9 - Finance Strategy Parameters'!$B$3:$C$6,2)/12,$Z100*12,$M100*(1+$Z$1)^($Z100*3)),"FAILURE"))))))))))</f>
        <v>5636.4522500000003</v>
      </c>
      <c r="BF100" s="159">
        <f>IF($F100=1,0,IF(AND($H100=1,BF$1&lt;=$Y100),$V100,IF(AND($H100=1,BF$1&gt;$Y100,BF$1&lt;=$Y100+$Z100),($T100*(1+$Z$1)^$Z100)/$Z100,IF(AND($H100=1,BF$1&gt;($Y100+$Z100),BF$1&lt;=($Y100+$Z100*2)),($T100*(1+$Z$1)^($Z100*2))/$Z100,IF(AND($H100=1,BF$1&gt;($Y100+$Z100*2),BF$1&lt;=($Y100+$Z100*3)),($T100*(1+$Z$1)^($Z100*3))/$Z100,IF(AND($H100=1,BF$1&gt;($Y100+$Z100*3),BF$1&lt;=($Y100+$Z100*4)),($T100*(1+$Z$1)^($Z100*4))/$Z100,IF(AND($G100=1,BF$1&lt;=$N100),0,IF(AND($G100=1,BF$1&gt;$N100,BF$1&lt;=($Y100+$Z100)),-1*PMT(VLOOKUP($P100,'9 - Finance Strategy Parameters'!$B$3:$C$6,2)/12,$Z100*12,$M100),IF(AND($G100=1,BF$1&gt;($Y100+$Z100),BF$1&lt;=($Y100+$Z100*2)),-1*PMT(VLOOKUP($P100,'9 - Finance Strategy Parameters'!$B$3:$C$6,2)/12,$Z100*12,$M100*(1+$Z$1)^($Z100*2)),IF(AND($G100=1,BF$1&gt;($Y100+$Z100*2),BF$1&lt;=($Y100+$Z100*3)),-1*PMT(VLOOKUP($P100,'9 - Finance Strategy Parameters'!$B$3:$C$6,2)/12,$Z100*12,$M100*(1+$Z$1)^($Z100*3)),"FAILURE"))))))))))</f>
        <v>5636.4522500000003</v>
      </c>
      <c r="BG100" s="159">
        <f>IF($F100=1,0,IF(AND($H100=1,BG$1&lt;=$Y100),$V100,IF(AND($H100=1,BG$1&gt;$Y100,BG$1&lt;=$Y100+$Z100),($T100*(1+$Z$1)^$Z100)/$Z100,IF(AND($H100=1,BG$1&gt;($Y100+$Z100),BG$1&lt;=($Y100+$Z100*2)),($T100*(1+$Z$1)^($Z100*2))/$Z100,IF(AND($H100=1,BG$1&gt;($Y100+$Z100*2),BG$1&lt;=($Y100+$Z100*3)),($T100*(1+$Z$1)^($Z100*3))/$Z100,IF(AND($H100=1,BG$1&gt;($Y100+$Z100*3),BG$1&lt;=($Y100+$Z100*4)),($T100*(1+$Z$1)^($Z100*4))/$Z100,IF(AND($G100=1,BG$1&lt;=$N100),0,IF(AND($G100=1,BG$1&gt;$N100,BG$1&lt;=($Y100+$Z100)),-1*PMT(VLOOKUP($P100,'9 - Finance Strategy Parameters'!$B$3:$C$6,2)/12,$Z100*12,$M100),IF(AND($G100=1,BG$1&gt;($Y100+$Z100),BG$1&lt;=($Y100+$Z100*2)),-1*PMT(VLOOKUP($P100,'9 - Finance Strategy Parameters'!$B$3:$C$6,2)/12,$Z100*12,$M100*(1+$Z$1)^($Z100*2)),IF(AND($G100=1,BG$1&gt;($Y100+$Z100*2),BG$1&lt;=($Y100+$Z100*3)),-1*PMT(VLOOKUP($P100,'9 - Finance Strategy Parameters'!$B$3:$C$6,2)/12,$Z100*12,$M100*(1+$Z$1)^($Z100*3)),"FAILURE"))))))))))</f>
        <v>5636.4522500000003</v>
      </c>
      <c r="BH100" s="159">
        <f>IF($F100=1,0,IF(AND($H100=1,BH$1&lt;=$Y100),$V100,IF(AND($H100=1,BH$1&gt;$Y100,BH$1&lt;=$Y100+$Z100),($T100*(1+$Z$1)^$Z100)/$Z100,IF(AND($H100=1,BH$1&gt;($Y100+$Z100),BH$1&lt;=($Y100+$Z100*2)),($T100*(1+$Z$1)^($Z100*2))/$Z100,IF(AND($H100=1,BH$1&gt;($Y100+$Z100*2),BH$1&lt;=($Y100+$Z100*3)),($T100*(1+$Z$1)^($Z100*3))/$Z100,IF(AND($H100=1,BH$1&gt;($Y100+$Z100*3),BH$1&lt;=($Y100+$Z100*4)),($T100*(1+$Z$1)^($Z100*4))/$Z100,IF(AND($G100=1,BH$1&lt;=$N100),0,IF(AND($G100=1,BH$1&gt;$N100,BH$1&lt;=($Y100+$Z100)),-1*PMT(VLOOKUP($P100,'9 - Finance Strategy Parameters'!$B$3:$C$6,2)/12,$Z100*12,$M100),IF(AND($G100=1,BH$1&gt;($Y100+$Z100),BH$1&lt;=($Y100+$Z100*2)),-1*PMT(VLOOKUP($P100,'9 - Finance Strategy Parameters'!$B$3:$C$6,2)/12,$Z100*12,$M100*(1+$Z$1)^($Z100*2)),IF(AND($G100=1,BH$1&gt;($Y100+$Z100*2),BH$1&lt;=($Y100+$Z100*3)),-1*PMT(VLOOKUP($P100,'9 - Finance Strategy Parameters'!$B$3:$C$6,2)/12,$Z100*12,$M100*(1+$Z$1)^($Z100*3)),"FAILURE"))))))))))</f>
        <v>5636.4522500000003</v>
      </c>
      <c r="BI100" s="159">
        <f>IF($F100=1,0,IF(AND($H100=1,BI$1&lt;=$Y100),$V100,IF(AND($H100=1,BI$1&gt;$Y100,BI$1&lt;=$Y100+$Z100),($T100*(1+$Z$1)^$Z100)/$Z100,IF(AND($H100=1,BI$1&gt;($Y100+$Z100),BI$1&lt;=($Y100+$Z100*2)),($T100*(1+$Z$1)^($Z100*2))/$Z100,IF(AND($H100=1,BI$1&gt;($Y100+$Z100*2),BI$1&lt;=($Y100+$Z100*3)),($T100*(1+$Z$1)^($Z100*3))/$Z100,IF(AND($H100=1,BI$1&gt;($Y100+$Z100*3),BI$1&lt;=($Y100+$Z100*4)),($T100*(1+$Z$1)^($Z100*4))/$Z100,IF(AND($G100=1,BI$1&lt;=$N100),0,IF(AND($G100=1,BI$1&gt;$N100,BI$1&lt;=($Y100+$Z100)),-1*PMT(VLOOKUP($P100,'9 - Finance Strategy Parameters'!$B$3:$C$6,2)/12,$Z100*12,$M100),IF(AND($G100=1,BI$1&gt;($Y100+$Z100),BI$1&lt;=($Y100+$Z100*2)),-1*PMT(VLOOKUP($P100,'9 - Finance Strategy Parameters'!$B$3:$C$6,2)/12,$Z100*12,$M100*(1+$Z$1)^($Z100*2)),IF(AND($G100=1,BI$1&gt;($Y100+$Z100*2),BI$1&lt;=($Y100+$Z100*3)),-1*PMT(VLOOKUP($P100,'9 - Finance Strategy Parameters'!$B$3:$C$6,2)/12,$Z100*12,$M100*(1+$Z$1)^($Z100*3)),"FAILURE"))))))))))</f>
        <v>5636.4522500000003</v>
      </c>
      <c r="BJ100" s="159">
        <f>IF($F100=1,0,IF(AND($H100=1,BJ$1&lt;=$Y100),$V100,IF(AND($H100=1,BJ$1&gt;$Y100,BJ$1&lt;=$Y100+$Z100),($T100*(1+$Z$1)^$Z100)/$Z100,IF(AND($H100=1,BJ$1&gt;($Y100+$Z100),BJ$1&lt;=($Y100+$Z100*2)),($T100*(1+$Z$1)^($Z100*2))/$Z100,IF(AND($H100=1,BJ$1&gt;($Y100+$Z100*2),BJ$1&lt;=($Y100+$Z100*3)),($T100*(1+$Z$1)^($Z100*3))/$Z100,IF(AND($H100=1,BJ$1&gt;($Y100+$Z100*3),BJ$1&lt;=($Y100+$Z100*4)),($T100*(1+$Z$1)^($Z100*4))/$Z100,IF(AND($G100=1,BJ$1&lt;=$N100),0,IF(AND($G100=1,BJ$1&gt;$N100,BJ$1&lt;=($Y100+$Z100)),-1*PMT(VLOOKUP($P100,'9 - Finance Strategy Parameters'!$B$3:$C$6,2)/12,$Z100*12,$M100),IF(AND($G100=1,BJ$1&gt;($Y100+$Z100),BJ$1&lt;=($Y100+$Z100*2)),-1*PMT(VLOOKUP($P100,'9 - Finance Strategy Parameters'!$B$3:$C$6,2)/12,$Z100*12,$M100*(1+$Z$1)^($Z100*2)),IF(AND($G100=1,BJ$1&gt;($Y100+$Z100*2),BJ$1&lt;=($Y100+$Z100*3)),-1*PMT(VLOOKUP($P100,'9 - Finance Strategy Parameters'!$B$3:$C$6,2)/12,$Z100*12,$M100*(1+$Z$1)^($Z100*3)),"FAILURE"))))))))))</f>
        <v>5636.4522500000003</v>
      </c>
      <c r="BK100" s="159">
        <f>IF($F100=1,0,IF(AND($H100=1,BK$1&lt;=$Y100),$V100,IF(AND($H100=1,BK$1&gt;$Y100,BK$1&lt;=$Y100+$Z100),($T100*(1+$Z$1)^$Z100)/$Z100,IF(AND($H100=1,BK$1&gt;($Y100+$Z100),BK$1&lt;=($Y100+$Z100*2)),($T100*(1+$Z$1)^($Z100*2))/$Z100,IF(AND($H100=1,BK$1&gt;($Y100+$Z100*2),BK$1&lt;=($Y100+$Z100*3)),($T100*(1+$Z$1)^($Z100*3))/$Z100,IF(AND($H100=1,BK$1&gt;($Y100+$Z100*3),BK$1&lt;=($Y100+$Z100*4)),($T100*(1+$Z$1)^($Z100*4))/$Z100,IF(AND($G100=1,BK$1&lt;=$N100),0,IF(AND($G100=1,BK$1&gt;$N100,BK$1&lt;=($Y100+$Z100)),-1*PMT(VLOOKUP($P100,'9 - Finance Strategy Parameters'!$B$3:$C$6,2)/12,$Z100*12,$M100),IF(AND($G100=1,BK$1&gt;($Y100+$Z100),BK$1&lt;=($Y100+$Z100*2)),-1*PMT(VLOOKUP($P100,'9 - Finance Strategy Parameters'!$B$3:$C$6,2)/12,$Z100*12,$M100*(1+$Z$1)^($Z100*2)),IF(AND($G100=1,BK$1&gt;($Y100+$Z100*2),BK$1&lt;=($Y100+$Z100*3)),-1*PMT(VLOOKUP($P100,'9 - Finance Strategy Parameters'!$B$3:$C$6,2)/12,$Z100*12,$M100*(1+$Z$1)^($Z100*3)),"FAILURE"))))))))))</f>
        <v>5636.4522500000003</v>
      </c>
      <c r="BL100" s="159">
        <f>IF($F100=1,0,IF(AND($H100=1,BL$1&lt;=$Y100),$V100,IF(AND($H100=1,BL$1&gt;$Y100,BL$1&lt;=$Y100+$Z100),($T100*(1+$Z$1)^$Z100)/$Z100,IF(AND($H100=1,BL$1&gt;($Y100+$Z100),BL$1&lt;=($Y100+$Z100*2)),($T100*(1+$Z$1)^($Z100*2))/$Z100,IF(AND($H100=1,BL$1&gt;($Y100+$Z100*2),BL$1&lt;=($Y100+$Z100*3)),($T100*(1+$Z$1)^($Z100*3))/$Z100,IF(AND($H100=1,BL$1&gt;($Y100+$Z100*3),BL$1&lt;=($Y100+$Z100*4)),($T100*(1+$Z$1)^($Z100*4))/$Z100,IF(AND($G100=1,BL$1&lt;=$N100),0,IF(AND($G100=1,BL$1&gt;$N100,BL$1&lt;=($Y100+$Z100)),-1*PMT(VLOOKUP($P100,'9 - Finance Strategy Parameters'!$B$3:$C$6,2)/12,$Z100*12,$M100),IF(AND($G100=1,BL$1&gt;($Y100+$Z100),BL$1&lt;=($Y100+$Z100*2)),-1*PMT(VLOOKUP($P100,'9 - Finance Strategy Parameters'!$B$3:$C$6,2)/12,$Z100*12,$M100*(1+$Z$1)^($Z100*2)),IF(AND($G100=1,BL$1&gt;($Y100+$Z100*2),BL$1&lt;=($Y100+$Z100*3)),-1*PMT(VLOOKUP($P100,'9 - Finance Strategy Parameters'!$B$3:$C$6,2)/12,$Z100*12,$M100*(1+$Z$1)^($Z100*3)),"FAILURE"))))))))))</f>
        <v>5636.4522500000003</v>
      </c>
      <c r="BM100" s="159">
        <f>IF($F100=1,0,IF(AND($H100=1,BM$1&lt;=$Y100),$V100,IF(AND($H100=1,BM$1&gt;$Y100,BM$1&lt;=$Y100+$Z100),($T100*(1+$Z$1)^$Z100)/$Z100,IF(AND($H100=1,BM$1&gt;($Y100+$Z100),BM$1&lt;=($Y100+$Z100*2)),($T100*(1+$Z$1)^($Z100*2))/$Z100,IF(AND($H100=1,BM$1&gt;($Y100+$Z100*2),BM$1&lt;=($Y100+$Z100*3)),($T100*(1+$Z$1)^($Z100*3))/$Z100,IF(AND($H100=1,BM$1&gt;($Y100+$Z100*3),BM$1&lt;=($Y100+$Z100*4)),($T100*(1+$Z$1)^($Z100*4))/$Z100,IF(AND($G100=1,BM$1&lt;=$N100),0,IF(AND($G100=1,BM$1&gt;$N100,BM$1&lt;=($Y100+$Z100)),-1*PMT(VLOOKUP($P100,'9 - Finance Strategy Parameters'!$B$3:$C$6,2)/12,$Z100*12,$M100),IF(AND($G100=1,BM$1&gt;($Y100+$Z100),BM$1&lt;=($Y100+$Z100*2)),-1*PMT(VLOOKUP($P100,'9 - Finance Strategy Parameters'!$B$3:$C$6,2)/12,$Z100*12,$M100*(1+$Z$1)^($Z100*2)),IF(AND($G100=1,BM$1&gt;($Y100+$Z100*2),BM$1&lt;=($Y100+$Z100*3)),-1*PMT(VLOOKUP($P100,'9 - Finance Strategy Parameters'!$B$3:$C$6,2)/12,$Z100*12,$M100*(1+$Z$1)^($Z100*3)),"FAILURE"))))))))))</f>
        <v>5636.4522500000003</v>
      </c>
      <c r="BN100" s="159">
        <f>IF($F100=1,0,IF(AND($H100=1,BN$1&lt;=$Y100),$V100,IF(AND($H100=1,BN$1&gt;$Y100,BN$1&lt;=$Y100+$Z100),($T100*(1+$Z$1)^$Z100)/$Z100,IF(AND($H100=1,BN$1&gt;($Y100+$Z100),BN$1&lt;=($Y100+$Z100*2)),($T100*(1+$Z$1)^($Z100*2))/$Z100,IF(AND($H100=1,BN$1&gt;($Y100+$Z100*2),BN$1&lt;=($Y100+$Z100*3)),($T100*(1+$Z$1)^($Z100*3))/$Z100,IF(AND($H100=1,BN$1&gt;($Y100+$Z100*3),BN$1&lt;=($Y100+$Z100*4)),($T100*(1+$Z$1)^($Z100*4))/$Z100,IF(AND($G100=1,BN$1&lt;=$N100),0,IF(AND($G100=1,BN$1&gt;$N100,BN$1&lt;=($Y100+$Z100)),-1*PMT(VLOOKUP($P100,'9 - Finance Strategy Parameters'!$B$3:$C$6,2)/12,$Z100*12,$M100),IF(AND($G100=1,BN$1&gt;($Y100+$Z100),BN$1&lt;=($Y100+$Z100*2)),-1*PMT(VLOOKUP($P100,'9 - Finance Strategy Parameters'!$B$3:$C$6,2)/12,$Z100*12,$M100*(1+$Z$1)^($Z100*2)),IF(AND($G100=1,BN$1&gt;($Y100+$Z100*2),BN$1&lt;=($Y100+$Z100*3)),-1*PMT(VLOOKUP($P100,'9 - Finance Strategy Parameters'!$B$3:$C$6,2)/12,$Z100*12,$M100*(1+$Z$1)^($Z100*3)),"FAILURE"))))))))))</f>
        <v>5636.4522500000003</v>
      </c>
      <c r="BO100" s="159">
        <f>IF($F100=1,0,IF(AND($H100=1,BO$1&lt;=$Y100),$V100,IF(AND($H100=1,BO$1&gt;$Y100,BO$1&lt;=$Y100+$Z100),($T100*(1+$Z$1)^$Z100)/$Z100,IF(AND($H100=1,BO$1&gt;($Y100+$Z100),BO$1&lt;=($Y100+$Z100*2)),($T100*(1+$Z$1)^($Z100*2))/$Z100,IF(AND($H100=1,BO$1&gt;($Y100+$Z100*2),BO$1&lt;=($Y100+$Z100*3)),($T100*(1+$Z$1)^($Z100*3))/$Z100,IF(AND($H100=1,BO$1&gt;($Y100+$Z100*3),BO$1&lt;=($Y100+$Z100*4)),($T100*(1+$Z$1)^($Z100*4))/$Z100,IF(AND($G100=1,BO$1&lt;=$N100),0,IF(AND($G100=1,BO$1&gt;$N100,BO$1&lt;=($Y100+$Z100)),-1*PMT(VLOOKUP($P100,'9 - Finance Strategy Parameters'!$B$3:$C$6,2)/12,$Z100*12,$M100),IF(AND($G100=1,BO$1&gt;($Y100+$Z100),BO$1&lt;=($Y100+$Z100*2)),-1*PMT(VLOOKUP($P100,'9 - Finance Strategy Parameters'!$B$3:$C$6,2)/12,$Z100*12,$M100*(1+$Z$1)^($Z100*2)),IF(AND($G100=1,BO$1&gt;($Y100+$Z100*2),BO$1&lt;=($Y100+$Z100*3)),-1*PMT(VLOOKUP($P100,'9 - Finance Strategy Parameters'!$B$3:$C$6,2)/12,$Z100*12,$M100*(1+$Z$1)^($Z100*3)),"FAILURE"))))))))))</f>
        <v>5636.4522500000003</v>
      </c>
      <c r="BP100" s="159">
        <f>IF($F100=1,0,IF(AND($H100=1,BP$1&lt;=$Y100),$V100,IF(AND($H100=1,BP$1&gt;$Y100,BP$1&lt;=$Y100+$Z100),($T100*(1+$Z$1)^$Z100)/$Z100,IF(AND($H100=1,BP$1&gt;($Y100+$Z100),BP$1&lt;=($Y100+$Z100*2)),($T100*(1+$Z$1)^($Z100*2))/$Z100,IF(AND($H100=1,BP$1&gt;($Y100+$Z100*2),BP$1&lt;=($Y100+$Z100*3)),($T100*(1+$Z$1)^($Z100*3))/$Z100,IF(AND($H100=1,BP$1&gt;($Y100+$Z100*3),BP$1&lt;=($Y100+$Z100*4)),($T100*(1+$Z$1)^($Z100*4))/$Z100,IF(AND($G100=1,BP$1&lt;=$N100),0,IF(AND($G100=1,BP$1&gt;$N100,BP$1&lt;=($Y100+$Z100)),-1*PMT(VLOOKUP($P100,'9 - Finance Strategy Parameters'!$B$3:$C$6,2)/12,$Z100*12,$M100),IF(AND($G100=1,BP$1&gt;($Y100+$Z100),BP$1&lt;=($Y100+$Z100*2)),-1*PMT(VLOOKUP($P100,'9 - Finance Strategy Parameters'!$B$3:$C$6,2)/12,$Z100*12,$M100*(1+$Z$1)^($Z100*2)),IF(AND($G100=1,BP$1&gt;($Y100+$Z100*2),BP$1&lt;=($Y100+$Z100*3)),-1*PMT(VLOOKUP($P100,'9 - Finance Strategy Parameters'!$B$3:$C$6,2)/12,$Z100*12,$M100*(1+$Z$1)^($Z100*3)),"FAILURE"))))))))))</f>
        <v>3468.5859999999998</v>
      </c>
      <c r="BQ100" s="159">
        <f>IF($F100=1,0,IF(AND($H100=1,BQ$1&lt;=$Y100),$V100,IF(AND($H100=1,BQ$1&gt;$Y100,BQ$1&lt;=$Y100+$Z100),($T100*(1+$Z$1)^$Z100)/$Z100,IF(AND($H100=1,BQ$1&gt;($Y100+$Z100),BQ$1&lt;=($Y100+$Z100*2)),($T100*(1+$Z$1)^($Z100*2))/$Z100,IF(AND($H100=1,BQ$1&gt;($Y100+$Z100*2),BQ$1&lt;=($Y100+$Z100*3)),($T100*(1+$Z$1)^($Z100*3))/$Z100,IF(AND($H100=1,BQ$1&gt;($Y100+$Z100*3),BQ$1&lt;=($Y100+$Z100*4)),($T100*(1+$Z$1)^($Z100*4))/$Z100,IF(AND($G100=1,BQ$1&lt;=$N100),0,IF(AND($G100=1,BQ$1&gt;$N100,BQ$1&lt;=($Y100+$Z100)),-1*PMT(VLOOKUP($P100,'9 - Finance Strategy Parameters'!$B$3:$C$6,2)/12,$Z100*12,$M100),IF(AND($G100=1,BQ$1&gt;($Y100+$Z100),BQ$1&lt;=($Y100+$Z100*2)),-1*PMT(VLOOKUP($P100,'9 - Finance Strategy Parameters'!$B$3:$C$6,2)/12,$Z100*12,$M100*(1+$Z$1)^($Z100*2)),IF(AND($G100=1,BQ$1&gt;($Y100+$Z100*2),BQ$1&lt;=($Y100+$Z100*3)),-1*PMT(VLOOKUP($P100,'9 - Finance Strategy Parameters'!$B$3:$C$6,2)/12,$Z100*12,$M100*(1+$Z$1)^($Z100*3)),"FAILURE"))))))))))</f>
        <v>3468.5859999999998</v>
      </c>
      <c r="BR100" s="159">
        <f>IF($F100=1,0,IF(AND($H100=1,BR$1&lt;=$Y100),$V100,IF(AND($H100=1,BR$1&gt;$Y100,BR$1&lt;=$Y100+$Z100),($T100*(1+$Z$1)^$Z100)/$Z100,IF(AND($H100=1,BR$1&gt;($Y100+$Z100),BR$1&lt;=($Y100+$Z100*2)),($T100*(1+$Z$1)^($Z100*2))/$Z100,IF(AND($H100=1,BR$1&gt;($Y100+$Z100*2),BR$1&lt;=($Y100+$Z100*3)),($T100*(1+$Z$1)^($Z100*3))/$Z100,IF(AND($H100=1,BR$1&gt;($Y100+$Z100*3),BR$1&lt;=($Y100+$Z100*4)),($T100*(1+$Z$1)^($Z100*4))/$Z100,IF(AND($G100=1,BR$1&lt;=$N100),0,IF(AND($G100=1,BR$1&gt;$N100,BR$1&lt;=($Y100+$Z100)),-1*PMT(VLOOKUP($P100,'9 - Finance Strategy Parameters'!$B$3:$C$6,2)/12,$Z100*12,$M100),IF(AND($G100=1,BR$1&gt;($Y100+$Z100),BR$1&lt;=($Y100+$Z100*2)),-1*PMT(VLOOKUP($P100,'9 - Finance Strategy Parameters'!$B$3:$C$6,2)/12,$Z100*12,$M100*(1+$Z$1)^($Z100*2)),IF(AND($G100=1,BR$1&gt;($Y100+$Z100*2),BR$1&lt;=($Y100+$Z100*3)),-1*PMT(VLOOKUP($P100,'9 - Finance Strategy Parameters'!$B$3:$C$6,2)/12,$Z100*12,$M100*(1+$Z$1)^($Z100*3)),"FAILURE"))))))))))</f>
        <v>3468.5859999999998</v>
      </c>
      <c r="BS100" s="159">
        <f>IF($F100=1,0,IF(AND($H100=1,BS$1&lt;=$Y100),$V100,IF(AND($H100=1,BS$1&gt;$Y100,BS$1&lt;=$Y100+$Z100),($T100*(1+$Z$1)^$Z100)/$Z100,IF(AND($H100=1,BS$1&gt;($Y100+$Z100),BS$1&lt;=($Y100+$Z100*2)),($T100*(1+$Z$1)^($Z100*2))/$Z100,IF(AND($H100=1,BS$1&gt;($Y100+$Z100*2),BS$1&lt;=($Y100+$Z100*3)),($T100*(1+$Z$1)^($Z100*3))/$Z100,IF(AND($H100=1,BS$1&gt;($Y100+$Z100*3),BS$1&lt;=($Y100+$Z100*4)),($T100*(1+$Z$1)^($Z100*4))/$Z100,IF(AND($G100=1,BS$1&lt;=$N100),0,IF(AND($G100=1,BS$1&gt;$N100,BS$1&lt;=($Y100+$Z100)),-1*PMT(VLOOKUP($P100,'9 - Finance Strategy Parameters'!$B$3:$C$6,2)/12,$Z100*12,$M100),IF(AND($G100=1,BS$1&gt;($Y100+$Z100),BS$1&lt;=($Y100+$Z100*2)),-1*PMT(VLOOKUP($P100,'9 - Finance Strategy Parameters'!$B$3:$C$6,2)/12,$Z100*12,$M100*(1+$Z$1)^($Z100*2)),IF(AND($G100=1,BS$1&gt;($Y100+$Z100*2),BS$1&lt;=($Y100+$Z100*3)),-1*PMT(VLOOKUP($P100,'9 - Finance Strategy Parameters'!$B$3:$C$6,2)/12,$Z100*12,$M100*(1+$Z$1)^($Z100*3)),"FAILURE"))))))))))</f>
        <v>3468.5859999999998</v>
      </c>
      <c r="BT100" s="159">
        <f>IF($F100=1,0,IF(AND($H100=1,BT$1&lt;=$Y100),$V100,IF(AND($H100=1,BT$1&gt;$Y100,BT$1&lt;=$Y100+$Z100),($T100*(1+$Z$1)^$Z100)/$Z100,IF(AND($H100=1,BT$1&gt;($Y100+$Z100),BT$1&lt;=($Y100+$Z100*2)),($T100*(1+$Z$1)^($Z100*2))/$Z100,IF(AND($H100=1,BT$1&gt;($Y100+$Z100*2),BT$1&lt;=($Y100+$Z100*3)),($T100*(1+$Z$1)^($Z100*3))/$Z100,IF(AND($H100=1,BT$1&gt;($Y100+$Z100*3),BT$1&lt;=($Y100+$Z100*4)),($T100*(1+$Z$1)^($Z100*4))/$Z100,IF(AND($G100=1,BT$1&lt;=$N100),0,IF(AND($G100=1,BT$1&gt;$N100,BT$1&lt;=($Y100+$Z100)),-1*PMT(VLOOKUP($P100,'9 - Finance Strategy Parameters'!$B$3:$C$6,2)/12,$Z100*12,$M100),IF(AND($G100=1,BT$1&gt;($Y100+$Z100),BT$1&lt;=($Y100+$Z100*2)),-1*PMT(VLOOKUP($P100,'9 - Finance Strategy Parameters'!$B$3:$C$6,2)/12,$Z100*12,$M100*(1+$Z$1)^($Z100*2)),IF(AND($G100=1,BT$1&gt;($Y100+$Z100*2),BT$1&lt;=($Y100+$Z100*3)),-1*PMT(VLOOKUP($P100,'9 - Finance Strategy Parameters'!$B$3:$C$6,2)/12,$Z100*12,$M100*(1+$Z$1)^($Z100*3)),"FAILURE"))))))))))</f>
        <v>3468.5859999999998</v>
      </c>
    </row>
    <row r="101" spans="1:72" ht="30" x14ac:dyDescent="0.25">
      <c r="A101" s="1" t="s">
        <v>37</v>
      </c>
      <c r="B101" s="138">
        <f>INDEX('8-Choosing Asset Strategies'!$B$4:$B$101,MATCH('9 - Financing Strategy'!C101,'8-Choosing Asset Strategies'!$C$4:$C$101,0))</f>
        <v>5</v>
      </c>
      <c r="C101" s="12" t="s">
        <v>189</v>
      </c>
      <c r="D101" s="13" t="str">
        <f>IF(INDEX('8-Choosing Asset Strategies'!$CW$4:$CW$101,MATCH($C101,'8-Choosing Asset Strategies'!$C$4:$C$101,0))=0,"",INDEX('8-Choosing Asset Strategies'!$CW$4:$CW$101,MATCH(C101,'8-Choosing Asset Strategies'!$C$4:$C$101,0)))</f>
        <v>Being rebuilt and landscaped</v>
      </c>
      <c r="F101" s="138"/>
      <c r="G101" s="138"/>
      <c r="H101" s="138">
        <v>1</v>
      </c>
      <c r="J101" s="143" t="str">
        <f>IF(F101=1,ROUND(INDEX('8-Choosing Asset Strategies'!$DL$4:$DL$101,MATCH($C101,'8-Choosing Asset Strategies'!$C$4:$C$101,0)),2),"")</f>
        <v/>
      </c>
      <c r="K101" s="12" t="str">
        <f>IF(F101=1,ROUND(INDEX('8-Choosing Asset Strategies'!$DC$4:$DC$101,MATCH($C101,'8-Choosing Asset Strategies'!$C$4:$C$101,0)),2),"")</f>
        <v/>
      </c>
      <c r="L101" s="12"/>
      <c r="M101" s="143" t="str">
        <f>IF(G101=1,ROUND(INDEX('8-Choosing Asset Strategies'!$DL$4:$DL$101,MATCH($C101,'8-Choosing Asset Strategies'!$C$4:$C$101,0)),2),"")</f>
        <v/>
      </c>
      <c r="N101" s="12" t="str">
        <f>IF(G101=1,ROUND(INDEX('8-Choosing Asset Strategies'!$DC$4:$DC$101,MATCH($C101,'8-Choosing Asset Strategies'!$C$4:$C$101,0)),2),"")</f>
        <v/>
      </c>
      <c r="O101" s="12" t="str">
        <f>IF(G101="","",INDEX('9 - Finance Strategy Parameters'!$H$3:$H$9,MATCH(B101,'9 - Finance Strategy Parameters'!$F$3:$F$9,0)))</f>
        <v/>
      </c>
      <c r="P101" s="12"/>
      <c r="Q101" s="144" t="str">
        <f>IFERROR((M101*INDEX('9 - Finance Strategy Parameters'!$C$3:$C$6,MATCH(P101,'9 - Finance Strategy Parameters'!$B$3:$B$6,0))/12*(1+INDEX('9 - Finance Strategy Parameters'!$C$3:$C$6,MATCH(P101,'9 - Finance Strategy Parameters'!$B$3:$B$6,0))/12)^(O101*12))/((1+INDEX('9 - Finance Strategy Parameters'!$C$3:$C$6,MATCH(P101,'9 - Finance Strategy Parameters'!$B$3:$B$6,0))/12)^(O101*12)-1),"")</f>
        <v/>
      </c>
      <c r="R101" s="144" t="str">
        <f t="shared" si="4"/>
        <v/>
      </c>
      <c r="S101" s="12"/>
      <c r="T101" s="143">
        <f>IF(H101=1,ROUND(INDEX('8-Choosing Asset Strategies'!$DL$4:$DL$101,MATCH($C101,'8-Choosing Asset Strategies'!$C$4:$C$101,0)),2),"")</f>
        <v>316364.43</v>
      </c>
      <c r="U101" s="145">
        <f>IF(H101=1,ROUND(INDEX('8-Choosing Asset Strategies'!$DC$4:$DC$101,MATCH($C101,'8-Choosing Asset Strategies'!$C$4:$C$101,0)),2),"")</f>
        <v>45</v>
      </c>
      <c r="V101" s="101">
        <f t="shared" si="5"/>
        <v>7030.3206666666665</v>
      </c>
      <c r="W101" s="155">
        <f t="shared" si="6"/>
        <v>585.8600555555555</v>
      </c>
      <c r="Y101">
        <f>INDEX('8-Choosing Asset Strategies'!$DC$4:$DC$101,MATCH(C101,'8-Choosing Asset Strategies'!$C$4:$C$101,0))</f>
        <v>45</v>
      </c>
      <c r="Z101">
        <f>INDEX('8-Choosing Asset Strategies'!$DA$4:$DA$101,MATCH(C101,'8-Choosing Asset Strategies'!$C$4:$C$101,0))</f>
        <v>50</v>
      </c>
      <c r="AB101" s="159">
        <f>IF($F101=1,0,IF(AND($H101=1,AB$1&lt;=$Y101),$V101,IF(AND($H101=1,AB$1&gt;$Y101,AB$1&lt;=$Y101+$Z101),($T101*(1+$Z$1)^$Z101)/$Z101,IF(AND($H101=1,AB$1&gt;($Y101+$Z101),AB$1&lt;=($Y101+$Z101*2)),($T101*(1+$Z$1)^($Z101*2))/$Z101,IF(AND($H101=1,AB$1&gt;($Y101+$Z101*2),AB$1&lt;=($Y101+$Z101*3)),($T101*(1+$Z$1)^($Z101*3))/$Z101,IF(AND($H101=1,AB$1&gt;($Y101+$Z101*3),AB$1&lt;=($Y101+$Z101*4)),($T101*(1+$Z$1)^($Z101*4))/$Z101,IF(AND($G101=1,AB$1&lt;=$N101),0,IF(AND($G101=1,AB$1&gt;$N101,AB$1&lt;=($Y101+$Z101)),-1*PMT(VLOOKUP($P101,'9 - Finance Strategy Parameters'!$B$3:$C$6,2)/12,$Z101*12,$M101),IF(AND($G101=1,AB$1&gt;($Y101+$Z101),AB$1&lt;=($Y101+$Z101*2)),-1*PMT(VLOOKUP($P101,'9 - Finance Strategy Parameters'!$B$3:$C$6,2)/12,$Z101*12,$M101*(1+$Z$1)^($Z101*2)),IF(AND($G101=1,AB$1&gt;($Y101+$Z101*2),AB$1&lt;=($Y101+$Z101*3)),-1*PMT(VLOOKUP($P101,'9 - Finance Strategy Parameters'!$B$3:$C$6,2)/12,$Z101*12,$M101*(1+$Z$1)^($Z101*3)),"FAILURE"))))))))))</f>
        <v>7030.3206666666665</v>
      </c>
      <c r="AC101" s="159">
        <f>IF($F101=1,0,IF(AND($H101=1,AC$1&lt;=$Y101),$V101,IF(AND($H101=1,AC$1&gt;$Y101,AC$1&lt;=$Y101+$Z101),($T101*(1+$Z$1)^$Z101)/$Z101,IF(AND($H101=1,AC$1&gt;($Y101+$Z101),AC$1&lt;=($Y101+$Z101*2)),($T101*(1+$Z$1)^($Z101*2))/$Z101,IF(AND($H101=1,AC$1&gt;($Y101+$Z101*2),AC$1&lt;=($Y101+$Z101*3)),($T101*(1+$Z$1)^($Z101*3))/$Z101,IF(AND($H101=1,AC$1&gt;($Y101+$Z101*3),AC$1&lt;=($Y101+$Z101*4)),($T101*(1+$Z$1)^($Z101*4))/$Z101,IF(AND($G101=1,AC$1&lt;=$N101),0,IF(AND($G101=1,AC$1&gt;$N101,AC$1&lt;=($Y101+$Z101)),-1*PMT(VLOOKUP($P101,'9 - Finance Strategy Parameters'!$B$3:$C$6,2)/12,$Z101*12,$M101),IF(AND($G101=1,AC$1&gt;($Y101+$Z101),AC$1&lt;=($Y101+$Z101*2)),-1*PMT(VLOOKUP($P101,'9 - Finance Strategy Parameters'!$B$3:$C$6,2)/12,$Z101*12,$M101*(1+$Z$1)^($Z101*2)),IF(AND($G101=1,AC$1&gt;($Y101+$Z101*2),AC$1&lt;=($Y101+$Z101*3)),-1*PMT(VLOOKUP($P101,'9 - Finance Strategy Parameters'!$B$3:$C$6,2)/12,$Z101*12,$M101*(1+$Z$1)^($Z101*3)),"FAILURE"))))))))))</f>
        <v>7030.3206666666665</v>
      </c>
      <c r="AD101" s="159">
        <f>IF($F101=1,0,IF(AND($H101=1,AD$1&lt;=$Y101),$V101,IF(AND($H101=1,AD$1&gt;$Y101,AD$1&lt;=$Y101+$Z101),($T101*(1+$Z$1)^$Z101)/$Z101,IF(AND($H101=1,AD$1&gt;($Y101+$Z101),AD$1&lt;=($Y101+$Z101*2)),($T101*(1+$Z$1)^($Z101*2))/$Z101,IF(AND($H101=1,AD$1&gt;($Y101+$Z101*2),AD$1&lt;=($Y101+$Z101*3)),($T101*(1+$Z$1)^($Z101*3))/$Z101,IF(AND($H101=1,AD$1&gt;($Y101+$Z101*3),AD$1&lt;=($Y101+$Z101*4)),($T101*(1+$Z$1)^($Z101*4))/$Z101,IF(AND($G101=1,AD$1&lt;=$N101),0,IF(AND($G101=1,AD$1&gt;$N101,AD$1&lt;=($Y101+$Z101)),-1*PMT(VLOOKUP($P101,'9 - Finance Strategy Parameters'!$B$3:$C$6,2)/12,$Z101*12,$M101),IF(AND($G101=1,AD$1&gt;($Y101+$Z101),AD$1&lt;=($Y101+$Z101*2)),-1*PMT(VLOOKUP($P101,'9 - Finance Strategy Parameters'!$B$3:$C$6,2)/12,$Z101*12,$M101*(1+$Z$1)^($Z101*2)),IF(AND($G101=1,AD$1&gt;($Y101+$Z101*2),AD$1&lt;=($Y101+$Z101*3)),-1*PMT(VLOOKUP($P101,'9 - Finance Strategy Parameters'!$B$3:$C$6,2)/12,$Z101*12,$M101*(1+$Z$1)^($Z101*3)),"FAILURE"))))))))))</f>
        <v>7030.3206666666665</v>
      </c>
      <c r="AE101" s="159">
        <f>IF($F101=1,0,IF(AND($H101=1,AE$1&lt;=$Y101),$V101,IF(AND($H101=1,AE$1&gt;$Y101,AE$1&lt;=$Y101+$Z101),($T101*(1+$Z$1)^$Z101)/$Z101,IF(AND($H101=1,AE$1&gt;($Y101+$Z101),AE$1&lt;=($Y101+$Z101*2)),($T101*(1+$Z$1)^($Z101*2))/$Z101,IF(AND($H101=1,AE$1&gt;($Y101+$Z101*2),AE$1&lt;=($Y101+$Z101*3)),($T101*(1+$Z$1)^($Z101*3))/$Z101,IF(AND($H101=1,AE$1&gt;($Y101+$Z101*3),AE$1&lt;=($Y101+$Z101*4)),($T101*(1+$Z$1)^($Z101*4))/$Z101,IF(AND($G101=1,AE$1&lt;=$N101),0,IF(AND($G101=1,AE$1&gt;$N101,AE$1&lt;=($Y101+$Z101)),-1*PMT(VLOOKUP($P101,'9 - Finance Strategy Parameters'!$B$3:$C$6,2)/12,$Z101*12,$M101),IF(AND($G101=1,AE$1&gt;($Y101+$Z101),AE$1&lt;=($Y101+$Z101*2)),-1*PMT(VLOOKUP($P101,'9 - Finance Strategy Parameters'!$B$3:$C$6,2)/12,$Z101*12,$M101*(1+$Z$1)^($Z101*2)),IF(AND($G101=1,AE$1&gt;($Y101+$Z101*2),AE$1&lt;=($Y101+$Z101*3)),-1*PMT(VLOOKUP($P101,'9 - Finance Strategy Parameters'!$B$3:$C$6,2)/12,$Z101*12,$M101*(1+$Z$1)^($Z101*3)),"FAILURE"))))))))))</f>
        <v>7030.3206666666665</v>
      </c>
      <c r="AF101" s="159">
        <f>IF($F101=1,0,IF(AND($H101=1,AF$1&lt;=$Y101),$V101,IF(AND($H101=1,AF$1&gt;$Y101,AF$1&lt;=$Y101+$Z101),($T101*(1+$Z$1)^$Z101)/$Z101,IF(AND($H101=1,AF$1&gt;($Y101+$Z101),AF$1&lt;=($Y101+$Z101*2)),($T101*(1+$Z$1)^($Z101*2))/$Z101,IF(AND($H101=1,AF$1&gt;($Y101+$Z101*2),AF$1&lt;=($Y101+$Z101*3)),($T101*(1+$Z$1)^($Z101*3))/$Z101,IF(AND($H101=1,AF$1&gt;($Y101+$Z101*3),AF$1&lt;=($Y101+$Z101*4)),($T101*(1+$Z$1)^($Z101*4))/$Z101,IF(AND($G101=1,AF$1&lt;=$N101),0,IF(AND($G101=1,AF$1&gt;$N101,AF$1&lt;=($Y101+$Z101)),-1*PMT(VLOOKUP($P101,'9 - Finance Strategy Parameters'!$B$3:$C$6,2)/12,$Z101*12,$M101),IF(AND($G101=1,AF$1&gt;($Y101+$Z101),AF$1&lt;=($Y101+$Z101*2)),-1*PMT(VLOOKUP($P101,'9 - Finance Strategy Parameters'!$B$3:$C$6,2)/12,$Z101*12,$M101*(1+$Z$1)^($Z101*2)),IF(AND($G101=1,AF$1&gt;($Y101+$Z101*2),AF$1&lt;=($Y101+$Z101*3)),-1*PMT(VLOOKUP($P101,'9 - Finance Strategy Parameters'!$B$3:$C$6,2)/12,$Z101*12,$M101*(1+$Z$1)^($Z101*3)),"FAILURE"))))))))))</f>
        <v>7030.3206666666665</v>
      </c>
      <c r="AG101" s="159">
        <f>IF($F101=1,0,IF(AND($H101=1,AG$1&lt;=$Y101),$V101,IF(AND($H101=1,AG$1&gt;$Y101,AG$1&lt;=$Y101+$Z101),($T101*(1+$Z$1)^$Z101)/$Z101,IF(AND($H101=1,AG$1&gt;($Y101+$Z101),AG$1&lt;=($Y101+$Z101*2)),($T101*(1+$Z$1)^($Z101*2))/$Z101,IF(AND($H101=1,AG$1&gt;($Y101+$Z101*2),AG$1&lt;=($Y101+$Z101*3)),($T101*(1+$Z$1)^($Z101*3))/$Z101,IF(AND($H101=1,AG$1&gt;($Y101+$Z101*3),AG$1&lt;=($Y101+$Z101*4)),($T101*(1+$Z$1)^($Z101*4))/$Z101,IF(AND($G101=1,AG$1&lt;=$N101),0,IF(AND($G101=1,AG$1&gt;$N101,AG$1&lt;=($Y101+$Z101)),-1*PMT(VLOOKUP($P101,'9 - Finance Strategy Parameters'!$B$3:$C$6,2)/12,$Z101*12,$M101),IF(AND($G101=1,AG$1&gt;($Y101+$Z101),AG$1&lt;=($Y101+$Z101*2)),-1*PMT(VLOOKUP($P101,'9 - Finance Strategy Parameters'!$B$3:$C$6,2)/12,$Z101*12,$M101*(1+$Z$1)^($Z101*2)),IF(AND($G101=1,AG$1&gt;($Y101+$Z101*2),AG$1&lt;=($Y101+$Z101*3)),-1*PMT(VLOOKUP($P101,'9 - Finance Strategy Parameters'!$B$3:$C$6,2)/12,$Z101*12,$M101*(1+$Z$1)^($Z101*3)),"FAILURE"))))))))))</f>
        <v>7030.3206666666665</v>
      </c>
      <c r="AH101" s="159">
        <f>IF($F101=1,0,IF(AND($H101=1,AH$1&lt;=$Y101),$V101,IF(AND($H101=1,AH$1&gt;$Y101,AH$1&lt;=$Y101+$Z101),($T101*(1+$Z$1)^$Z101)/$Z101,IF(AND($H101=1,AH$1&gt;($Y101+$Z101),AH$1&lt;=($Y101+$Z101*2)),($T101*(1+$Z$1)^($Z101*2))/$Z101,IF(AND($H101=1,AH$1&gt;($Y101+$Z101*2),AH$1&lt;=($Y101+$Z101*3)),($T101*(1+$Z$1)^($Z101*3))/$Z101,IF(AND($H101=1,AH$1&gt;($Y101+$Z101*3),AH$1&lt;=($Y101+$Z101*4)),($T101*(1+$Z$1)^($Z101*4))/$Z101,IF(AND($G101=1,AH$1&lt;=$N101),0,IF(AND($G101=1,AH$1&gt;$N101,AH$1&lt;=($Y101+$Z101)),-1*PMT(VLOOKUP($P101,'9 - Finance Strategy Parameters'!$B$3:$C$6,2)/12,$Z101*12,$M101),IF(AND($G101=1,AH$1&gt;($Y101+$Z101),AH$1&lt;=($Y101+$Z101*2)),-1*PMT(VLOOKUP($P101,'9 - Finance Strategy Parameters'!$B$3:$C$6,2)/12,$Z101*12,$M101*(1+$Z$1)^($Z101*2)),IF(AND($G101=1,AH$1&gt;($Y101+$Z101*2),AH$1&lt;=($Y101+$Z101*3)),-1*PMT(VLOOKUP($P101,'9 - Finance Strategy Parameters'!$B$3:$C$6,2)/12,$Z101*12,$M101*(1+$Z$1)^($Z101*3)),"FAILURE"))))))))))</f>
        <v>7030.3206666666665</v>
      </c>
      <c r="AI101" s="159">
        <f>IF($F101=1,0,IF(AND($H101=1,AI$1&lt;=$Y101),$V101,IF(AND($H101=1,AI$1&gt;$Y101,AI$1&lt;=$Y101+$Z101),($T101*(1+$Z$1)^$Z101)/$Z101,IF(AND($H101=1,AI$1&gt;($Y101+$Z101),AI$1&lt;=($Y101+$Z101*2)),($T101*(1+$Z$1)^($Z101*2))/$Z101,IF(AND($H101=1,AI$1&gt;($Y101+$Z101*2),AI$1&lt;=($Y101+$Z101*3)),($T101*(1+$Z$1)^($Z101*3))/$Z101,IF(AND($H101=1,AI$1&gt;($Y101+$Z101*3),AI$1&lt;=($Y101+$Z101*4)),($T101*(1+$Z$1)^($Z101*4))/$Z101,IF(AND($G101=1,AI$1&lt;=$N101),0,IF(AND($G101=1,AI$1&gt;$N101,AI$1&lt;=($Y101+$Z101)),-1*PMT(VLOOKUP($P101,'9 - Finance Strategy Parameters'!$B$3:$C$6,2)/12,$Z101*12,$M101),IF(AND($G101=1,AI$1&gt;($Y101+$Z101),AI$1&lt;=($Y101+$Z101*2)),-1*PMT(VLOOKUP($P101,'9 - Finance Strategy Parameters'!$B$3:$C$6,2)/12,$Z101*12,$M101*(1+$Z$1)^($Z101*2)),IF(AND($G101=1,AI$1&gt;($Y101+$Z101*2),AI$1&lt;=($Y101+$Z101*3)),-1*PMT(VLOOKUP($P101,'9 - Finance Strategy Parameters'!$B$3:$C$6,2)/12,$Z101*12,$M101*(1+$Z$1)^($Z101*3)),"FAILURE"))))))))))</f>
        <v>7030.3206666666665</v>
      </c>
      <c r="AJ101" s="159">
        <f>IF($F101=1,0,IF(AND($H101=1,AJ$1&lt;=$Y101),$V101,IF(AND($H101=1,AJ$1&gt;$Y101,AJ$1&lt;=$Y101+$Z101),($T101*(1+$Z$1)^$Z101)/$Z101,IF(AND($H101=1,AJ$1&gt;($Y101+$Z101),AJ$1&lt;=($Y101+$Z101*2)),($T101*(1+$Z$1)^($Z101*2))/$Z101,IF(AND($H101=1,AJ$1&gt;($Y101+$Z101*2),AJ$1&lt;=($Y101+$Z101*3)),($T101*(1+$Z$1)^($Z101*3))/$Z101,IF(AND($H101=1,AJ$1&gt;($Y101+$Z101*3),AJ$1&lt;=($Y101+$Z101*4)),($T101*(1+$Z$1)^($Z101*4))/$Z101,IF(AND($G101=1,AJ$1&lt;=$N101),0,IF(AND($G101=1,AJ$1&gt;$N101,AJ$1&lt;=($Y101+$Z101)),-1*PMT(VLOOKUP($P101,'9 - Finance Strategy Parameters'!$B$3:$C$6,2)/12,$Z101*12,$M101),IF(AND($G101=1,AJ$1&gt;($Y101+$Z101),AJ$1&lt;=($Y101+$Z101*2)),-1*PMT(VLOOKUP($P101,'9 - Finance Strategy Parameters'!$B$3:$C$6,2)/12,$Z101*12,$M101*(1+$Z$1)^($Z101*2)),IF(AND($G101=1,AJ$1&gt;($Y101+$Z101*2),AJ$1&lt;=($Y101+$Z101*3)),-1*PMT(VLOOKUP($P101,'9 - Finance Strategy Parameters'!$B$3:$C$6,2)/12,$Z101*12,$M101*(1+$Z$1)^($Z101*3)),"FAILURE"))))))))))</f>
        <v>7030.3206666666665</v>
      </c>
      <c r="AK101" s="159">
        <f>IF($F101=1,0,IF(AND($H101=1,AK$1&lt;=$Y101),$V101,IF(AND($H101=1,AK$1&gt;$Y101,AK$1&lt;=$Y101+$Z101),($T101*(1+$Z$1)^$Z101)/$Z101,IF(AND($H101=1,AK$1&gt;($Y101+$Z101),AK$1&lt;=($Y101+$Z101*2)),($T101*(1+$Z$1)^($Z101*2))/$Z101,IF(AND($H101=1,AK$1&gt;($Y101+$Z101*2),AK$1&lt;=($Y101+$Z101*3)),($T101*(1+$Z$1)^($Z101*3))/$Z101,IF(AND($H101=1,AK$1&gt;($Y101+$Z101*3),AK$1&lt;=($Y101+$Z101*4)),($T101*(1+$Z$1)^($Z101*4))/$Z101,IF(AND($G101=1,AK$1&lt;=$N101),0,IF(AND($G101=1,AK$1&gt;$N101,AK$1&lt;=($Y101+$Z101)),-1*PMT(VLOOKUP($P101,'9 - Finance Strategy Parameters'!$B$3:$C$6,2)/12,$Z101*12,$M101),IF(AND($G101=1,AK$1&gt;($Y101+$Z101),AK$1&lt;=($Y101+$Z101*2)),-1*PMT(VLOOKUP($P101,'9 - Finance Strategy Parameters'!$B$3:$C$6,2)/12,$Z101*12,$M101*(1+$Z$1)^($Z101*2)),IF(AND($G101=1,AK$1&gt;($Y101+$Z101*2),AK$1&lt;=($Y101+$Z101*3)),-1*PMT(VLOOKUP($P101,'9 - Finance Strategy Parameters'!$B$3:$C$6,2)/12,$Z101*12,$M101*(1+$Z$1)^($Z101*3)),"FAILURE"))))))))))</f>
        <v>7030.3206666666665</v>
      </c>
      <c r="AL101" s="159">
        <f>IF($F101=1,0,IF(AND($H101=1,AL$1&lt;=$Y101),$V101,IF(AND($H101=1,AL$1&gt;$Y101,AL$1&lt;=$Y101+$Z101),($T101*(1+$Z$1)^$Z101)/$Z101,IF(AND($H101=1,AL$1&gt;($Y101+$Z101),AL$1&lt;=($Y101+$Z101*2)),($T101*(1+$Z$1)^($Z101*2))/$Z101,IF(AND($H101=1,AL$1&gt;($Y101+$Z101*2),AL$1&lt;=($Y101+$Z101*3)),($T101*(1+$Z$1)^($Z101*3))/$Z101,IF(AND($H101=1,AL$1&gt;($Y101+$Z101*3),AL$1&lt;=($Y101+$Z101*4)),($T101*(1+$Z$1)^($Z101*4))/$Z101,IF(AND($G101=1,AL$1&lt;=$N101),0,IF(AND($G101=1,AL$1&gt;$N101,AL$1&lt;=($Y101+$Z101)),-1*PMT(VLOOKUP($P101,'9 - Finance Strategy Parameters'!$B$3:$C$6,2)/12,$Z101*12,$M101),IF(AND($G101=1,AL$1&gt;($Y101+$Z101),AL$1&lt;=($Y101+$Z101*2)),-1*PMT(VLOOKUP($P101,'9 - Finance Strategy Parameters'!$B$3:$C$6,2)/12,$Z101*12,$M101*(1+$Z$1)^($Z101*2)),IF(AND($G101=1,AL$1&gt;($Y101+$Z101*2),AL$1&lt;=($Y101+$Z101*3)),-1*PMT(VLOOKUP($P101,'9 - Finance Strategy Parameters'!$B$3:$C$6,2)/12,$Z101*12,$M101*(1+$Z$1)^($Z101*3)),"FAILURE"))))))))))</f>
        <v>7030.3206666666665</v>
      </c>
      <c r="AM101" s="159">
        <f>IF($F101=1,0,IF(AND($H101=1,AM$1&lt;=$Y101),$V101,IF(AND($H101=1,AM$1&gt;$Y101,AM$1&lt;=$Y101+$Z101),($T101*(1+$Z$1)^$Z101)/$Z101,IF(AND($H101=1,AM$1&gt;($Y101+$Z101),AM$1&lt;=($Y101+$Z101*2)),($T101*(1+$Z$1)^($Z101*2))/$Z101,IF(AND($H101=1,AM$1&gt;($Y101+$Z101*2),AM$1&lt;=($Y101+$Z101*3)),($T101*(1+$Z$1)^($Z101*3))/$Z101,IF(AND($H101=1,AM$1&gt;($Y101+$Z101*3),AM$1&lt;=($Y101+$Z101*4)),($T101*(1+$Z$1)^($Z101*4))/$Z101,IF(AND($G101=1,AM$1&lt;=$N101),0,IF(AND($G101=1,AM$1&gt;$N101,AM$1&lt;=($Y101+$Z101)),-1*PMT(VLOOKUP($P101,'9 - Finance Strategy Parameters'!$B$3:$C$6,2)/12,$Z101*12,$M101),IF(AND($G101=1,AM$1&gt;($Y101+$Z101),AM$1&lt;=($Y101+$Z101*2)),-1*PMT(VLOOKUP($P101,'9 - Finance Strategy Parameters'!$B$3:$C$6,2)/12,$Z101*12,$M101*(1+$Z$1)^($Z101*2)),IF(AND($G101=1,AM$1&gt;($Y101+$Z101*2),AM$1&lt;=($Y101+$Z101*3)),-1*PMT(VLOOKUP($P101,'9 - Finance Strategy Parameters'!$B$3:$C$6,2)/12,$Z101*12,$M101*(1+$Z$1)^($Z101*3)),"FAILURE"))))))))))</f>
        <v>7030.3206666666665</v>
      </c>
      <c r="AN101" s="159">
        <f>IF($F101=1,0,IF(AND($H101=1,AN$1&lt;=$Y101),$V101,IF(AND($H101=1,AN$1&gt;$Y101,AN$1&lt;=$Y101+$Z101),($T101*(1+$Z$1)^$Z101)/$Z101,IF(AND($H101=1,AN$1&gt;($Y101+$Z101),AN$1&lt;=($Y101+$Z101*2)),($T101*(1+$Z$1)^($Z101*2))/$Z101,IF(AND($H101=1,AN$1&gt;($Y101+$Z101*2),AN$1&lt;=($Y101+$Z101*3)),($T101*(1+$Z$1)^($Z101*3))/$Z101,IF(AND($H101=1,AN$1&gt;($Y101+$Z101*3),AN$1&lt;=($Y101+$Z101*4)),($T101*(1+$Z$1)^($Z101*4))/$Z101,IF(AND($G101=1,AN$1&lt;=$N101),0,IF(AND($G101=1,AN$1&gt;$N101,AN$1&lt;=($Y101+$Z101)),-1*PMT(VLOOKUP($P101,'9 - Finance Strategy Parameters'!$B$3:$C$6,2)/12,$Z101*12,$M101),IF(AND($G101=1,AN$1&gt;($Y101+$Z101),AN$1&lt;=($Y101+$Z101*2)),-1*PMT(VLOOKUP($P101,'9 - Finance Strategy Parameters'!$B$3:$C$6,2)/12,$Z101*12,$M101*(1+$Z$1)^($Z101*2)),IF(AND($G101=1,AN$1&gt;($Y101+$Z101*2),AN$1&lt;=($Y101+$Z101*3)),-1*PMT(VLOOKUP($P101,'9 - Finance Strategy Parameters'!$B$3:$C$6,2)/12,$Z101*12,$M101*(1+$Z$1)^($Z101*3)),"FAILURE"))))))))))</f>
        <v>7030.3206666666665</v>
      </c>
      <c r="AO101" s="159">
        <f>IF($F101=1,0,IF(AND($H101=1,AO$1&lt;=$Y101),$V101,IF(AND($H101=1,AO$1&gt;$Y101,AO$1&lt;=$Y101+$Z101),($T101*(1+$Z$1)^$Z101)/$Z101,IF(AND($H101=1,AO$1&gt;($Y101+$Z101),AO$1&lt;=($Y101+$Z101*2)),($T101*(1+$Z$1)^($Z101*2))/$Z101,IF(AND($H101=1,AO$1&gt;($Y101+$Z101*2),AO$1&lt;=($Y101+$Z101*3)),($T101*(1+$Z$1)^($Z101*3))/$Z101,IF(AND($H101=1,AO$1&gt;($Y101+$Z101*3),AO$1&lt;=($Y101+$Z101*4)),($T101*(1+$Z$1)^($Z101*4))/$Z101,IF(AND($G101=1,AO$1&lt;=$N101),0,IF(AND($G101=1,AO$1&gt;$N101,AO$1&lt;=($Y101+$Z101)),-1*PMT(VLOOKUP($P101,'9 - Finance Strategy Parameters'!$B$3:$C$6,2)/12,$Z101*12,$M101),IF(AND($G101=1,AO$1&gt;($Y101+$Z101),AO$1&lt;=($Y101+$Z101*2)),-1*PMT(VLOOKUP($P101,'9 - Finance Strategy Parameters'!$B$3:$C$6,2)/12,$Z101*12,$M101*(1+$Z$1)^($Z101*2)),IF(AND($G101=1,AO$1&gt;($Y101+$Z101*2),AO$1&lt;=($Y101+$Z101*3)),-1*PMT(VLOOKUP($P101,'9 - Finance Strategy Parameters'!$B$3:$C$6,2)/12,$Z101*12,$M101*(1+$Z$1)^($Z101*3)),"FAILURE"))))))))))</f>
        <v>7030.3206666666665</v>
      </c>
      <c r="AP101" s="159">
        <f>IF($F101=1,0,IF(AND($H101=1,AP$1&lt;=$Y101),$V101,IF(AND($H101=1,AP$1&gt;$Y101,AP$1&lt;=$Y101+$Z101),($T101*(1+$Z$1)^$Z101)/$Z101,IF(AND($H101=1,AP$1&gt;($Y101+$Z101),AP$1&lt;=($Y101+$Z101*2)),($T101*(1+$Z$1)^($Z101*2))/$Z101,IF(AND($H101=1,AP$1&gt;($Y101+$Z101*2),AP$1&lt;=($Y101+$Z101*3)),($T101*(1+$Z$1)^($Z101*3))/$Z101,IF(AND($H101=1,AP$1&gt;($Y101+$Z101*3),AP$1&lt;=($Y101+$Z101*4)),($T101*(1+$Z$1)^($Z101*4))/$Z101,IF(AND($G101=1,AP$1&lt;=$N101),0,IF(AND($G101=1,AP$1&gt;$N101,AP$1&lt;=($Y101+$Z101)),-1*PMT(VLOOKUP($P101,'9 - Finance Strategy Parameters'!$B$3:$C$6,2)/12,$Z101*12,$M101),IF(AND($G101=1,AP$1&gt;($Y101+$Z101),AP$1&lt;=($Y101+$Z101*2)),-1*PMT(VLOOKUP($P101,'9 - Finance Strategy Parameters'!$B$3:$C$6,2)/12,$Z101*12,$M101*(1+$Z$1)^($Z101*2)),IF(AND($G101=1,AP$1&gt;($Y101+$Z101*2),AP$1&lt;=($Y101+$Z101*3)),-1*PMT(VLOOKUP($P101,'9 - Finance Strategy Parameters'!$B$3:$C$6,2)/12,$Z101*12,$M101*(1+$Z$1)^($Z101*3)),"FAILURE"))))))))))</f>
        <v>7030.3206666666665</v>
      </c>
      <c r="AQ101" s="159">
        <f>IF($F101=1,0,IF(AND($H101=1,AQ$1&lt;=$Y101),$V101,IF(AND($H101=1,AQ$1&gt;$Y101,AQ$1&lt;=$Y101+$Z101),($T101*(1+$Z$1)^$Z101)/$Z101,IF(AND($H101=1,AQ$1&gt;($Y101+$Z101),AQ$1&lt;=($Y101+$Z101*2)),($T101*(1+$Z$1)^($Z101*2))/$Z101,IF(AND($H101=1,AQ$1&gt;($Y101+$Z101*2),AQ$1&lt;=($Y101+$Z101*3)),($T101*(1+$Z$1)^($Z101*3))/$Z101,IF(AND($H101=1,AQ$1&gt;($Y101+$Z101*3),AQ$1&lt;=($Y101+$Z101*4)),($T101*(1+$Z$1)^($Z101*4))/$Z101,IF(AND($G101=1,AQ$1&lt;=$N101),0,IF(AND($G101=1,AQ$1&gt;$N101,AQ$1&lt;=($Y101+$Z101)),-1*PMT(VLOOKUP($P101,'9 - Finance Strategy Parameters'!$B$3:$C$6,2)/12,$Z101*12,$M101),IF(AND($G101=1,AQ$1&gt;($Y101+$Z101),AQ$1&lt;=($Y101+$Z101*2)),-1*PMT(VLOOKUP($P101,'9 - Finance Strategy Parameters'!$B$3:$C$6,2)/12,$Z101*12,$M101*(1+$Z$1)^($Z101*2)),IF(AND($G101=1,AQ$1&gt;($Y101+$Z101*2),AQ$1&lt;=($Y101+$Z101*3)),-1*PMT(VLOOKUP($P101,'9 - Finance Strategy Parameters'!$B$3:$C$6,2)/12,$Z101*12,$M101*(1+$Z$1)^($Z101*3)),"FAILURE"))))))))))</f>
        <v>7030.3206666666665</v>
      </c>
      <c r="AR101" s="159">
        <f>IF($F101=1,0,IF(AND($H101=1,AR$1&lt;=$Y101),$V101,IF(AND($H101=1,AR$1&gt;$Y101,AR$1&lt;=$Y101+$Z101),($T101*(1+$Z$1)^$Z101)/$Z101,IF(AND($H101=1,AR$1&gt;($Y101+$Z101),AR$1&lt;=($Y101+$Z101*2)),($T101*(1+$Z$1)^($Z101*2))/$Z101,IF(AND($H101=1,AR$1&gt;($Y101+$Z101*2),AR$1&lt;=($Y101+$Z101*3)),($T101*(1+$Z$1)^($Z101*3))/$Z101,IF(AND($H101=1,AR$1&gt;($Y101+$Z101*3),AR$1&lt;=($Y101+$Z101*4)),($T101*(1+$Z$1)^($Z101*4))/$Z101,IF(AND($G101=1,AR$1&lt;=$N101),0,IF(AND($G101=1,AR$1&gt;$N101,AR$1&lt;=($Y101+$Z101)),-1*PMT(VLOOKUP($P101,'9 - Finance Strategy Parameters'!$B$3:$C$6,2)/12,$Z101*12,$M101),IF(AND($G101=1,AR$1&gt;($Y101+$Z101),AR$1&lt;=($Y101+$Z101*2)),-1*PMT(VLOOKUP($P101,'9 - Finance Strategy Parameters'!$B$3:$C$6,2)/12,$Z101*12,$M101*(1+$Z$1)^($Z101*2)),IF(AND($G101=1,AR$1&gt;($Y101+$Z101*2),AR$1&lt;=($Y101+$Z101*3)),-1*PMT(VLOOKUP($P101,'9 - Finance Strategy Parameters'!$B$3:$C$6,2)/12,$Z101*12,$M101*(1+$Z$1)^($Z101*3)),"FAILURE"))))))))))</f>
        <v>7030.3206666666665</v>
      </c>
      <c r="AS101" s="159">
        <f>IF($F101=1,0,IF(AND($H101=1,AS$1&lt;=$Y101),$V101,IF(AND($H101=1,AS$1&gt;$Y101,AS$1&lt;=$Y101+$Z101),($T101*(1+$Z$1)^$Z101)/$Z101,IF(AND($H101=1,AS$1&gt;($Y101+$Z101),AS$1&lt;=($Y101+$Z101*2)),($T101*(1+$Z$1)^($Z101*2))/$Z101,IF(AND($H101=1,AS$1&gt;($Y101+$Z101*2),AS$1&lt;=($Y101+$Z101*3)),($T101*(1+$Z$1)^($Z101*3))/$Z101,IF(AND($H101=1,AS$1&gt;($Y101+$Z101*3),AS$1&lt;=($Y101+$Z101*4)),($T101*(1+$Z$1)^($Z101*4))/$Z101,IF(AND($G101=1,AS$1&lt;=$N101),0,IF(AND($G101=1,AS$1&gt;$N101,AS$1&lt;=($Y101+$Z101)),-1*PMT(VLOOKUP($P101,'9 - Finance Strategy Parameters'!$B$3:$C$6,2)/12,$Z101*12,$M101),IF(AND($G101=1,AS$1&gt;($Y101+$Z101),AS$1&lt;=($Y101+$Z101*2)),-1*PMT(VLOOKUP($P101,'9 - Finance Strategy Parameters'!$B$3:$C$6,2)/12,$Z101*12,$M101*(1+$Z$1)^($Z101*2)),IF(AND($G101=1,AS$1&gt;($Y101+$Z101*2),AS$1&lt;=($Y101+$Z101*3)),-1*PMT(VLOOKUP($P101,'9 - Finance Strategy Parameters'!$B$3:$C$6,2)/12,$Z101*12,$M101*(1+$Z$1)^($Z101*3)),"FAILURE"))))))))))</f>
        <v>7030.3206666666665</v>
      </c>
      <c r="AT101" s="159">
        <f>IF($F101=1,0,IF(AND($H101=1,AT$1&lt;=$Y101),$V101,IF(AND($H101=1,AT$1&gt;$Y101,AT$1&lt;=$Y101+$Z101),($T101*(1+$Z$1)^$Z101)/$Z101,IF(AND($H101=1,AT$1&gt;($Y101+$Z101),AT$1&lt;=($Y101+$Z101*2)),($T101*(1+$Z$1)^($Z101*2))/$Z101,IF(AND($H101=1,AT$1&gt;($Y101+$Z101*2),AT$1&lt;=($Y101+$Z101*3)),($T101*(1+$Z$1)^($Z101*3))/$Z101,IF(AND($H101=1,AT$1&gt;($Y101+$Z101*3),AT$1&lt;=($Y101+$Z101*4)),($T101*(1+$Z$1)^($Z101*4))/$Z101,IF(AND($G101=1,AT$1&lt;=$N101),0,IF(AND($G101=1,AT$1&gt;$N101,AT$1&lt;=($Y101+$Z101)),-1*PMT(VLOOKUP($P101,'9 - Finance Strategy Parameters'!$B$3:$C$6,2)/12,$Z101*12,$M101),IF(AND($G101=1,AT$1&gt;($Y101+$Z101),AT$1&lt;=($Y101+$Z101*2)),-1*PMT(VLOOKUP($P101,'9 - Finance Strategy Parameters'!$B$3:$C$6,2)/12,$Z101*12,$M101*(1+$Z$1)^($Z101*2)),IF(AND($G101=1,AT$1&gt;($Y101+$Z101*2),AT$1&lt;=($Y101+$Z101*3)),-1*PMT(VLOOKUP($P101,'9 - Finance Strategy Parameters'!$B$3:$C$6,2)/12,$Z101*12,$M101*(1+$Z$1)^($Z101*3)),"FAILURE"))))))))))</f>
        <v>7030.3206666666665</v>
      </c>
      <c r="AU101" s="159">
        <f>IF($F101=1,0,IF(AND($H101=1,AU$1&lt;=$Y101),$V101,IF(AND($H101=1,AU$1&gt;$Y101,AU$1&lt;=$Y101+$Z101),($T101*(1+$Z$1)^$Z101)/$Z101,IF(AND($H101=1,AU$1&gt;($Y101+$Z101),AU$1&lt;=($Y101+$Z101*2)),($T101*(1+$Z$1)^($Z101*2))/$Z101,IF(AND($H101=1,AU$1&gt;($Y101+$Z101*2),AU$1&lt;=($Y101+$Z101*3)),($T101*(1+$Z$1)^($Z101*3))/$Z101,IF(AND($H101=1,AU$1&gt;($Y101+$Z101*3),AU$1&lt;=($Y101+$Z101*4)),($T101*(1+$Z$1)^($Z101*4))/$Z101,IF(AND($G101=1,AU$1&lt;=$N101),0,IF(AND($G101=1,AU$1&gt;$N101,AU$1&lt;=($Y101+$Z101)),-1*PMT(VLOOKUP($P101,'9 - Finance Strategy Parameters'!$B$3:$C$6,2)/12,$Z101*12,$M101),IF(AND($G101=1,AU$1&gt;($Y101+$Z101),AU$1&lt;=($Y101+$Z101*2)),-1*PMT(VLOOKUP($P101,'9 - Finance Strategy Parameters'!$B$3:$C$6,2)/12,$Z101*12,$M101*(1+$Z$1)^($Z101*2)),IF(AND($G101=1,AU$1&gt;($Y101+$Z101*2),AU$1&lt;=($Y101+$Z101*3)),-1*PMT(VLOOKUP($P101,'9 - Finance Strategy Parameters'!$B$3:$C$6,2)/12,$Z101*12,$M101*(1+$Z$1)^($Z101*3)),"FAILURE"))))))))))</f>
        <v>7030.3206666666665</v>
      </c>
      <c r="AV101" s="159">
        <f>IF($F101=1,0,IF(AND($H101=1,AV$1&lt;=$Y101),$V101,IF(AND($H101=1,AV$1&gt;$Y101,AV$1&lt;=$Y101+$Z101),($T101*(1+$Z$1)^$Z101)/$Z101,IF(AND($H101=1,AV$1&gt;($Y101+$Z101),AV$1&lt;=($Y101+$Z101*2)),($T101*(1+$Z$1)^($Z101*2))/$Z101,IF(AND($H101=1,AV$1&gt;($Y101+$Z101*2),AV$1&lt;=($Y101+$Z101*3)),($T101*(1+$Z$1)^($Z101*3))/$Z101,IF(AND($H101=1,AV$1&gt;($Y101+$Z101*3),AV$1&lt;=($Y101+$Z101*4)),($T101*(1+$Z$1)^($Z101*4))/$Z101,IF(AND($G101=1,AV$1&lt;=$N101),0,IF(AND($G101=1,AV$1&gt;$N101,AV$1&lt;=($Y101+$Z101)),-1*PMT(VLOOKUP($P101,'9 - Finance Strategy Parameters'!$B$3:$C$6,2)/12,$Z101*12,$M101),IF(AND($G101=1,AV$1&gt;($Y101+$Z101),AV$1&lt;=($Y101+$Z101*2)),-1*PMT(VLOOKUP($P101,'9 - Finance Strategy Parameters'!$B$3:$C$6,2)/12,$Z101*12,$M101*(1+$Z$1)^($Z101*2)),IF(AND($G101=1,AV$1&gt;($Y101+$Z101*2),AV$1&lt;=($Y101+$Z101*3)),-1*PMT(VLOOKUP($P101,'9 - Finance Strategy Parameters'!$B$3:$C$6,2)/12,$Z101*12,$M101*(1+$Z$1)^($Z101*3)),"FAILURE"))))))))))</f>
        <v>7030.3206666666665</v>
      </c>
      <c r="AW101" s="159">
        <f>IF($F101=1,0,IF(AND($H101=1,AW$1&lt;=$Y101),$V101,IF(AND($H101=1,AW$1&gt;$Y101,AW$1&lt;=$Y101+$Z101),($T101*(1+$Z$1)^$Z101)/$Z101,IF(AND($H101=1,AW$1&gt;($Y101+$Z101),AW$1&lt;=($Y101+$Z101*2)),($T101*(1+$Z$1)^($Z101*2))/$Z101,IF(AND($H101=1,AW$1&gt;($Y101+$Z101*2),AW$1&lt;=($Y101+$Z101*3)),($T101*(1+$Z$1)^($Z101*3))/$Z101,IF(AND($H101=1,AW$1&gt;($Y101+$Z101*3),AW$1&lt;=($Y101+$Z101*4)),($T101*(1+$Z$1)^($Z101*4))/$Z101,IF(AND($G101=1,AW$1&lt;=$N101),0,IF(AND($G101=1,AW$1&gt;$N101,AW$1&lt;=($Y101+$Z101)),-1*PMT(VLOOKUP($P101,'9 - Finance Strategy Parameters'!$B$3:$C$6,2)/12,$Z101*12,$M101),IF(AND($G101=1,AW$1&gt;($Y101+$Z101),AW$1&lt;=($Y101+$Z101*2)),-1*PMT(VLOOKUP($P101,'9 - Finance Strategy Parameters'!$B$3:$C$6,2)/12,$Z101*12,$M101*(1+$Z$1)^($Z101*2)),IF(AND($G101=1,AW$1&gt;($Y101+$Z101*2),AW$1&lt;=($Y101+$Z101*3)),-1*PMT(VLOOKUP($P101,'9 - Finance Strategy Parameters'!$B$3:$C$6,2)/12,$Z101*12,$M101*(1+$Z$1)^($Z101*3)),"FAILURE"))))))))))</f>
        <v>7030.3206666666665</v>
      </c>
      <c r="AX101" s="159">
        <f>IF($F101=1,0,IF(AND($H101=1,AX$1&lt;=$Y101),$V101,IF(AND($H101=1,AX$1&gt;$Y101,AX$1&lt;=$Y101+$Z101),($T101*(1+$Z$1)^$Z101)/$Z101,IF(AND($H101=1,AX$1&gt;($Y101+$Z101),AX$1&lt;=($Y101+$Z101*2)),($T101*(1+$Z$1)^($Z101*2))/$Z101,IF(AND($H101=1,AX$1&gt;($Y101+$Z101*2),AX$1&lt;=($Y101+$Z101*3)),($T101*(1+$Z$1)^($Z101*3))/$Z101,IF(AND($H101=1,AX$1&gt;($Y101+$Z101*3),AX$1&lt;=($Y101+$Z101*4)),($T101*(1+$Z$1)^($Z101*4))/$Z101,IF(AND($G101=1,AX$1&lt;=$N101),0,IF(AND($G101=1,AX$1&gt;$N101,AX$1&lt;=($Y101+$Z101)),-1*PMT(VLOOKUP($P101,'9 - Finance Strategy Parameters'!$B$3:$C$6,2)/12,$Z101*12,$M101),IF(AND($G101=1,AX$1&gt;($Y101+$Z101),AX$1&lt;=($Y101+$Z101*2)),-1*PMT(VLOOKUP($P101,'9 - Finance Strategy Parameters'!$B$3:$C$6,2)/12,$Z101*12,$M101*(1+$Z$1)^($Z101*2)),IF(AND($G101=1,AX$1&gt;($Y101+$Z101*2),AX$1&lt;=($Y101+$Z101*3)),-1*PMT(VLOOKUP($P101,'9 - Finance Strategy Parameters'!$B$3:$C$6,2)/12,$Z101*12,$M101*(1+$Z$1)^($Z101*3)),"FAILURE"))))))))))</f>
        <v>7030.3206666666665</v>
      </c>
      <c r="AY101" s="159">
        <f>IF($F101=1,0,IF(AND($H101=1,AY$1&lt;=$Y101),$V101,IF(AND($H101=1,AY$1&gt;$Y101,AY$1&lt;=$Y101+$Z101),($T101*(1+$Z$1)^$Z101)/$Z101,IF(AND($H101=1,AY$1&gt;($Y101+$Z101),AY$1&lt;=($Y101+$Z101*2)),($T101*(1+$Z$1)^($Z101*2))/$Z101,IF(AND($H101=1,AY$1&gt;($Y101+$Z101*2),AY$1&lt;=($Y101+$Z101*3)),($T101*(1+$Z$1)^($Z101*3))/$Z101,IF(AND($H101=1,AY$1&gt;($Y101+$Z101*3),AY$1&lt;=($Y101+$Z101*4)),($T101*(1+$Z$1)^($Z101*4))/$Z101,IF(AND($G101=1,AY$1&lt;=$N101),0,IF(AND($G101=1,AY$1&gt;$N101,AY$1&lt;=($Y101+$Z101)),-1*PMT(VLOOKUP($P101,'9 - Finance Strategy Parameters'!$B$3:$C$6,2)/12,$Z101*12,$M101),IF(AND($G101=1,AY$1&gt;($Y101+$Z101),AY$1&lt;=($Y101+$Z101*2)),-1*PMT(VLOOKUP($P101,'9 - Finance Strategy Parameters'!$B$3:$C$6,2)/12,$Z101*12,$M101*(1+$Z$1)^($Z101*2)),IF(AND($G101=1,AY$1&gt;($Y101+$Z101*2),AY$1&lt;=($Y101+$Z101*3)),-1*PMT(VLOOKUP($P101,'9 - Finance Strategy Parameters'!$B$3:$C$6,2)/12,$Z101*12,$M101*(1+$Z$1)^($Z101*3)),"FAILURE"))))))))))</f>
        <v>7030.3206666666665</v>
      </c>
      <c r="AZ101" s="159">
        <f>IF($F101=1,0,IF(AND($H101=1,AZ$1&lt;=$Y101),$V101,IF(AND($H101=1,AZ$1&gt;$Y101,AZ$1&lt;=$Y101+$Z101),($T101*(1+$Z$1)^$Z101)/$Z101,IF(AND($H101=1,AZ$1&gt;($Y101+$Z101),AZ$1&lt;=($Y101+$Z101*2)),($T101*(1+$Z$1)^($Z101*2))/$Z101,IF(AND($H101=1,AZ$1&gt;($Y101+$Z101*2),AZ$1&lt;=($Y101+$Z101*3)),($T101*(1+$Z$1)^($Z101*3))/$Z101,IF(AND($H101=1,AZ$1&gt;($Y101+$Z101*3),AZ$1&lt;=($Y101+$Z101*4)),($T101*(1+$Z$1)^($Z101*4))/$Z101,IF(AND($G101=1,AZ$1&lt;=$N101),0,IF(AND($G101=1,AZ$1&gt;$N101,AZ$1&lt;=($Y101+$Z101)),-1*PMT(VLOOKUP($P101,'9 - Finance Strategy Parameters'!$B$3:$C$6,2)/12,$Z101*12,$M101),IF(AND($G101=1,AZ$1&gt;($Y101+$Z101),AZ$1&lt;=($Y101+$Z101*2)),-1*PMT(VLOOKUP($P101,'9 - Finance Strategy Parameters'!$B$3:$C$6,2)/12,$Z101*12,$M101*(1+$Z$1)^($Z101*2)),IF(AND($G101=1,AZ$1&gt;($Y101+$Z101*2),AZ$1&lt;=($Y101+$Z101*3)),-1*PMT(VLOOKUP($P101,'9 - Finance Strategy Parameters'!$B$3:$C$6,2)/12,$Z101*12,$M101*(1+$Z$1)^($Z101*3)),"FAILURE"))))))))))</f>
        <v>7030.3206666666665</v>
      </c>
      <c r="BA101" s="159">
        <f>IF($F101=1,0,IF(AND($H101=1,BA$1&lt;=$Y101),$V101,IF(AND($H101=1,BA$1&gt;$Y101,BA$1&lt;=$Y101+$Z101),($T101*(1+$Z$1)^$Z101)/$Z101,IF(AND($H101=1,BA$1&gt;($Y101+$Z101),BA$1&lt;=($Y101+$Z101*2)),($T101*(1+$Z$1)^($Z101*2))/$Z101,IF(AND($H101=1,BA$1&gt;($Y101+$Z101*2),BA$1&lt;=($Y101+$Z101*3)),($T101*(1+$Z$1)^($Z101*3))/$Z101,IF(AND($H101=1,BA$1&gt;($Y101+$Z101*3),BA$1&lt;=($Y101+$Z101*4)),($T101*(1+$Z$1)^($Z101*4))/$Z101,IF(AND($G101=1,BA$1&lt;=$N101),0,IF(AND($G101=1,BA$1&gt;$N101,BA$1&lt;=($Y101+$Z101)),-1*PMT(VLOOKUP($P101,'9 - Finance Strategy Parameters'!$B$3:$C$6,2)/12,$Z101*12,$M101),IF(AND($G101=1,BA$1&gt;($Y101+$Z101),BA$1&lt;=($Y101+$Z101*2)),-1*PMT(VLOOKUP($P101,'9 - Finance Strategy Parameters'!$B$3:$C$6,2)/12,$Z101*12,$M101*(1+$Z$1)^($Z101*2)),IF(AND($G101=1,BA$1&gt;($Y101+$Z101*2),BA$1&lt;=($Y101+$Z101*3)),-1*PMT(VLOOKUP($P101,'9 - Finance Strategy Parameters'!$B$3:$C$6,2)/12,$Z101*12,$M101*(1+$Z$1)^($Z101*3)),"FAILURE"))))))))))</f>
        <v>7030.3206666666665</v>
      </c>
      <c r="BB101" s="159">
        <f>IF($F101=1,0,IF(AND($H101=1,BB$1&lt;=$Y101),$V101,IF(AND($H101=1,BB$1&gt;$Y101,BB$1&lt;=$Y101+$Z101),($T101*(1+$Z$1)^$Z101)/$Z101,IF(AND($H101=1,BB$1&gt;($Y101+$Z101),BB$1&lt;=($Y101+$Z101*2)),($T101*(1+$Z$1)^($Z101*2))/$Z101,IF(AND($H101=1,BB$1&gt;($Y101+$Z101*2),BB$1&lt;=($Y101+$Z101*3)),($T101*(1+$Z$1)^($Z101*3))/$Z101,IF(AND($H101=1,BB$1&gt;($Y101+$Z101*3),BB$1&lt;=($Y101+$Z101*4)),($T101*(1+$Z$1)^($Z101*4))/$Z101,IF(AND($G101=1,BB$1&lt;=$N101),0,IF(AND($G101=1,BB$1&gt;$N101,BB$1&lt;=($Y101+$Z101)),-1*PMT(VLOOKUP($P101,'9 - Finance Strategy Parameters'!$B$3:$C$6,2)/12,$Z101*12,$M101),IF(AND($G101=1,BB$1&gt;($Y101+$Z101),BB$1&lt;=($Y101+$Z101*2)),-1*PMT(VLOOKUP($P101,'9 - Finance Strategy Parameters'!$B$3:$C$6,2)/12,$Z101*12,$M101*(1+$Z$1)^($Z101*2)),IF(AND($G101=1,BB$1&gt;($Y101+$Z101*2),BB$1&lt;=($Y101+$Z101*3)),-1*PMT(VLOOKUP($P101,'9 - Finance Strategy Parameters'!$B$3:$C$6,2)/12,$Z101*12,$M101*(1+$Z$1)^($Z101*3)),"FAILURE"))))))))))</f>
        <v>7030.3206666666665</v>
      </c>
      <c r="BC101" s="159">
        <f>IF($F101=1,0,IF(AND($H101=1,BC$1&lt;=$Y101),$V101,IF(AND($H101=1,BC$1&gt;$Y101,BC$1&lt;=$Y101+$Z101),($T101*(1+$Z$1)^$Z101)/$Z101,IF(AND($H101=1,BC$1&gt;($Y101+$Z101),BC$1&lt;=($Y101+$Z101*2)),($T101*(1+$Z$1)^($Z101*2))/$Z101,IF(AND($H101=1,BC$1&gt;($Y101+$Z101*2),BC$1&lt;=($Y101+$Z101*3)),($T101*(1+$Z$1)^($Z101*3))/$Z101,IF(AND($H101=1,BC$1&gt;($Y101+$Z101*3),BC$1&lt;=($Y101+$Z101*4)),($T101*(1+$Z$1)^($Z101*4))/$Z101,IF(AND($G101=1,BC$1&lt;=$N101),0,IF(AND($G101=1,BC$1&gt;$N101,BC$1&lt;=($Y101+$Z101)),-1*PMT(VLOOKUP($P101,'9 - Finance Strategy Parameters'!$B$3:$C$6,2)/12,$Z101*12,$M101),IF(AND($G101=1,BC$1&gt;($Y101+$Z101),BC$1&lt;=($Y101+$Z101*2)),-1*PMT(VLOOKUP($P101,'9 - Finance Strategy Parameters'!$B$3:$C$6,2)/12,$Z101*12,$M101*(1+$Z$1)^($Z101*2)),IF(AND($G101=1,BC$1&gt;($Y101+$Z101*2),BC$1&lt;=($Y101+$Z101*3)),-1*PMT(VLOOKUP($P101,'9 - Finance Strategy Parameters'!$B$3:$C$6,2)/12,$Z101*12,$M101*(1+$Z$1)^($Z101*3)),"FAILURE"))))))))))</f>
        <v>7030.3206666666665</v>
      </c>
      <c r="BD101" s="159">
        <f>IF($F101=1,0,IF(AND($H101=1,BD$1&lt;=$Y101),$V101,IF(AND($H101=1,BD$1&gt;$Y101,BD$1&lt;=$Y101+$Z101),($T101*(1+$Z$1)^$Z101)/$Z101,IF(AND($H101=1,BD$1&gt;($Y101+$Z101),BD$1&lt;=($Y101+$Z101*2)),($T101*(1+$Z$1)^($Z101*2))/$Z101,IF(AND($H101=1,BD$1&gt;($Y101+$Z101*2),BD$1&lt;=($Y101+$Z101*3)),($T101*(1+$Z$1)^($Z101*3))/$Z101,IF(AND($H101=1,BD$1&gt;($Y101+$Z101*3),BD$1&lt;=($Y101+$Z101*4)),($T101*(1+$Z$1)^($Z101*4))/$Z101,IF(AND($G101=1,BD$1&lt;=$N101),0,IF(AND($G101=1,BD$1&gt;$N101,BD$1&lt;=($Y101+$Z101)),-1*PMT(VLOOKUP($P101,'9 - Finance Strategy Parameters'!$B$3:$C$6,2)/12,$Z101*12,$M101),IF(AND($G101=1,BD$1&gt;($Y101+$Z101),BD$1&lt;=($Y101+$Z101*2)),-1*PMT(VLOOKUP($P101,'9 - Finance Strategy Parameters'!$B$3:$C$6,2)/12,$Z101*12,$M101*(1+$Z$1)^($Z101*2)),IF(AND($G101=1,BD$1&gt;($Y101+$Z101*2),BD$1&lt;=($Y101+$Z101*3)),-1*PMT(VLOOKUP($P101,'9 - Finance Strategy Parameters'!$B$3:$C$6,2)/12,$Z101*12,$M101*(1+$Z$1)^($Z101*3)),"FAILURE"))))))))))</f>
        <v>7030.3206666666665</v>
      </c>
      <c r="BE101" s="159">
        <f>IF($F101=1,0,IF(AND($H101=1,BE$1&lt;=$Y101),$V101,IF(AND($H101=1,BE$1&gt;$Y101,BE$1&lt;=$Y101+$Z101),($T101*(1+$Z$1)^$Z101)/$Z101,IF(AND($H101=1,BE$1&gt;($Y101+$Z101),BE$1&lt;=($Y101+$Z101*2)),($T101*(1+$Z$1)^($Z101*2))/$Z101,IF(AND($H101=1,BE$1&gt;($Y101+$Z101*2),BE$1&lt;=($Y101+$Z101*3)),($T101*(1+$Z$1)^($Z101*3))/$Z101,IF(AND($H101=1,BE$1&gt;($Y101+$Z101*3),BE$1&lt;=($Y101+$Z101*4)),($T101*(1+$Z$1)^($Z101*4))/$Z101,IF(AND($G101=1,BE$1&lt;=$N101),0,IF(AND($G101=1,BE$1&gt;$N101,BE$1&lt;=($Y101+$Z101)),-1*PMT(VLOOKUP($P101,'9 - Finance Strategy Parameters'!$B$3:$C$6,2)/12,$Z101*12,$M101),IF(AND($G101=1,BE$1&gt;($Y101+$Z101),BE$1&lt;=($Y101+$Z101*2)),-1*PMT(VLOOKUP($P101,'9 - Finance Strategy Parameters'!$B$3:$C$6,2)/12,$Z101*12,$M101*(1+$Z$1)^($Z101*2)),IF(AND($G101=1,BE$1&gt;($Y101+$Z101*2),BE$1&lt;=($Y101+$Z101*3)),-1*PMT(VLOOKUP($P101,'9 - Finance Strategy Parameters'!$B$3:$C$6,2)/12,$Z101*12,$M101*(1+$Z$1)^($Z101*3)),"FAILURE"))))))))))</f>
        <v>7030.3206666666665</v>
      </c>
      <c r="BF101" s="159">
        <f>IF($F101=1,0,IF(AND($H101=1,BF$1&lt;=$Y101),$V101,IF(AND($H101=1,BF$1&gt;$Y101,BF$1&lt;=$Y101+$Z101),($T101*(1+$Z$1)^$Z101)/$Z101,IF(AND($H101=1,BF$1&gt;($Y101+$Z101),BF$1&lt;=($Y101+$Z101*2)),($T101*(1+$Z$1)^($Z101*2))/$Z101,IF(AND($H101=1,BF$1&gt;($Y101+$Z101*2),BF$1&lt;=($Y101+$Z101*3)),($T101*(1+$Z$1)^($Z101*3))/$Z101,IF(AND($H101=1,BF$1&gt;($Y101+$Z101*3),BF$1&lt;=($Y101+$Z101*4)),($T101*(1+$Z$1)^($Z101*4))/$Z101,IF(AND($G101=1,BF$1&lt;=$N101),0,IF(AND($G101=1,BF$1&gt;$N101,BF$1&lt;=($Y101+$Z101)),-1*PMT(VLOOKUP($P101,'9 - Finance Strategy Parameters'!$B$3:$C$6,2)/12,$Z101*12,$M101),IF(AND($G101=1,BF$1&gt;($Y101+$Z101),BF$1&lt;=($Y101+$Z101*2)),-1*PMT(VLOOKUP($P101,'9 - Finance Strategy Parameters'!$B$3:$C$6,2)/12,$Z101*12,$M101*(1+$Z$1)^($Z101*2)),IF(AND($G101=1,BF$1&gt;($Y101+$Z101*2),BF$1&lt;=($Y101+$Z101*3)),-1*PMT(VLOOKUP($P101,'9 - Finance Strategy Parameters'!$B$3:$C$6,2)/12,$Z101*12,$M101*(1+$Z$1)^($Z101*3)),"FAILURE"))))))))))</f>
        <v>7030.3206666666665</v>
      </c>
      <c r="BG101" s="159">
        <f>IF($F101=1,0,IF(AND($H101=1,BG$1&lt;=$Y101),$V101,IF(AND($H101=1,BG$1&gt;$Y101,BG$1&lt;=$Y101+$Z101),($T101*(1+$Z$1)^$Z101)/$Z101,IF(AND($H101=1,BG$1&gt;($Y101+$Z101),BG$1&lt;=($Y101+$Z101*2)),($T101*(1+$Z$1)^($Z101*2))/$Z101,IF(AND($H101=1,BG$1&gt;($Y101+$Z101*2),BG$1&lt;=($Y101+$Z101*3)),($T101*(1+$Z$1)^($Z101*3))/$Z101,IF(AND($H101=1,BG$1&gt;($Y101+$Z101*3),BG$1&lt;=($Y101+$Z101*4)),($T101*(1+$Z$1)^($Z101*4))/$Z101,IF(AND($G101=1,BG$1&lt;=$N101),0,IF(AND($G101=1,BG$1&gt;$N101,BG$1&lt;=($Y101+$Z101)),-1*PMT(VLOOKUP($P101,'9 - Finance Strategy Parameters'!$B$3:$C$6,2)/12,$Z101*12,$M101),IF(AND($G101=1,BG$1&gt;($Y101+$Z101),BG$1&lt;=($Y101+$Z101*2)),-1*PMT(VLOOKUP($P101,'9 - Finance Strategy Parameters'!$B$3:$C$6,2)/12,$Z101*12,$M101*(1+$Z$1)^($Z101*2)),IF(AND($G101=1,BG$1&gt;($Y101+$Z101*2),BG$1&lt;=($Y101+$Z101*3)),-1*PMT(VLOOKUP($P101,'9 - Finance Strategy Parameters'!$B$3:$C$6,2)/12,$Z101*12,$M101*(1+$Z$1)^($Z101*3)),"FAILURE"))))))))))</f>
        <v>7030.3206666666665</v>
      </c>
      <c r="BH101" s="159">
        <f>IF($F101=1,0,IF(AND($H101=1,BH$1&lt;=$Y101),$V101,IF(AND($H101=1,BH$1&gt;$Y101,BH$1&lt;=$Y101+$Z101),($T101*(1+$Z$1)^$Z101)/$Z101,IF(AND($H101=1,BH$1&gt;($Y101+$Z101),BH$1&lt;=($Y101+$Z101*2)),($T101*(1+$Z$1)^($Z101*2))/$Z101,IF(AND($H101=1,BH$1&gt;($Y101+$Z101*2),BH$1&lt;=($Y101+$Z101*3)),($T101*(1+$Z$1)^($Z101*3))/$Z101,IF(AND($H101=1,BH$1&gt;($Y101+$Z101*3),BH$1&lt;=($Y101+$Z101*4)),($T101*(1+$Z$1)^($Z101*4))/$Z101,IF(AND($G101=1,BH$1&lt;=$N101),0,IF(AND($G101=1,BH$1&gt;$N101,BH$1&lt;=($Y101+$Z101)),-1*PMT(VLOOKUP($P101,'9 - Finance Strategy Parameters'!$B$3:$C$6,2)/12,$Z101*12,$M101),IF(AND($G101=1,BH$1&gt;($Y101+$Z101),BH$1&lt;=($Y101+$Z101*2)),-1*PMT(VLOOKUP($P101,'9 - Finance Strategy Parameters'!$B$3:$C$6,2)/12,$Z101*12,$M101*(1+$Z$1)^($Z101*2)),IF(AND($G101=1,BH$1&gt;($Y101+$Z101*2),BH$1&lt;=($Y101+$Z101*3)),-1*PMT(VLOOKUP($P101,'9 - Finance Strategy Parameters'!$B$3:$C$6,2)/12,$Z101*12,$M101*(1+$Z$1)^($Z101*3)),"FAILURE"))))))))))</f>
        <v>7030.3206666666665</v>
      </c>
      <c r="BI101" s="159">
        <f>IF($F101=1,0,IF(AND($H101=1,BI$1&lt;=$Y101),$V101,IF(AND($H101=1,BI$1&gt;$Y101,BI$1&lt;=$Y101+$Z101),($T101*(1+$Z$1)^$Z101)/$Z101,IF(AND($H101=1,BI$1&gt;($Y101+$Z101),BI$1&lt;=($Y101+$Z101*2)),($T101*(1+$Z$1)^($Z101*2))/$Z101,IF(AND($H101=1,BI$1&gt;($Y101+$Z101*2),BI$1&lt;=($Y101+$Z101*3)),($T101*(1+$Z$1)^($Z101*3))/$Z101,IF(AND($H101=1,BI$1&gt;($Y101+$Z101*3),BI$1&lt;=($Y101+$Z101*4)),($T101*(1+$Z$1)^($Z101*4))/$Z101,IF(AND($G101=1,BI$1&lt;=$N101),0,IF(AND($G101=1,BI$1&gt;$N101,BI$1&lt;=($Y101+$Z101)),-1*PMT(VLOOKUP($P101,'9 - Finance Strategy Parameters'!$B$3:$C$6,2)/12,$Z101*12,$M101),IF(AND($G101=1,BI$1&gt;($Y101+$Z101),BI$1&lt;=($Y101+$Z101*2)),-1*PMT(VLOOKUP($P101,'9 - Finance Strategy Parameters'!$B$3:$C$6,2)/12,$Z101*12,$M101*(1+$Z$1)^($Z101*2)),IF(AND($G101=1,BI$1&gt;($Y101+$Z101*2),BI$1&lt;=($Y101+$Z101*3)),-1*PMT(VLOOKUP($P101,'9 - Finance Strategy Parameters'!$B$3:$C$6,2)/12,$Z101*12,$M101*(1+$Z$1)^($Z101*3)),"FAILURE"))))))))))</f>
        <v>7030.3206666666665</v>
      </c>
      <c r="BJ101" s="159">
        <f>IF($F101=1,0,IF(AND($H101=1,BJ$1&lt;=$Y101),$V101,IF(AND($H101=1,BJ$1&gt;$Y101,BJ$1&lt;=$Y101+$Z101),($T101*(1+$Z$1)^$Z101)/$Z101,IF(AND($H101=1,BJ$1&gt;($Y101+$Z101),BJ$1&lt;=($Y101+$Z101*2)),($T101*(1+$Z$1)^($Z101*2))/$Z101,IF(AND($H101=1,BJ$1&gt;($Y101+$Z101*2),BJ$1&lt;=($Y101+$Z101*3)),($T101*(1+$Z$1)^($Z101*3))/$Z101,IF(AND($H101=1,BJ$1&gt;($Y101+$Z101*3),BJ$1&lt;=($Y101+$Z101*4)),($T101*(1+$Z$1)^($Z101*4))/$Z101,IF(AND($G101=1,BJ$1&lt;=$N101),0,IF(AND($G101=1,BJ$1&gt;$N101,BJ$1&lt;=($Y101+$Z101)),-1*PMT(VLOOKUP($P101,'9 - Finance Strategy Parameters'!$B$3:$C$6,2)/12,$Z101*12,$M101),IF(AND($G101=1,BJ$1&gt;($Y101+$Z101),BJ$1&lt;=($Y101+$Z101*2)),-1*PMT(VLOOKUP($P101,'9 - Finance Strategy Parameters'!$B$3:$C$6,2)/12,$Z101*12,$M101*(1+$Z$1)^($Z101*2)),IF(AND($G101=1,BJ$1&gt;($Y101+$Z101*2),BJ$1&lt;=($Y101+$Z101*3)),-1*PMT(VLOOKUP($P101,'9 - Finance Strategy Parameters'!$B$3:$C$6,2)/12,$Z101*12,$M101*(1+$Z$1)^($Z101*3)),"FAILURE"))))))))))</f>
        <v>7030.3206666666665</v>
      </c>
      <c r="BK101" s="159">
        <f>IF($F101=1,0,IF(AND($H101=1,BK$1&lt;=$Y101),$V101,IF(AND($H101=1,BK$1&gt;$Y101,BK$1&lt;=$Y101+$Z101),($T101*(1+$Z$1)^$Z101)/$Z101,IF(AND($H101=1,BK$1&gt;($Y101+$Z101),BK$1&lt;=($Y101+$Z101*2)),($T101*(1+$Z$1)^($Z101*2))/$Z101,IF(AND($H101=1,BK$1&gt;($Y101+$Z101*2),BK$1&lt;=($Y101+$Z101*3)),($T101*(1+$Z$1)^($Z101*3))/$Z101,IF(AND($H101=1,BK$1&gt;($Y101+$Z101*3),BK$1&lt;=($Y101+$Z101*4)),($T101*(1+$Z$1)^($Z101*4))/$Z101,IF(AND($G101=1,BK$1&lt;=$N101),0,IF(AND($G101=1,BK$1&gt;$N101,BK$1&lt;=($Y101+$Z101)),-1*PMT(VLOOKUP($P101,'9 - Finance Strategy Parameters'!$B$3:$C$6,2)/12,$Z101*12,$M101),IF(AND($G101=1,BK$1&gt;($Y101+$Z101),BK$1&lt;=($Y101+$Z101*2)),-1*PMT(VLOOKUP($P101,'9 - Finance Strategy Parameters'!$B$3:$C$6,2)/12,$Z101*12,$M101*(1+$Z$1)^($Z101*2)),IF(AND($G101=1,BK$1&gt;($Y101+$Z101*2),BK$1&lt;=($Y101+$Z101*3)),-1*PMT(VLOOKUP($P101,'9 - Finance Strategy Parameters'!$B$3:$C$6,2)/12,$Z101*12,$M101*(1+$Z$1)^($Z101*3)),"FAILURE"))))))))))</f>
        <v>7030.3206666666665</v>
      </c>
      <c r="BL101" s="159">
        <f>IF($F101=1,0,IF(AND($H101=1,BL$1&lt;=$Y101),$V101,IF(AND($H101=1,BL$1&gt;$Y101,BL$1&lt;=$Y101+$Z101),($T101*(1+$Z$1)^$Z101)/$Z101,IF(AND($H101=1,BL$1&gt;($Y101+$Z101),BL$1&lt;=($Y101+$Z101*2)),($T101*(1+$Z$1)^($Z101*2))/$Z101,IF(AND($H101=1,BL$1&gt;($Y101+$Z101*2),BL$1&lt;=($Y101+$Z101*3)),($T101*(1+$Z$1)^($Z101*3))/$Z101,IF(AND($H101=1,BL$1&gt;($Y101+$Z101*3),BL$1&lt;=($Y101+$Z101*4)),($T101*(1+$Z$1)^($Z101*4))/$Z101,IF(AND($G101=1,BL$1&lt;=$N101),0,IF(AND($G101=1,BL$1&gt;$N101,BL$1&lt;=($Y101+$Z101)),-1*PMT(VLOOKUP($P101,'9 - Finance Strategy Parameters'!$B$3:$C$6,2)/12,$Z101*12,$M101),IF(AND($G101=1,BL$1&gt;($Y101+$Z101),BL$1&lt;=($Y101+$Z101*2)),-1*PMT(VLOOKUP($P101,'9 - Finance Strategy Parameters'!$B$3:$C$6,2)/12,$Z101*12,$M101*(1+$Z$1)^($Z101*2)),IF(AND($G101=1,BL$1&gt;($Y101+$Z101*2),BL$1&lt;=($Y101+$Z101*3)),-1*PMT(VLOOKUP($P101,'9 - Finance Strategy Parameters'!$B$3:$C$6,2)/12,$Z101*12,$M101*(1+$Z$1)^($Z101*3)),"FAILURE"))))))))))</f>
        <v>7030.3206666666665</v>
      </c>
      <c r="BM101" s="159">
        <f>IF($F101=1,0,IF(AND($H101=1,BM$1&lt;=$Y101),$V101,IF(AND($H101=1,BM$1&gt;$Y101,BM$1&lt;=$Y101+$Z101),($T101*(1+$Z$1)^$Z101)/$Z101,IF(AND($H101=1,BM$1&gt;($Y101+$Z101),BM$1&lt;=($Y101+$Z101*2)),($T101*(1+$Z$1)^($Z101*2))/$Z101,IF(AND($H101=1,BM$1&gt;($Y101+$Z101*2),BM$1&lt;=($Y101+$Z101*3)),($T101*(1+$Z$1)^($Z101*3))/$Z101,IF(AND($H101=1,BM$1&gt;($Y101+$Z101*3),BM$1&lt;=($Y101+$Z101*4)),($T101*(1+$Z$1)^($Z101*4))/$Z101,IF(AND($G101=1,BM$1&lt;=$N101),0,IF(AND($G101=1,BM$1&gt;$N101,BM$1&lt;=($Y101+$Z101)),-1*PMT(VLOOKUP($P101,'9 - Finance Strategy Parameters'!$B$3:$C$6,2)/12,$Z101*12,$M101),IF(AND($G101=1,BM$1&gt;($Y101+$Z101),BM$1&lt;=($Y101+$Z101*2)),-1*PMT(VLOOKUP($P101,'9 - Finance Strategy Parameters'!$B$3:$C$6,2)/12,$Z101*12,$M101*(1+$Z$1)^($Z101*2)),IF(AND($G101=1,BM$1&gt;($Y101+$Z101*2),BM$1&lt;=($Y101+$Z101*3)),-1*PMT(VLOOKUP($P101,'9 - Finance Strategy Parameters'!$B$3:$C$6,2)/12,$Z101*12,$M101*(1+$Z$1)^($Z101*3)),"FAILURE"))))))))))</f>
        <v>7030.3206666666665</v>
      </c>
      <c r="BN101" s="159">
        <f>IF($F101=1,0,IF(AND($H101=1,BN$1&lt;=$Y101),$V101,IF(AND($H101=1,BN$1&gt;$Y101,BN$1&lt;=$Y101+$Z101),($T101*(1+$Z$1)^$Z101)/$Z101,IF(AND($H101=1,BN$1&gt;($Y101+$Z101),BN$1&lt;=($Y101+$Z101*2)),($T101*(1+$Z$1)^($Z101*2))/$Z101,IF(AND($H101=1,BN$1&gt;($Y101+$Z101*2),BN$1&lt;=($Y101+$Z101*3)),($T101*(1+$Z$1)^($Z101*3))/$Z101,IF(AND($H101=1,BN$1&gt;($Y101+$Z101*3),BN$1&lt;=($Y101+$Z101*4)),($T101*(1+$Z$1)^($Z101*4))/$Z101,IF(AND($G101=1,BN$1&lt;=$N101),0,IF(AND($G101=1,BN$1&gt;$N101,BN$1&lt;=($Y101+$Z101)),-1*PMT(VLOOKUP($P101,'9 - Finance Strategy Parameters'!$B$3:$C$6,2)/12,$Z101*12,$M101),IF(AND($G101=1,BN$1&gt;($Y101+$Z101),BN$1&lt;=($Y101+$Z101*2)),-1*PMT(VLOOKUP($P101,'9 - Finance Strategy Parameters'!$B$3:$C$6,2)/12,$Z101*12,$M101*(1+$Z$1)^($Z101*2)),IF(AND($G101=1,BN$1&gt;($Y101+$Z101*2),BN$1&lt;=($Y101+$Z101*3)),-1*PMT(VLOOKUP($P101,'9 - Finance Strategy Parameters'!$B$3:$C$6,2)/12,$Z101*12,$M101*(1+$Z$1)^($Z101*3)),"FAILURE"))))))))))</f>
        <v>7030.3206666666665</v>
      </c>
      <c r="BO101" s="159">
        <f>IF($F101=1,0,IF(AND($H101=1,BO$1&lt;=$Y101),$V101,IF(AND($H101=1,BO$1&gt;$Y101,BO$1&lt;=$Y101+$Z101),($T101*(1+$Z$1)^$Z101)/$Z101,IF(AND($H101=1,BO$1&gt;($Y101+$Z101),BO$1&lt;=($Y101+$Z101*2)),($T101*(1+$Z$1)^($Z101*2))/$Z101,IF(AND($H101=1,BO$1&gt;($Y101+$Z101*2),BO$1&lt;=($Y101+$Z101*3)),($T101*(1+$Z$1)^($Z101*3))/$Z101,IF(AND($H101=1,BO$1&gt;($Y101+$Z101*3),BO$1&lt;=($Y101+$Z101*4)),($T101*(1+$Z$1)^($Z101*4))/$Z101,IF(AND($G101=1,BO$1&lt;=$N101),0,IF(AND($G101=1,BO$1&gt;$N101,BO$1&lt;=($Y101+$Z101)),-1*PMT(VLOOKUP($P101,'9 - Finance Strategy Parameters'!$B$3:$C$6,2)/12,$Z101*12,$M101),IF(AND($G101=1,BO$1&gt;($Y101+$Z101),BO$1&lt;=($Y101+$Z101*2)),-1*PMT(VLOOKUP($P101,'9 - Finance Strategy Parameters'!$B$3:$C$6,2)/12,$Z101*12,$M101*(1+$Z$1)^($Z101*2)),IF(AND($G101=1,BO$1&gt;($Y101+$Z101*2),BO$1&lt;=($Y101+$Z101*3)),-1*PMT(VLOOKUP($P101,'9 - Finance Strategy Parameters'!$B$3:$C$6,2)/12,$Z101*12,$M101*(1+$Z$1)^($Z101*3)),"FAILURE"))))))))))</f>
        <v>7030.3206666666665</v>
      </c>
      <c r="BP101" s="159">
        <f>IF($F101=1,0,IF(AND($H101=1,BP$1&lt;=$Y101),$V101,IF(AND($H101=1,BP$1&gt;$Y101,BP$1&lt;=$Y101+$Z101),($T101*(1+$Z$1)^$Z101)/$Z101,IF(AND($H101=1,BP$1&gt;($Y101+$Z101),BP$1&lt;=($Y101+$Z101*2)),($T101*(1+$Z$1)^($Z101*2))/$Z101,IF(AND($H101=1,BP$1&gt;($Y101+$Z101*2),BP$1&lt;=($Y101+$Z101*3)),($T101*(1+$Z$1)^($Z101*3))/$Z101,IF(AND($H101=1,BP$1&gt;($Y101+$Z101*3),BP$1&lt;=($Y101+$Z101*4)),($T101*(1+$Z$1)^($Z101*4))/$Z101,IF(AND($G101=1,BP$1&lt;=$N101),0,IF(AND($G101=1,BP$1&gt;$N101,BP$1&lt;=($Y101+$Z101)),-1*PMT(VLOOKUP($P101,'9 - Finance Strategy Parameters'!$B$3:$C$6,2)/12,$Z101*12,$M101),IF(AND($G101=1,BP$1&gt;($Y101+$Z101),BP$1&lt;=($Y101+$Z101*2)),-1*PMT(VLOOKUP($P101,'9 - Finance Strategy Parameters'!$B$3:$C$6,2)/12,$Z101*12,$M101*(1+$Z$1)^($Z101*2)),IF(AND($G101=1,BP$1&gt;($Y101+$Z101*2),BP$1&lt;=($Y101+$Z101*3)),-1*PMT(VLOOKUP($P101,'9 - Finance Strategy Parameters'!$B$3:$C$6,2)/12,$Z101*12,$M101*(1+$Z$1)^($Z101*3)),"FAILURE"))))))))))</f>
        <v>7030.3206666666665</v>
      </c>
      <c r="BQ101" s="159">
        <f>IF($F101=1,0,IF(AND($H101=1,BQ$1&lt;=$Y101),$V101,IF(AND($H101=1,BQ$1&gt;$Y101,BQ$1&lt;=$Y101+$Z101),($T101*(1+$Z$1)^$Z101)/$Z101,IF(AND($H101=1,BQ$1&gt;($Y101+$Z101),BQ$1&lt;=($Y101+$Z101*2)),($T101*(1+$Z$1)^($Z101*2))/$Z101,IF(AND($H101=1,BQ$1&gt;($Y101+$Z101*2),BQ$1&lt;=($Y101+$Z101*3)),($T101*(1+$Z$1)^($Z101*3))/$Z101,IF(AND($H101=1,BQ$1&gt;($Y101+$Z101*3),BQ$1&lt;=($Y101+$Z101*4)),($T101*(1+$Z$1)^($Z101*4))/$Z101,IF(AND($G101=1,BQ$1&lt;=$N101),0,IF(AND($G101=1,BQ$1&gt;$N101,BQ$1&lt;=($Y101+$Z101)),-1*PMT(VLOOKUP($P101,'9 - Finance Strategy Parameters'!$B$3:$C$6,2)/12,$Z101*12,$M101),IF(AND($G101=1,BQ$1&gt;($Y101+$Z101),BQ$1&lt;=($Y101+$Z101*2)),-1*PMT(VLOOKUP($P101,'9 - Finance Strategy Parameters'!$B$3:$C$6,2)/12,$Z101*12,$M101*(1+$Z$1)^($Z101*2)),IF(AND($G101=1,BQ$1&gt;($Y101+$Z101*2),BQ$1&lt;=($Y101+$Z101*3)),-1*PMT(VLOOKUP($P101,'9 - Finance Strategy Parameters'!$B$3:$C$6,2)/12,$Z101*12,$M101*(1+$Z$1)^($Z101*3)),"FAILURE"))))))))))</f>
        <v>7030.3206666666665</v>
      </c>
      <c r="BR101" s="159">
        <f>IF($F101=1,0,IF(AND($H101=1,BR$1&lt;=$Y101),$V101,IF(AND($H101=1,BR$1&gt;$Y101,BR$1&lt;=$Y101+$Z101),($T101*(1+$Z$1)^$Z101)/$Z101,IF(AND($H101=1,BR$1&gt;($Y101+$Z101),BR$1&lt;=($Y101+$Z101*2)),($T101*(1+$Z$1)^($Z101*2))/$Z101,IF(AND($H101=1,BR$1&gt;($Y101+$Z101*2),BR$1&lt;=($Y101+$Z101*3)),($T101*(1+$Z$1)^($Z101*3))/$Z101,IF(AND($H101=1,BR$1&gt;($Y101+$Z101*3),BR$1&lt;=($Y101+$Z101*4)),($T101*(1+$Z$1)^($Z101*4))/$Z101,IF(AND($G101=1,BR$1&lt;=$N101),0,IF(AND($G101=1,BR$1&gt;$N101,BR$1&lt;=($Y101+$Z101)),-1*PMT(VLOOKUP($P101,'9 - Finance Strategy Parameters'!$B$3:$C$6,2)/12,$Z101*12,$M101),IF(AND($G101=1,BR$1&gt;($Y101+$Z101),BR$1&lt;=($Y101+$Z101*2)),-1*PMT(VLOOKUP($P101,'9 - Finance Strategy Parameters'!$B$3:$C$6,2)/12,$Z101*12,$M101*(1+$Z$1)^($Z101*2)),IF(AND($G101=1,BR$1&gt;($Y101+$Z101*2),BR$1&lt;=($Y101+$Z101*3)),-1*PMT(VLOOKUP($P101,'9 - Finance Strategy Parameters'!$B$3:$C$6,2)/12,$Z101*12,$M101*(1+$Z$1)^($Z101*3)),"FAILURE"))))))))))</f>
        <v>7030.3206666666665</v>
      </c>
      <c r="BS101" s="159">
        <f>IF($F101=1,0,IF(AND($H101=1,BS$1&lt;=$Y101),$V101,IF(AND($H101=1,BS$1&gt;$Y101,BS$1&lt;=$Y101+$Z101),($T101*(1+$Z$1)^$Z101)/$Z101,IF(AND($H101=1,BS$1&gt;($Y101+$Z101),BS$1&lt;=($Y101+$Z101*2)),($T101*(1+$Z$1)^($Z101*2))/$Z101,IF(AND($H101=1,BS$1&gt;($Y101+$Z101*2),BS$1&lt;=($Y101+$Z101*3)),($T101*(1+$Z$1)^($Z101*3))/$Z101,IF(AND($H101=1,BS$1&gt;($Y101+$Z101*3),BS$1&lt;=($Y101+$Z101*4)),($T101*(1+$Z$1)^($Z101*4))/$Z101,IF(AND($G101=1,BS$1&lt;=$N101),0,IF(AND($G101=1,BS$1&gt;$N101,BS$1&lt;=($Y101+$Z101)),-1*PMT(VLOOKUP($P101,'9 - Finance Strategy Parameters'!$B$3:$C$6,2)/12,$Z101*12,$M101),IF(AND($G101=1,BS$1&gt;($Y101+$Z101),BS$1&lt;=($Y101+$Z101*2)),-1*PMT(VLOOKUP($P101,'9 - Finance Strategy Parameters'!$B$3:$C$6,2)/12,$Z101*12,$M101*(1+$Z$1)^($Z101*2)),IF(AND($G101=1,BS$1&gt;($Y101+$Z101*2),BS$1&lt;=($Y101+$Z101*3)),-1*PMT(VLOOKUP($P101,'9 - Finance Strategy Parameters'!$B$3:$C$6,2)/12,$Z101*12,$M101*(1+$Z$1)^($Z101*3)),"FAILURE"))))))))))</f>
        <v>7030.3206666666665</v>
      </c>
      <c r="BT101" s="159">
        <f>IF($F101=1,0,IF(AND($H101=1,BT$1&lt;=$Y101),$V101,IF(AND($H101=1,BT$1&gt;$Y101,BT$1&lt;=$Y101+$Z101),($T101*(1+$Z$1)^$Z101)/$Z101,IF(AND($H101=1,BT$1&gt;($Y101+$Z101),BT$1&lt;=($Y101+$Z101*2)),($T101*(1+$Z$1)^($Z101*2))/$Z101,IF(AND($H101=1,BT$1&gt;($Y101+$Z101*2),BT$1&lt;=($Y101+$Z101*3)),($T101*(1+$Z$1)^($Z101*3))/$Z101,IF(AND($H101=1,BT$1&gt;($Y101+$Z101*3),BT$1&lt;=($Y101+$Z101*4)),($T101*(1+$Z$1)^($Z101*4))/$Z101,IF(AND($G101=1,BT$1&lt;=$N101),0,IF(AND($G101=1,BT$1&gt;$N101,BT$1&lt;=($Y101+$Z101)),-1*PMT(VLOOKUP($P101,'9 - Finance Strategy Parameters'!$B$3:$C$6,2)/12,$Z101*12,$M101),IF(AND($G101=1,BT$1&gt;($Y101+$Z101),BT$1&lt;=($Y101+$Z101*2)),-1*PMT(VLOOKUP($P101,'9 - Finance Strategy Parameters'!$B$3:$C$6,2)/12,$Z101*12,$M101*(1+$Z$1)^($Z101*2)),IF(AND($G101=1,BT$1&gt;($Y101+$Z101*2),BT$1&lt;=($Y101+$Z101*3)),-1*PMT(VLOOKUP($P101,'9 - Finance Strategy Parameters'!$B$3:$C$6,2)/12,$Z101*12,$M101*(1+$Z$1)^($Z101*3)),"FAILURE"))))))))))</f>
        <v>7030.3206666666665</v>
      </c>
    </row>
    <row r="102" spans="1:72" ht="30" x14ac:dyDescent="0.25">
      <c r="A102" s="10" t="s">
        <v>39</v>
      </c>
      <c r="B102" s="138">
        <f>INDEX('8-Choosing Asset Strategies'!$B$4:$B$101,MATCH('9 - Financing Strategy'!C102,'8-Choosing Asset Strategies'!$C$4:$C$101,0))</f>
        <v>5</v>
      </c>
      <c r="C102" s="11" t="s">
        <v>20</v>
      </c>
      <c r="D102" s="13" t="str">
        <f>IF(INDEX('8-Choosing Asset Strategies'!$CW$4:$CW$101,MATCH($C102,'8-Choosing Asset Strategies'!$C$4:$C$101,0))=0,"",INDEX('8-Choosing Asset Strategies'!$CW$4:$CW$101,MATCH(C102,'8-Choosing Asset Strategies'!$C$4:$C$101,0)))</f>
        <v>Good condition</v>
      </c>
      <c r="E102" s="11"/>
      <c r="F102" s="138"/>
      <c r="G102" s="138">
        <v>1</v>
      </c>
      <c r="H102" s="138"/>
      <c r="J102" s="143" t="str">
        <f>IF(F102=1,ROUND(INDEX('8-Choosing Asset Strategies'!$DL$4:$DL$101,MATCH($C102,'8-Choosing Asset Strategies'!$C$4:$C$101,0)),2),"")</f>
        <v/>
      </c>
      <c r="K102" s="12" t="str">
        <f>IF(F102=1,ROUND(INDEX('8-Choosing Asset Strategies'!$DC$4:$DC$101,MATCH($C102,'8-Choosing Asset Strategies'!$C$4:$C$101,0)),2),"")</f>
        <v/>
      </c>
      <c r="L102" s="12"/>
      <c r="M102" s="143">
        <f>IF(G102=1,ROUND(INDEX('8-Choosing Asset Strategies'!$DL$4:$DL$101,MATCH($C102,'8-Choosing Asset Strategies'!$C$4:$C$101,0)),2),"")</f>
        <v>3163644.25</v>
      </c>
      <c r="N102" s="12">
        <f>IF(G102=1,ROUND(INDEX('8-Choosing Asset Strategies'!$DC$4:$DC$101,MATCH($C102,'8-Choosing Asset Strategies'!$C$4:$C$101,0)),2),"")</f>
        <v>45</v>
      </c>
      <c r="O102" s="12">
        <f>IF(G102="","",INDEX('9 - Finance Strategy Parameters'!$H$3:$H$9,MATCH(B102,'9 - Finance Strategy Parameters'!$F$3:$F$9,0)))</f>
        <v>30</v>
      </c>
      <c r="P102" s="12" t="s">
        <v>313</v>
      </c>
      <c r="Q102" s="144">
        <f>IFERROR((M102*INDEX('9 - Finance Strategy Parameters'!$C$3:$C$6,MATCH(P102,'9 - Finance Strategy Parameters'!$B$3:$B$6,0))/12*(1+INDEX('9 - Finance Strategy Parameters'!$C$3:$C$6,MATCH(P102,'9 - Finance Strategy Parameters'!$B$3:$B$6,0))/12)^(O102*12))/((1+INDEX('9 - Finance Strategy Parameters'!$C$3:$C$6,MATCH(P102,'9 - Finance Strategy Parameters'!$B$3:$B$6,0))/12)^(O102*12)-1),"")</f>
        <v>12500.21959599499</v>
      </c>
      <c r="R102" s="144">
        <f t="shared" si="4"/>
        <v>150002.63515193987</v>
      </c>
      <c r="S102" s="12"/>
      <c r="T102" s="143" t="str">
        <f>IF(H102=1,ROUND(INDEX('8-Choosing Asset Strategies'!$DL$4:$DL$101,MATCH($C102,'8-Choosing Asset Strategies'!$C$4:$C$101,0)),2),"")</f>
        <v/>
      </c>
      <c r="U102" s="145" t="str">
        <f>IF(H102=1,ROUND(INDEX('8-Choosing Asset Strategies'!$DC$4:$DC$101,MATCH($C102,'8-Choosing Asset Strategies'!$C$4:$C$101,0)),2),"")</f>
        <v/>
      </c>
      <c r="V102" s="101" t="str">
        <f t="shared" si="5"/>
        <v/>
      </c>
      <c r="W102" s="155" t="str">
        <f t="shared" si="6"/>
        <v/>
      </c>
      <c r="Y102">
        <f>INDEX('8-Choosing Asset Strategies'!$DC$4:$DC$101,MATCH(C102,'8-Choosing Asset Strategies'!$C$4:$C$101,0))</f>
        <v>45</v>
      </c>
      <c r="Z102">
        <f>INDEX('8-Choosing Asset Strategies'!$DA$4:$DA$101,MATCH(C102,'8-Choosing Asset Strategies'!$C$4:$C$101,0))</f>
        <v>50</v>
      </c>
      <c r="AB102" s="159">
        <f>IF($F102=1,0,IF(AND($H102=1,AB$1&lt;=$Y102),$V102,IF(AND($H102=1,AB$1&gt;$Y102,AB$1&lt;=$Y102+$Z102),($T102*(1+$Z$1)^$Z102)/$Z102,IF(AND($H102=1,AB$1&gt;($Y102+$Z102),AB$1&lt;=($Y102+$Z102*2)),($T102*(1+$Z$1)^($Z102*2))/$Z102,IF(AND($H102=1,AB$1&gt;($Y102+$Z102*2),AB$1&lt;=($Y102+$Z102*3)),($T102*(1+$Z$1)^($Z102*3))/$Z102,IF(AND($H102=1,AB$1&gt;($Y102+$Z102*3),AB$1&lt;=($Y102+$Z102*4)),($T102*(1+$Z$1)^($Z102*4))/$Z102,IF(AND($G102=1,AB$1&lt;=$N102),0,IF(AND($G102=1,AB$1&gt;$N102,AB$1&lt;=($Y102+$Z102)),-1*PMT(VLOOKUP($P102,'9 - Finance Strategy Parameters'!$B$3:$C$6,2)/12,$Z102*12,$M102),IF(AND($G102=1,AB$1&gt;($Y102+$Z102),AB$1&lt;=($Y102+$Z102*2)),-1*PMT(VLOOKUP($P102,'9 - Finance Strategy Parameters'!$B$3:$C$6,2)/12,$Z102*12,$M102*(1+$Z$1)^($Z102*2)),IF(AND($G102=1,AB$1&gt;($Y102+$Z102*2),AB$1&lt;=($Y102+$Z102*3)),-1*PMT(VLOOKUP($P102,'9 - Finance Strategy Parameters'!$B$3:$C$6,2)/12,$Z102*12,$M102*(1+$Z$1)^($Z102*3)),"FAILURE"))))))))))</f>
        <v>0</v>
      </c>
      <c r="AC102" s="159">
        <f>IF($F102=1,0,IF(AND($H102=1,AC$1&lt;=$Y102),$V102,IF(AND($H102=1,AC$1&gt;$Y102,AC$1&lt;=$Y102+$Z102),($T102*(1+$Z$1)^$Z102)/$Z102,IF(AND($H102=1,AC$1&gt;($Y102+$Z102),AC$1&lt;=($Y102+$Z102*2)),($T102*(1+$Z$1)^($Z102*2))/$Z102,IF(AND($H102=1,AC$1&gt;($Y102+$Z102*2),AC$1&lt;=($Y102+$Z102*3)),($T102*(1+$Z$1)^($Z102*3))/$Z102,IF(AND($H102=1,AC$1&gt;($Y102+$Z102*3),AC$1&lt;=($Y102+$Z102*4)),($T102*(1+$Z$1)^($Z102*4))/$Z102,IF(AND($G102=1,AC$1&lt;=$N102),0,IF(AND($G102=1,AC$1&gt;$N102,AC$1&lt;=($Y102+$Z102)),-1*PMT(VLOOKUP($P102,'9 - Finance Strategy Parameters'!$B$3:$C$6,2)/12,$Z102*12,$M102),IF(AND($G102=1,AC$1&gt;($Y102+$Z102),AC$1&lt;=($Y102+$Z102*2)),-1*PMT(VLOOKUP($P102,'9 - Finance Strategy Parameters'!$B$3:$C$6,2)/12,$Z102*12,$M102*(1+$Z$1)^($Z102*2)),IF(AND($G102=1,AC$1&gt;($Y102+$Z102*2),AC$1&lt;=($Y102+$Z102*3)),-1*PMT(VLOOKUP($P102,'9 - Finance Strategy Parameters'!$B$3:$C$6,2)/12,$Z102*12,$M102*(1+$Z$1)^($Z102*3)),"FAILURE"))))))))))</f>
        <v>0</v>
      </c>
      <c r="AD102" s="159">
        <f>IF($F102=1,0,IF(AND($H102=1,AD$1&lt;=$Y102),$V102,IF(AND($H102=1,AD$1&gt;$Y102,AD$1&lt;=$Y102+$Z102),($T102*(1+$Z$1)^$Z102)/$Z102,IF(AND($H102=1,AD$1&gt;($Y102+$Z102),AD$1&lt;=($Y102+$Z102*2)),($T102*(1+$Z$1)^($Z102*2))/$Z102,IF(AND($H102=1,AD$1&gt;($Y102+$Z102*2),AD$1&lt;=($Y102+$Z102*3)),($T102*(1+$Z$1)^($Z102*3))/$Z102,IF(AND($H102=1,AD$1&gt;($Y102+$Z102*3),AD$1&lt;=($Y102+$Z102*4)),($T102*(1+$Z$1)^($Z102*4))/$Z102,IF(AND($G102=1,AD$1&lt;=$N102),0,IF(AND($G102=1,AD$1&gt;$N102,AD$1&lt;=($Y102+$Z102)),-1*PMT(VLOOKUP($P102,'9 - Finance Strategy Parameters'!$B$3:$C$6,2)/12,$Z102*12,$M102),IF(AND($G102=1,AD$1&gt;($Y102+$Z102),AD$1&lt;=($Y102+$Z102*2)),-1*PMT(VLOOKUP($P102,'9 - Finance Strategy Parameters'!$B$3:$C$6,2)/12,$Z102*12,$M102*(1+$Z$1)^($Z102*2)),IF(AND($G102=1,AD$1&gt;($Y102+$Z102*2),AD$1&lt;=($Y102+$Z102*3)),-1*PMT(VLOOKUP($P102,'9 - Finance Strategy Parameters'!$B$3:$C$6,2)/12,$Z102*12,$M102*(1+$Z$1)^($Z102*3)),"FAILURE"))))))))))</f>
        <v>0</v>
      </c>
      <c r="AE102" s="159">
        <f>IF($F102=1,0,IF(AND($H102=1,AE$1&lt;=$Y102),$V102,IF(AND($H102=1,AE$1&gt;$Y102,AE$1&lt;=$Y102+$Z102),($T102*(1+$Z$1)^$Z102)/$Z102,IF(AND($H102=1,AE$1&gt;($Y102+$Z102),AE$1&lt;=($Y102+$Z102*2)),($T102*(1+$Z$1)^($Z102*2))/$Z102,IF(AND($H102=1,AE$1&gt;($Y102+$Z102*2),AE$1&lt;=($Y102+$Z102*3)),($T102*(1+$Z$1)^($Z102*3))/$Z102,IF(AND($H102=1,AE$1&gt;($Y102+$Z102*3),AE$1&lt;=($Y102+$Z102*4)),($T102*(1+$Z$1)^($Z102*4))/$Z102,IF(AND($G102=1,AE$1&lt;=$N102),0,IF(AND($G102=1,AE$1&gt;$N102,AE$1&lt;=($Y102+$Z102)),-1*PMT(VLOOKUP($P102,'9 - Finance Strategy Parameters'!$B$3:$C$6,2)/12,$Z102*12,$M102),IF(AND($G102=1,AE$1&gt;($Y102+$Z102),AE$1&lt;=($Y102+$Z102*2)),-1*PMT(VLOOKUP($P102,'9 - Finance Strategy Parameters'!$B$3:$C$6,2)/12,$Z102*12,$M102*(1+$Z$1)^($Z102*2)),IF(AND($G102=1,AE$1&gt;($Y102+$Z102*2),AE$1&lt;=($Y102+$Z102*3)),-1*PMT(VLOOKUP($P102,'9 - Finance Strategy Parameters'!$B$3:$C$6,2)/12,$Z102*12,$M102*(1+$Z$1)^($Z102*3)),"FAILURE"))))))))))</f>
        <v>0</v>
      </c>
      <c r="AF102" s="159">
        <f>IF($F102=1,0,IF(AND($H102=1,AF$1&lt;=$Y102),$V102,IF(AND($H102=1,AF$1&gt;$Y102,AF$1&lt;=$Y102+$Z102),($T102*(1+$Z$1)^$Z102)/$Z102,IF(AND($H102=1,AF$1&gt;($Y102+$Z102),AF$1&lt;=($Y102+$Z102*2)),($T102*(1+$Z$1)^($Z102*2))/$Z102,IF(AND($H102=1,AF$1&gt;($Y102+$Z102*2),AF$1&lt;=($Y102+$Z102*3)),($T102*(1+$Z$1)^($Z102*3))/$Z102,IF(AND($H102=1,AF$1&gt;($Y102+$Z102*3),AF$1&lt;=($Y102+$Z102*4)),($T102*(1+$Z$1)^($Z102*4))/$Z102,IF(AND($G102=1,AF$1&lt;=$N102),0,IF(AND($G102=1,AF$1&gt;$N102,AF$1&lt;=($Y102+$Z102)),-1*PMT(VLOOKUP($P102,'9 - Finance Strategy Parameters'!$B$3:$C$6,2)/12,$Z102*12,$M102),IF(AND($G102=1,AF$1&gt;($Y102+$Z102),AF$1&lt;=($Y102+$Z102*2)),-1*PMT(VLOOKUP($P102,'9 - Finance Strategy Parameters'!$B$3:$C$6,2)/12,$Z102*12,$M102*(1+$Z$1)^($Z102*2)),IF(AND($G102=1,AF$1&gt;($Y102+$Z102*2),AF$1&lt;=($Y102+$Z102*3)),-1*PMT(VLOOKUP($P102,'9 - Finance Strategy Parameters'!$B$3:$C$6,2)/12,$Z102*12,$M102*(1+$Z$1)^($Z102*3)),"FAILURE"))))))))))</f>
        <v>0</v>
      </c>
      <c r="AG102" s="159">
        <f>IF($F102=1,0,IF(AND($H102=1,AG$1&lt;=$Y102),$V102,IF(AND($H102=1,AG$1&gt;$Y102,AG$1&lt;=$Y102+$Z102),($T102*(1+$Z$1)^$Z102)/$Z102,IF(AND($H102=1,AG$1&gt;($Y102+$Z102),AG$1&lt;=($Y102+$Z102*2)),($T102*(1+$Z$1)^($Z102*2))/$Z102,IF(AND($H102=1,AG$1&gt;($Y102+$Z102*2),AG$1&lt;=($Y102+$Z102*3)),($T102*(1+$Z$1)^($Z102*3))/$Z102,IF(AND($H102=1,AG$1&gt;($Y102+$Z102*3),AG$1&lt;=($Y102+$Z102*4)),($T102*(1+$Z$1)^($Z102*4))/$Z102,IF(AND($G102=1,AG$1&lt;=$N102),0,IF(AND($G102=1,AG$1&gt;$N102,AG$1&lt;=($Y102+$Z102)),-1*PMT(VLOOKUP($P102,'9 - Finance Strategy Parameters'!$B$3:$C$6,2)/12,$Z102*12,$M102),IF(AND($G102=1,AG$1&gt;($Y102+$Z102),AG$1&lt;=($Y102+$Z102*2)),-1*PMT(VLOOKUP($P102,'9 - Finance Strategy Parameters'!$B$3:$C$6,2)/12,$Z102*12,$M102*(1+$Z$1)^($Z102*2)),IF(AND($G102=1,AG$1&gt;($Y102+$Z102*2),AG$1&lt;=($Y102+$Z102*3)),-1*PMT(VLOOKUP($P102,'9 - Finance Strategy Parameters'!$B$3:$C$6,2)/12,$Z102*12,$M102*(1+$Z$1)^($Z102*3)),"FAILURE"))))))))))</f>
        <v>0</v>
      </c>
      <c r="AH102" s="159">
        <f>IF($F102=1,0,IF(AND($H102=1,AH$1&lt;=$Y102),$V102,IF(AND($H102=1,AH$1&gt;$Y102,AH$1&lt;=$Y102+$Z102),($T102*(1+$Z$1)^$Z102)/$Z102,IF(AND($H102=1,AH$1&gt;($Y102+$Z102),AH$1&lt;=($Y102+$Z102*2)),($T102*(1+$Z$1)^($Z102*2))/$Z102,IF(AND($H102=1,AH$1&gt;($Y102+$Z102*2),AH$1&lt;=($Y102+$Z102*3)),($T102*(1+$Z$1)^($Z102*3))/$Z102,IF(AND($H102=1,AH$1&gt;($Y102+$Z102*3),AH$1&lt;=($Y102+$Z102*4)),($T102*(1+$Z$1)^($Z102*4))/$Z102,IF(AND($G102=1,AH$1&lt;=$N102),0,IF(AND($G102=1,AH$1&gt;$N102,AH$1&lt;=($Y102+$Z102)),-1*PMT(VLOOKUP($P102,'9 - Finance Strategy Parameters'!$B$3:$C$6,2)/12,$Z102*12,$M102),IF(AND($G102=1,AH$1&gt;($Y102+$Z102),AH$1&lt;=($Y102+$Z102*2)),-1*PMT(VLOOKUP($P102,'9 - Finance Strategy Parameters'!$B$3:$C$6,2)/12,$Z102*12,$M102*(1+$Z$1)^($Z102*2)),IF(AND($G102=1,AH$1&gt;($Y102+$Z102*2),AH$1&lt;=($Y102+$Z102*3)),-1*PMT(VLOOKUP($P102,'9 - Finance Strategy Parameters'!$B$3:$C$6,2)/12,$Z102*12,$M102*(1+$Z$1)^($Z102*3)),"FAILURE"))))))))))</f>
        <v>0</v>
      </c>
      <c r="AI102" s="159">
        <f>IF($F102=1,0,IF(AND($H102=1,AI$1&lt;=$Y102),$V102,IF(AND($H102=1,AI$1&gt;$Y102,AI$1&lt;=$Y102+$Z102),($T102*(1+$Z$1)^$Z102)/$Z102,IF(AND($H102=1,AI$1&gt;($Y102+$Z102),AI$1&lt;=($Y102+$Z102*2)),($T102*(1+$Z$1)^($Z102*2))/$Z102,IF(AND($H102=1,AI$1&gt;($Y102+$Z102*2),AI$1&lt;=($Y102+$Z102*3)),($T102*(1+$Z$1)^($Z102*3))/$Z102,IF(AND($H102=1,AI$1&gt;($Y102+$Z102*3),AI$1&lt;=($Y102+$Z102*4)),($T102*(1+$Z$1)^($Z102*4))/$Z102,IF(AND($G102=1,AI$1&lt;=$N102),0,IF(AND($G102=1,AI$1&gt;$N102,AI$1&lt;=($Y102+$Z102)),-1*PMT(VLOOKUP($P102,'9 - Finance Strategy Parameters'!$B$3:$C$6,2)/12,$Z102*12,$M102),IF(AND($G102=1,AI$1&gt;($Y102+$Z102),AI$1&lt;=($Y102+$Z102*2)),-1*PMT(VLOOKUP($P102,'9 - Finance Strategy Parameters'!$B$3:$C$6,2)/12,$Z102*12,$M102*(1+$Z$1)^($Z102*2)),IF(AND($G102=1,AI$1&gt;($Y102+$Z102*2),AI$1&lt;=($Y102+$Z102*3)),-1*PMT(VLOOKUP($P102,'9 - Finance Strategy Parameters'!$B$3:$C$6,2)/12,$Z102*12,$M102*(1+$Z$1)^($Z102*3)),"FAILURE"))))))))))</f>
        <v>0</v>
      </c>
      <c r="AJ102" s="159">
        <f>IF($F102=1,0,IF(AND($H102=1,AJ$1&lt;=$Y102),$V102,IF(AND($H102=1,AJ$1&gt;$Y102,AJ$1&lt;=$Y102+$Z102),($T102*(1+$Z$1)^$Z102)/$Z102,IF(AND($H102=1,AJ$1&gt;($Y102+$Z102),AJ$1&lt;=($Y102+$Z102*2)),($T102*(1+$Z$1)^($Z102*2))/$Z102,IF(AND($H102=1,AJ$1&gt;($Y102+$Z102*2),AJ$1&lt;=($Y102+$Z102*3)),($T102*(1+$Z$1)^($Z102*3))/$Z102,IF(AND($H102=1,AJ$1&gt;($Y102+$Z102*3),AJ$1&lt;=($Y102+$Z102*4)),($T102*(1+$Z$1)^($Z102*4))/$Z102,IF(AND($G102=1,AJ$1&lt;=$N102),0,IF(AND($G102=1,AJ$1&gt;$N102,AJ$1&lt;=($Y102+$Z102)),-1*PMT(VLOOKUP($P102,'9 - Finance Strategy Parameters'!$B$3:$C$6,2)/12,$Z102*12,$M102),IF(AND($G102=1,AJ$1&gt;($Y102+$Z102),AJ$1&lt;=($Y102+$Z102*2)),-1*PMT(VLOOKUP($P102,'9 - Finance Strategy Parameters'!$B$3:$C$6,2)/12,$Z102*12,$M102*(1+$Z$1)^($Z102*2)),IF(AND($G102=1,AJ$1&gt;($Y102+$Z102*2),AJ$1&lt;=($Y102+$Z102*3)),-1*PMT(VLOOKUP($P102,'9 - Finance Strategy Parameters'!$B$3:$C$6,2)/12,$Z102*12,$M102*(1+$Z$1)^($Z102*3)),"FAILURE"))))))))))</f>
        <v>0</v>
      </c>
      <c r="AK102" s="159">
        <f>IF($F102=1,0,IF(AND($H102=1,AK$1&lt;=$Y102),$V102,IF(AND($H102=1,AK$1&gt;$Y102,AK$1&lt;=$Y102+$Z102),($T102*(1+$Z$1)^$Z102)/$Z102,IF(AND($H102=1,AK$1&gt;($Y102+$Z102),AK$1&lt;=($Y102+$Z102*2)),($T102*(1+$Z$1)^($Z102*2))/$Z102,IF(AND($H102=1,AK$1&gt;($Y102+$Z102*2),AK$1&lt;=($Y102+$Z102*3)),($T102*(1+$Z$1)^($Z102*3))/$Z102,IF(AND($H102=1,AK$1&gt;($Y102+$Z102*3),AK$1&lt;=($Y102+$Z102*4)),($T102*(1+$Z$1)^($Z102*4))/$Z102,IF(AND($G102=1,AK$1&lt;=$N102),0,IF(AND($G102=1,AK$1&gt;$N102,AK$1&lt;=($Y102+$Z102)),-1*PMT(VLOOKUP($P102,'9 - Finance Strategy Parameters'!$B$3:$C$6,2)/12,$Z102*12,$M102),IF(AND($G102=1,AK$1&gt;($Y102+$Z102),AK$1&lt;=($Y102+$Z102*2)),-1*PMT(VLOOKUP($P102,'9 - Finance Strategy Parameters'!$B$3:$C$6,2)/12,$Z102*12,$M102*(1+$Z$1)^($Z102*2)),IF(AND($G102=1,AK$1&gt;($Y102+$Z102*2),AK$1&lt;=($Y102+$Z102*3)),-1*PMT(VLOOKUP($P102,'9 - Finance Strategy Parameters'!$B$3:$C$6,2)/12,$Z102*12,$M102*(1+$Z$1)^($Z102*3)),"FAILURE"))))))))))</f>
        <v>0</v>
      </c>
      <c r="AL102" s="159">
        <f>IF($F102=1,0,IF(AND($H102=1,AL$1&lt;=$Y102),$V102,IF(AND($H102=1,AL$1&gt;$Y102,AL$1&lt;=$Y102+$Z102),($T102*(1+$Z$1)^$Z102)/$Z102,IF(AND($H102=1,AL$1&gt;($Y102+$Z102),AL$1&lt;=($Y102+$Z102*2)),($T102*(1+$Z$1)^($Z102*2))/$Z102,IF(AND($H102=1,AL$1&gt;($Y102+$Z102*2),AL$1&lt;=($Y102+$Z102*3)),($T102*(1+$Z$1)^($Z102*3))/$Z102,IF(AND($H102=1,AL$1&gt;($Y102+$Z102*3),AL$1&lt;=($Y102+$Z102*4)),($T102*(1+$Z$1)^($Z102*4))/$Z102,IF(AND($G102=1,AL$1&lt;=$N102),0,IF(AND($G102=1,AL$1&gt;$N102,AL$1&lt;=($Y102+$Z102)),-1*PMT(VLOOKUP($P102,'9 - Finance Strategy Parameters'!$B$3:$C$6,2)/12,$Z102*12,$M102),IF(AND($G102=1,AL$1&gt;($Y102+$Z102),AL$1&lt;=($Y102+$Z102*2)),-1*PMT(VLOOKUP($P102,'9 - Finance Strategy Parameters'!$B$3:$C$6,2)/12,$Z102*12,$M102*(1+$Z$1)^($Z102*2)),IF(AND($G102=1,AL$1&gt;($Y102+$Z102*2),AL$1&lt;=($Y102+$Z102*3)),-1*PMT(VLOOKUP($P102,'9 - Finance Strategy Parameters'!$B$3:$C$6,2)/12,$Z102*12,$M102*(1+$Z$1)^($Z102*3)),"FAILURE"))))))))))</f>
        <v>0</v>
      </c>
      <c r="AM102" s="159">
        <f>IF($F102=1,0,IF(AND($H102=1,AM$1&lt;=$Y102),$V102,IF(AND($H102=1,AM$1&gt;$Y102,AM$1&lt;=$Y102+$Z102),($T102*(1+$Z$1)^$Z102)/$Z102,IF(AND($H102=1,AM$1&gt;($Y102+$Z102),AM$1&lt;=($Y102+$Z102*2)),($T102*(1+$Z$1)^($Z102*2))/$Z102,IF(AND($H102=1,AM$1&gt;($Y102+$Z102*2),AM$1&lt;=($Y102+$Z102*3)),($T102*(1+$Z$1)^($Z102*3))/$Z102,IF(AND($H102=1,AM$1&gt;($Y102+$Z102*3),AM$1&lt;=($Y102+$Z102*4)),($T102*(1+$Z$1)^($Z102*4))/$Z102,IF(AND($G102=1,AM$1&lt;=$N102),0,IF(AND($G102=1,AM$1&gt;$N102,AM$1&lt;=($Y102+$Z102)),-1*PMT(VLOOKUP($P102,'9 - Finance Strategy Parameters'!$B$3:$C$6,2)/12,$Z102*12,$M102),IF(AND($G102=1,AM$1&gt;($Y102+$Z102),AM$1&lt;=($Y102+$Z102*2)),-1*PMT(VLOOKUP($P102,'9 - Finance Strategy Parameters'!$B$3:$C$6,2)/12,$Z102*12,$M102*(1+$Z$1)^($Z102*2)),IF(AND($G102=1,AM$1&gt;($Y102+$Z102*2),AM$1&lt;=($Y102+$Z102*3)),-1*PMT(VLOOKUP($P102,'9 - Finance Strategy Parameters'!$B$3:$C$6,2)/12,$Z102*12,$M102*(1+$Z$1)^($Z102*3)),"FAILURE"))))))))))</f>
        <v>0</v>
      </c>
      <c r="AN102" s="159">
        <f>IF($F102=1,0,IF(AND($H102=1,AN$1&lt;=$Y102),$V102,IF(AND($H102=1,AN$1&gt;$Y102,AN$1&lt;=$Y102+$Z102),($T102*(1+$Z$1)^$Z102)/$Z102,IF(AND($H102=1,AN$1&gt;($Y102+$Z102),AN$1&lt;=($Y102+$Z102*2)),($T102*(1+$Z$1)^($Z102*2))/$Z102,IF(AND($H102=1,AN$1&gt;($Y102+$Z102*2),AN$1&lt;=($Y102+$Z102*3)),($T102*(1+$Z$1)^($Z102*3))/$Z102,IF(AND($H102=1,AN$1&gt;($Y102+$Z102*3),AN$1&lt;=($Y102+$Z102*4)),($T102*(1+$Z$1)^($Z102*4))/$Z102,IF(AND($G102=1,AN$1&lt;=$N102),0,IF(AND($G102=1,AN$1&gt;$N102,AN$1&lt;=($Y102+$Z102)),-1*PMT(VLOOKUP($P102,'9 - Finance Strategy Parameters'!$B$3:$C$6,2)/12,$Z102*12,$M102),IF(AND($G102=1,AN$1&gt;($Y102+$Z102),AN$1&lt;=($Y102+$Z102*2)),-1*PMT(VLOOKUP($P102,'9 - Finance Strategy Parameters'!$B$3:$C$6,2)/12,$Z102*12,$M102*(1+$Z$1)^($Z102*2)),IF(AND($G102=1,AN$1&gt;($Y102+$Z102*2),AN$1&lt;=($Y102+$Z102*3)),-1*PMT(VLOOKUP($P102,'9 - Finance Strategy Parameters'!$B$3:$C$6,2)/12,$Z102*12,$M102*(1+$Z$1)^($Z102*3)),"FAILURE"))))))))))</f>
        <v>0</v>
      </c>
      <c r="AO102" s="159">
        <f>IF($F102=1,0,IF(AND($H102=1,AO$1&lt;=$Y102),$V102,IF(AND($H102=1,AO$1&gt;$Y102,AO$1&lt;=$Y102+$Z102),($T102*(1+$Z$1)^$Z102)/$Z102,IF(AND($H102=1,AO$1&gt;($Y102+$Z102),AO$1&lt;=($Y102+$Z102*2)),($T102*(1+$Z$1)^($Z102*2))/$Z102,IF(AND($H102=1,AO$1&gt;($Y102+$Z102*2),AO$1&lt;=($Y102+$Z102*3)),($T102*(1+$Z$1)^($Z102*3))/$Z102,IF(AND($H102=1,AO$1&gt;($Y102+$Z102*3),AO$1&lt;=($Y102+$Z102*4)),($T102*(1+$Z$1)^($Z102*4))/$Z102,IF(AND($G102=1,AO$1&lt;=$N102),0,IF(AND($G102=1,AO$1&gt;$N102,AO$1&lt;=($Y102+$Z102)),-1*PMT(VLOOKUP($P102,'9 - Finance Strategy Parameters'!$B$3:$C$6,2)/12,$Z102*12,$M102),IF(AND($G102=1,AO$1&gt;($Y102+$Z102),AO$1&lt;=($Y102+$Z102*2)),-1*PMT(VLOOKUP($P102,'9 - Finance Strategy Parameters'!$B$3:$C$6,2)/12,$Z102*12,$M102*(1+$Z$1)^($Z102*2)),IF(AND($G102=1,AO$1&gt;($Y102+$Z102*2),AO$1&lt;=($Y102+$Z102*3)),-1*PMT(VLOOKUP($P102,'9 - Finance Strategy Parameters'!$B$3:$C$6,2)/12,$Z102*12,$M102*(1+$Z$1)^($Z102*3)),"FAILURE"))))))))))</f>
        <v>0</v>
      </c>
      <c r="AP102" s="159">
        <f>IF($F102=1,0,IF(AND($H102=1,AP$1&lt;=$Y102),$V102,IF(AND($H102=1,AP$1&gt;$Y102,AP$1&lt;=$Y102+$Z102),($T102*(1+$Z$1)^$Z102)/$Z102,IF(AND($H102=1,AP$1&gt;($Y102+$Z102),AP$1&lt;=($Y102+$Z102*2)),($T102*(1+$Z$1)^($Z102*2))/$Z102,IF(AND($H102=1,AP$1&gt;($Y102+$Z102*2),AP$1&lt;=($Y102+$Z102*3)),($T102*(1+$Z$1)^($Z102*3))/$Z102,IF(AND($H102=1,AP$1&gt;($Y102+$Z102*3),AP$1&lt;=($Y102+$Z102*4)),($T102*(1+$Z$1)^($Z102*4))/$Z102,IF(AND($G102=1,AP$1&lt;=$N102),0,IF(AND($G102=1,AP$1&gt;$N102,AP$1&lt;=($Y102+$Z102)),-1*PMT(VLOOKUP($P102,'9 - Finance Strategy Parameters'!$B$3:$C$6,2)/12,$Z102*12,$M102),IF(AND($G102=1,AP$1&gt;($Y102+$Z102),AP$1&lt;=($Y102+$Z102*2)),-1*PMT(VLOOKUP($P102,'9 - Finance Strategy Parameters'!$B$3:$C$6,2)/12,$Z102*12,$M102*(1+$Z$1)^($Z102*2)),IF(AND($G102=1,AP$1&gt;($Y102+$Z102*2),AP$1&lt;=($Y102+$Z102*3)),-1*PMT(VLOOKUP($P102,'9 - Finance Strategy Parameters'!$B$3:$C$6,2)/12,$Z102*12,$M102*(1+$Z$1)^($Z102*3)),"FAILURE"))))))))))</f>
        <v>0</v>
      </c>
      <c r="AQ102" s="159">
        <f>IF($F102=1,0,IF(AND($H102=1,AQ$1&lt;=$Y102),$V102,IF(AND($H102=1,AQ$1&gt;$Y102,AQ$1&lt;=$Y102+$Z102),($T102*(1+$Z$1)^$Z102)/$Z102,IF(AND($H102=1,AQ$1&gt;($Y102+$Z102),AQ$1&lt;=($Y102+$Z102*2)),($T102*(1+$Z$1)^($Z102*2))/$Z102,IF(AND($H102=1,AQ$1&gt;($Y102+$Z102*2),AQ$1&lt;=($Y102+$Z102*3)),($T102*(1+$Z$1)^($Z102*3))/$Z102,IF(AND($H102=1,AQ$1&gt;($Y102+$Z102*3),AQ$1&lt;=($Y102+$Z102*4)),($T102*(1+$Z$1)^($Z102*4))/$Z102,IF(AND($G102=1,AQ$1&lt;=$N102),0,IF(AND($G102=1,AQ$1&gt;$N102,AQ$1&lt;=($Y102+$Z102)),-1*PMT(VLOOKUP($P102,'9 - Finance Strategy Parameters'!$B$3:$C$6,2)/12,$Z102*12,$M102),IF(AND($G102=1,AQ$1&gt;($Y102+$Z102),AQ$1&lt;=($Y102+$Z102*2)),-1*PMT(VLOOKUP($P102,'9 - Finance Strategy Parameters'!$B$3:$C$6,2)/12,$Z102*12,$M102*(1+$Z$1)^($Z102*2)),IF(AND($G102=1,AQ$1&gt;($Y102+$Z102*2),AQ$1&lt;=($Y102+$Z102*3)),-1*PMT(VLOOKUP($P102,'9 - Finance Strategy Parameters'!$B$3:$C$6,2)/12,$Z102*12,$M102*(1+$Z$1)^($Z102*3)),"FAILURE"))))))))))</f>
        <v>0</v>
      </c>
      <c r="AR102" s="159">
        <f>IF($F102=1,0,IF(AND($H102=1,AR$1&lt;=$Y102),$V102,IF(AND($H102=1,AR$1&gt;$Y102,AR$1&lt;=$Y102+$Z102),($T102*(1+$Z$1)^$Z102)/$Z102,IF(AND($H102=1,AR$1&gt;($Y102+$Z102),AR$1&lt;=($Y102+$Z102*2)),($T102*(1+$Z$1)^($Z102*2))/$Z102,IF(AND($H102=1,AR$1&gt;($Y102+$Z102*2),AR$1&lt;=($Y102+$Z102*3)),($T102*(1+$Z$1)^($Z102*3))/$Z102,IF(AND($H102=1,AR$1&gt;($Y102+$Z102*3),AR$1&lt;=($Y102+$Z102*4)),($T102*(1+$Z$1)^($Z102*4))/$Z102,IF(AND($G102=1,AR$1&lt;=$N102),0,IF(AND($G102=1,AR$1&gt;$N102,AR$1&lt;=($Y102+$Z102)),-1*PMT(VLOOKUP($P102,'9 - Finance Strategy Parameters'!$B$3:$C$6,2)/12,$Z102*12,$M102),IF(AND($G102=1,AR$1&gt;($Y102+$Z102),AR$1&lt;=($Y102+$Z102*2)),-1*PMT(VLOOKUP($P102,'9 - Finance Strategy Parameters'!$B$3:$C$6,2)/12,$Z102*12,$M102*(1+$Z$1)^($Z102*2)),IF(AND($G102=1,AR$1&gt;($Y102+$Z102*2),AR$1&lt;=($Y102+$Z102*3)),-1*PMT(VLOOKUP($P102,'9 - Finance Strategy Parameters'!$B$3:$C$6,2)/12,$Z102*12,$M102*(1+$Z$1)^($Z102*3)),"FAILURE"))))))))))</f>
        <v>0</v>
      </c>
      <c r="AS102" s="159">
        <f>IF($F102=1,0,IF(AND($H102=1,AS$1&lt;=$Y102),$V102,IF(AND($H102=1,AS$1&gt;$Y102,AS$1&lt;=$Y102+$Z102),($T102*(1+$Z$1)^$Z102)/$Z102,IF(AND($H102=1,AS$1&gt;($Y102+$Z102),AS$1&lt;=($Y102+$Z102*2)),($T102*(1+$Z$1)^($Z102*2))/$Z102,IF(AND($H102=1,AS$1&gt;($Y102+$Z102*2),AS$1&lt;=($Y102+$Z102*3)),($T102*(1+$Z$1)^($Z102*3))/$Z102,IF(AND($H102=1,AS$1&gt;($Y102+$Z102*3),AS$1&lt;=($Y102+$Z102*4)),($T102*(1+$Z$1)^($Z102*4))/$Z102,IF(AND($G102=1,AS$1&lt;=$N102),0,IF(AND($G102=1,AS$1&gt;$N102,AS$1&lt;=($Y102+$Z102)),-1*PMT(VLOOKUP($P102,'9 - Finance Strategy Parameters'!$B$3:$C$6,2)/12,$Z102*12,$M102),IF(AND($G102=1,AS$1&gt;($Y102+$Z102),AS$1&lt;=($Y102+$Z102*2)),-1*PMT(VLOOKUP($P102,'9 - Finance Strategy Parameters'!$B$3:$C$6,2)/12,$Z102*12,$M102*(1+$Z$1)^($Z102*2)),IF(AND($G102=1,AS$1&gt;($Y102+$Z102*2),AS$1&lt;=($Y102+$Z102*3)),-1*PMT(VLOOKUP($P102,'9 - Finance Strategy Parameters'!$B$3:$C$6,2)/12,$Z102*12,$M102*(1+$Z$1)^($Z102*3)),"FAILURE"))))))))))</f>
        <v>0</v>
      </c>
      <c r="AT102" s="159">
        <f>IF($F102=1,0,IF(AND($H102=1,AT$1&lt;=$Y102),$V102,IF(AND($H102=1,AT$1&gt;$Y102,AT$1&lt;=$Y102+$Z102),($T102*(1+$Z$1)^$Z102)/$Z102,IF(AND($H102=1,AT$1&gt;($Y102+$Z102),AT$1&lt;=($Y102+$Z102*2)),($T102*(1+$Z$1)^($Z102*2))/$Z102,IF(AND($H102=1,AT$1&gt;($Y102+$Z102*2),AT$1&lt;=($Y102+$Z102*3)),($T102*(1+$Z$1)^($Z102*3))/$Z102,IF(AND($H102=1,AT$1&gt;($Y102+$Z102*3),AT$1&lt;=($Y102+$Z102*4)),($T102*(1+$Z$1)^($Z102*4))/$Z102,IF(AND($G102=1,AT$1&lt;=$N102),0,IF(AND($G102=1,AT$1&gt;$N102,AT$1&lt;=($Y102+$Z102)),-1*PMT(VLOOKUP($P102,'9 - Finance Strategy Parameters'!$B$3:$C$6,2)/12,$Z102*12,$M102),IF(AND($G102=1,AT$1&gt;($Y102+$Z102),AT$1&lt;=($Y102+$Z102*2)),-1*PMT(VLOOKUP($P102,'9 - Finance Strategy Parameters'!$B$3:$C$6,2)/12,$Z102*12,$M102*(1+$Z$1)^($Z102*2)),IF(AND($G102=1,AT$1&gt;($Y102+$Z102*2),AT$1&lt;=($Y102+$Z102*3)),-1*PMT(VLOOKUP($P102,'9 - Finance Strategy Parameters'!$B$3:$C$6,2)/12,$Z102*12,$M102*(1+$Z$1)^($Z102*3)),"FAILURE"))))))))))</f>
        <v>0</v>
      </c>
      <c r="AU102" s="159">
        <f>IF($F102=1,0,IF(AND($H102=1,AU$1&lt;=$Y102),$V102,IF(AND($H102=1,AU$1&gt;$Y102,AU$1&lt;=$Y102+$Z102),($T102*(1+$Z$1)^$Z102)/$Z102,IF(AND($H102=1,AU$1&gt;($Y102+$Z102),AU$1&lt;=($Y102+$Z102*2)),($T102*(1+$Z$1)^($Z102*2))/$Z102,IF(AND($H102=1,AU$1&gt;($Y102+$Z102*2),AU$1&lt;=($Y102+$Z102*3)),($T102*(1+$Z$1)^($Z102*3))/$Z102,IF(AND($H102=1,AU$1&gt;($Y102+$Z102*3),AU$1&lt;=($Y102+$Z102*4)),($T102*(1+$Z$1)^($Z102*4))/$Z102,IF(AND($G102=1,AU$1&lt;=$N102),0,IF(AND($G102=1,AU$1&gt;$N102,AU$1&lt;=($Y102+$Z102)),-1*PMT(VLOOKUP($P102,'9 - Finance Strategy Parameters'!$B$3:$C$6,2)/12,$Z102*12,$M102),IF(AND($G102=1,AU$1&gt;($Y102+$Z102),AU$1&lt;=($Y102+$Z102*2)),-1*PMT(VLOOKUP($P102,'9 - Finance Strategy Parameters'!$B$3:$C$6,2)/12,$Z102*12,$M102*(1+$Z$1)^($Z102*2)),IF(AND($G102=1,AU$1&gt;($Y102+$Z102*2),AU$1&lt;=($Y102+$Z102*3)),-1*PMT(VLOOKUP($P102,'9 - Finance Strategy Parameters'!$B$3:$C$6,2)/12,$Z102*12,$M102*(1+$Z$1)^($Z102*3)),"FAILURE"))))))))))</f>
        <v>0</v>
      </c>
      <c r="AV102" s="159">
        <f>IF($F102=1,0,IF(AND($H102=1,AV$1&lt;=$Y102),$V102,IF(AND($H102=1,AV$1&gt;$Y102,AV$1&lt;=$Y102+$Z102),($T102*(1+$Z$1)^$Z102)/$Z102,IF(AND($H102=1,AV$1&gt;($Y102+$Z102),AV$1&lt;=($Y102+$Z102*2)),($T102*(1+$Z$1)^($Z102*2))/$Z102,IF(AND($H102=1,AV$1&gt;($Y102+$Z102*2),AV$1&lt;=($Y102+$Z102*3)),($T102*(1+$Z$1)^($Z102*3))/$Z102,IF(AND($H102=1,AV$1&gt;($Y102+$Z102*3),AV$1&lt;=($Y102+$Z102*4)),($T102*(1+$Z$1)^($Z102*4))/$Z102,IF(AND($G102=1,AV$1&lt;=$N102),0,IF(AND($G102=1,AV$1&gt;$N102,AV$1&lt;=($Y102+$Z102)),-1*PMT(VLOOKUP($P102,'9 - Finance Strategy Parameters'!$B$3:$C$6,2)/12,$Z102*12,$M102),IF(AND($G102=1,AV$1&gt;($Y102+$Z102),AV$1&lt;=($Y102+$Z102*2)),-1*PMT(VLOOKUP($P102,'9 - Finance Strategy Parameters'!$B$3:$C$6,2)/12,$Z102*12,$M102*(1+$Z$1)^($Z102*2)),IF(AND($G102=1,AV$1&gt;($Y102+$Z102*2),AV$1&lt;=($Y102+$Z102*3)),-1*PMT(VLOOKUP($P102,'9 - Finance Strategy Parameters'!$B$3:$C$6,2)/12,$Z102*12,$M102*(1+$Z$1)^($Z102*3)),"FAILURE"))))))))))</f>
        <v>0</v>
      </c>
      <c r="AW102" s="159">
        <f>IF($F102=1,0,IF(AND($H102=1,AW$1&lt;=$Y102),$V102,IF(AND($H102=1,AW$1&gt;$Y102,AW$1&lt;=$Y102+$Z102),($T102*(1+$Z$1)^$Z102)/$Z102,IF(AND($H102=1,AW$1&gt;($Y102+$Z102),AW$1&lt;=($Y102+$Z102*2)),($T102*(1+$Z$1)^($Z102*2))/$Z102,IF(AND($H102=1,AW$1&gt;($Y102+$Z102*2),AW$1&lt;=($Y102+$Z102*3)),($T102*(1+$Z$1)^($Z102*3))/$Z102,IF(AND($H102=1,AW$1&gt;($Y102+$Z102*3),AW$1&lt;=($Y102+$Z102*4)),($T102*(1+$Z$1)^($Z102*4))/$Z102,IF(AND($G102=1,AW$1&lt;=$N102),0,IF(AND($G102=1,AW$1&gt;$N102,AW$1&lt;=($Y102+$Z102)),-1*PMT(VLOOKUP($P102,'9 - Finance Strategy Parameters'!$B$3:$C$6,2)/12,$Z102*12,$M102),IF(AND($G102=1,AW$1&gt;($Y102+$Z102),AW$1&lt;=($Y102+$Z102*2)),-1*PMT(VLOOKUP($P102,'9 - Finance Strategy Parameters'!$B$3:$C$6,2)/12,$Z102*12,$M102*(1+$Z$1)^($Z102*2)),IF(AND($G102=1,AW$1&gt;($Y102+$Z102*2),AW$1&lt;=($Y102+$Z102*3)),-1*PMT(VLOOKUP($P102,'9 - Finance Strategy Parameters'!$B$3:$C$6,2)/12,$Z102*12,$M102*(1+$Z$1)^($Z102*3)),"FAILURE"))))))))))</f>
        <v>0</v>
      </c>
      <c r="AX102" s="159">
        <f>IF($F102=1,0,IF(AND($H102=1,AX$1&lt;=$Y102),$V102,IF(AND($H102=1,AX$1&gt;$Y102,AX$1&lt;=$Y102+$Z102),($T102*(1+$Z$1)^$Z102)/$Z102,IF(AND($H102=1,AX$1&gt;($Y102+$Z102),AX$1&lt;=($Y102+$Z102*2)),($T102*(1+$Z$1)^($Z102*2))/$Z102,IF(AND($H102=1,AX$1&gt;($Y102+$Z102*2),AX$1&lt;=($Y102+$Z102*3)),($T102*(1+$Z$1)^($Z102*3))/$Z102,IF(AND($H102=1,AX$1&gt;($Y102+$Z102*3),AX$1&lt;=($Y102+$Z102*4)),($T102*(1+$Z$1)^($Z102*4))/$Z102,IF(AND($G102=1,AX$1&lt;=$N102),0,IF(AND($G102=1,AX$1&gt;$N102,AX$1&lt;=($Y102+$Z102)),-1*PMT(VLOOKUP($P102,'9 - Finance Strategy Parameters'!$B$3:$C$6,2)/12,$Z102*12,$M102),IF(AND($G102=1,AX$1&gt;($Y102+$Z102),AX$1&lt;=($Y102+$Z102*2)),-1*PMT(VLOOKUP($P102,'9 - Finance Strategy Parameters'!$B$3:$C$6,2)/12,$Z102*12,$M102*(1+$Z$1)^($Z102*2)),IF(AND($G102=1,AX$1&gt;($Y102+$Z102*2),AX$1&lt;=($Y102+$Z102*3)),-1*PMT(VLOOKUP($P102,'9 - Finance Strategy Parameters'!$B$3:$C$6,2)/12,$Z102*12,$M102*(1+$Z$1)^($Z102*3)),"FAILURE"))))))))))</f>
        <v>0</v>
      </c>
      <c r="AY102" s="159">
        <f>IF($F102=1,0,IF(AND($H102=1,AY$1&lt;=$Y102),$V102,IF(AND($H102=1,AY$1&gt;$Y102,AY$1&lt;=$Y102+$Z102),($T102*(1+$Z$1)^$Z102)/$Z102,IF(AND($H102=1,AY$1&gt;($Y102+$Z102),AY$1&lt;=($Y102+$Z102*2)),($T102*(1+$Z$1)^($Z102*2))/$Z102,IF(AND($H102=1,AY$1&gt;($Y102+$Z102*2),AY$1&lt;=($Y102+$Z102*3)),($T102*(1+$Z$1)^($Z102*3))/$Z102,IF(AND($H102=1,AY$1&gt;($Y102+$Z102*3),AY$1&lt;=($Y102+$Z102*4)),($T102*(1+$Z$1)^($Z102*4))/$Z102,IF(AND($G102=1,AY$1&lt;=$N102),0,IF(AND($G102=1,AY$1&gt;$N102,AY$1&lt;=($Y102+$Z102)),-1*PMT(VLOOKUP($P102,'9 - Finance Strategy Parameters'!$B$3:$C$6,2)/12,$Z102*12,$M102),IF(AND($G102=1,AY$1&gt;($Y102+$Z102),AY$1&lt;=($Y102+$Z102*2)),-1*PMT(VLOOKUP($P102,'9 - Finance Strategy Parameters'!$B$3:$C$6,2)/12,$Z102*12,$M102*(1+$Z$1)^($Z102*2)),IF(AND($G102=1,AY$1&gt;($Y102+$Z102*2),AY$1&lt;=($Y102+$Z102*3)),-1*PMT(VLOOKUP($P102,'9 - Finance Strategy Parameters'!$B$3:$C$6,2)/12,$Z102*12,$M102*(1+$Z$1)^($Z102*3)),"FAILURE"))))))))))</f>
        <v>0</v>
      </c>
      <c r="AZ102" s="159">
        <f>IF($F102=1,0,IF(AND($H102=1,AZ$1&lt;=$Y102),$V102,IF(AND($H102=1,AZ$1&gt;$Y102,AZ$1&lt;=$Y102+$Z102),($T102*(1+$Z$1)^$Z102)/$Z102,IF(AND($H102=1,AZ$1&gt;($Y102+$Z102),AZ$1&lt;=($Y102+$Z102*2)),($T102*(1+$Z$1)^($Z102*2))/$Z102,IF(AND($H102=1,AZ$1&gt;($Y102+$Z102*2),AZ$1&lt;=($Y102+$Z102*3)),($T102*(1+$Z$1)^($Z102*3))/$Z102,IF(AND($H102=1,AZ$1&gt;($Y102+$Z102*3),AZ$1&lt;=($Y102+$Z102*4)),($T102*(1+$Z$1)^($Z102*4))/$Z102,IF(AND($G102=1,AZ$1&lt;=$N102),0,IF(AND($G102=1,AZ$1&gt;$N102,AZ$1&lt;=($Y102+$Z102)),-1*PMT(VLOOKUP($P102,'9 - Finance Strategy Parameters'!$B$3:$C$6,2)/12,$Z102*12,$M102),IF(AND($G102=1,AZ$1&gt;($Y102+$Z102),AZ$1&lt;=($Y102+$Z102*2)),-1*PMT(VLOOKUP($P102,'9 - Finance Strategy Parameters'!$B$3:$C$6,2)/12,$Z102*12,$M102*(1+$Z$1)^($Z102*2)),IF(AND($G102=1,AZ$1&gt;($Y102+$Z102*2),AZ$1&lt;=($Y102+$Z102*3)),-1*PMT(VLOOKUP($P102,'9 - Finance Strategy Parameters'!$B$3:$C$6,2)/12,$Z102*12,$M102*(1+$Z$1)^($Z102*3)),"FAILURE"))))))))))</f>
        <v>0</v>
      </c>
      <c r="BA102" s="159">
        <f>IF($F102=1,0,IF(AND($H102=1,BA$1&lt;=$Y102),$V102,IF(AND($H102=1,BA$1&gt;$Y102,BA$1&lt;=$Y102+$Z102),($T102*(1+$Z$1)^$Z102)/$Z102,IF(AND($H102=1,BA$1&gt;($Y102+$Z102),BA$1&lt;=($Y102+$Z102*2)),($T102*(1+$Z$1)^($Z102*2))/$Z102,IF(AND($H102=1,BA$1&gt;($Y102+$Z102*2),BA$1&lt;=($Y102+$Z102*3)),($T102*(1+$Z$1)^($Z102*3))/$Z102,IF(AND($H102=1,BA$1&gt;($Y102+$Z102*3),BA$1&lt;=($Y102+$Z102*4)),($T102*(1+$Z$1)^($Z102*4))/$Z102,IF(AND($G102=1,BA$1&lt;=$N102),0,IF(AND($G102=1,BA$1&gt;$N102,BA$1&lt;=($Y102+$Z102)),-1*PMT(VLOOKUP($P102,'9 - Finance Strategy Parameters'!$B$3:$C$6,2)/12,$Z102*12,$M102),IF(AND($G102=1,BA$1&gt;($Y102+$Z102),BA$1&lt;=($Y102+$Z102*2)),-1*PMT(VLOOKUP($P102,'9 - Finance Strategy Parameters'!$B$3:$C$6,2)/12,$Z102*12,$M102*(1+$Z$1)^($Z102*2)),IF(AND($G102=1,BA$1&gt;($Y102+$Z102*2),BA$1&lt;=($Y102+$Z102*3)),-1*PMT(VLOOKUP($P102,'9 - Finance Strategy Parameters'!$B$3:$C$6,2)/12,$Z102*12,$M102*(1+$Z$1)^($Z102*3)),"FAILURE"))))))))))</f>
        <v>0</v>
      </c>
      <c r="BB102" s="159">
        <f>IF($F102=1,0,IF(AND($H102=1,BB$1&lt;=$Y102),$V102,IF(AND($H102=1,BB$1&gt;$Y102,BB$1&lt;=$Y102+$Z102),($T102*(1+$Z$1)^$Z102)/$Z102,IF(AND($H102=1,BB$1&gt;($Y102+$Z102),BB$1&lt;=($Y102+$Z102*2)),($T102*(1+$Z$1)^($Z102*2))/$Z102,IF(AND($H102=1,BB$1&gt;($Y102+$Z102*2),BB$1&lt;=($Y102+$Z102*3)),($T102*(1+$Z$1)^($Z102*3))/$Z102,IF(AND($H102=1,BB$1&gt;($Y102+$Z102*3),BB$1&lt;=($Y102+$Z102*4)),($T102*(1+$Z$1)^($Z102*4))/$Z102,IF(AND($G102=1,BB$1&lt;=$N102),0,IF(AND($G102=1,BB$1&gt;$N102,BB$1&lt;=($Y102+$Z102)),-1*PMT(VLOOKUP($P102,'9 - Finance Strategy Parameters'!$B$3:$C$6,2)/12,$Z102*12,$M102),IF(AND($G102=1,BB$1&gt;($Y102+$Z102),BB$1&lt;=($Y102+$Z102*2)),-1*PMT(VLOOKUP($P102,'9 - Finance Strategy Parameters'!$B$3:$C$6,2)/12,$Z102*12,$M102*(1+$Z$1)^($Z102*2)),IF(AND($G102=1,BB$1&gt;($Y102+$Z102*2),BB$1&lt;=($Y102+$Z102*3)),-1*PMT(VLOOKUP($P102,'9 - Finance Strategy Parameters'!$B$3:$C$6,2)/12,$Z102*12,$M102*(1+$Z$1)^($Z102*3)),"FAILURE"))))))))))</f>
        <v>0</v>
      </c>
      <c r="BC102" s="159">
        <f>IF($F102=1,0,IF(AND($H102=1,BC$1&lt;=$Y102),$V102,IF(AND($H102=1,BC$1&gt;$Y102,BC$1&lt;=$Y102+$Z102),($T102*(1+$Z$1)^$Z102)/$Z102,IF(AND($H102=1,BC$1&gt;($Y102+$Z102),BC$1&lt;=($Y102+$Z102*2)),($T102*(1+$Z$1)^($Z102*2))/$Z102,IF(AND($H102=1,BC$1&gt;($Y102+$Z102*2),BC$1&lt;=($Y102+$Z102*3)),($T102*(1+$Z$1)^($Z102*3))/$Z102,IF(AND($H102=1,BC$1&gt;($Y102+$Z102*3),BC$1&lt;=($Y102+$Z102*4)),($T102*(1+$Z$1)^($Z102*4))/$Z102,IF(AND($G102=1,BC$1&lt;=$N102),0,IF(AND($G102=1,BC$1&gt;$N102,BC$1&lt;=($Y102+$Z102)),-1*PMT(VLOOKUP($P102,'9 - Finance Strategy Parameters'!$B$3:$C$6,2)/12,$Z102*12,$M102),IF(AND($G102=1,BC$1&gt;($Y102+$Z102),BC$1&lt;=($Y102+$Z102*2)),-1*PMT(VLOOKUP($P102,'9 - Finance Strategy Parameters'!$B$3:$C$6,2)/12,$Z102*12,$M102*(1+$Z$1)^($Z102*2)),IF(AND($G102=1,BC$1&gt;($Y102+$Z102*2),BC$1&lt;=($Y102+$Z102*3)),-1*PMT(VLOOKUP($P102,'9 - Finance Strategy Parameters'!$B$3:$C$6,2)/12,$Z102*12,$M102*(1+$Z$1)^($Z102*3)),"FAILURE"))))))))))</f>
        <v>0</v>
      </c>
      <c r="BD102" s="159">
        <f>IF($F102=1,0,IF(AND($H102=1,BD$1&lt;=$Y102),$V102,IF(AND($H102=1,BD$1&gt;$Y102,BD$1&lt;=$Y102+$Z102),($T102*(1+$Z$1)^$Z102)/$Z102,IF(AND($H102=1,BD$1&gt;($Y102+$Z102),BD$1&lt;=($Y102+$Z102*2)),($T102*(1+$Z$1)^($Z102*2))/$Z102,IF(AND($H102=1,BD$1&gt;($Y102+$Z102*2),BD$1&lt;=($Y102+$Z102*3)),($T102*(1+$Z$1)^($Z102*3))/$Z102,IF(AND($H102=1,BD$1&gt;($Y102+$Z102*3),BD$1&lt;=($Y102+$Z102*4)),($T102*(1+$Z$1)^($Z102*4))/$Z102,IF(AND($G102=1,BD$1&lt;=$N102),0,IF(AND($G102=1,BD$1&gt;$N102,BD$1&lt;=($Y102+$Z102)),-1*PMT(VLOOKUP($P102,'9 - Finance Strategy Parameters'!$B$3:$C$6,2)/12,$Z102*12,$M102),IF(AND($G102=1,BD$1&gt;($Y102+$Z102),BD$1&lt;=($Y102+$Z102*2)),-1*PMT(VLOOKUP($P102,'9 - Finance Strategy Parameters'!$B$3:$C$6,2)/12,$Z102*12,$M102*(1+$Z$1)^($Z102*2)),IF(AND($G102=1,BD$1&gt;($Y102+$Z102*2),BD$1&lt;=($Y102+$Z102*3)),-1*PMT(VLOOKUP($P102,'9 - Finance Strategy Parameters'!$B$3:$C$6,2)/12,$Z102*12,$M102*(1+$Z$1)^($Z102*3)),"FAILURE"))))))))))</f>
        <v>0</v>
      </c>
      <c r="BE102" s="159">
        <f>IF($F102=1,0,IF(AND($H102=1,BE$1&lt;=$Y102),$V102,IF(AND($H102=1,BE$1&gt;$Y102,BE$1&lt;=$Y102+$Z102),($T102*(1+$Z$1)^$Z102)/$Z102,IF(AND($H102=1,BE$1&gt;($Y102+$Z102),BE$1&lt;=($Y102+$Z102*2)),($T102*(1+$Z$1)^($Z102*2))/$Z102,IF(AND($H102=1,BE$1&gt;($Y102+$Z102*2),BE$1&lt;=($Y102+$Z102*3)),($T102*(1+$Z$1)^($Z102*3))/$Z102,IF(AND($H102=1,BE$1&gt;($Y102+$Z102*3),BE$1&lt;=($Y102+$Z102*4)),($T102*(1+$Z$1)^($Z102*4))/$Z102,IF(AND($G102=1,BE$1&lt;=$N102),0,IF(AND($G102=1,BE$1&gt;$N102,BE$1&lt;=($Y102+$Z102)),-1*PMT(VLOOKUP($P102,'9 - Finance Strategy Parameters'!$B$3:$C$6,2)/12,$Z102*12,$M102),IF(AND($G102=1,BE$1&gt;($Y102+$Z102),BE$1&lt;=($Y102+$Z102*2)),-1*PMT(VLOOKUP($P102,'9 - Finance Strategy Parameters'!$B$3:$C$6,2)/12,$Z102*12,$M102*(1+$Z$1)^($Z102*2)),IF(AND($G102=1,BE$1&gt;($Y102+$Z102*2),BE$1&lt;=($Y102+$Z102*3)),-1*PMT(VLOOKUP($P102,'9 - Finance Strategy Parameters'!$B$3:$C$6,2)/12,$Z102*12,$M102*(1+$Z$1)^($Z102*3)),"FAILURE"))))))))))</f>
        <v>0</v>
      </c>
      <c r="BF102" s="159">
        <f>IF($F102=1,0,IF(AND($H102=1,BF$1&lt;=$Y102),$V102,IF(AND($H102=1,BF$1&gt;$Y102,BF$1&lt;=$Y102+$Z102),($T102*(1+$Z$1)^$Z102)/$Z102,IF(AND($H102=1,BF$1&gt;($Y102+$Z102),BF$1&lt;=($Y102+$Z102*2)),($T102*(1+$Z$1)^($Z102*2))/$Z102,IF(AND($H102=1,BF$1&gt;($Y102+$Z102*2),BF$1&lt;=($Y102+$Z102*3)),($T102*(1+$Z$1)^($Z102*3))/$Z102,IF(AND($H102=1,BF$1&gt;($Y102+$Z102*3),BF$1&lt;=($Y102+$Z102*4)),($T102*(1+$Z$1)^($Z102*4))/$Z102,IF(AND($G102=1,BF$1&lt;=$N102),0,IF(AND($G102=1,BF$1&gt;$N102,BF$1&lt;=($Y102+$Z102)),-1*PMT(VLOOKUP($P102,'9 - Finance Strategy Parameters'!$B$3:$C$6,2)/12,$Z102*12,$M102),IF(AND($G102=1,BF$1&gt;($Y102+$Z102),BF$1&lt;=($Y102+$Z102*2)),-1*PMT(VLOOKUP($P102,'9 - Finance Strategy Parameters'!$B$3:$C$6,2)/12,$Z102*12,$M102*(1+$Z$1)^($Z102*2)),IF(AND($G102=1,BF$1&gt;($Y102+$Z102*2),BF$1&lt;=($Y102+$Z102*3)),-1*PMT(VLOOKUP($P102,'9 - Finance Strategy Parameters'!$B$3:$C$6,2)/12,$Z102*12,$M102*(1+$Z$1)^($Z102*3)),"FAILURE"))))))))))</f>
        <v>0</v>
      </c>
      <c r="BG102" s="159">
        <f>IF($F102=1,0,IF(AND($H102=1,BG$1&lt;=$Y102),$V102,IF(AND($H102=1,BG$1&gt;$Y102,BG$1&lt;=$Y102+$Z102),($T102*(1+$Z$1)^$Z102)/$Z102,IF(AND($H102=1,BG$1&gt;($Y102+$Z102),BG$1&lt;=($Y102+$Z102*2)),($T102*(1+$Z$1)^($Z102*2))/$Z102,IF(AND($H102=1,BG$1&gt;($Y102+$Z102*2),BG$1&lt;=($Y102+$Z102*3)),($T102*(1+$Z$1)^($Z102*3))/$Z102,IF(AND($H102=1,BG$1&gt;($Y102+$Z102*3),BG$1&lt;=($Y102+$Z102*4)),($T102*(1+$Z$1)^($Z102*4))/$Z102,IF(AND($G102=1,BG$1&lt;=$N102),0,IF(AND($G102=1,BG$1&gt;$N102,BG$1&lt;=($Y102+$Z102)),-1*PMT(VLOOKUP($P102,'9 - Finance Strategy Parameters'!$B$3:$C$6,2)/12,$Z102*12,$M102),IF(AND($G102=1,BG$1&gt;($Y102+$Z102),BG$1&lt;=($Y102+$Z102*2)),-1*PMT(VLOOKUP($P102,'9 - Finance Strategy Parameters'!$B$3:$C$6,2)/12,$Z102*12,$M102*(1+$Z$1)^($Z102*2)),IF(AND($G102=1,BG$1&gt;($Y102+$Z102*2),BG$1&lt;=($Y102+$Z102*3)),-1*PMT(VLOOKUP($P102,'9 - Finance Strategy Parameters'!$B$3:$C$6,2)/12,$Z102*12,$M102*(1+$Z$1)^($Z102*3)),"FAILURE"))))))))))</f>
        <v>0</v>
      </c>
      <c r="BH102" s="159">
        <f>IF($F102=1,0,IF(AND($H102=1,BH$1&lt;=$Y102),$V102,IF(AND($H102=1,BH$1&gt;$Y102,BH$1&lt;=$Y102+$Z102),($T102*(1+$Z$1)^$Z102)/$Z102,IF(AND($H102=1,BH$1&gt;($Y102+$Z102),BH$1&lt;=($Y102+$Z102*2)),($T102*(1+$Z$1)^($Z102*2))/$Z102,IF(AND($H102=1,BH$1&gt;($Y102+$Z102*2),BH$1&lt;=($Y102+$Z102*3)),($T102*(1+$Z$1)^($Z102*3))/$Z102,IF(AND($H102=1,BH$1&gt;($Y102+$Z102*3),BH$1&lt;=($Y102+$Z102*4)),($T102*(1+$Z$1)^($Z102*4))/$Z102,IF(AND($G102=1,BH$1&lt;=$N102),0,IF(AND($G102=1,BH$1&gt;$N102,BH$1&lt;=($Y102+$Z102)),-1*PMT(VLOOKUP($P102,'9 - Finance Strategy Parameters'!$B$3:$C$6,2)/12,$Z102*12,$M102),IF(AND($G102=1,BH$1&gt;($Y102+$Z102),BH$1&lt;=($Y102+$Z102*2)),-1*PMT(VLOOKUP($P102,'9 - Finance Strategy Parameters'!$B$3:$C$6,2)/12,$Z102*12,$M102*(1+$Z$1)^($Z102*2)),IF(AND($G102=1,BH$1&gt;($Y102+$Z102*2),BH$1&lt;=($Y102+$Z102*3)),-1*PMT(VLOOKUP($P102,'9 - Finance Strategy Parameters'!$B$3:$C$6,2)/12,$Z102*12,$M102*(1+$Z$1)^($Z102*3)),"FAILURE"))))))))))</f>
        <v>0</v>
      </c>
      <c r="BI102" s="159">
        <f>IF($F102=1,0,IF(AND($H102=1,BI$1&lt;=$Y102),$V102,IF(AND($H102=1,BI$1&gt;$Y102,BI$1&lt;=$Y102+$Z102),($T102*(1+$Z$1)^$Z102)/$Z102,IF(AND($H102=1,BI$1&gt;($Y102+$Z102),BI$1&lt;=($Y102+$Z102*2)),($T102*(1+$Z$1)^($Z102*2))/$Z102,IF(AND($H102=1,BI$1&gt;($Y102+$Z102*2),BI$1&lt;=($Y102+$Z102*3)),($T102*(1+$Z$1)^($Z102*3))/$Z102,IF(AND($H102=1,BI$1&gt;($Y102+$Z102*3),BI$1&lt;=($Y102+$Z102*4)),($T102*(1+$Z$1)^($Z102*4))/$Z102,IF(AND($G102=1,BI$1&lt;=$N102),0,IF(AND($G102=1,BI$1&gt;$N102,BI$1&lt;=($Y102+$Z102)),-1*PMT(VLOOKUP($P102,'9 - Finance Strategy Parameters'!$B$3:$C$6,2)/12,$Z102*12,$M102),IF(AND($G102=1,BI$1&gt;($Y102+$Z102),BI$1&lt;=($Y102+$Z102*2)),-1*PMT(VLOOKUP($P102,'9 - Finance Strategy Parameters'!$B$3:$C$6,2)/12,$Z102*12,$M102*(1+$Z$1)^($Z102*2)),IF(AND($G102=1,BI$1&gt;($Y102+$Z102*2),BI$1&lt;=($Y102+$Z102*3)),-1*PMT(VLOOKUP($P102,'9 - Finance Strategy Parameters'!$B$3:$C$6,2)/12,$Z102*12,$M102*(1+$Z$1)^($Z102*3)),"FAILURE"))))))))))</f>
        <v>0</v>
      </c>
      <c r="BJ102" s="159">
        <f>IF($F102=1,0,IF(AND($H102=1,BJ$1&lt;=$Y102),$V102,IF(AND($H102=1,BJ$1&gt;$Y102,BJ$1&lt;=$Y102+$Z102),($T102*(1+$Z$1)^$Z102)/$Z102,IF(AND($H102=1,BJ$1&gt;($Y102+$Z102),BJ$1&lt;=($Y102+$Z102*2)),($T102*(1+$Z$1)^($Z102*2))/$Z102,IF(AND($H102=1,BJ$1&gt;($Y102+$Z102*2),BJ$1&lt;=($Y102+$Z102*3)),($T102*(1+$Z$1)^($Z102*3))/$Z102,IF(AND($H102=1,BJ$1&gt;($Y102+$Z102*3),BJ$1&lt;=($Y102+$Z102*4)),($T102*(1+$Z$1)^($Z102*4))/$Z102,IF(AND($G102=1,BJ$1&lt;=$N102),0,IF(AND($G102=1,BJ$1&gt;$N102,BJ$1&lt;=($Y102+$Z102)),-1*PMT(VLOOKUP($P102,'9 - Finance Strategy Parameters'!$B$3:$C$6,2)/12,$Z102*12,$M102),IF(AND($G102=1,BJ$1&gt;($Y102+$Z102),BJ$1&lt;=($Y102+$Z102*2)),-1*PMT(VLOOKUP($P102,'9 - Finance Strategy Parameters'!$B$3:$C$6,2)/12,$Z102*12,$M102*(1+$Z$1)^($Z102*2)),IF(AND($G102=1,BJ$1&gt;($Y102+$Z102*2),BJ$1&lt;=($Y102+$Z102*3)),-1*PMT(VLOOKUP($P102,'9 - Finance Strategy Parameters'!$B$3:$C$6,2)/12,$Z102*12,$M102*(1+$Z$1)^($Z102*3)),"FAILURE"))))))))))</f>
        <v>0</v>
      </c>
      <c r="BK102" s="159">
        <f>IF($F102=1,0,IF(AND($H102=1,BK$1&lt;=$Y102),$V102,IF(AND($H102=1,BK$1&gt;$Y102,BK$1&lt;=$Y102+$Z102),($T102*(1+$Z$1)^$Z102)/$Z102,IF(AND($H102=1,BK$1&gt;($Y102+$Z102),BK$1&lt;=($Y102+$Z102*2)),($T102*(1+$Z$1)^($Z102*2))/$Z102,IF(AND($H102=1,BK$1&gt;($Y102+$Z102*2),BK$1&lt;=($Y102+$Z102*3)),($T102*(1+$Z$1)^($Z102*3))/$Z102,IF(AND($H102=1,BK$1&gt;($Y102+$Z102*3),BK$1&lt;=($Y102+$Z102*4)),($T102*(1+$Z$1)^($Z102*4))/$Z102,IF(AND($G102=1,BK$1&lt;=$N102),0,IF(AND($G102=1,BK$1&gt;$N102,BK$1&lt;=($Y102+$Z102)),-1*PMT(VLOOKUP($P102,'9 - Finance Strategy Parameters'!$B$3:$C$6,2)/12,$Z102*12,$M102),IF(AND($G102=1,BK$1&gt;($Y102+$Z102),BK$1&lt;=($Y102+$Z102*2)),-1*PMT(VLOOKUP($P102,'9 - Finance Strategy Parameters'!$B$3:$C$6,2)/12,$Z102*12,$M102*(1+$Z$1)^($Z102*2)),IF(AND($G102=1,BK$1&gt;($Y102+$Z102*2),BK$1&lt;=($Y102+$Z102*3)),-1*PMT(VLOOKUP($P102,'9 - Finance Strategy Parameters'!$B$3:$C$6,2)/12,$Z102*12,$M102*(1+$Z$1)^($Z102*3)),"FAILURE"))))))))))</f>
        <v>0</v>
      </c>
      <c r="BL102" s="159">
        <f>IF($F102=1,0,IF(AND($H102=1,BL$1&lt;=$Y102),$V102,IF(AND($H102=1,BL$1&gt;$Y102,BL$1&lt;=$Y102+$Z102),($T102*(1+$Z$1)^$Z102)/$Z102,IF(AND($H102=1,BL$1&gt;($Y102+$Z102),BL$1&lt;=($Y102+$Z102*2)),($T102*(1+$Z$1)^($Z102*2))/$Z102,IF(AND($H102=1,BL$1&gt;($Y102+$Z102*2),BL$1&lt;=($Y102+$Z102*3)),($T102*(1+$Z$1)^($Z102*3))/$Z102,IF(AND($H102=1,BL$1&gt;($Y102+$Z102*3),BL$1&lt;=($Y102+$Z102*4)),($T102*(1+$Z$1)^($Z102*4))/$Z102,IF(AND($G102=1,BL$1&lt;=$N102),0,IF(AND($G102=1,BL$1&gt;$N102,BL$1&lt;=($Y102+$Z102)),-1*PMT(VLOOKUP($P102,'9 - Finance Strategy Parameters'!$B$3:$C$6,2)/12,$Z102*12,$M102),IF(AND($G102=1,BL$1&gt;($Y102+$Z102),BL$1&lt;=($Y102+$Z102*2)),-1*PMT(VLOOKUP($P102,'9 - Finance Strategy Parameters'!$B$3:$C$6,2)/12,$Z102*12,$M102*(1+$Z$1)^($Z102*2)),IF(AND($G102=1,BL$1&gt;($Y102+$Z102*2),BL$1&lt;=($Y102+$Z102*3)),-1*PMT(VLOOKUP($P102,'9 - Finance Strategy Parameters'!$B$3:$C$6,2)/12,$Z102*12,$M102*(1+$Z$1)^($Z102*3)),"FAILURE"))))))))))</f>
        <v>0</v>
      </c>
      <c r="BM102" s="159">
        <f>IF($F102=1,0,IF(AND($H102=1,BM$1&lt;=$Y102),$V102,IF(AND($H102=1,BM$1&gt;$Y102,BM$1&lt;=$Y102+$Z102),($T102*(1+$Z$1)^$Z102)/$Z102,IF(AND($H102=1,BM$1&gt;($Y102+$Z102),BM$1&lt;=($Y102+$Z102*2)),($T102*(1+$Z$1)^($Z102*2))/$Z102,IF(AND($H102=1,BM$1&gt;($Y102+$Z102*2),BM$1&lt;=($Y102+$Z102*3)),($T102*(1+$Z$1)^($Z102*3))/$Z102,IF(AND($H102=1,BM$1&gt;($Y102+$Z102*3),BM$1&lt;=($Y102+$Z102*4)),($T102*(1+$Z$1)^($Z102*4))/$Z102,IF(AND($G102=1,BM$1&lt;=$N102),0,IF(AND($G102=1,BM$1&gt;$N102,BM$1&lt;=($Y102+$Z102)),-1*PMT(VLOOKUP($P102,'9 - Finance Strategy Parameters'!$B$3:$C$6,2)/12,$Z102*12,$M102),IF(AND($G102=1,BM$1&gt;($Y102+$Z102),BM$1&lt;=($Y102+$Z102*2)),-1*PMT(VLOOKUP($P102,'9 - Finance Strategy Parameters'!$B$3:$C$6,2)/12,$Z102*12,$M102*(1+$Z$1)^($Z102*2)),IF(AND($G102=1,BM$1&gt;($Y102+$Z102*2),BM$1&lt;=($Y102+$Z102*3)),-1*PMT(VLOOKUP($P102,'9 - Finance Strategy Parameters'!$B$3:$C$6,2)/12,$Z102*12,$M102*(1+$Z$1)^($Z102*3)),"FAILURE"))))))))))</f>
        <v>0</v>
      </c>
      <c r="BN102" s="159">
        <f>IF($F102=1,0,IF(AND($H102=1,BN$1&lt;=$Y102),$V102,IF(AND($H102=1,BN$1&gt;$Y102,BN$1&lt;=$Y102+$Z102),($T102*(1+$Z$1)^$Z102)/$Z102,IF(AND($H102=1,BN$1&gt;($Y102+$Z102),BN$1&lt;=($Y102+$Z102*2)),($T102*(1+$Z$1)^($Z102*2))/$Z102,IF(AND($H102=1,BN$1&gt;($Y102+$Z102*2),BN$1&lt;=($Y102+$Z102*3)),($T102*(1+$Z$1)^($Z102*3))/$Z102,IF(AND($H102=1,BN$1&gt;($Y102+$Z102*3),BN$1&lt;=($Y102+$Z102*4)),($T102*(1+$Z$1)^($Z102*4))/$Z102,IF(AND($G102=1,BN$1&lt;=$N102),0,IF(AND($G102=1,BN$1&gt;$N102,BN$1&lt;=($Y102+$Z102)),-1*PMT(VLOOKUP($P102,'9 - Finance Strategy Parameters'!$B$3:$C$6,2)/12,$Z102*12,$M102),IF(AND($G102=1,BN$1&gt;($Y102+$Z102),BN$1&lt;=($Y102+$Z102*2)),-1*PMT(VLOOKUP($P102,'9 - Finance Strategy Parameters'!$B$3:$C$6,2)/12,$Z102*12,$M102*(1+$Z$1)^($Z102*2)),IF(AND($G102=1,BN$1&gt;($Y102+$Z102*2),BN$1&lt;=($Y102+$Z102*3)),-1*PMT(VLOOKUP($P102,'9 - Finance Strategy Parameters'!$B$3:$C$6,2)/12,$Z102*12,$M102*(1+$Z$1)^($Z102*3)),"FAILURE"))))))))))</f>
        <v>0</v>
      </c>
      <c r="BO102" s="159">
        <f>IF($F102=1,0,IF(AND($H102=1,BO$1&lt;=$Y102),$V102,IF(AND($H102=1,BO$1&gt;$Y102,BO$1&lt;=$Y102+$Z102),($T102*(1+$Z$1)^$Z102)/$Z102,IF(AND($H102=1,BO$1&gt;($Y102+$Z102),BO$1&lt;=($Y102+$Z102*2)),($T102*(1+$Z$1)^($Z102*2))/$Z102,IF(AND($H102=1,BO$1&gt;($Y102+$Z102*2),BO$1&lt;=($Y102+$Z102*3)),($T102*(1+$Z$1)^($Z102*3))/$Z102,IF(AND($H102=1,BO$1&gt;($Y102+$Z102*3),BO$1&lt;=($Y102+$Z102*4)),($T102*(1+$Z$1)^($Z102*4))/$Z102,IF(AND($G102=1,BO$1&lt;=$N102),0,IF(AND($G102=1,BO$1&gt;$N102,BO$1&lt;=($Y102+$Z102)),-1*PMT(VLOOKUP($P102,'9 - Finance Strategy Parameters'!$B$3:$C$6,2)/12,$Z102*12,$M102),IF(AND($G102=1,BO$1&gt;($Y102+$Z102),BO$1&lt;=($Y102+$Z102*2)),-1*PMT(VLOOKUP($P102,'9 - Finance Strategy Parameters'!$B$3:$C$6,2)/12,$Z102*12,$M102*(1+$Z$1)^($Z102*2)),IF(AND($G102=1,BO$1&gt;($Y102+$Z102*2),BO$1&lt;=($Y102+$Z102*3)),-1*PMT(VLOOKUP($P102,'9 - Finance Strategy Parameters'!$B$3:$C$6,2)/12,$Z102*12,$M102*(1+$Z$1)^($Z102*3)),"FAILURE"))))))))))</f>
        <v>0</v>
      </c>
      <c r="BP102" s="159">
        <f>IF($F102=1,0,IF(AND($H102=1,BP$1&lt;=$Y102),$V102,IF(AND($H102=1,BP$1&gt;$Y102,BP$1&lt;=$Y102+$Z102),($T102*(1+$Z$1)^$Z102)/$Z102,IF(AND($H102=1,BP$1&gt;($Y102+$Z102),BP$1&lt;=($Y102+$Z102*2)),($T102*(1+$Z$1)^($Z102*2))/$Z102,IF(AND($H102=1,BP$1&gt;($Y102+$Z102*2),BP$1&lt;=($Y102+$Z102*3)),($T102*(1+$Z$1)^($Z102*3))/$Z102,IF(AND($H102=1,BP$1&gt;($Y102+$Z102*3),BP$1&lt;=($Y102+$Z102*4)),($T102*(1+$Z$1)^($Z102*4))/$Z102,IF(AND($G102=1,BP$1&lt;=$N102),0,IF(AND($G102=1,BP$1&gt;$N102,BP$1&lt;=($Y102+$Z102)),-1*PMT(VLOOKUP($P102,'9 - Finance Strategy Parameters'!$B$3:$C$6,2)/12,$Z102*12,$M102),IF(AND($G102=1,BP$1&gt;($Y102+$Z102),BP$1&lt;=($Y102+$Z102*2)),-1*PMT(VLOOKUP($P102,'9 - Finance Strategy Parameters'!$B$3:$C$6,2)/12,$Z102*12,$M102*(1+$Z$1)^($Z102*2)),IF(AND($G102=1,BP$1&gt;($Y102+$Z102*2),BP$1&lt;=($Y102+$Z102*3)),-1*PMT(VLOOKUP($P102,'9 - Finance Strategy Parameters'!$B$3:$C$6,2)/12,$Z102*12,$M102*(1+$Z$1)^($Z102*3)),"FAILURE"))))))))))</f>
        <v>0</v>
      </c>
      <c r="BQ102" s="159">
        <f>IF($F102=1,0,IF(AND($H102=1,BQ$1&lt;=$Y102),$V102,IF(AND($H102=1,BQ$1&gt;$Y102,BQ$1&lt;=$Y102+$Z102),($T102*(1+$Z$1)^$Z102)/$Z102,IF(AND($H102=1,BQ$1&gt;($Y102+$Z102),BQ$1&lt;=($Y102+$Z102*2)),($T102*(1+$Z$1)^($Z102*2))/$Z102,IF(AND($H102=1,BQ$1&gt;($Y102+$Z102*2),BQ$1&lt;=($Y102+$Z102*3)),($T102*(1+$Z$1)^($Z102*3))/$Z102,IF(AND($H102=1,BQ$1&gt;($Y102+$Z102*3),BQ$1&lt;=($Y102+$Z102*4)),($T102*(1+$Z$1)^($Z102*4))/$Z102,IF(AND($G102=1,BQ$1&lt;=$N102),0,IF(AND($G102=1,BQ$1&gt;$N102,BQ$1&lt;=($Y102+$Z102)),-1*PMT(VLOOKUP($P102,'9 - Finance Strategy Parameters'!$B$3:$C$6,2)/12,$Z102*12,$M102),IF(AND($G102=1,BQ$1&gt;($Y102+$Z102),BQ$1&lt;=($Y102+$Z102*2)),-1*PMT(VLOOKUP($P102,'9 - Finance Strategy Parameters'!$B$3:$C$6,2)/12,$Z102*12,$M102*(1+$Z$1)^($Z102*2)),IF(AND($G102=1,BQ$1&gt;($Y102+$Z102*2),BQ$1&lt;=($Y102+$Z102*3)),-1*PMT(VLOOKUP($P102,'9 - Finance Strategy Parameters'!$B$3:$C$6,2)/12,$Z102*12,$M102*(1+$Z$1)^($Z102*3)),"FAILURE"))))))))))</f>
        <v>0</v>
      </c>
      <c r="BR102" s="159">
        <f>IF($F102=1,0,IF(AND($H102=1,BR$1&lt;=$Y102),$V102,IF(AND($H102=1,BR$1&gt;$Y102,BR$1&lt;=$Y102+$Z102),($T102*(1+$Z$1)^$Z102)/$Z102,IF(AND($H102=1,BR$1&gt;($Y102+$Z102),BR$1&lt;=($Y102+$Z102*2)),($T102*(1+$Z$1)^($Z102*2))/$Z102,IF(AND($H102=1,BR$1&gt;($Y102+$Z102*2),BR$1&lt;=($Y102+$Z102*3)),($T102*(1+$Z$1)^($Z102*3))/$Z102,IF(AND($H102=1,BR$1&gt;($Y102+$Z102*3),BR$1&lt;=($Y102+$Z102*4)),($T102*(1+$Z$1)^($Z102*4))/$Z102,IF(AND($G102=1,BR$1&lt;=$N102),0,IF(AND($G102=1,BR$1&gt;$N102,BR$1&lt;=($Y102+$Z102)),-1*PMT(VLOOKUP($P102,'9 - Finance Strategy Parameters'!$B$3:$C$6,2)/12,$Z102*12,$M102),IF(AND($G102=1,BR$1&gt;($Y102+$Z102),BR$1&lt;=($Y102+$Z102*2)),-1*PMT(VLOOKUP($P102,'9 - Finance Strategy Parameters'!$B$3:$C$6,2)/12,$Z102*12,$M102*(1+$Z$1)^($Z102*2)),IF(AND($G102=1,BR$1&gt;($Y102+$Z102*2),BR$1&lt;=($Y102+$Z102*3)),-1*PMT(VLOOKUP($P102,'9 - Finance Strategy Parameters'!$B$3:$C$6,2)/12,$Z102*12,$M102*(1+$Z$1)^($Z102*3)),"FAILURE"))))))))))</f>
        <v>0</v>
      </c>
      <c r="BS102" s="159">
        <f>IF($F102=1,0,IF(AND($H102=1,BS$1&lt;=$Y102),$V102,IF(AND($H102=1,BS$1&gt;$Y102,BS$1&lt;=$Y102+$Z102),($T102*(1+$Z$1)^$Z102)/$Z102,IF(AND($H102=1,BS$1&gt;($Y102+$Z102),BS$1&lt;=($Y102+$Z102*2)),($T102*(1+$Z$1)^($Z102*2))/$Z102,IF(AND($H102=1,BS$1&gt;($Y102+$Z102*2),BS$1&lt;=($Y102+$Z102*3)),($T102*(1+$Z$1)^($Z102*3))/$Z102,IF(AND($H102=1,BS$1&gt;($Y102+$Z102*3),BS$1&lt;=($Y102+$Z102*4)),($T102*(1+$Z$1)^($Z102*4))/$Z102,IF(AND($G102=1,BS$1&lt;=$N102),0,IF(AND($G102=1,BS$1&gt;$N102,BS$1&lt;=($Y102+$Z102)),-1*PMT(VLOOKUP($P102,'9 - Finance Strategy Parameters'!$B$3:$C$6,2)/12,$Z102*12,$M102),IF(AND($G102=1,BS$1&gt;($Y102+$Z102),BS$1&lt;=($Y102+$Z102*2)),-1*PMT(VLOOKUP($P102,'9 - Finance Strategy Parameters'!$B$3:$C$6,2)/12,$Z102*12,$M102*(1+$Z$1)^($Z102*2)),IF(AND($G102=1,BS$1&gt;($Y102+$Z102*2),BS$1&lt;=($Y102+$Z102*3)),-1*PMT(VLOOKUP($P102,'9 - Finance Strategy Parameters'!$B$3:$C$6,2)/12,$Z102*12,$M102*(1+$Z$1)^($Z102*3)),"FAILURE"))))))))))</f>
        <v>0</v>
      </c>
      <c r="BT102" s="159">
        <f>IF($F102=1,0,IF(AND($H102=1,BT$1&lt;=$Y102),$V102,IF(AND($H102=1,BT$1&gt;$Y102,BT$1&lt;=$Y102+$Z102),($T102*(1+$Z$1)^$Z102)/$Z102,IF(AND($H102=1,BT$1&gt;($Y102+$Z102),BT$1&lt;=($Y102+$Z102*2)),($T102*(1+$Z$1)^($Z102*2))/$Z102,IF(AND($H102=1,BT$1&gt;($Y102+$Z102*2),BT$1&lt;=($Y102+$Z102*3)),($T102*(1+$Z$1)^($Z102*3))/$Z102,IF(AND($H102=1,BT$1&gt;($Y102+$Z102*3),BT$1&lt;=($Y102+$Z102*4)),($T102*(1+$Z$1)^($Z102*4))/$Z102,IF(AND($G102=1,BT$1&lt;=$N102),0,IF(AND($G102=1,BT$1&gt;$N102,BT$1&lt;=($Y102+$Z102)),-1*PMT(VLOOKUP($P102,'9 - Finance Strategy Parameters'!$B$3:$C$6,2)/12,$Z102*12,$M102),IF(AND($G102=1,BT$1&gt;($Y102+$Z102),BT$1&lt;=($Y102+$Z102*2)),-1*PMT(VLOOKUP($P102,'9 - Finance Strategy Parameters'!$B$3:$C$6,2)/12,$Z102*12,$M102*(1+$Z$1)^($Z102*2)),IF(AND($G102=1,BT$1&gt;($Y102+$Z102*2),BT$1&lt;=($Y102+$Z102*3)),-1*PMT(VLOOKUP($P102,'9 - Finance Strategy Parameters'!$B$3:$C$6,2)/12,$Z102*12,$M102*(1+$Z$1)^($Z102*3)),"FAILURE"))))))))))</f>
        <v>0</v>
      </c>
    </row>
    <row r="104" spans="1:72" x14ac:dyDescent="0.25">
      <c r="AB104" s="159">
        <f>SUM(AB5:AB102)</f>
        <v>303201.59715150477</v>
      </c>
      <c r="AC104" s="159">
        <f t="shared" ref="AC104:BT104" si="7">SUM(AC5:AC102)</f>
        <v>303201.59715150477</v>
      </c>
      <c r="AD104" s="159">
        <f t="shared" si="7"/>
        <v>303201.59715150477</v>
      </c>
      <c r="AE104" s="159">
        <f t="shared" si="7"/>
        <v>303201.59715150477</v>
      </c>
      <c r="AF104" s="159">
        <f t="shared" si="7"/>
        <v>303201.59715150477</v>
      </c>
      <c r="AG104" s="159">
        <f t="shared" si="7"/>
        <v>269978.34730415331</v>
      </c>
      <c r="AH104" s="159">
        <f t="shared" si="7"/>
        <v>269978.34730415331</v>
      </c>
      <c r="AI104" s="159">
        <f t="shared" si="7"/>
        <v>269978.34730415331</v>
      </c>
      <c r="AJ104" s="159">
        <f t="shared" si="7"/>
        <v>261763.09577637553</v>
      </c>
      <c r="AK104" s="159">
        <f t="shared" si="7"/>
        <v>261763.09577637553</v>
      </c>
      <c r="AL104" s="159">
        <f t="shared" si="7"/>
        <v>260708.94822451062</v>
      </c>
      <c r="AM104" s="159">
        <f t="shared" si="7"/>
        <v>259891.68107299544</v>
      </c>
      <c r="AN104" s="159">
        <f t="shared" si="7"/>
        <v>249745.44707299545</v>
      </c>
      <c r="AO104" s="159">
        <f t="shared" si="7"/>
        <v>246432.52207299546</v>
      </c>
      <c r="AP104" s="159">
        <f t="shared" si="7"/>
        <v>244108.80307299548</v>
      </c>
      <c r="AQ104" s="159">
        <f t="shared" si="7"/>
        <v>245692.39858401491</v>
      </c>
      <c r="AR104" s="159">
        <f t="shared" si="7"/>
        <v>243622.79170901494</v>
      </c>
      <c r="AS104" s="159">
        <f t="shared" si="7"/>
        <v>243622.79170901494</v>
      </c>
      <c r="AT104" s="159">
        <f t="shared" si="7"/>
        <v>242832.81309790383</v>
      </c>
      <c r="AU104" s="159">
        <f t="shared" si="7"/>
        <v>242594.46080843013</v>
      </c>
      <c r="AV104" s="159">
        <f t="shared" si="7"/>
        <v>244254.64741329837</v>
      </c>
      <c r="AW104" s="159">
        <f t="shared" si="7"/>
        <v>244254.64741329837</v>
      </c>
      <c r="AX104" s="159">
        <f t="shared" si="7"/>
        <v>244254.64741329837</v>
      </c>
      <c r="AY104" s="159">
        <f t="shared" si="7"/>
        <v>244254.64741329837</v>
      </c>
      <c r="AZ104" s="159">
        <f t="shared" si="7"/>
        <v>244254.64741329837</v>
      </c>
      <c r="BA104" s="159">
        <f t="shared" si="7"/>
        <v>207547.80369336109</v>
      </c>
      <c r="BB104" s="159">
        <f t="shared" si="7"/>
        <v>207547.80369336109</v>
      </c>
      <c r="BC104" s="159">
        <f t="shared" si="7"/>
        <v>207547.80369336109</v>
      </c>
      <c r="BD104" s="159">
        <f t="shared" si="7"/>
        <v>207547.80369336109</v>
      </c>
      <c r="BE104" s="159">
        <f t="shared" si="7"/>
        <v>207547.80369336109</v>
      </c>
      <c r="BF104" s="159">
        <f t="shared" si="7"/>
        <v>207547.80369336109</v>
      </c>
      <c r="BG104" s="159">
        <f t="shared" si="7"/>
        <v>207547.80369336109</v>
      </c>
      <c r="BH104" s="159">
        <f t="shared" si="7"/>
        <v>204643.68993086115</v>
      </c>
      <c r="BI104" s="159">
        <f t="shared" si="7"/>
        <v>204643.68993086115</v>
      </c>
      <c r="BJ104" s="159">
        <f t="shared" si="7"/>
        <v>204643.68993086115</v>
      </c>
      <c r="BK104" s="159">
        <f t="shared" si="7"/>
        <v>205305.36839368168</v>
      </c>
      <c r="BL104" s="159">
        <f t="shared" si="7"/>
        <v>205305.36839368168</v>
      </c>
      <c r="BM104" s="159">
        <f t="shared" si="7"/>
        <v>205305.36839368168</v>
      </c>
      <c r="BN104" s="159">
        <f t="shared" si="7"/>
        <v>205305.36839368168</v>
      </c>
      <c r="BO104" s="159">
        <f t="shared" si="7"/>
        <v>205305.36839368168</v>
      </c>
      <c r="BP104" s="159">
        <f t="shared" si="7"/>
        <v>252704.94806672892</v>
      </c>
      <c r="BQ104" s="159">
        <f t="shared" si="7"/>
        <v>252704.94806672892</v>
      </c>
      <c r="BR104" s="159">
        <f t="shared" si="7"/>
        <v>252704.94806672892</v>
      </c>
      <c r="BS104" s="159">
        <f t="shared" si="7"/>
        <v>252704.94806672892</v>
      </c>
      <c r="BT104" s="159">
        <f t="shared" si="7"/>
        <v>252704.94806672892</v>
      </c>
    </row>
  </sheetData>
  <mergeCells count="6">
    <mergeCell ref="F1:H1"/>
    <mergeCell ref="J1:W1"/>
    <mergeCell ref="F2:H2"/>
    <mergeCell ref="J2:K2"/>
    <mergeCell ref="M2:R2"/>
    <mergeCell ref="T2:W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Cost Values</vt:lpstr>
      <vt:lpstr>8-Choosing Asset Strategies</vt:lpstr>
      <vt:lpstr>9 - Finance Strategy Parameters</vt:lpstr>
      <vt:lpstr>9 - Financing Strategy</vt:lpstr>
      <vt:lpstr>Future cash Flows required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Barefield, Alan</dc:creator>
  <cp:lastModifiedBy>Barefield, Alan</cp:lastModifiedBy>
  <cp:lastPrinted>2025-03-31T19:50:12Z</cp:lastPrinted>
  <dcterms:created xsi:type="dcterms:W3CDTF">2025-03-09T16:44:13Z</dcterms:created>
  <dcterms:modified xsi:type="dcterms:W3CDTF">2025-04-14T17:16:56Z</dcterms:modified>
</cp:coreProperties>
</file>